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TBrennan\Desktop\Personal\HPS\Web Posting DHCS\Remediated Documents\"/>
    </mc:Choice>
  </mc:AlternateContent>
  <xr:revisionPtr revIDLastSave="0" documentId="13_ncr:1_{9CEAB920-CD70-4DF6-8D5D-CCDDFEEF4CA7}" xr6:coauthVersionLast="47" xr6:coauthVersionMax="47" xr10:uidLastSave="{00000000-0000-0000-0000-000000000000}"/>
  <bookViews>
    <workbookView xWindow="3960" yWindow="1560" windowWidth="24840" windowHeight="13950" activeTab="1" xr2:uid="{00000000-000D-0000-FFFF-FFFF00000000}"/>
  </bookViews>
  <sheets>
    <sheet name="Instructions" sheetId="2" r:id="rId1"/>
    <sheet name="Payment 2_Quant Prog Report 2A" sheetId="1" r:id="rId2"/>
  </sheets>
  <externalReferences>
    <externalReference r:id="rId3"/>
  </externalReferences>
  <definedNames>
    <definedName name="TitleRegion1.a13.j13.2">[1]!Table2[#Headers]</definedName>
    <definedName name="TitleRegion1.a13.j13.3">Table4[#Headers]</definedName>
    <definedName name="TitleRegion1.a7.d7.1">[1]!Table3[#Headers]</definedName>
    <definedName name="TitleRegion2.a16.j16.1">[1]!Table22[#Headers]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1" l="1"/>
  <c r="M18" i="1" l="1"/>
  <c r="M17" i="1"/>
  <c r="H18" i="1"/>
  <c r="H17" i="1"/>
  <c r="U20" i="1"/>
  <c r="U19" i="1"/>
  <c r="U16" i="1"/>
  <c r="N18" i="1" l="1"/>
  <c r="O18" i="1"/>
  <c r="S18" i="1" s="1"/>
  <c r="O17" i="1"/>
  <c r="M104" i="1"/>
  <c r="M103" i="1"/>
  <c r="M102" i="1"/>
  <c r="M101" i="1"/>
  <c r="M100" i="1"/>
  <c r="M99" i="1"/>
  <c r="M98" i="1"/>
  <c r="M97" i="1"/>
  <c r="M96" i="1"/>
  <c r="M95" i="1"/>
  <c r="M94" i="1"/>
  <c r="M93" i="1"/>
  <c r="M92" i="1"/>
  <c r="M91" i="1"/>
  <c r="M90" i="1"/>
  <c r="M89" i="1"/>
  <c r="O89" i="1" s="1"/>
  <c r="M69" i="1"/>
  <c r="M68" i="1"/>
  <c r="M67" i="1"/>
  <c r="M66" i="1"/>
  <c r="M65" i="1"/>
  <c r="M64" i="1"/>
  <c r="M63" i="1"/>
  <c r="M62" i="1"/>
  <c r="O62" i="1" s="1"/>
  <c r="M61" i="1"/>
  <c r="M60" i="1"/>
  <c r="M59" i="1"/>
  <c r="M58" i="1"/>
  <c r="M57" i="1"/>
  <c r="M56" i="1"/>
  <c r="O56" i="1" s="1"/>
  <c r="M55" i="1"/>
  <c r="M54" i="1"/>
  <c r="O54" i="1" s="1"/>
  <c r="M53" i="1"/>
  <c r="M52" i="1"/>
  <c r="M51" i="1"/>
  <c r="M50" i="1"/>
  <c r="M49" i="1"/>
  <c r="M48" i="1"/>
  <c r="M47" i="1"/>
  <c r="M46" i="1"/>
  <c r="O46" i="1" s="1"/>
  <c r="M45" i="1"/>
  <c r="M44" i="1"/>
  <c r="M43" i="1"/>
  <c r="M42" i="1"/>
  <c r="M41" i="1"/>
  <c r="M40" i="1"/>
  <c r="O40" i="1" s="1"/>
  <c r="M39" i="1"/>
  <c r="M38" i="1"/>
  <c r="O38" i="1" s="1"/>
  <c r="M37" i="1"/>
  <c r="M36" i="1"/>
  <c r="M35" i="1"/>
  <c r="M34" i="1"/>
  <c r="M33" i="1"/>
  <c r="M32" i="1"/>
  <c r="O32" i="1" s="1"/>
  <c r="M31" i="1"/>
  <c r="M30" i="1"/>
  <c r="O30" i="1" s="1"/>
  <c r="M29" i="1"/>
  <c r="M28" i="1"/>
  <c r="M27" i="1"/>
  <c r="M26" i="1"/>
  <c r="M25" i="1"/>
  <c r="M24" i="1"/>
  <c r="O24" i="1" s="1"/>
  <c r="M23" i="1"/>
  <c r="M22" i="1"/>
  <c r="O22" i="1" s="1"/>
  <c r="M21" i="1"/>
  <c r="M20" i="1"/>
  <c r="M19" i="1"/>
  <c r="M16"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6" i="1"/>
  <c r="H75" i="1"/>
  <c r="H74" i="1"/>
  <c r="H73" i="1"/>
  <c r="H72" i="1"/>
  <c r="H71" i="1"/>
  <c r="H70" i="1"/>
  <c r="H69" i="1"/>
  <c r="H68" i="1"/>
  <c r="N68" i="1" s="1"/>
  <c r="H67" i="1"/>
  <c r="N67" i="1" s="1"/>
  <c r="H66" i="1"/>
  <c r="H65" i="1"/>
  <c r="H64" i="1"/>
  <c r="H63" i="1"/>
  <c r="N63" i="1" s="1"/>
  <c r="H62" i="1"/>
  <c r="H61" i="1"/>
  <c r="H60" i="1"/>
  <c r="O60" i="1" s="1"/>
  <c r="H59" i="1"/>
  <c r="N59" i="1" s="1"/>
  <c r="H58" i="1"/>
  <c r="H57" i="1"/>
  <c r="H56" i="1"/>
  <c r="H55" i="1"/>
  <c r="N55" i="1" s="1"/>
  <c r="H54" i="1"/>
  <c r="H53" i="1"/>
  <c r="H52" i="1"/>
  <c r="N52" i="1" s="1"/>
  <c r="H51" i="1"/>
  <c r="N51" i="1" s="1"/>
  <c r="H50" i="1"/>
  <c r="H49" i="1"/>
  <c r="H48" i="1"/>
  <c r="H47" i="1"/>
  <c r="N47" i="1" s="1"/>
  <c r="H46" i="1"/>
  <c r="H45" i="1"/>
  <c r="H44" i="1"/>
  <c r="N44" i="1" s="1"/>
  <c r="H43" i="1"/>
  <c r="N43" i="1" s="1"/>
  <c r="H42" i="1"/>
  <c r="H41" i="1"/>
  <c r="H40" i="1"/>
  <c r="H39" i="1"/>
  <c r="N39" i="1" s="1"/>
  <c r="H38" i="1"/>
  <c r="H37" i="1"/>
  <c r="H36" i="1"/>
  <c r="N36" i="1" s="1"/>
  <c r="H35" i="1"/>
  <c r="N35" i="1" s="1"/>
  <c r="H34" i="1"/>
  <c r="H33" i="1"/>
  <c r="H32" i="1"/>
  <c r="H31" i="1"/>
  <c r="N31" i="1" s="1"/>
  <c r="H30" i="1"/>
  <c r="H29" i="1"/>
  <c r="H28" i="1"/>
  <c r="N28" i="1" s="1"/>
  <c r="H27" i="1"/>
  <c r="N27" i="1" s="1"/>
  <c r="H26" i="1"/>
  <c r="H25" i="1"/>
  <c r="H24" i="1"/>
  <c r="H23" i="1"/>
  <c r="H22" i="1"/>
  <c r="H21" i="1"/>
  <c r="H20" i="1"/>
  <c r="S20" i="1" s="1"/>
  <c r="H19" i="1"/>
  <c r="S19" i="1" s="1"/>
  <c r="H16" i="1"/>
  <c r="H15" i="1"/>
  <c r="H77" i="1"/>
  <c r="H78" i="1"/>
  <c r="N60" i="1"/>
  <c r="N56" i="1"/>
  <c r="O58" i="1" l="1"/>
  <c r="O34" i="1"/>
  <c r="O66" i="1"/>
  <c r="O42" i="1"/>
  <c r="O26" i="1"/>
  <c r="O50" i="1"/>
  <c r="O91" i="1"/>
  <c r="U18" i="1"/>
  <c r="T18" i="1"/>
  <c r="N24" i="1"/>
  <c r="O36" i="1"/>
  <c r="O44" i="1"/>
  <c r="O52" i="1"/>
  <c r="O68" i="1"/>
  <c r="O95" i="1"/>
  <c r="O103" i="1"/>
  <c r="O90" i="1"/>
  <c r="O98" i="1"/>
  <c r="O48" i="1"/>
  <c r="O64" i="1"/>
  <c r="O99" i="1"/>
  <c r="O97" i="1"/>
  <c r="O23" i="1"/>
  <c r="O39" i="1"/>
  <c r="O55" i="1"/>
  <c r="O63" i="1"/>
  <c r="O28" i="1"/>
  <c r="O31" i="1"/>
  <c r="O47" i="1"/>
  <c r="N38" i="1"/>
  <c r="N46" i="1"/>
  <c r="N54" i="1"/>
  <c r="N62" i="1"/>
  <c r="N25" i="1"/>
  <c r="O33" i="1"/>
  <c r="O41" i="1"/>
  <c r="O49" i="1"/>
  <c r="N57" i="1"/>
  <c r="O65" i="1"/>
  <c r="N92" i="1"/>
  <c r="N100" i="1"/>
  <c r="N23" i="1"/>
  <c r="N19" i="1"/>
  <c r="O27" i="1"/>
  <c r="O35" i="1"/>
  <c r="O43" i="1"/>
  <c r="O51" i="1"/>
  <c r="O59" i="1"/>
  <c r="O67" i="1"/>
  <c r="N94" i="1"/>
  <c r="N102" i="1"/>
  <c r="N26" i="1"/>
  <c r="N34" i="1"/>
  <c r="N50" i="1"/>
  <c r="N58" i="1"/>
  <c r="N66" i="1"/>
  <c r="O21" i="1"/>
  <c r="O29" i="1"/>
  <c r="O37" i="1"/>
  <c r="O45" i="1"/>
  <c r="O53" i="1"/>
  <c r="O61" i="1"/>
  <c r="O69" i="1"/>
  <c r="O96" i="1"/>
  <c r="O104" i="1"/>
  <c r="N49" i="1"/>
  <c r="N91" i="1"/>
  <c r="N93" i="1"/>
  <c r="N101" i="1"/>
  <c r="O25" i="1"/>
  <c r="O57" i="1"/>
  <c r="O92" i="1"/>
  <c r="O100" i="1"/>
  <c r="O16" i="1"/>
  <c r="T16" i="1"/>
  <c r="O19" i="1"/>
  <c r="T19" i="1"/>
  <c r="O93" i="1"/>
  <c r="O101" i="1"/>
  <c r="S16" i="1"/>
  <c r="O20" i="1"/>
  <c r="T20" i="1"/>
  <c r="N95" i="1"/>
  <c r="N103" i="1"/>
  <c r="O94" i="1"/>
  <c r="O102" i="1"/>
  <c r="N89" i="1"/>
  <c r="N97" i="1"/>
  <c r="O15" i="1"/>
  <c r="N16" i="1"/>
  <c r="N104" i="1"/>
  <c r="N90" i="1"/>
  <c r="N98" i="1"/>
  <c r="N96" i="1"/>
  <c r="N29" i="1"/>
  <c r="N37" i="1"/>
  <c r="N45" i="1"/>
  <c r="N53" i="1"/>
  <c r="N61" i="1"/>
  <c r="N69" i="1"/>
  <c r="N32" i="1"/>
  <c r="N40" i="1"/>
  <c r="N64" i="1"/>
  <c r="N99" i="1"/>
  <c r="N17" i="1"/>
  <c r="S17" i="1" s="1"/>
  <c r="N33" i="1"/>
  <c r="N41" i="1"/>
  <c r="N65" i="1"/>
  <c r="N42" i="1"/>
  <c r="N20" i="1"/>
  <c r="N21" i="1"/>
  <c r="N48" i="1"/>
  <c r="N30" i="1"/>
  <c r="N22" i="1"/>
  <c r="N15" i="1"/>
  <c r="H127" i="1"/>
  <c r="M127" i="1"/>
  <c r="N127" i="1"/>
  <c r="S127" i="1" s="1"/>
  <c r="T127" i="1" s="1"/>
  <c r="U127" i="1"/>
  <c r="U17" i="1" l="1"/>
  <c r="T17" i="1"/>
  <c r="S15" i="1"/>
  <c r="U15" i="1" s="1"/>
  <c r="T15" i="1" l="1"/>
</calcChain>
</file>

<file path=xl/sharedStrings.xml><?xml version="1.0" encoding="utf-8"?>
<sst xmlns="http://schemas.openxmlformats.org/spreadsheetml/2006/main" count="982" uniqueCount="326">
  <si>
    <t>California Department of Health Care Services</t>
  </si>
  <si>
    <t>MCP Name</t>
  </si>
  <si>
    <t>MCP County</t>
  </si>
  <si>
    <t xml:space="preserve">Program Year (PY) / Calendar Year (CY) </t>
  </si>
  <si>
    <t>PY 1 / CY 2022</t>
  </si>
  <si>
    <t>Numerator Description</t>
  </si>
  <si>
    <t>Denominator Description</t>
  </si>
  <si>
    <t>Optional / Mandatory 
for Payment 2</t>
  </si>
  <si>
    <t>1. Delivery System Infrastructure</t>
  </si>
  <si>
    <t>All identified ECM Providers with contracts in place for the MCP's provider network to provide ECM services in PY 1 / CY 2022</t>
  </si>
  <si>
    <t>2. ECM Provider Capacity Building</t>
  </si>
  <si>
    <r>
      <rPr>
        <b/>
        <sz val="12"/>
        <rFont val="Arial"/>
        <family val="2"/>
      </rPr>
      <t>Mandatory f</t>
    </r>
    <r>
      <rPr>
        <sz val="12"/>
        <rFont val="Arial"/>
        <family val="2"/>
      </rPr>
      <t>or Payment 2 Tied to ECM Provider Capacity</t>
    </r>
  </si>
  <si>
    <t>N/A - Pay for Reporting</t>
  </si>
  <si>
    <t xml:space="preserve">Total number of Members eligible to receive ECM (including Populations of Focus across all Program Years) </t>
  </si>
  <si>
    <r>
      <t xml:space="preserve">Mandatory </t>
    </r>
    <r>
      <rPr>
        <sz val="12"/>
        <rFont val="Arial"/>
        <family val="2"/>
      </rPr>
      <t>for Payment 2 Tied to EMC Provider Capacity</t>
    </r>
  </si>
  <si>
    <t>N/A</t>
  </si>
  <si>
    <r>
      <t xml:space="preserve">Optional, </t>
    </r>
    <r>
      <rPr>
        <sz val="12"/>
        <rFont val="Arial"/>
        <family val="2"/>
      </rPr>
      <t>Report on Five Optional Payment 2 Measures in ECM Provider Capacity</t>
    </r>
    <r>
      <rPr>
        <b/>
        <sz val="12"/>
        <rFont val="Arial"/>
        <family val="2"/>
      </rPr>
      <t xml:space="preserve"> </t>
    </r>
    <r>
      <rPr>
        <sz val="12"/>
        <rFont val="Arial"/>
        <family val="2"/>
      </rPr>
      <t xml:space="preserve">Building Priority Area to Earn 30 points </t>
    </r>
  </si>
  <si>
    <t>N/A - Pay for Reporting in CY 2022</t>
  </si>
  <si>
    <t>Number of providers needed to meet expected demand for Housing Transition Navigation Services</t>
  </si>
  <si>
    <t>Number of providers needed to meet expected demand for Housing Deposits</t>
  </si>
  <si>
    <t>Number of providers needed to meet expected demand for Housing Tenancy and Sustaining Services</t>
  </si>
  <si>
    <t>Number of providers needed to meet expected demand for Short-Term Post-Hospitalization Housing</t>
  </si>
  <si>
    <t xml:space="preserve">Number of providers needed to meet expected demand for Recuperative Care </t>
  </si>
  <si>
    <t>Number of providers needed to meet expected demand for Respite Services for Caregivers</t>
  </si>
  <si>
    <t>Number of providers needed to meet expected demand for Day Habilitation Programs</t>
  </si>
  <si>
    <t>Number of providers needed to meet expected demand for Nursing Facility Transition to Assisted Living Facility</t>
  </si>
  <si>
    <t>Number of providers needed to meet expected demand for Community Transition Services</t>
  </si>
  <si>
    <t>Number of providers needed to meet expected demand for Personal Care and Homemaker Services</t>
  </si>
  <si>
    <t>Number of providers needed to meet expected demand for Environmental Accessibility Adaptations</t>
  </si>
  <si>
    <t>Number of providers needed to meet expected demand for Medically Tailored Meals/Medically-Supportive Food</t>
  </si>
  <si>
    <t>Number of providers needed to meet expected demand for Sobering Centers</t>
  </si>
  <si>
    <t>Number of providers needed to meet expected demand for Asthma Remediation</t>
  </si>
  <si>
    <t>End of the sheet</t>
  </si>
  <si>
    <r>
      <rPr>
        <b/>
        <sz val="12"/>
        <rFont val="Arial"/>
        <family val="2"/>
      </rPr>
      <t>Mandatory</t>
    </r>
    <r>
      <rPr>
        <sz val="12"/>
        <rFont val="Arial"/>
        <family val="2"/>
      </rPr>
      <t xml:space="preserve"> for Payment 2 Tied to EMC Provider Capacity</t>
    </r>
  </si>
  <si>
    <t>Number of contracted ECM care team FTEs serving adults experiencing homelessness</t>
  </si>
  <si>
    <t>Number of ECM care team FTEs needed to meet expected demand for adults experiencing homelessness</t>
  </si>
  <si>
    <t>Number of contracted ECM care team FTEs serving adult high utilizers</t>
  </si>
  <si>
    <t>Number of ECM care team FTEs needed to meet expected demand for adult high utilizers</t>
  </si>
  <si>
    <t>Number of contracted ECM care team FTEs serving adults with serious mental illness (SMI) or substance use disorder (SUD)</t>
  </si>
  <si>
    <t>Number of ECM care team FTEs needed to meet expected demand for adults with serious mental illness (SMI) or substance use disorder (SUD)</t>
  </si>
  <si>
    <t>Number of contracted ECM care team FTEs serving adults transitioning from incarceration</t>
  </si>
  <si>
    <t>Number of ECM care team FTEs needed to meet expected demand for adults transitioning from incarceration</t>
  </si>
  <si>
    <t xml:space="preserve">Number of contracted ECM care team FTEs serving adults LTC eligible at-risk for institutionalization </t>
  </si>
  <si>
    <t xml:space="preserve">Number of ECM care team FTEs needed to meet expected demand for adults LTC eligible at-risk for institutionalization </t>
  </si>
  <si>
    <t xml:space="preserve">Number of contracted ECM care team FTEs serving adults NF residents transitioning to the community </t>
  </si>
  <si>
    <t xml:space="preserve">Number of ECM care team FTEs needed to meet expected demand for adults NF residents transitioning to the community </t>
  </si>
  <si>
    <t>Number of contracted ECM care team FTEs serving child/youth experiencing homelessness</t>
  </si>
  <si>
    <t>Number of ECM care team FTEs needed to meet expected demand for child/youth experiencing homelessness</t>
  </si>
  <si>
    <t>Number of contracted ECM care team FTEs serving child/youth high utilizer</t>
  </si>
  <si>
    <t>Number of ECM care team FTEs needed to meet expected demand for child/youth high utilizer</t>
  </si>
  <si>
    <t xml:space="preserve">Number of contracted ECM care team FTEs serving child/youth with serious emotional disturbance (SED) or identified as at clinical high risk (CHR) for psychosis or experiencing a first episode of psychosis </t>
  </si>
  <si>
    <t xml:space="preserve">Number of ECM care team FTEs needed to meet expected demand for child/youth with serious emotional disturbance (SED) or identified as at clinical high risk (CHR) for psychosis or experiencing a first episode of psychosis </t>
  </si>
  <si>
    <t xml:space="preserve">Number of contracted ECM care team FTEs serving child/youth enrolled in California Children's Services (CCS)/CCS Whole Child Model (WCM) with additional needs beyond the CCS qualifying condition </t>
  </si>
  <si>
    <t xml:space="preserve">Number of ECM care team FTEs needed to meet expected demand for child/youth enrolled in California Children's Services (CCS)/CCS Whole Child Model (WCM) with additional needs beyond the CCS qualifying condition </t>
  </si>
  <si>
    <t>Number of contracted ECM care team FTEs serving child/youth involved in, or with a history of involvement in, child welfare</t>
  </si>
  <si>
    <t>Number of ECM care team FTEs needed to meet expected demand for child/youth involved in, or with a history of involvement in, child welfare</t>
  </si>
  <si>
    <t xml:space="preserve">Number of contracted ECM care team FTEs serving child/youth transitioning from incarceration </t>
  </si>
  <si>
    <t xml:space="preserve">Number of ECM care team FTEs needed to meet expected demand for child/youth transitioning from incarceration </t>
  </si>
  <si>
    <t xml:space="preserve">Identified ECM care team FTEs with contracts in place who are Black or African American </t>
  </si>
  <si>
    <t>Identified ECM care team FTEs with contracts in place who are Hispanic or Latinx</t>
  </si>
  <si>
    <t xml:space="preserve">Identified ECM care team FTEs with contracts in place who are Native American or Alaska Native </t>
  </si>
  <si>
    <t>Identified ECM care team FTEs with contracts in place who are Asian Indian</t>
  </si>
  <si>
    <t>Identified ECM care team FTEs with contracts in place who are Cambodian</t>
  </si>
  <si>
    <t>Identified ECM care team FTEs with contracts in place who are Chinese</t>
  </si>
  <si>
    <t>Identified ECM care team FTEs with contracts in place who are Filipino</t>
  </si>
  <si>
    <t>Identified ECM care team FTEs with contracts in place who are Hmong</t>
  </si>
  <si>
    <t>Identified ECM care team FTEs with contracts in place who are Japanese</t>
  </si>
  <si>
    <t>Identified ECM care team FTEs with contracts in place who are Korean</t>
  </si>
  <si>
    <t>Identified ECM care team FTEs with contracts in place who are Laotian</t>
  </si>
  <si>
    <t>Identified ECM care team FTEs with contracts in place who are Vietnamese</t>
  </si>
  <si>
    <t>Identified ECM care team FTEs with contracts in place who are Native Hawaiian</t>
  </si>
  <si>
    <t>Identified ECM care team FTEs with contracts in place who are Guamian or Chamorro</t>
  </si>
  <si>
    <t>Identified ECM care team FTEs with contracts in place who are Samoan</t>
  </si>
  <si>
    <t>Identified ECM care team FTEs with contracts in place who are White</t>
  </si>
  <si>
    <t>Identified ECM care team FTEs with contracts in place who are listed as “Other” </t>
  </si>
  <si>
    <t>Identified ECM care team FTEs with contracts in place who did not disclose</t>
  </si>
  <si>
    <t>Number of Members receiving ECM services</t>
  </si>
  <si>
    <t xml:space="preserve">20
</t>
  </si>
  <si>
    <t xml:space="preserve"> Report on Five (5) Optional Payment 2 Measures in ECM Provider Capacity Building Priority Area #2 to Earn 30 Points</t>
  </si>
  <si>
    <t>Reporting Period </t>
  </si>
  <si>
    <t>January 1, 2022 – June 30, 2022</t>
  </si>
  <si>
    <r>
      <t xml:space="preserve">Context
</t>
    </r>
    <r>
      <rPr>
        <i/>
        <sz val="12"/>
        <rFont val="Arial"/>
        <family val="2"/>
      </rPr>
      <t>(Optional/No Impact to Score)</t>
    </r>
  </si>
  <si>
    <t>MCPs operating in multiple counties must submit a separate Gap Filling Progress Report for each county</t>
  </si>
  <si>
    <t>Applicable Reporting Timeframe</t>
  </si>
  <si>
    <t>Point in Time as of June 30, 2022</t>
  </si>
  <si>
    <t>Cumulative count over entire reporting period of January 1, 2022 through June 30, 2022</t>
  </si>
  <si>
    <t>Weighting for Payment 2 Measures</t>
  </si>
  <si>
    <t>Payment 2: Gap Filling Progress Report</t>
  </si>
  <si>
    <t>CalAIM Incentive Payment Program (IPP)</t>
  </si>
  <si>
    <t>ABOUT</t>
  </si>
  <si>
    <t>Instructions for Payment 2 Quantitative Reporting Template</t>
  </si>
  <si>
    <t xml:space="preserve">Quantitative Reporting Template for CalAIM IPP Measures </t>
  </si>
  <si>
    <t>Program Priority Area</t>
  </si>
  <si>
    <t>INSTRUCTIONS</t>
  </si>
  <si>
    <t>NOTE: This field is optional and will not impact scores. As needed, MCPs can provide additional context in this field regarding assumptions, methodology, data sources, etc.</t>
  </si>
  <si>
    <r>
      <t xml:space="preserve">Measure Result
</t>
    </r>
    <r>
      <rPr>
        <i/>
        <sz val="12"/>
        <rFont val="Arial"/>
        <family val="2"/>
      </rPr>
      <t>(Automatically Calculates)</t>
    </r>
  </si>
  <si>
    <r>
      <t xml:space="preserve">Baseline Result
</t>
    </r>
    <r>
      <rPr>
        <i/>
        <sz val="12"/>
        <rFont val="Arial"/>
        <family val="2"/>
      </rPr>
      <t>(From Payment 1)</t>
    </r>
  </si>
  <si>
    <t>(1) Cover Sheet Information (Rows 9-12)</t>
  </si>
  <si>
    <t>All identified Community Supports Providers with contracts in place for the MCP's provider network to provide Community Supports services in PY 1 / CY 2022</t>
  </si>
  <si>
    <t>3. Community Supports Provider Capacity Building and Community Supports Take-Up</t>
  </si>
  <si>
    <t>Number of Members receiving Community Supports, Members may only be counted once</t>
  </si>
  <si>
    <r>
      <rPr>
        <b/>
        <sz val="12"/>
        <rFont val="Arial"/>
        <family val="2"/>
      </rPr>
      <t>Mandatory</t>
    </r>
    <r>
      <rPr>
        <sz val="12"/>
        <rFont val="Arial"/>
        <family val="2"/>
      </rPr>
      <t xml:space="preserve"> for Payment 2 Tied to Community Supports Provider Capacity and Take-Up</t>
    </r>
  </si>
  <si>
    <t>Number of unique Community Supports received by Members, Members may be counted more than once if receiving more than one Community Supports</t>
  </si>
  <si>
    <t>Number of contracted Community Supports providers offering Housing Transition Navigation Services</t>
  </si>
  <si>
    <t>Number of contracted Community Supports providers offering Housing Deposits</t>
  </si>
  <si>
    <t>Number of contracted Community Supports providers offering Housing Tenancy and Sustaining Services</t>
  </si>
  <si>
    <t>Number of contracted Community Supports providers offering Short-Term Post-Hospitalization Housing</t>
  </si>
  <si>
    <t xml:space="preserve">Number of contracted Community Supports providers offering Recuperative Care </t>
  </si>
  <si>
    <t>Number of contracted Community Supports providers offering Respite Services for Caregivers</t>
  </si>
  <si>
    <t xml:space="preserve">Number of contracted Community Supports providers offering Day Habilitation Programs </t>
  </si>
  <si>
    <t>Number of contracted Community Supports providers offering Nursing Facility Transition to Assisted Living Facility</t>
  </si>
  <si>
    <t>Number of contracted Community Supports providers offering Community Transition Services</t>
  </si>
  <si>
    <t>Number of contracted Community Supports providers offering Personal Care and Homemaker Services</t>
  </si>
  <si>
    <t>Number of contracted Community Supports providers offering Environmental Accessibility Adaptations</t>
  </si>
  <si>
    <t>Number of contracted Community Supports providers offering Medically Tailored Meals/Medically-Supportive Food</t>
  </si>
  <si>
    <t>Number of contracted Community Supports providers offering Sobering Centers</t>
  </si>
  <si>
    <t>Number of contracted Community Supports providers offering Asthma Remediation</t>
  </si>
  <si>
    <r>
      <t xml:space="preserve">2.3.7 Percent of enrollees receiving Community Supports by race, ethnicity, and primary language, relative to the demographics in the underlying enrollee population
</t>
    </r>
    <r>
      <rPr>
        <i/>
        <sz val="12"/>
        <rFont val="Arial"/>
        <family val="2"/>
      </rPr>
      <t xml:space="preserve">No equivalent measure submitted for Payment 1.  </t>
    </r>
  </si>
  <si>
    <t xml:space="preserve">Identified members receiving Community Supports who are Black or African American </t>
  </si>
  <si>
    <t>Identified members receiving Community Supports who are Hispanic or Latinx</t>
  </si>
  <si>
    <t xml:space="preserve">Identified members receiving Community Supports who are Native American or Alaska Native </t>
  </si>
  <si>
    <t>Identified members receiving Community Supports who are Asian Indian</t>
  </si>
  <si>
    <t>Identified members receiving Community Supports who are Cambodian</t>
  </si>
  <si>
    <t>Identified members receiving Community Supports who are Chinese</t>
  </si>
  <si>
    <t>Identified members receiving Community Supports who are Filipino</t>
  </si>
  <si>
    <t>Identified members receiving Community Supports who are Hmong</t>
  </si>
  <si>
    <t>Identified members receiving Community Supports who are Japanese</t>
  </si>
  <si>
    <t>Identified members receiving Community Supports who are Korean</t>
  </si>
  <si>
    <t>Identified members receiving Community Supports who are Laotian</t>
  </si>
  <si>
    <t>Identified members receiving Community Supports who are Vietnamese</t>
  </si>
  <si>
    <t>Identified members receiving Community Supports who are Native Hawaiian</t>
  </si>
  <si>
    <t>Identified members receiving Community Supports who are Guamian or Chamorro</t>
  </si>
  <si>
    <t>Identified members receiving Community Supports who are Samoan</t>
  </si>
  <si>
    <t>Identified members receiving Community Supports who are White</t>
  </si>
  <si>
    <t>Identified members receiving Community Supports who are listed as "Other"</t>
  </si>
  <si>
    <t>Identified members receiving Community Supports who did not disclose</t>
  </si>
  <si>
    <r>
      <rPr>
        <b/>
        <sz val="12"/>
        <rFont val="Arial"/>
        <family val="2"/>
      </rPr>
      <t>Optional</t>
    </r>
    <r>
      <rPr>
        <sz val="12"/>
        <rFont val="Arial"/>
        <family val="2"/>
      </rPr>
      <t>, Report on One Optional Payment 2 Measure in Community Supports Provider Capacity Building &amp; Take-up Priority Area to Earn 50 points</t>
    </r>
  </si>
  <si>
    <t>Report on One (1) Optional Payment 2 Measure in Community Supports Provider Capacity Building &amp; Take-up Priority Area #3 to Earn 50 Points</t>
  </si>
  <si>
    <t>Former WPC or HHP County?</t>
  </si>
  <si>
    <t>Payment 2 Quantitative Measures</t>
  </si>
  <si>
    <r>
      <t xml:space="preserve">2.1.3 Number and percentage point increase in contracted ECM and Community Supports providers capable of submitting a claim or invoice to a MCP, or have access to a system or service that can process and send a claim or invoice to a MCP with information necessary for the MCP to submit a compliant encounter to DHCS.
</t>
    </r>
    <r>
      <rPr>
        <i/>
        <sz val="12"/>
        <rFont val="Arial"/>
        <family val="2"/>
      </rPr>
      <t xml:space="preserve">NOTE: This measure also requires the submission of a narrative response in the Gap Filling Progress Report Narrative Reporting Template (Word document). 
</t>
    </r>
    <r>
      <rPr>
        <sz val="12"/>
        <rFont val="Arial"/>
        <family val="2"/>
      </rPr>
      <t xml:space="preserve">
</t>
    </r>
    <r>
      <rPr>
        <i/>
        <sz val="12"/>
        <rFont val="Arial"/>
        <family val="2"/>
      </rPr>
      <t>Aligns with measure 1.1.3.</t>
    </r>
  </si>
  <si>
    <r>
      <t xml:space="preserve">2.2.1 Number of contracted ECM care team FTEs
</t>
    </r>
    <r>
      <rPr>
        <i/>
        <sz val="12"/>
        <rFont val="Arial"/>
        <family val="2"/>
      </rPr>
      <t>Aligns with measure 1.2.1</t>
    </r>
  </si>
  <si>
    <r>
      <t xml:space="preserve">2.2.2 Reporting on racial and ethnic demographics of ECM care team FTEs for each Program Year 1 Populations of Focus relative to the racial and ethnic demographics of the beneficiaries in the Program Year 1 Populations of Focus
</t>
    </r>
    <r>
      <rPr>
        <i/>
        <sz val="12"/>
        <rFont val="Arial"/>
        <family val="2"/>
      </rPr>
      <t>Aligns with measure 1.2.2</t>
    </r>
  </si>
  <si>
    <r>
      <t xml:space="preserve">2.2.3 Number of Members receiving ECM
</t>
    </r>
    <r>
      <rPr>
        <i/>
        <sz val="12"/>
        <rFont val="Arial"/>
        <family val="2"/>
      </rPr>
      <t>Aligns with measure 1.2.3</t>
    </r>
  </si>
  <si>
    <t>Individuals who transitioned from incarceration who are Black/African American and received ECM</t>
  </si>
  <si>
    <t>Total members who are Black/African American who transitioned from incarceration</t>
  </si>
  <si>
    <r>
      <t>Total members who are _________________</t>
    </r>
    <r>
      <rPr>
        <i/>
        <sz val="12"/>
        <color theme="1"/>
        <rFont val="Arial"/>
        <family val="2"/>
      </rPr>
      <t xml:space="preserve"> (MCP to specify racial or ethnic group)</t>
    </r>
    <r>
      <rPr>
        <sz val="12"/>
        <color theme="1"/>
        <rFont val="Arial"/>
        <family val="2"/>
      </rPr>
      <t xml:space="preserve"> who transitioned from incarceration</t>
    </r>
  </si>
  <si>
    <r>
      <t>Total members who are _________________</t>
    </r>
    <r>
      <rPr>
        <i/>
        <sz val="12"/>
        <color theme="1"/>
        <rFont val="Arial"/>
        <family val="2"/>
      </rPr>
      <t xml:space="preserve"> (MCP to specify racial or ethnic group) </t>
    </r>
    <r>
      <rPr>
        <sz val="12"/>
        <color theme="1"/>
        <rFont val="Arial"/>
        <family val="2"/>
      </rPr>
      <t>who transitioned from incarceration</t>
    </r>
  </si>
  <si>
    <r>
      <t xml:space="preserve">Individuals who transitioned from incarceration who are _________________ </t>
    </r>
    <r>
      <rPr>
        <i/>
        <sz val="12"/>
        <color theme="1"/>
        <rFont val="Arial"/>
        <family val="2"/>
      </rPr>
      <t xml:space="preserve">(MCP to specify racial or ethnic group) </t>
    </r>
    <r>
      <rPr>
        <sz val="12"/>
        <color theme="1"/>
        <rFont val="Arial"/>
        <family val="2"/>
      </rPr>
      <t>and received ECM
MCP should select the top racial or ethnic groups disproportionately experiencing transitions from incarceration in the county</t>
    </r>
  </si>
  <si>
    <r>
      <t xml:space="preserve">2.3.1 Number of and percentage of eligible Members receiving Community Supports, and number of unique Community Supports received by Members. 
</t>
    </r>
    <r>
      <rPr>
        <i/>
        <sz val="12"/>
        <rFont val="Arial"/>
        <family val="2"/>
      </rPr>
      <t>Aligns with measure 1.3.1</t>
    </r>
  </si>
  <si>
    <r>
      <t>Mandatory</t>
    </r>
    <r>
      <rPr>
        <sz val="12"/>
        <rFont val="Arial"/>
        <family val="2"/>
      </rPr>
      <t xml:space="preserve"> for Payment 2 Tied to Delivery System Infrastructure</t>
    </r>
  </si>
  <si>
    <t>CONTACT</t>
  </si>
  <si>
    <r>
      <t xml:space="preserve">Please reach out to </t>
    </r>
    <r>
      <rPr>
        <b/>
        <u/>
        <sz val="11"/>
        <color theme="4"/>
        <rFont val="Calibri"/>
        <family val="2"/>
        <scheme val="minor"/>
      </rPr>
      <t>CalAIMECMILOS@dhcs.ca.gov</t>
    </r>
    <r>
      <rPr>
        <sz val="11"/>
        <color theme="1"/>
        <rFont val="Calibri"/>
        <family val="2"/>
        <scheme val="minor"/>
      </rPr>
      <t xml:space="preserve"> if you have any questions.</t>
    </r>
  </si>
  <si>
    <r>
      <t xml:space="preserve">Numerator Submission
</t>
    </r>
    <r>
      <rPr>
        <i/>
        <sz val="12"/>
        <rFont val="Arial"/>
        <family val="2"/>
      </rPr>
      <t>(From Payment 1)</t>
    </r>
  </si>
  <si>
    <r>
      <t xml:space="preserve">Denominator Submission
</t>
    </r>
    <r>
      <rPr>
        <i/>
        <sz val="12"/>
        <rFont val="Arial"/>
        <family val="2"/>
      </rPr>
      <t>(From Payment 1)</t>
    </r>
  </si>
  <si>
    <t>Quantitative Target for Payment 2 Measures</t>
  </si>
  <si>
    <r>
      <t xml:space="preserve">20
</t>
    </r>
    <r>
      <rPr>
        <i/>
        <sz val="12"/>
        <rFont val="Arial"/>
        <family val="2"/>
      </rPr>
      <t>Points indicated above are inclusive of both quantitative and narrative responses associated with this measure.</t>
    </r>
  </si>
  <si>
    <r>
      <t xml:space="preserve">40 Total Points
</t>
    </r>
    <r>
      <rPr>
        <i/>
        <sz val="12"/>
        <rFont val="Arial"/>
        <family val="2"/>
      </rPr>
      <t>20 Points for Quantitative Measure
20 Points for Narrative Measure</t>
    </r>
  </si>
  <si>
    <t>Gap Improvement Target Met?</t>
  </si>
  <si>
    <t>Numerator Improvement Target Met?</t>
  </si>
  <si>
    <t>Denominator Improvement Target Met?</t>
  </si>
  <si>
    <t>Yes</t>
  </si>
  <si>
    <t>No</t>
  </si>
  <si>
    <r>
      <t xml:space="preserve">Numerator Submission
</t>
    </r>
    <r>
      <rPr>
        <i/>
        <sz val="12"/>
        <rFont val="Arial"/>
        <family val="2"/>
      </rPr>
      <t>(From Payment 2)</t>
    </r>
  </si>
  <si>
    <r>
      <t xml:space="preserve">Denominator Submission
</t>
    </r>
    <r>
      <rPr>
        <i/>
        <sz val="12"/>
        <rFont val="Arial"/>
        <family val="2"/>
      </rPr>
      <t>(From Payment 2)</t>
    </r>
  </si>
  <si>
    <r>
      <t xml:space="preserve">(2) Numerator Submission </t>
    </r>
    <r>
      <rPr>
        <b/>
        <i/>
        <sz val="11"/>
        <color theme="1"/>
        <rFont val="Calibri"/>
        <family val="2"/>
        <scheme val="minor"/>
      </rPr>
      <t>(From Payment 2)</t>
    </r>
    <r>
      <rPr>
        <b/>
        <sz val="11"/>
        <color theme="1"/>
        <rFont val="Calibri"/>
        <family val="2"/>
        <scheme val="minor"/>
      </rPr>
      <t xml:space="preserve"> (Column F)</t>
    </r>
  </si>
  <si>
    <r>
      <t xml:space="preserve">(3) Denominator Submission </t>
    </r>
    <r>
      <rPr>
        <b/>
        <i/>
        <sz val="11"/>
        <color theme="1"/>
        <rFont val="Calibri"/>
        <family val="2"/>
        <scheme val="minor"/>
      </rPr>
      <t>(From Payment 2)</t>
    </r>
    <r>
      <rPr>
        <b/>
        <sz val="11"/>
        <color theme="1"/>
        <rFont val="Calibri"/>
        <family val="2"/>
        <scheme val="minor"/>
      </rPr>
      <t xml:space="preserve"> (Column G)</t>
    </r>
  </si>
  <si>
    <t>MCPs must respond to ALL mandatory measures and SOME optional measures, as instructed. Please see Appendix B of the Gap Assessment Progress Report Narrative Reporting Template (Word Document) for more clarification regarding mandatory and optional measures.</t>
  </si>
  <si>
    <t xml:space="preserve">3. Community Supports Provider Capacity Building and Community Supports Take-Up
</t>
  </si>
  <si>
    <r>
      <t xml:space="preserve">2. ECM Provider Capacity Building
</t>
    </r>
    <r>
      <rPr>
        <i/>
        <u/>
        <sz val="12"/>
        <rFont val="Arial"/>
        <family val="2"/>
      </rPr>
      <t>Quality Measure</t>
    </r>
  </si>
  <si>
    <r>
      <t>2. ECM Provider Capacity Building</t>
    </r>
    <r>
      <rPr>
        <i/>
        <u/>
        <sz val="12"/>
        <rFont val="Arial"/>
        <family val="2"/>
      </rPr>
      <t xml:space="preserve">
Quality Measure</t>
    </r>
  </si>
  <si>
    <r>
      <t xml:space="preserve">2. ECM Provider Capacity Building
</t>
    </r>
    <r>
      <rPr>
        <b/>
        <u/>
        <sz val="12"/>
        <rFont val="Arial"/>
        <family val="2"/>
      </rPr>
      <t xml:space="preserve">
</t>
    </r>
    <r>
      <rPr>
        <i/>
        <u/>
        <sz val="12"/>
        <rFont val="Arial"/>
        <family val="2"/>
      </rPr>
      <t>Quality Measure</t>
    </r>
  </si>
  <si>
    <r>
      <t xml:space="preserve">3. Community Supports Provider Capacity Building and Community Supports Take-Up
</t>
    </r>
    <r>
      <rPr>
        <i/>
        <u/>
        <sz val="12"/>
        <color rgb="FF000000"/>
        <rFont val="Arial"/>
        <family val="2"/>
      </rPr>
      <t>Quality Measure</t>
    </r>
  </si>
  <si>
    <t>(5) Context (Column J)</t>
  </si>
  <si>
    <t>Administrative</t>
  </si>
  <si>
    <t>Electronic</t>
  </si>
  <si>
    <t>Hybrid</t>
  </si>
  <si>
    <t>Other</t>
  </si>
  <si>
    <t>For each measure, MCPs must indicate the collection methodology for measure data among the following choices. If the MCP selects "Other" it should describe the methodology in the Context column.</t>
  </si>
  <si>
    <t>The sheet provides the instructions for the payment 2 quantitative reporting template of the Gap Filling Progress Report. The contact email address is also provided for reaching out for queries.</t>
  </si>
  <si>
    <t>The sheet provides the payment 2 Gap Filling Progress Report template of CalAIM IPP Measures for the reporting period from January 1, 2022, to June 30, 2022. A table for filling in all the required details is provided in this sheet. The sheet also provides fields for entering MCP Name, MCP County, and Former WPC or HHP County.</t>
  </si>
  <si>
    <r>
      <t xml:space="preserve">Percentage Point Change from Baseline
</t>
    </r>
    <r>
      <rPr>
        <i/>
        <sz val="12"/>
        <rFont val="Arial"/>
        <family val="2"/>
      </rPr>
      <t>(Automatically Calculates)</t>
    </r>
  </si>
  <si>
    <r>
      <t xml:space="preserve">Percent Change of Gap Between Baseline and 100%
</t>
    </r>
    <r>
      <rPr>
        <i/>
        <sz val="12"/>
        <rFont val="Arial"/>
        <family val="2"/>
      </rPr>
      <t>(Automatically Calculates)</t>
    </r>
  </si>
  <si>
    <t>The usage of data from electronic data systems (ECDS) networks containing members' personal health information and records of their experience. Data systems eligible for ECDS reporting include (but not limited to) member eligibility files, EHRs, clinical registries, HIEs, administrative claims, electronic laboratory reports (ELR), electronic pharmacy systems, immunization information systems (IIS), and disease/case management registries.</t>
  </si>
  <si>
    <t>The combination of administrative and medical records data to identify services included in the numerator or to determine exclusions from the denominator based on the diagnoses or other criteria.</t>
  </si>
  <si>
    <t>The usage of transactional data, usually from claims, encounters, enrollment, and provider systems, to identify the eligible population and numerator.</t>
  </si>
  <si>
    <t>MCPs must briefly describe their methodology in the "Context" column.</t>
  </si>
  <si>
    <r>
      <t xml:space="preserve">(20 points) 20% Improvement in the Gap Between the Baseline Score and 100% OR Achievement of 100% </t>
    </r>
    <r>
      <rPr>
        <i/>
        <sz val="12"/>
        <rFont val="Arial"/>
        <family val="2"/>
      </rPr>
      <t>(indicated by column S)</t>
    </r>
    <r>
      <rPr>
        <sz val="12"/>
        <rFont val="Arial"/>
        <family val="2"/>
      </rPr>
      <t xml:space="preserve">
</t>
    </r>
    <r>
      <rPr>
        <b/>
        <i/>
        <u/>
        <sz val="12"/>
        <rFont val="Arial"/>
        <family val="2"/>
      </rPr>
      <t>OR</t>
    </r>
    <r>
      <rPr>
        <b/>
        <i/>
        <sz val="12"/>
        <rFont val="Arial"/>
        <family val="2"/>
      </rPr>
      <t xml:space="preserve"> </t>
    </r>
    <r>
      <rPr>
        <sz val="12"/>
        <rFont val="Arial"/>
        <family val="2"/>
      </rPr>
      <t xml:space="preserve">Points will also be awarded in the following scenarios:
- (10 Points) Numerator figure presents a 20% improvement based on the baseline data </t>
    </r>
    <r>
      <rPr>
        <i/>
        <sz val="12"/>
        <rFont val="Arial"/>
        <family val="2"/>
      </rPr>
      <t>(indicated by column T)</t>
    </r>
    <r>
      <rPr>
        <sz val="12"/>
        <rFont val="Arial"/>
        <family val="2"/>
      </rPr>
      <t xml:space="preserve">
- (10 points) Denominator figure increases </t>
    </r>
    <r>
      <rPr>
        <i/>
        <sz val="12"/>
        <rFont val="Arial"/>
        <family val="2"/>
      </rPr>
      <t>(indicated by column U)</t>
    </r>
    <r>
      <rPr>
        <sz val="12"/>
        <rFont val="Arial"/>
        <family val="2"/>
      </rPr>
      <t xml:space="preserve">
</t>
    </r>
    <r>
      <rPr>
        <i/>
        <sz val="12"/>
        <rFont val="Arial"/>
        <family val="2"/>
      </rPr>
      <t>Narrative portion of measure is used to determine Payment 1 recoupment</t>
    </r>
  </si>
  <si>
    <r>
      <t xml:space="preserve">2.1.4 Number and percentage point increase in contracted Community Supports providers for those Community Supports offered by the MCP starting January 1, 2022 or July 1, 2022, with access to closed-loop referral systems
</t>
    </r>
    <r>
      <rPr>
        <i/>
        <sz val="12"/>
        <rFont val="Arial"/>
        <family val="2"/>
      </rPr>
      <t>Aligns with measure 1.1.4</t>
    </r>
  </si>
  <si>
    <r>
      <t xml:space="preserve">2.2.9 Baseline data for individuals who are Black/African American and other racial and ethnic groups who are disproportionately experiencing homelessness and who meet the Population of Focus definition: "people experiencing homelessness or chronic homelessness, or who are at risk of becoming homeless with complex health and/or behavioral health conditions.”
</t>
    </r>
    <r>
      <rPr>
        <i/>
        <sz val="12"/>
        <rFont val="Arial"/>
        <family val="2"/>
      </rPr>
      <t xml:space="preserve">NOTE: This measure also requires the submission of a narrative response in the Gap Filling Progress Report Narrative Reporting Template (Word document). 
</t>
    </r>
    <r>
      <rPr>
        <sz val="12"/>
        <rFont val="Arial"/>
        <family val="2"/>
      </rPr>
      <t xml:space="preserve">
</t>
    </r>
    <r>
      <rPr>
        <i/>
        <sz val="12"/>
        <rFont val="Arial"/>
        <family val="2"/>
      </rPr>
      <t>Aligns with measure 1.2.9</t>
    </r>
  </si>
  <si>
    <r>
      <t xml:space="preserve">2.2.10 Baseline data for individuals who are Black/African American and from other racial and ethnic groups who disproportionately meet the Population of Focus definition ("individuals transitioning from incarceration who have significant complex physical or behavioral health needs requiring immediate transition of services to the community") and who have been successfully outreached to and engaged by an ECM Provider.
</t>
    </r>
    <r>
      <rPr>
        <i/>
        <sz val="12"/>
        <rFont val="Arial"/>
        <family val="2"/>
      </rPr>
      <t xml:space="preserve">NOTE: This measure also requires the submission of a narrative response in the Gap Filling Progress Report Narrative Reporting Template (Word document). </t>
    </r>
    <r>
      <rPr>
        <sz val="12"/>
        <rFont val="Arial"/>
        <family val="2"/>
      </rPr>
      <t xml:space="preserve">
</t>
    </r>
    <r>
      <rPr>
        <i/>
        <sz val="12"/>
        <rFont val="Arial"/>
        <family val="2"/>
      </rPr>
      <t>Aligns with measure 1.2.10</t>
    </r>
  </si>
  <si>
    <r>
      <t xml:space="preserve">2.1.2 Number and percentage point increase in contracted ECM providers with access to certified EHR technology or a care management documentation system able to generate and manage a patient care plan
</t>
    </r>
    <r>
      <rPr>
        <i/>
        <sz val="12"/>
        <rFont val="Arial"/>
        <family val="2"/>
      </rPr>
      <t xml:space="preserve">NOTE: This measure also requires the submission of a narrative response in the Gap Filling Progress Report Narrative Reporting Template (Word document). 
</t>
    </r>
    <r>
      <rPr>
        <sz val="12"/>
        <rFont val="Arial"/>
        <family val="2"/>
      </rPr>
      <t xml:space="preserve">
</t>
    </r>
    <r>
      <rPr>
        <i/>
        <sz val="12"/>
        <rFont val="Arial"/>
        <family val="2"/>
      </rPr>
      <t>Aligns with measure 1.1.2</t>
    </r>
  </si>
  <si>
    <t>Number of beneficiaries ages 5 to 64 who are receiving Community Supports with persistent asthma who have a ratio of controller medications to total asthma medications of 0.50 or greater during the reporting period</t>
  </si>
  <si>
    <t>Total beneficiaries ages 5 to 64 who are eligible for Community Supports as of June 30 who have persistent asthma by meeting at least one of the following criteria during the reporting period and the year prior to the reporting period:
• At least one emergency department visit with asthma as the principal diagnosis
• At least one acute inpatient encounter or discharge with asthma as the principal diagnosis
• At least four outpatient visits, observation visits, telephone visits, or online assessments on different dates of service, with any diagnosis of asthma AND at least two asthma medication dispensing events for any controller or reliever medication. Visit type need not be the same for the four visits.
• At least four asthma medication dispensing events for any controller medication or reliever medication</t>
  </si>
  <si>
    <t>All identified behavioral health providers with contracts in place to provide ECM services in PY 1 / CY 2022</t>
  </si>
  <si>
    <t>Identified ECM providers with contracts in place for MCP's provider network with access to certified EHR technology or a care management documentation system able to generate and manage a patient care plan, subject to verification.</t>
  </si>
  <si>
    <t>Identified Community Supports providers with contracts in place for MCP's provider network to offer Community Supports starting January 1, 2022 or July 1, 2022 and who have access to closed-loop referral systems, subject to verification</t>
  </si>
  <si>
    <t>ECM Population of Focus enrolled members for Program  Year 1 / Calendar Year 2022 who are Black or African American</t>
  </si>
  <si>
    <t>ECM Population of Focus enrolled members for Program  Year 1 / Calendar Year 2022 who are Hispanic / Latinx</t>
  </si>
  <si>
    <t>ECM Population of Focus enrolled members for Program  Year 1 / Calendar Year 2022 who are Native American or Alaska Native</t>
  </si>
  <si>
    <t>ECM Population of Focus enrolled members for Program  Year 1 / Calendar Year 2022 who are Asian Indian</t>
  </si>
  <si>
    <t>ECM Population of Focus enrolled members for Program  Year 1 / Calendar Year 2022 who are Cambodian</t>
  </si>
  <si>
    <t>ECM Population of Focus enrolled members for Program  Year 1 / Calendar Year 2022 who are Chinese</t>
  </si>
  <si>
    <t>ECM Population of Focus enrolled members for Program  Year 1 / Calendar Year 2022 who are Filipino</t>
  </si>
  <si>
    <t>ECM Population of Focus enrolled members for Program  Year 1 / Calendar Year 2022 who are Hmong</t>
  </si>
  <si>
    <t>ECM Population of Focus enrolled members for Program  Year 1 / Calendar Year 2022 who are Japanese</t>
  </si>
  <si>
    <t>ECM Population of Focus enrolled members for Program  Year 1 / Calendar Year 2022 who are Korean</t>
  </si>
  <si>
    <t>ECM Population of Focus enrolled members for Program  Year 1 / Calendar Year 2022 who are Laotian</t>
  </si>
  <si>
    <t>ECM Population of Focus enrolled members for Program  Year 1 / Calendar Year 2022 who are Vietnamese</t>
  </si>
  <si>
    <t>ECM Population of Focus enrolled members for Program  Year 1 / Calendar Year 2022 who are Native Hawaiian</t>
  </si>
  <si>
    <t>ECM Population of Focus enrolled members for Program  Year 1 / Calendar Year 2022 who are Guamian or Chamorro</t>
  </si>
  <si>
    <t>ECM Population of Focus enrolled members for Program  Year 1 / Calendar Year 2022 who are Samoan</t>
  </si>
  <si>
    <t>ECM Population of Focus enrolled members for Program  Year 1 / Calendar Year 2022 who are White</t>
  </si>
  <si>
    <t>ECM Population of Focus enrolled members for Program  Year 1 / Calendar Year 2022 who are listed as “Other”</t>
  </si>
  <si>
    <t>ECM Population of Focus enrolled members for Program  Year 1 / Calendar Year 2022 who did not disclose</t>
  </si>
  <si>
    <t>Total members enrolled in ECM Populations of Focus Program for Year 1 / Calendar Year 2022</t>
  </si>
  <si>
    <t>Enrolled ECM Population of Focus members who are Black or African American</t>
  </si>
  <si>
    <t>Enrolled ECM Population of Focus members who are Hispanic / Latinx</t>
  </si>
  <si>
    <t>Enrolled ECM Population of Focus members who are Native American or Alaska Native</t>
  </si>
  <si>
    <t>Enrolled ECM Population of Focus members who are Asian Indian</t>
  </si>
  <si>
    <t>Enrolled ECM Population of Focus members who are Cambodian</t>
  </si>
  <si>
    <t>Enrolled ECM Population of Focus members who are Chinese</t>
  </si>
  <si>
    <t>Enrolled ECM Population of Focus members who are Filipino</t>
  </si>
  <si>
    <t>Enrolled ECM Population of Focus members who are Hmong</t>
  </si>
  <si>
    <t>Enrolled ECM Population of Focus members who are Japanese</t>
  </si>
  <si>
    <t>Enrolled ECM Population of Focus members who are Korean</t>
  </si>
  <si>
    <t>Enrolled ECM Population of Focus members who are Laotian</t>
  </si>
  <si>
    <t>Enrolled ECM Population of Focus members who are Vietnamese</t>
  </si>
  <si>
    <t>Enrolled ECM Population of Focus members who are Native Hawaiian</t>
  </si>
  <si>
    <t>Enrolled ECM Population of Focus members who are Guamian or Chamorro</t>
  </si>
  <si>
    <t>Enrolled ECM Population of Focus members who are Samoan</t>
  </si>
  <si>
    <t>Enrolled ECM Population of Focus members who are White</t>
  </si>
  <si>
    <t>Enrolled ECM Population of Focus members who are listed as "Other"</t>
  </si>
  <si>
    <t>Enrolled ECM Population of Focus members who did not disclose</t>
  </si>
  <si>
    <t>Individuals who were/are experiencing homelessness who are Black/African American and received ECM</t>
  </si>
  <si>
    <t>Total members who are Black/African American who were/are experiencing homelessness, or are at risk of experiencing homelessness for Program Year 1 / Calendar Year 2022</t>
  </si>
  <si>
    <r>
      <t xml:space="preserve">Individuals who were/are experiencing homelessness  who are _________________ </t>
    </r>
    <r>
      <rPr>
        <i/>
        <sz val="12"/>
        <rFont val="Arial"/>
        <family val="2"/>
      </rPr>
      <t>(MCP to specify racial or ethnic group)</t>
    </r>
    <r>
      <rPr>
        <sz val="12"/>
        <rFont val="Arial"/>
        <family val="2"/>
      </rPr>
      <t xml:space="preserve"> and received ECM
MCP should select the top racial or ethnic groups who are disproportionately experiencing homelessness in the county</t>
    </r>
  </si>
  <si>
    <r>
      <t>Total members who are _________________ (</t>
    </r>
    <r>
      <rPr>
        <i/>
        <sz val="12"/>
        <rFont val="Arial"/>
        <family val="2"/>
      </rPr>
      <t>MCP to specify racial or ethnic group</t>
    </r>
    <r>
      <rPr>
        <sz val="12"/>
        <rFont val="Arial"/>
        <family val="2"/>
      </rPr>
      <t>) who were/are experiencing homelessness, or are at risk of experiencing homelessness for Program Year 1 / Calendar Year 2022</t>
    </r>
  </si>
  <si>
    <t>Count of 30-day all cause readmissions for beneficiaries ages 18-64 who are enrolled in the ECM populations of focus</t>
  </si>
  <si>
    <t>Count of index hospital stays (IHS) for beneficiaries ages 18-64 who are enrolled in the ECM populations of focus</t>
  </si>
  <si>
    <t>Count of emergency department (ED) visits for beneficiaries who are enrolled in the ECM populations of focus</t>
  </si>
  <si>
    <t>Count of beneficiary months for beneficiaries who are enrolled in the ECM populations of focus</t>
  </si>
  <si>
    <t>Count of beneficiaries 12 years of age and older who are enrolled in the ECM populations of focus with a diagnosis of depression, who had an outpatient encounter with a PHQ-9 score present in their record in the same assessment period as the encounter</t>
  </si>
  <si>
    <t>Count of all beneficiaries ≥12 years of age who are enrolled in the ECM populations of focus with a diagnosis of major depressive disorder or dysthymia</t>
  </si>
  <si>
    <t>Count of follow-up visits with any practitioner, with a principal diagnosis of AOD within 30 days after the ED visit (31 total days) (include visits that occur on the date of the ED visit) for beneficiaries ages 18 and older who are enrolled in the ECM populations of focus</t>
  </si>
  <si>
    <t>Count of ED visits with a primary diagnosis of alcohol or other drug abuse or dependence during the reporting period where the beneficiary was 18 years and enrolled in the ECM populations of focus</t>
  </si>
  <si>
    <t>Count of follow-up visits with any practitioner, with a principal diagnosis of AOD within 7 days after the ED visit (8 total days) (include visits that occur on the date of the ED visit) for beneficiaries ages 18 and older who are enrolled in the ECM populations of focus</t>
  </si>
  <si>
    <t>Count of beneficiaries ages 18 to 85 who are enrolled in the ECM populations of focus and whose most recent blood pressure level was &lt;140/90 mm Hg during the reporting period</t>
  </si>
  <si>
    <t>Count of beneficiaries ages 18 to 85 who are enrolled in the ECM populations of focus and who had at least two visits on different dates of service with a diagnosis of hypertension during the reporting period or the year prior to the reporting period</t>
  </si>
  <si>
    <t>Count of children and adolescents 1-17 years of age who are enrolled in the ECM populations of focus and are on antipsychotics who received blood glucose testing during the measurement year</t>
  </si>
  <si>
    <t>Count of children and adolescents 1-17 years of age who are enrolled in the ECM populations of focus and had ongoing use of antipsychotic medications (at least two prescriptions)</t>
  </si>
  <si>
    <t>Count of children and adolescents 1-17 years of age who are enrolled in the ECM populations of focus and are on antipsychotics who received cholesterol testing during the measurement year</t>
  </si>
  <si>
    <t>Count of children and adolescents 1-17 years of age who are enrolled in the ECM populations of focus and are on antipsychotics who received blood glucose and cholesterol testing during the measurement year</t>
  </si>
  <si>
    <t>Total number of members identified as eligible to receive Community Supports that were offered as of June 30, 2022</t>
  </si>
  <si>
    <r>
      <t xml:space="preserve">2.3.2 Number of contracted Community Supports providers
</t>
    </r>
    <r>
      <rPr>
        <i/>
        <sz val="12"/>
        <rFont val="Arial"/>
        <family val="2"/>
      </rPr>
      <t>NOTE: For Community Supports that the MCP was not offering as of June 30, 2022, MCPs should enter a "0" in the numerator. In the denominator, MCPs should provide either (1) an estimate for the number of providers expected to meet demand for a Community Support that will be offered at a later time; or (2) enter a "0" if the MCP does not plan to offer that Community Support.</t>
    </r>
    <r>
      <rPr>
        <sz val="12"/>
        <rFont val="Arial"/>
        <family val="2"/>
      </rPr>
      <t xml:space="preserve">
</t>
    </r>
    <r>
      <rPr>
        <i/>
        <sz val="12"/>
        <rFont val="Arial"/>
        <family val="2"/>
      </rPr>
      <t>Aligns with measure 1.3.2</t>
    </r>
  </si>
  <si>
    <t>Total members eligible for Community Supports offered as of June 30, 2022 in Program Year 1 / Calendar Year 2022 who are Black or African American</t>
  </si>
  <si>
    <t>Total members eligible for Community Supports offered as of June 30, 2022 in Program Year 1 / Calendar Year 2022 who are Hispanic / Latinx</t>
  </si>
  <si>
    <t>Total members eligible for Community Supports offered as of June 30, 2022 in Program Year 1 / Calendar Year 2022 who are Native American or Alaska Native</t>
  </si>
  <si>
    <t>Total members eligible for Community Supports offered as of June 30, 2022 in Program Year 1 / Calendar Year 2022 who are Asian Indian</t>
  </si>
  <si>
    <t>Total members eligible for Community Supports offered as of June 30, 2022 in Program Year 1 / Calendar Year 2022 who are Cambodian</t>
  </si>
  <si>
    <t>Total members eligible for Community Supports offered as of June 30, 2022 in Program Year 1 / Calendar Year 2022 who are Chinese</t>
  </si>
  <si>
    <t>Total members eligible for Community Supports offered as of June 30, 2022 in Program Year 1 / Calendar Year 2022 who are Filipino</t>
  </si>
  <si>
    <t>Total members eligible for Community Supports offered as of June 30, 2022 in Program Year 1 / Calendar Year 2022 who are Hmong</t>
  </si>
  <si>
    <t>Total members eligible for Community Supports offered as of June 30, 2022 in Program Year 1 / Calendar Year 2022 who are Japanese</t>
  </si>
  <si>
    <t>Total members eligible for Community Supports offered as of June 30, 2022 in Program Year 1 / Calendar Year 2022 who are Korean</t>
  </si>
  <si>
    <t>Total members eligible for Community Supports offered as of June 30, 2022 in Program Year 1 / Calendar Year 2022 who are Laotian</t>
  </si>
  <si>
    <t>Total members eligible for Community Supports offered as of June 30, 2022 in Program Year 1 / Calendar Year 2022 who are Vietnamese</t>
  </si>
  <si>
    <t>Total members eligible for Community Supports offered as of June 30, 2022 in Program Year 1 / Calendar Year 2022 who are Native Hawaiian</t>
  </si>
  <si>
    <t>Total members eligible for Community Supports offered as of June 30, 2022 in Program Year 1 / Calendar Year 2022 who are Guamian or Chamorro</t>
  </si>
  <si>
    <t>Total members eligible for Community Supports offered as of June 30, 2022 in Program Year 1 / Calendar Year 2022 who are Samoan</t>
  </si>
  <si>
    <t>Total members eligible for Community Supports offered as of June 30, 2022 in Program Year 1 / Calendar Year 2022 who are White</t>
  </si>
  <si>
    <t>Total members eligible for Community Supports offered as of June 30, 2022 in Program Year 1 / Calendar Year 2022 who are listed as "Other"</t>
  </si>
  <si>
    <t>Total members eligible for Community Supports offered as of June 30, 2022 in Program Year 1 / Calendar Year 2022 who did not disclose</t>
  </si>
  <si>
    <r>
      <t xml:space="preserve">(6) Numerator Submission </t>
    </r>
    <r>
      <rPr>
        <b/>
        <i/>
        <sz val="11"/>
        <rFont val="Calibri"/>
        <family val="2"/>
        <scheme val="minor"/>
      </rPr>
      <t>(From Payment 1)</t>
    </r>
    <r>
      <rPr>
        <b/>
        <sz val="11"/>
        <rFont val="Calibri"/>
        <family val="2"/>
        <scheme val="minor"/>
      </rPr>
      <t xml:space="preserve"> (Column K)</t>
    </r>
  </si>
  <si>
    <r>
      <t xml:space="preserve">(7) Denominator Submission </t>
    </r>
    <r>
      <rPr>
        <b/>
        <i/>
        <sz val="11"/>
        <rFont val="Calibri"/>
        <family val="2"/>
        <scheme val="minor"/>
      </rPr>
      <t>(From Payment 1)</t>
    </r>
    <r>
      <rPr>
        <b/>
        <sz val="11"/>
        <rFont val="Calibri"/>
        <family val="2"/>
        <scheme val="minor"/>
      </rPr>
      <t xml:space="preserve"> (Column L)</t>
    </r>
  </si>
  <si>
    <r>
      <t>(8) Baseline Result</t>
    </r>
    <r>
      <rPr>
        <b/>
        <i/>
        <sz val="11"/>
        <rFont val="Calibri"/>
        <family val="2"/>
        <scheme val="minor"/>
      </rPr>
      <t xml:space="preserve"> (From Payment 1) </t>
    </r>
    <r>
      <rPr>
        <b/>
        <sz val="11"/>
        <rFont val="Calibri"/>
        <family val="2"/>
        <scheme val="minor"/>
      </rPr>
      <t>(Column M)</t>
    </r>
  </si>
  <si>
    <r>
      <t xml:space="preserve">2.1.1 Number and percentage point increase in contracted ECM providers that engage in bi-directional Health Information Exchange (HIE)
</t>
    </r>
    <r>
      <rPr>
        <i/>
        <sz val="12"/>
        <rFont val="Arial"/>
        <family val="2"/>
      </rPr>
      <t xml:space="preserve">NOTE: This measure also requires the submission of a narrative response in the Gap Filling Progress Report Narrative Reporting Template (Word document). </t>
    </r>
    <r>
      <rPr>
        <sz val="12"/>
        <rFont val="Arial"/>
        <family val="2"/>
      </rPr>
      <t xml:space="preserve">
</t>
    </r>
    <r>
      <rPr>
        <i/>
        <sz val="12"/>
        <rFont val="Arial"/>
        <family val="2"/>
      </rPr>
      <t>Aligns with measure 1.1.1</t>
    </r>
  </si>
  <si>
    <t>Identified ECM providers that engage in bi-directional Health Information Exchange (HIE).
This requirement can be met via provider attestation or by demonstrating that providers have an HIE contract in place.</t>
  </si>
  <si>
    <r>
      <t xml:space="preserve">2.1.5 Number and percentage point increase in behavioral health providers with contracts in place to provide ECM that engage in bi-directional Health Information Exchange (HIE)
</t>
    </r>
    <r>
      <rPr>
        <i/>
        <sz val="12"/>
        <rFont val="Arial"/>
        <family val="2"/>
      </rPr>
      <t>Aligns with measure 1.1.5</t>
    </r>
  </si>
  <si>
    <t>Identified behavioral health providers with contracts in place to provide ECM that engage in bi-directional Health Information Exchange (HIE).
This requirement can be met via provider attestation or by demonstrating that providers have an HIE contract in place.</t>
  </si>
  <si>
    <r>
      <rPr>
        <i/>
        <sz val="11"/>
        <rFont val="Calibri"/>
        <family val="2"/>
        <scheme val="minor"/>
      </rPr>
      <t xml:space="preserve">In this field, MCPs must enter their baseline numerator figures for each measure. If an MCP plans to revise* its baseline figures for any measures, it should enter the </t>
    </r>
    <r>
      <rPr>
        <b/>
        <i/>
        <sz val="11"/>
        <rFont val="Calibri"/>
        <family val="2"/>
        <scheme val="minor"/>
      </rPr>
      <t>revised</t>
    </r>
    <r>
      <rPr>
        <i/>
        <sz val="11"/>
        <rFont val="Calibri"/>
        <family val="2"/>
        <scheme val="minor"/>
      </rPr>
      <t xml:space="preserve"> figures into this field. Otherwise, MCPs should enter the numerator figure that was reported as a part of the Payment 1 Needs Assessment into this field.</t>
    </r>
  </si>
  <si>
    <r>
      <t xml:space="preserve">In this field, MCPs must enter their baseline denominator figures for each measure. If an MCP plans to revise* its baseline figures for any measures, it should enter the </t>
    </r>
    <r>
      <rPr>
        <b/>
        <i/>
        <sz val="11"/>
        <rFont val="Calibri"/>
        <family val="2"/>
        <scheme val="minor"/>
      </rPr>
      <t>revised</t>
    </r>
    <r>
      <rPr>
        <i/>
        <sz val="11"/>
        <rFont val="Calibri"/>
        <family val="2"/>
        <scheme val="minor"/>
      </rPr>
      <t xml:space="preserve"> figures into this field. Otherwise, MCPs should enter the denominator figure that was reported as a part of the Payment 1 Needs Assessment into this field.</t>
    </r>
  </si>
  <si>
    <t>*Please see below for futher instructions on baseline revisions.</t>
  </si>
  <si>
    <t>(1) For which measure(s) baseline data was revised;
(2) Reason(s) for the revision;
(3) Methodology for the revised data collection/calculation.</t>
  </si>
  <si>
    <t xml:space="preserve">
UPDATING BASELINE FIGURES</t>
  </si>
  <si>
    <r>
      <t xml:space="preserve">DHCS will allow MCPs to revise baseline figures submitted in the Payment 1 Needs Assessment. DHCS recognizes that, since the initial submissions, new and more accurate data has been made available and that MCPs will need to update baselines accordingly. </t>
    </r>
    <r>
      <rPr>
        <b/>
        <sz val="11"/>
        <rFont val="Calibri"/>
        <family val="2"/>
        <scheme val="minor"/>
      </rPr>
      <t>MCPs must submit revised baseline data in Columns K-L of this document</t>
    </r>
    <r>
      <rPr>
        <sz val="11"/>
        <rFont val="Calibri"/>
        <family val="2"/>
        <scheme val="minor"/>
      </rPr>
      <t>.
In addition to entering the revised figures into Columns K-L, for any measures where baseline data was revised, MCPs must also submit to DHCS a supplemental document outlining:</t>
    </r>
  </si>
  <si>
    <r>
      <t xml:space="preserve">2.2.11 Number of contracted behavioral health FTEs
</t>
    </r>
    <r>
      <rPr>
        <i/>
        <sz val="12"/>
        <rFont val="Arial"/>
        <family val="2"/>
      </rPr>
      <t xml:space="preserve">No equivalent measure submitted for Payment 1. </t>
    </r>
  </si>
  <si>
    <r>
      <t xml:space="preserve">2.2.13 Plan 30-Day Readmissions (PCR)
For beneficiaries who are in the ECM populations of focus and between ages 18-64, the number of acute inpatient stays during the reporting period that were followed by an unplanned acute readmission for any diagnosis within 30 days and the predicted probability of an acute readmission. Data are reported in the following categories:
• Count of Observed 30-Day Readmissions
• Count of Index Hospital Stays (IHS)
MCPs must report both numerator and denominator figures from claims data. MCPs must be able to provide CINs for the denominator population upon DHCS request, which may be assessed against DHCS claims data.
</t>
    </r>
    <r>
      <rPr>
        <i/>
        <sz val="12"/>
        <rFont val="Arial"/>
        <family val="2"/>
      </rPr>
      <t xml:space="preserve">No equivalent measure submitted for Payment 1. </t>
    </r>
  </si>
  <si>
    <r>
      <t xml:space="preserve">2.2.14 Ambulatory Care—Emergency Department Visits (AMB)
Rate of emergency department (ED) visits per 1,000 beneficiary months for beneficiaries who are in the ECM Populations of Focus.
MCPs must report both numerator and denominator figures from claims data. MCPs must be able to provide CINs for the denominator population upon DHCS request, which may be assessed against DHCS claims data.
</t>
    </r>
    <r>
      <rPr>
        <i/>
        <sz val="12"/>
        <rFont val="Arial"/>
        <family val="2"/>
      </rPr>
      <t xml:space="preserve">No equivalent measure submitted for Payment 1. </t>
    </r>
  </si>
  <si>
    <r>
      <t>2.2.15 Depression Screening and Follow-Up for Adolescents and Adults (DSF)</t>
    </r>
    <r>
      <rPr>
        <b/>
        <sz val="12"/>
        <rFont val="Arial"/>
        <family val="2"/>
      </rPr>
      <t xml:space="preserve">
</t>
    </r>
    <r>
      <rPr>
        <sz val="12"/>
        <rFont val="Arial"/>
        <family val="2"/>
      </rPr>
      <t>The percentage of beneficiaries 12 years of age and older who are in the ECM populations of focus and who were screened for clinical depression using a standardized tool and, if screened positive, who received follow-up care.
MCPs must report both</t>
    </r>
    <r>
      <rPr>
        <sz val="12"/>
        <color rgb="FFFF0000"/>
        <rFont val="Arial"/>
        <family val="2"/>
      </rPr>
      <t xml:space="preserve"> </t>
    </r>
    <r>
      <rPr>
        <sz val="12"/>
        <rFont val="Arial"/>
        <family val="2"/>
      </rPr>
      <t xml:space="preserve">numerator and denominator figures from claims data. MCPs must be able to provide CINs for the denominator population upon DHCS request.
</t>
    </r>
    <r>
      <rPr>
        <i/>
        <sz val="12"/>
        <rFont val="Arial"/>
        <family val="2"/>
      </rPr>
      <t xml:space="preserve">No equivalent measure submitted for Payment 1. </t>
    </r>
  </si>
  <si>
    <t>Count of beneficiaries 12 years of age and older who are enrolled in the ECM populations of focus and who received follow-up care within 30 days of positive screen finding for clinical depression using a standardized tool</t>
  </si>
  <si>
    <t>Count of all beneficiaries ≥12 years of age who are enrolled in the ECM populations of focus, who were screened for clinical depression using a standardized tool and had a positive depression screen finding</t>
  </si>
  <si>
    <r>
      <t>2.2.16 Utilization of the PHQ-9 to Monitor Depression Symptoms for Adolescents and Adults (DMS)</t>
    </r>
    <r>
      <rPr>
        <b/>
        <sz val="12"/>
        <rFont val="Arial"/>
        <family val="2"/>
      </rPr>
      <t xml:space="preserve">
</t>
    </r>
    <r>
      <rPr>
        <sz val="12"/>
        <rFont val="Arial"/>
        <family val="2"/>
      </rPr>
      <t xml:space="preserve">The percentage of members 12 years of age and older who are in the ECM Populations of Focus with a diagnosis of depression, who had an outpatient encounter with a PHQ-9 score present in their record in the same assessment period as the encounter.
MCPs must report both numerator and denominator figures from claims data. MCPs must be able to provide CINs for the denominator population upon DHCS request.
</t>
    </r>
    <r>
      <rPr>
        <i/>
        <sz val="12"/>
        <rFont val="Arial"/>
        <family val="2"/>
      </rPr>
      <t xml:space="preserve">No equivalent measure submitted for Payment 1. </t>
    </r>
  </si>
  <si>
    <r>
      <t xml:space="preserve">2.2.17 Follow-Up After Emergency Department Visit for Mental Illness (FUM)
Percentage of emergency department (ED) visits for beneficiaries age 18 and older who are in the ECM populations of focus, with a principal diagnosis of mental illness or intentional self-harm and who had a follow-up visit for mental illness. Two rates are reported:
• Percentage of ED visits for mental illness for which the beneficiary received follow-up within 30 days of the ED visit (31 total days)
• Percentage of ED visits for mental illness for which the beneficiary received follow-up within 7 days of the ED visit (8 total days)
MCPs must report both numerator and denominator figures from claims data. MCPs must be able to provide CINs for the denominator population upon DHCS request, which may be assessed against DHCS claims data.
</t>
    </r>
    <r>
      <rPr>
        <i/>
        <sz val="12"/>
        <rFont val="Arial"/>
        <family val="2"/>
      </rPr>
      <t xml:space="preserve">No equivalent measure submitted for Payment 1. </t>
    </r>
  </si>
  <si>
    <t>Count of beneficiaries, ages 18 and older who are enrolled in the ECM populations of focus, who received a follow-up visit with any practitioner within 30 days after the ED visit (31 total days), with a principal diagnosis of a mental health disorder or with a principal diagnosis of intentional self-harm and any diagnosis of mental health disorder. Include visits that occur on the date of the ED visit.</t>
  </si>
  <si>
    <t>Count of all beneficiaries 18 and older who are enrolled in the ECM populations of focus and were discharged from an ED with a principal diagnosis of a mental health disorder or with a principal diagnosis of intentional self-harm and any diagnosis of mental health disorder during the reporting period</t>
  </si>
  <si>
    <t>Count of beneficiaries, ages 18 and older who are enrolled in the ECM populations of focus, who received a follow-up visit with any practitioner within 7 days after the ED visit (8 total days), with a principal diagnosis of a mental health disorder or with a principal diagnosis of intentional self-harm and any diagnosis of mental health disorder. Include visits that occur on the date of the ED visit.</t>
  </si>
  <si>
    <r>
      <t>2.2.18 Follow-Up After Emergency Department Visit for Alcohol and Other Drug Abuse or Dependence (FUA)</t>
    </r>
    <r>
      <rPr>
        <b/>
        <sz val="12"/>
        <rFont val="Arial"/>
        <family val="2"/>
      </rPr>
      <t xml:space="preserve">
</t>
    </r>
    <r>
      <rPr>
        <sz val="12"/>
        <rFont val="Arial"/>
        <family val="2"/>
      </rPr>
      <t xml:space="preserve">Percentage of emergency department (ED) visits for beneficiaries age 18 and older who are in the ECM populations of focus with a principal diagnosis of alcohol or other drug (AOD) abuse or dependence who had a follow-up visit for AOD abuse or dependence. Two rates are reported:
• Percentage of ED visits for which the beneficiary received follow-up within 30 days of the ED visit (31 total days)
• Percentage of ED visits for which the beneficiary received follow-up within 7 days of the ED visit (8 total days)
MCPs must report both numerator and denominator figures from claims data. MCPs must be able to provide CINs for the denominator population upon DHCS request, which may be assessed against DHCS claims data.
</t>
    </r>
    <r>
      <rPr>
        <i/>
        <sz val="12"/>
        <rFont val="Arial"/>
        <family val="2"/>
      </rPr>
      <t xml:space="preserve">No equivalent measure submitted for Payment 1. </t>
    </r>
  </si>
  <si>
    <r>
      <t xml:space="preserve">2.2.19 Controlling High Blood Pressure (CBP)
Percentage of beneficiaries ages 18 to 85 who are in the ECM Populations of Focus and who had a diagnosis of hypertension and whose blood pressure (BP) was adequately controlled (&lt; 140/90 mm Hg) during the reporting period
MCPs must report both numerator and denominator figures from claims data. MCPs must be able to provide CINs for the denominator population upon DHCS request.
</t>
    </r>
    <r>
      <rPr>
        <i/>
        <sz val="12"/>
        <rFont val="Arial"/>
        <family val="2"/>
      </rPr>
      <t xml:space="preserve">No equivalent measure submitted for Payment 1. </t>
    </r>
  </si>
  <si>
    <r>
      <t>2.2.20 Metabolic Monitoring for Children and Adolescents on Antipsychotics (APM)
Percentage of children and adolescents ages 1 to 17 who are enrolled in the ECM Populations of Focus and who had two or more antipsychotic prescriptions and had metabolic testing. Three rates are reported:
• Percentage of children and adolescents on antipsychotics who received blood glucose testing
• Percentage of children and adolescents on antipsychotics who received cholesterol testing
• Percentage of children and adolescents on antipsychotics who received both blood glucose and cholesterol testing
MCPs must report both numerator and denominator figures from claims data. MCPs must be able to provide CINs for the denominator population upon DHCS request, which may be assessed against DHCS claims data.</t>
    </r>
    <r>
      <rPr>
        <i/>
        <sz val="12"/>
        <rFont val="Arial"/>
        <family val="2"/>
      </rPr>
      <t xml:space="preserve">
</t>
    </r>
    <r>
      <rPr>
        <sz val="12"/>
        <rFont val="Arial"/>
        <family val="2"/>
      </rPr>
      <t xml:space="preserve">
</t>
    </r>
    <r>
      <rPr>
        <i/>
        <sz val="12"/>
        <rFont val="Arial"/>
        <family val="2"/>
      </rPr>
      <t xml:space="preserve">No equivalent measure submitted for Payment 1. </t>
    </r>
  </si>
  <si>
    <r>
      <t xml:space="preserve">2.3.8 Asthma Medication Ratio (AMR)
The percentage of beneficiaries ages 5 to 64 who are receiving Community Supports and who were identified as having persistent asthma and had a ratio of controller medications to total asthma medications of 0.50 or greater during the reporting period
MCPs must report both numerator and denominator figures from claims data. MCPs must be able to provide CINs for the denominator population upon DHCS request, which may be assessed against DHCS claims data.
</t>
    </r>
    <r>
      <rPr>
        <i/>
        <sz val="12"/>
        <rFont val="Arial"/>
        <family val="2"/>
      </rPr>
      <t>NOTE: This measure is not specific to those receiving only Asthma Remediation Community Supports services; MCPs should include all beneficiaries receiving any Community Supports.</t>
    </r>
    <r>
      <rPr>
        <sz val="12"/>
        <rFont val="Arial"/>
        <family val="2"/>
      </rPr>
      <t xml:space="preserve">
</t>
    </r>
    <r>
      <rPr>
        <i/>
        <sz val="12"/>
        <rFont val="Arial"/>
        <family val="2"/>
      </rPr>
      <t xml:space="preserve">No equivalent measure submitted for Payment 1. </t>
    </r>
  </si>
  <si>
    <r>
      <t xml:space="preserve">2.3.9 Housing
The number of individuals who meet the criteria for the Population of Focus: "people experiencing homelessness or chronic homelessness, or who are at risk of becoming homeless with complex health and/or behavioral health conditions," who were housed for more than 6 consecutive months. 
</t>
    </r>
    <r>
      <rPr>
        <i/>
        <sz val="12"/>
        <rFont val="Arial"/>
        <family val="2"/>
      </rPr>
      <t xml:space="preserve">No equivalent measure submitted for Payment 1. </t>
    </r>
  </si>
  <si>
    <t>The number of individuals who meet the criteria for the Population of Focus, "people experiencing homelessness or chronic homelessness, or who are at risk of becoming homeless with complex health and/or behavioral health conditions," who were housed for more than 6 consecutive months between January 1 and June 30 of Program Year 1</t>
  </si>
  <si>
    <t>The number of individuals who meet the criteria for the Population of Focus: "people experiencing homelessness or chronic homelessness, or who are at risk of becoming homeless with complex health and/or behavioral health conditions"</t>
  </si>
  <si>
    <r>
      <t xml:space="preserve">2.3.10 Controlling High Blood Pressure (CBP)
Percentage of beneficiaries who meet the criteria for the Population of Focus: "people experiencing homelessness or chronic homelessness, or who are at risk of becoming homeless with complex health and/or behavioral health conditions," 18 - 85 years of age who had a diagnosis of hypertension and whose blood pressure was adequately controlled (&lt; 140/90 mmHg)
MCPs must report both numerator and denominator figures from claims data. MCPs must be able to provide CINs for the denominator population upon DHCS request, which may be assessed against DHCS claims data.
</t>
    </r>
    <r>
      <rPr>
        <i/>
        <sz val="12"/>
        <rFont val="Arial"/>
        <family val="2"/>
      </rPr>
      <t xml:space="preserve">No equivalent measure submitted for Payment 1. </t>
    </r>
  </si>
  <si>
    <t>Count of beneficiaries who meet the criteria for the Population of Focus: "people experiencing homelessness or chronic homelessness, or who are at risk of becoming homeless with complex health and/or behavioral health conditions," 18 - 85 years of age whose most recent blood pressure level was &lt;140/90 mm Hg during the reporting period</t>
  </si>
  <si>
    <t>Count of beneficiaries who meet the criteria for the Population of Focus: "people experiencing homelessness or chronic homelessness, or who are at risk of becoming homeless with complex health and/or behavioral health conditions," 18 - 85 years of age who had at least two visits on different dates of service with a diagnosis of hypertension during the reporting period or the year prior to the reporting period</t>
  </si>
  <si>
    <r>
      <t xml:space="preserve">2.3.11 Comprehensive Diabetes Care (CDC)
Percentage of beneficiaries who meet the criteria for the Population of Focus: "people experiencing homelessness or chronic homelessness, or who are at risk of becoming homeless with complex health and/or behavioral health conditions," 18-75 years of age with diabetes who had hemoglobin A1c &gt; 9.0%
MCPs must report both numerator and denominator figures from claims data. MCPs must be able to provide CINs for the denominator population upon DHCS request.
</t>
    </r>
    <r>
      <rPr>
        <i/>
        <sz val="12"/>
        <rFont val="Arial"/>
        <family val="2"/>
      </rPr>
      <t xml:space="preserve">No equivalent measure submitted for Payment 1. </t>
    </r>
  </si>
  <si>
    <t>Count of beneficiaries who meet the criteria for the Population of Focus: "people experiencing homelessness or chronic homelessness, or who are at risk of becoming homeless with complex health and/or behavioral health conditions," 18-75 years of age whose most recent HbA1c level is greater than 9.0% or is missing a result, or for whom an HbA1c test was not done during the reporting period</t>
  </si>
  <si>
    <t>Count of beneficiaries who meet the criteria for the Population of Focus: "people experiencing homelessness or chronic homelessness, or who are at risk of becoming homeless with complex health and/or behavioral health conditions," 18-75 years of age who had a diagnosis of diabetes (type 1 and type 2) during the reporting period or the year prior to the reporting period</t>
  </si>
  <si>
    <r>
      <t xml:space="preserve">2.2.4 Number of Members across Program Year 1 Populations of Focus receiving ECM. Break out of Members across Program Year 1 Populations of Focus receiving ECM by race, ethnicity, and primary language. 
ECM Population of Focus for Year 1 / Calendar Year 2022 include:
Individuals and Families Experiencing Homelessness
High Utilizer Adults
Adults with SMI/SUD
Adults &amp; Children/Youth Transitioning from Incarceration (WPC Pilot counties only)
</t>
    </r>
    <r>
      <rPr>
        <i/>
        <sz val="12"/>
        <rFont val="Arial"/>
        <family val="2"/>
      </rPr>
      <t>Aligns with measure 1.2.4</t>
    </r>
  </si>
  <si>
    <t>Identified contracted behavioral health provider FTEs</t>
  </si>
  <si>
    <t>Identified behavioral health FTEs needed to meet the expected demand of the individuals enrolled in ECM with behavioral health needs</t>
  </si>
  <si>
    <t>All identified Community Supports providers with contracts in place for the MCP's provider network to provide Community Supports services in PY 1 / CY 2022</t>
  </si>
  <si>
    <t>All identified ECM providers with contracts in place for the MCP's provider network to provide ECM services in PY 1 / CY 2022</t>
  </si>
  <si>
    <t>Identified ECM providers with contracts in place for MCP's provider network who are capable of submitting a claim or invoice to an MCP, or have access to a system or service that can process and send an invoice to an MCP with information necessary for the MCP to submit a compliant encounter to DHCS, subject to verification. 
If additional gaps were identified following the initial submission, detail this context in the Gap-Filling Plan.</t>
  </si>
  <si>
    <t>Identified Community Supports providers with contracts in place for MCP's provider network who are capable of submitting a claim or invoice to an MCP, or have access to a system or service that can process and send an invoice to an MCP with information necessary for the MCP to submit a compliant encounter to DHCS, subject to verification. 
If additional gaps were identified following the initial submission, detail this context in the Gap-Filling Plan.</t>
  </si>
  <si>
    <t>IPP Payment 2 Quantitative Progress Report Submission 2A</t>
  </si>
  <si>
    <r>
      <t xml:space="preserve">MCPs must also be able to submit to DHCS the </t>
    </r>
    <r>
      <rPr>
        <b/>
        <i/>
        <sz val="11"/>
        <rFont val="Calibri"/>
        <family val="2"/>
        <scheme val="minor"/>
      </rPr>
      <t>Client Identification Numbers (CINs)</t>
    </r>
    <r>
      <rPr>
        <i/>
        <sz val="11"/>
        <rFont val="Calibri"/>
        <family val="2"/>
        <scheme val="minor"/>
      </rPr>
      <t xml:space="preserve"> for certain measures' denominator populations upon DHCS request. If requested, a template for sharing these CINs will be provided to MCPs via email. MCPs should only submit this information via the DHCS secure FTP site.</t>
    </r>
  </si>
  <si>
    <r>
      <t xml:space="preserve">This document is one of two components of the Gap Filling Progress Report associated with Payment 2 of IPP. MCPs participating in the IPP must submit this Gap Filling Progress Report to demonstrate their progress against the Gap Filling Plans that were developed for Payment 1 submissions.
The instructions outlined below only apply to this Excel document, the Quantitative Reporting Template. For broader information on and instructions for Payment 2, including submission processes and deadlines, please refer to the Gap Filling Progress Report Narrative Reporting Template (Word document). </t>
    </r>
    <r>
      <rPr>
        <b/>
        <sz val="11"/>
        <rFont val="Calibri"/>
        <family val="2"/>
        <scheme val="minor"/>
      </rPr>
      <t>Please refer to the Narrative Reporting Template Appendix B for more information on measure specifications.</t>
    </r>
    <r>
      <rPr>
        <sz val="11"/>
        <rFont val="Calibri"/>
        <family val="2"/>
        <scheme val="minor"/>
      </rPr>
      <t xml:space="preserve">
Please note that counties with an ECM "go live" date of July 1 will </t>
    </r>
    <r>
      <rPr>
        <i/>
        <sz val="11"/>
        <rFont val="Calibri"/>
        <family val="2"/>
        <scheme val="minor"/>
      </rPr>
      <t>not</t>
    </r>
    <r>
      <rPr>
        <sz val="11"/>
        <rFont val="Calibri"/>
        <family val="2"/>
        <scheme val="minor"/>
      </rPr>
      <t xml:space="preserve"> be subject to the performance targets outlined in this document. </t>
    </r>
  </si>
  <si>
    <t>(4) Collection Method (Column I)</t>
  </si>
  <si>
    <r>
      <t xml:space="preserve">All MCP responses must be entered into the </t>
    </r>
    <r>
      <rPr>
        <b/>
        <i/>
        <sz val="11"/>
        <color theme="1"/>
        <rFont val="Calibri"/>
        <family val="2"/>
        <scheme val="minor"/>
      </rPr>
      <t>Payment 2_Quant Prog Report 2A</t>
    </r>
    <r>
      <rPr>
        <sz val="11"/>
        <color theme="1"/>
        <rFont val="Calibri"/>
        <family val="2"/>
        <scheme val="minor"/>
      </rPr>
      <t xml:space="preserve"> tab within this Excel document. MCPs must provide a response in the yellow cells of the following sections:</t>
    </r>
  </si>
  <si>
    <t>NOTE: MCPs that operate in multiple counties will need to submit a separate Gap Filling Progress Report for each county in which it operates.</t>
  </si>
  <si>
    <r>
      <t xml:space="preserve">Collection Method 
</t>
    </r>
    <r>
      <rPr>
        <i/>
        <sz val="12"/>
        <rFont val="Arial"/>
        <family val="2"/>
      </rPr>
      <t>(Select From Drop-down Options: Administrative, Electronic, Hybrid, Other)</t>
    </r>
  </si>
  <si>
    <t>For measures or sub-measures about Populations of Focus that have not yet gone live, MCPs should input "0" into the numerator. In the denominator, MCPs should provide an estimate for the number of providers.</t>
  </si>
  <si>
    <r>
      <t xml:space="preserve">NOTE: If an MCP is </t>
    </r>
    <r>
      <rPr>
        <b/>
        <i/>
        <u/>
        <sz val="11"/>
        <color theme="1"/>
        <rFont val="Calibri"/>
        <family val="2"/>
        <scheme val="minor"/>
      </rPr>
      <t>not</t>
    </r>
    <r>
      <rPr>
        <b/>
        <i/>
        <sz val="11"/>
        <color theme="1"/>
        <rFont val="Calibri"/>
        <family val="2"/>
        <scheme val="minor"/>
      </rPr>
      <t xml:space="preserve"> responding to a measure, please leave the cells blank.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</si>
</sst>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5" x14ac:knownFonts="1">
    <font>
      <sz val="11"/>
      <color theme="1"/>
      <name val="Calibri"/>
      <family val="2"/>
      <scheme val="minor"/>
    </font>
    <font>
      <sz val="12"/>
      <color theme="1"/>
      <name val="Arial"/>
      <family val="2"/>
    </font>
    <font>
      <sz val="12"/>
      <color theme="0"/>
      <name val="Arial"/>
      <family val="2"/>
    </font>
    <font>
      <sz val="12"/>
      <color theme="1"/>
      <name val="Arial"/>
      <family val="2"/>
    </font>
    <font>
      <b/>
      <sz val="12"/>
      <color theme="1"/>
      <name val="Arial"/>
      <family val="2"/>
    </font>
    <font>
      <i/>
      <sz val="12"/>
      <color theme="1"/>
      <name val="Arial"/>
      <family val="2"/>
    </font>
    <font>
      <b/>
      <sz val="12"/>
      <color rgb="FFFFFFFF"/>
      <name val="Arial"/>
      <family val="2"/>
    </font>
    <font>
      <b/>
      <sz val="12"/>
      <color theme="0"/>
      <name val="Arial"/>
      <family val="2"/>
    </font>
    <font>
      <b/>
      <sz val="12"/>
      <name val="Arial"/>
      <family val="2"/>
    </font>
    <font>
      <b/>
      <sz val="12"/>
      <color rgb="FF000000"/>
      <name val="Arial"/>
      <family val="2"/>
    </font>
    <font>
      <sz val="12"/>
      <name val="Arial"/>
      <family val="2"/>
    </font>
    <font>
      <i/>
      <u/>
      <sz val="12"/>
      <name val="Arial"/>
      <family val="2"/>
    </font>
    <font>
      <i/>
      <sz val="12"/>
      <name val="Arial"/>
      <family val="2"/>
    </font>
    <font>
      <b/>
      <sz val="11"/>
      <color theme="1"/>
      <name val="Calibri"/>
      <family val="2"/>
      <scheme val="minor"/>
    </font>
    <font>
      <b/>
      <i/>
      <sz val="12"/>
      <color theme="1"/>
      <name val="Arial"/>
      <family val="2"/>
    </font>
    <font>
      <b/>
      <u/>
      <sz val="11"/>
      <color theme="1"/>
      <name val="Calibri"/>
      <family val="2"/>
      <scheme val="minor"/>
    </font>
    <font>
      <i/>
      <sz val="11"/>
      <color theme="1"/>
      <name val="Calibri"/>
      <family val="2"/>
      <scheme val="minor"/>
    </font>
    <font>
      <sz val="11"/>
      <color theme="1"/>
      <name val="Calibri"/>
      <family val="2"/>
      <scheme val="minor"/>
    </font>
    <font>
      <b/>
      <i/>
      <sz val="12"/>
      <name val="Arial"/>
      <family val="2"/>
    </font>
    <font>
      <i/>
      <u/>
      <sz val="12"/>
      <color rgb="FF000000"/>
      <name val="Arial"/>
      <family val="2"/>
    </font>
    <font>
      <sz val="8"/>
      <name val="Calibri"/>
      <family val="2"/>
      <scheme val="minor"/>
    </font>
    <font>
      <b/>
      <i/>
      <sz val="11"/>
      <color theme="1"/>
      <name val="Calibri"/>
      <family val="2"/>
      <scheme val="minor"/>
    </font>
    <font>
      <b/>
      <u/>
      <sz val="11"/>
      <color theme="4"/>
      <name val="Calibri"/>
      <family val="2"/>
      <scheme val="minor"/>
    </font>
    <font>
      <b/>
      <i/>
      <u/>
      <sz val="11"/>
      <color theme="1"/>
      <name val="Calibri"/>
      <family val="2"/>
      <scheme val="minor"/>
    </font>
    <font>
      <b/>
      <i/>
      <u/>
      <sz val="12"/>
      <name val="Arial"/>
      <family val="2"/>
    </font>
    <font>
      <sz val="12"/>
      <name val="Arial"/>
      <family val="2"/>
    </font>
    <font>
      <b/>
      <sz val="12"/>
      <color theme="0"/>
      <name val="Arial"/>
      <family val="2"/>
    </font>
    <font>
      <i/>
      <sz val="11"/>
      <name val="Calibri"/>
      <family val="2"/>
      <scheme val="minor"/>
    </font>
    <font>
      <b/>
      <u/>
      <sz val="12"/>
      <name val="Arial"/>
      <family val="2"/>
    </font>
    <font>
      <b/>
      <i/>
      <sz val="11"/>
      <name val="Calibri"/>
      <family val="2"/>
      <scheme val="minor"/>
    </font>
    <font>
      <b/>
      <sz val="11"/>
      <name val="Calibri"/>
      <family val="2"/>
      <scheme val="minor"/>
    </font>
    <font>
      <sz val="11"/>
      <color theme="0"/>
      <name val="Calibri"/>
      <family val="2"/>
      <scheme val="minor"/>
    </font>
    <font>
      <sz val="11"/>
      <name val="Calibri"/>
      <family val="2"/>
      <scheme val="minor"/>
    </font>
    <font>
      <b/>
      <u/>
      <sz val="11"/>
      <name val="Calibri"/>
      <family val="2"/>
      <scheme val="minor"/>
    </font>
    <font>
      <sz val="12"/>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rgb="FF203764"/>
        <bgColor rgb="FF000000"/>
      </patternFill>
    </fill>
    <fill>
      <patternFill patternType="solid">
        <fgColor theme="4" tint="-0.499984740745262"/>
        <bgColor indexed="64"/>
      </patternFill>
    </fill>
    <fill>
      <patternFill patternType="solid">
        <fgColor theme="0" tint="-0.249977111117893"/>
        <bgColor indexed="64"/>
      </patternFill>
    </fill>
    <fill>
      <patternFill patternType="solid">
        <fgColor theme="7"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CC"/>
        <bgColor indexed="64"/>
      </patternFill>
    </fill>
  </fills>
  <borders count="7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diagonal/>
    </border>
    <border>
      <left/>
      <right/>
      <top style="thin">
        <color indexed="64"/>
      </top>
      <bottom style="thin">
        <color indexed="64"/>
      </bottom>
      <diagonal/>
    </border>
    <border>
      <left style="thin">
        <color rgb="FF000000"/>
      </left>
      <right/>
      <top/>
      <bottom/>
      <diagonal/>
    </border>
    <border>
      <left/>
      <right/>
      <top style="thin">
        <color indexed="64"/>
      </top>
      <bottom/>
      <diagonal/>
    </border>
    <border>
      <left style="thin">
        <color rgb="FF000000"/>
      </left>
      <right style="thin">
        <color rgb="FF000000"/>
      </right>
      <top style="thin">
        <color indexed="64"/>
      </top>
      <bottom/>
      <diagonal/>
    </border>
    <border>
      <left style="thin">
        <color rgb="FF000000"/>
      </left>
      <right/>
      <top style="thin">
        <color rgb="FF000000"/>
      </top>
      <bottom style="thin">
        <color rgb="FF000000"/>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thin">
        <color rgb="FF000000"/>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style="thin">
        <color rgb="FF000000"/>
      </bottom>
      <diagonal/>
    </border>
    <border>
      <left/>
      <right/>
      <top/>
      <bottom style="medium">
        <color indexed="64"/>
      </bottom>
      <diagonal/>
    </border>
    <border>
      <left/>
      <right/>
      <top/>
      <bottom style="thin">
        <color rgb="FF000000"/>
      </bottom>
      <diagonal/>
    </border>
    <border>
      <left style="thin">
        <color indexed="64"/>
      </left>
      <right style="thin">
        <color indexed="64"/>
      </right>
      <top/>
      <bottom style="medium">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style="thin">
        <color rgb="FF000000"/>
      </left>
      <right style="thin">
        <color rgb="FF000000"/>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000000"/>
      </left>
      <right/>
      <top/>
      <bottom style="medium">
        <color indexed="64"/>
      </bottom>
      <diagonal/>
    </border>
    <border>
      <left style="thin">
        <color rgb="FF000000"/>
      </left>
      <right style="thin">
        <color rgb="FF000000"/>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rgb="FF000000"/>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rgb="FF000000"/>
      </right>
      <top style="thin">
        <color indexed="64"/>
      </top>
      <bottom/>
      <diagonal/>
    </border>
    <border>
      <left style="medium">
        <color indexed="64"/>
      </left>
      <right/>
      <top style="thin">
        <color indexed="64"/>
      </top>
      <bottom/>
      <diagonal/>
    </border>
    <border>
      <left style="thin">
        <color rgb="FF000000"/>
      </left>
      <right/>
      <top style="medium">
        <color indexed="64"/>
      </top>
      <bottom/>
      <diagonal/>
    </border>
    <border>
      <left style="thin">
        <color rgb="FF000000"/>
      </left>
      <right style="thin">
        <color indexed="64"/>
      </right>
      <top style="medium">
        <color indexed="64"/>
      </top>
      <bottom/>
      <diagonal/>
    </border>
    <border>
      <left style="medium">
        <color indexed="64"/>
      </left>
      <right style="thin">
        <color indexed="64"/>
      </right>
      <top style="thin">
        <color rgb="FF000000"/>
      </top>
      <bottom/>
      <diagonal/>
    </border>
    <border>
      <left style="medium">
        <color indexed="64"/>
      </left>
      <right/>
      <top style="thin">
        <color rgb="FF000000"/>
      </top>
      <bottom/>
      <diagonal/>
    </border>
    <border>
      <left style="thin">
        <color indexed="64"/>
      </left>
      <right style="medium">
        <color indexed="64"/>
      </right>
      <top/>
      <bottom style="thin">
        <color indexed="64"/>
      </bottom>
      <diagonal/>
    </border>
    <border>
      <left style="thin">
        <color rgb="FF000000"/>
      </left>
      <right style="thin">
        <color rgb="FF000000"/>
      </right>
      <top/>
      <bottom/>
      <diagonal/>
    </border>
    <border>
      <left style="thin">
        <color rgb="FF000000"/>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indexed="64"/>
      </right>
      <top style="thin">
        <color indexed="64"/>
      </top>
      <bottom/>
      <diagonal/>
    </border>
    <border>
      <left/>
      <right/>
      <top style="medium">
        <color auto="1"/>
      </top>
      <bottom/>
      <diagonal/>
    </border>
  </borders>
  <cellStyleXfs count="3">
    <xf numFmtId="0" fontId="0" fillId="0" borderId="0"/>
    <xf numFmtId="9" fontId="17" fillId="0" borderId="0" applyFont="0" applyFill="0" applyBorder="0" applyAlignment="0" applyProtection="0"/>
    <xf numFmtId="43" fontId="17" fillId="0" borderId="0" applyFont="0" applyFill="0" applyBorder="0" applyAlignment="0" applyProtection="0"/>
  </cellStyleXfs>
  <cellXfs count="263">
    <xf numFmtId="0" fontId="0" fillId="0" borderId="0" xfId="0"/>
    <xf numFmtId="0" fontId="2" fillId="0" borderId="0" xfId="0" applyFont="1" applyProtection="1"/>
    <xf numFmtId="0" fontId="3" fillId="0" borderId="0" xfId="0" applyFont="1" applyProtection="1"/>
    <xf numFmtId="0" fontId="10" fillId="0" borderId="0" xfId="0" applyFont="1" applyProtection="1"/>
    <xf numFmtId="0" fontId="10" fillId="0" borderId="0" xfId="0" applyFont="1" applyAlignment="1" applyProtection="1">
      <alignment vertical="top"/>
    </xf>
    <xf numFmtId="0" fontId="3" fillId="8" borderId="0" xfId="0" applyFont="1" applyFill="1" applyProtection="1"/>
    <xf numFmtId="0" fontId="4" fillId="8" borderId="0" xfId="0" applyFont="1" applyFill="1" applyAlignment="1" applyProtection="1">
      <alignment vertical="top"/>
      <protection locked="0"/>
    </xf>
    <xf numFmtId="0" fontId="5" fillId="8" borderId="0" xfId="0" applyFont="1" applyFill="1" applyAlignment="1" applyProtection="1">
      <alignment vertical="top"/>
      <protection locked="0"/>
    </xf>
    <xf numFmtId="0" fontId="0" fillId="8" borderId="0" xfId="0" applyFill="1"/>
    <xf numFmtId="0" fontId="14" fillId="8" borderId="0" xfId="0" applyFont="1" applyFill="1" applyAlignment="1" applyProtection="1">
      <alignment vertical="top"/>
      <protection locked="0"/>
    </xf>
    <xf numFmtId="0" fontId="15" fillId="8" borderId="0" xfId="0" applyFont="1" applyFill="1"/>
    <xf numFmtId="0" fontId="0" fillId="8" borderId="0" xfId="0" applyFill="1" applyAlignment="1">
      <alignment wrapText="1"/>
    </xf>
    <xf numFmtId="0" fontId="16" fillId="8" borderId="0" xfId="0" applyFont="1" applyFill="1" applyAlignment="1">
      <alignment horizontal="left" wrapText="1" indent="4"/>
    </xf>
    <xf numFmtId="0" fontId="0" fillId="10" borderId="0" xfId="0" applyFill="1"/>
    <xf numFmtId="0" fontId="0" fillId="8" borderId="1" xfId="0" applyFill="1" applyBorder="1"/>
    <xf numFmtId="0" fontId="0" fillId="8" borderId="1" xfId="0" applyFill="1" applyBorder="1" applyAlignment="1">
      <alignment vertical="center" wrapText="1"/>
    </xf>
    <xf numFmtId="0" fontId="0" fillId="8" borderId="0" xfId="0" applyFill="1" applyAlignment="1">
      <alignment horizontal="left" vertical="center" indent="2"/>
    </xf>
    <xf numFmtId="0" fontId="13" fillId="8" borderId="0" xfId="0" applyFont="1" applyFill="1" applyAlignment="1">
      <alignment horizontal="left" vertical="center" indent="2"/>
    </xf>
    <xf numFmtId="0" fontId="10" fillId="0" borderId="0" xfId="0" applyFont="1" applyBorder="1" applyAlignment="1" applyProtection="1">
      <alignment vertical="top"/>
    </xf>
    <xf numFmtId="15" fontId="10" fillId="0" borderId="0" xfId="0" applyNumberFormat="1" applyFont="1" applyBorder="1" applyAlignment="1" applyProtection="1">
      <alignment horizontal="left" vertical="top"/>
    </xf>
    <xf numFmtId="0" fontId="10" fillId="11" borderId="2" xfId="0" applyFont="1" applyFill="1" applyBorder="1" applyAlignment="1" applyProtection="1">
      <alignment vertical="top"/>
      <protection locked="0"/>
    </xf>
    <xf numFmtId="1" fontId="10" fillId="11" borderId="2" xfId="0" applyNumberFormat="1" applyFont="1" applyFill="1" applyBorder="1" applyAlignment="1" applyProtection="1">
      <alignment horizontal="center" vertical="top"/>
      <protection locked="0"/>
    </xf>
    <xf numFmtId="1" fontId="10" fillId="11" borderId="33" xfId="0" applyNumberFormat="1" applyFont="1" applyFill="1" applyBorder="1" applyAlignment="1" applyProtection="1">
      <alignment horizontal="center" vertical="top"/>
      <protection locked="0"/>
    </xf>
    <xf numFmtId="1" fontId="10" fillId="11" borderId="5" xfId="0" applyNumberFormat="1" applyFont="1" applyFill="1" applyBorder="1" applyAlignment="1" applyProtection="1">
      <alignment horizontal="center" vertical="top"/>
      <protection locked="0"/>
    </xf>
    <xf numFmtId="1" fontId="10" fillId="11" borderId="11" xfId="0" applyNumberFormat="1" applyFont="1" applyFill="1" applyBorder="1" applyAlignment="1" applyProtection="1">
      <alignment horizontal="center" vertical="top"/>
      <protection locked="0"/>
    </xf>
    <xf numFmtId="1" fontId="10" fillId="11" borderId="35" xfId="0" applyNumberFormat="1" applyFont="1" applyFill="1" applyBorder="1" applyAlignment="1" applyProtection="1">
      <alignment horizontal="center" vertical="top"/>
      <protection locked="0"/>
    </xf>
    <xf numFmtId="1" fontId="10" fillId="11" borderId="4" xfId="0" applyNumberFormat="1" applyFont="1" applyFill="1" applyBorder="1" applyAlignment="1" applyProtection="1">
      <alignment horizontal="center" vertical="top"/>
      <protection locked="0"/>
    </xf>
    <xf numFmtId="1" fontId="10" fillId="11" borderId="36" xfId="0" applyNumberFormat="1" applyFont="1" applyFill="1" applyBorder="1" applyAlignment="1" applyProtection="1">
      <alignment horizontal="center" vertical="top"/>
      <protection locked="0"/>
    </xf>
    <xf numFmtId="1" fontId="10" fillId="11" borderId="6" xfId="0" applyNumberFormat="1" applyFont="1" applyFill="1" applyBorder="1" applyAlignment="1" applyProtection="1">
      <alignment horizontal="center" vertical="top"/>
      <protection locked="0"/>
    </xf>
    <xf numFmtId="1" fontId="10" fillId="11" borderId="9" xfId="0" applyNumberFormat="1" applyFont="1" applyFill="1" applyBorder="1" applyAlignment="1" applyProtection="1">
      <alignment horizontal="center" vertical="top"/>
      <protection locked="0"/>
    </xf>
    <xf numFmtId="1" fontId="10" fillId="11" borderId="31" xfId="0" applyNumberFormat="1" applyFont="1" applyFill="1" applyBorder="1" applyAlignment="1" applyProtection="1">
      <alignment horizontal="center" vertical="top"/>
      <protection locked="0"/>
    </xf>
    <xf numFmtId="1" fontId="10" fillId="11" borderId="34" xfId="0" applyNumberFormat="1" applyFont="1" applyFill="1" applyBorder="1" applyAlignment="1" applyProtection="1">
      <alignment horizontal="center" vertical="top"/>
      <protection locked="0"/>
    </xf>
    <xf numFmtId="0" fontId="10" fillId="11" borderId="7" xfId="0" applyNumberFormat="1" applyFont="1" applyFill="1" applyBorder="1" applyAlignment="1" applyProtection="1">
      <alignment horizontal="left" vertical="top" wrapText="1"/>
      <protection locked="0"/>
    </xf>
    <xf numFmtId="0" fontId="10" fillId="11" borderId="8" xfId="0" applyNumberFormat="1" applyFont="1" applyFill="1" applyBorder="1" applyAlignment="1" applyProtection="1">
      <alignment horizontal="left" vertical="top" wrapText="1"/>
      <protection locked="0"/>
    </xf>
    <xf numFmtId="0" fontId="10" fillId="11" borderId="14" xfId="0" applyNumberFormat="1" applyFont="1" applyFill="1" applyBorder="1" applyAlignment="1" applyProtection="1">
      <alignment horizontal="left" vertical="top" wrapText="1"/>
      <protection locked="0"/>
    </xf>
    <xf numFmtId="0" fontId="8" fillId="11" borderId="2" xfId="0" applyNumberFormat="1" applyFont="1" applyFill="1" applyBorder="1" applyAlignment="1" applyProtection="1">
      <alignment horizontal="left" vertical="top" wrapText="1"/>
      <protection locked="0"/>
    </xf>
    <xf numFmtId="0" fontId="8" fillId="11" borderId="9" xfId="0" applyNumberFormat="1" applyFont="1" applyFill="1" applyBorder="1" applyAlignment="1" applyProtection="1">
      <alignment horizontal="left" vertical="top" wrapText="1"/>
      <protection locked="0"/>
    </xf>
    <xf numFmtId="0" fontId="10" fillId="11" borderId="2" xfId="0" applyNumberFormat="1" applyFont="1" applyFill="1" applyBorder="1" applyAlignment="1" applyProtection="1">
      <alignment horizontal="left" vertical="top" wrapText="1"/>
      <protection locked="0"/>
    </xf>
    <xf numFmtId="0" fontId="10" fillId="11" borderId="4" xfId="0" applyNumberFormat="1" applyFont="1" applyFill="1" applyBorder="1" applyAlignment="1" applyProtection="1">
      <alignment horizontal="left" vertical="top" wrapText="1"/>
      <protection locked="0"/>
    </xf>
    <xf numFmtId="0" fontId="10" fillId="11" borderId="9" xfId="0" applyNumberFormat="1" applyFont="1" applyFill="1" applyBorder="1" applyAlignment="1" applyProtection="1">
      <alignment horizontal="left" vertical="top" wrapText="1"/>
      <protection locked="0"/>
    </xf>
    <xf numFmtId="0" fontId="21" fillId="8" borderId="0" xfId="0" applyFont="1" applyFill="1" applyAlignment="1">
      <alignment horizontal="left" vertical="center" indent="2"/>
    </xf>
    <xf numFmtId="1" fontId="10" fillId="11" borderId="37" xfId="0" applyNumberFormat="1" applyFont="1" applyFill="1" applyBorder="1" applyAlignment="1" applyProtection="1">
      <alignment horizontal="center" vertical="top"/>
      <protection locked="0"/>
    </xf>
    <xf numFmtId="0" fontId="10" fillId="11" borderId="37" xfId="0" applyNumberFormat="1" applyFont="1" applyFill="1" applyBorder="1" applyAlignment="1" applyProtection="1">
      <alignment horizontal="left" vertical="top" wrapText="1"/>
      <protection locked="0"/>
    </xf>
    <xf numFmtId="0" fontId="2" fillId="0" borderId="0" xfId="0" applyFont="1" applyAlignment="1" applyProtection="1">
      <alignment vertical="top"/>
    </xf>
    <xf numFmtId="0" fontId="10" fillId="11" borderId="51" xfId="0" applyNumberFormat="1" applyFont="1" applyFill="1" applyBorder="1" applyAlignment="1" applyProtection="1">
      <alignment horizontal="left" vertical="top" wrapText="1"/>
      <protection locked="0"/>
    </xf>
    <xf numFmtId="1" fontId="10" fillId="11" borderId="15" xfId="0" applyNumberFormat="1" applyFont="1" applyFill="1" applyBorder="1" applyAlignment="1" applyProtection="1">
      <alignment horizontal="center" vertical="top"/>
      <protection locked="0"/>
    </xf>
    <xf numFmtId="1" fontId="10" fillId="11" borderId="54" xfId="0" applyNumberFormat="1" applyFont="1" applyFill="1" applyBorder="1" applyAlignment="1" applyProtection="1">
      <alignment horizontal="center" vertical="top"/>
      <protection locked="0"/>
    </xf>
    <xf numFmtId="0" fontId="10" fillId="11" borderId="63" xfId="0" applyNumberFormat="1" applyFont="1" applyFill="1" applyBorder="1" applyAlignment="1" applyProtection="1">
      <alignment horizontal="left" vertical="top" wrapText="1"/>
      <protection locked="0"/>
    </xf>
    <xf numFmtId="0" fontId="8" fillId="0" borderId="0" xfId="0" applyFont="1" applyAlignment="1" applyProtection="1">
      <alignment vertical="top"/>
    </xf>
    <xf numFmtId="0" fontId="12" fillId="0" borderId="0" xfId="0" applyFont="1" applyAlignment="1" applyProtection="1">
      <alignment vertical="top"/>
    </xf>
    <xf numFmtId="0" fontId="12" fillId="0" borderId="0" xfId="0" applyFont="1" applyBorder="1" applyAlignment="1" applyProtection="1">
      <alignment vertical="top"/>
    </xf>
    <xf numFmtId="0" fontId="8" fillId="2" borderId="2" xfId="0" applyFont="1" applyFill="1" applyBorder="1" applyAlignment="1" applyProtection="1">
      <alignment vertical="top"/>
    </xf>
    <xf numFmtId="0" fontId="10" fillId="0" borderId="2" xfId="0" applyFont="1" applyBorder="1" applyAlignment="1" applyProtection="1">
      <alignment vertical="top"/>
    </xf>
    <xf numFmtId="0" fontId="8" fillId="7" borderId="46" xfId="0" applyFont="1" applyFill="1" applyBorder="1" applyAlignment="1" applyProtection="1">
      <alignment horizontal="center" vertical="top" wrapText="1"/>
    </xf>
    <xf numFmtId="0" fontId="10" fillId="0" borderId="4" xfId="0" applyFont="1" applyBorder="1" applyAlignment="1" applyProtection="1">
      <alignment horizontal="center" vertical="top" wrapText="1"/>
    </xf>
    <xf numFmtId="0" fontId="10" fillId="0" borderId="26" xfId="0" applyFont="1" applyBorder="1" applyAlignment="1" applyProtection="1">
      <alignment horizontal="left" vertical="top" wrapText="1"/>
    </xf>
    <xf numFmtId="0" fontId="10" fillId="0" borderId="2" xfId="0" applyFont="1" applyBorder="1" applyAlignment="1" applyProtection="1">
      <alignment horizontal="left" vertical="top" wrapText="1"/>
    </xf>
    <xf numFmtId="0" fontId="25" fillId="0" borderId="47" xfId="0" applyFont="1" applyBorder="1" applyAlignment="1" applyProtection="1">
      <alignment horizontal="left" vertical="top" wrapText="1"/>
    </xf>
    <xf numFmtId="0" fontId="9" fillId="0" borderId="48" xfId="0" applyFont="1" applyFill="1" applyBorder="1" applyAlignment="1" applyProtection="1">
      <alignment horizontal="left" vertical="top" wrapText="1"/>
    </xf>
    <xf numFmtId="0" fontId="10" fillId="0" borderId="4" xfId="0" applyFont="1" applyFill="1" applyBorder="1" applyAlignment="1" applyProtection="1">
      <alignment horizontal="left" vertical="top" wrapText="1"/>
    </xf>
    <xf numFmtId="0" fontId="10" fillId="0" borderId="2" xfId="0" applyFont="1" applyFill="1" applyBorder="1" applyAlignment="1" applyProtection="1">
      <alignment vertical="top" wrapText="1"/>
    </xf>
    <xf numFmtId="0" fontId="3" fillId="0" borderId="5" xfId="0" applyFont="1" applyFill="1" applyBorder="1" applyAlignment="1" applyProtection="1">
      <alignment vertical="top" wrapText="1"/>
    </xf>
    <xf numFmtId="9" fontId="10" fillId="0" borderId="2" xfId="1" applyFont="1" applyBorder="1" applyAlignment="1" applyProtection="1">
      <alignment horizontal="left" vertical="top"/>
    </xf>
    <xf numFmtId="9" fontId="10" fillId="0" borderId="2" xfId="0" applyNumberFormat="1" applyFont="1" applyFill="1" applyBorder="1" applyAlignment="1" applyProtection="1">
      <alignment horizontal="left" vertical="top"/>
    </xf>
    <xf numFmtId="0" fontId="8" fillId="0" borderId="7" xfId="0" applyFont="1" applyBorder="1" applyAlignment="1" applyProtection="1">
      <alignment horizontal="left" vertical="top" wrapText="1"/>
    </xf>
    <xf numFmtId="0" fontId="3" fillId="0" borderId="2" xfId="0" applyFont="1" applyFill="1" applyBorder="1" applyAlignment="1" applyProtection="1">
      <alignment vertical="top" wrapText="1"/>
    </xf>
    <xf numFmtId="0" fontId="10" fillId="0" borderId="2" xfId="0" applyFont="1" applyBorder="1" applyAlignment="1" applyProtection="1">
      <alignment horizontal="center" vertical="top" wrapText="1"/>
    </xf>
    <xf numFmtId="0" fontId="9" fillId="0" borderId="49" xfId="0" applyFont="1" applyFill="1" applyBorder="1" applyAlignment="1" applyProtection="1">
      <alignment horizontal="left" vertical="top" wrapText="1"/>
    </xf>
    <xf numFmtId="0" fontId="10" fillId="0" borderId="11" xfId="0" applyFont="1" applyFill="1" applyBorder="1" applyAlignment="1" applyProtection="1">
      <alignment horizontal="left" vertical="top" wrapText="1"/>
    </xf>
    <xf numFmtId="0" fontId="3" fillId="0" borderId="50" xfId="0" applyFont="1" applyFill="1" applyBorder="1" applyAlignment="1" applyProtection="1">
      <alignment vertical="top" wrapText="1"/>
    </xf>
    <xf numFmtId="9" fontId="10" fillId="0" borderId="37" xfId="1" applyFont="1" applyBorder="1" applyAlignment="1" applyProtection="1">
      <alignment horizontal="left" vertical="top"/>
    </xf>
    <xf numFmtId="9" fontId="10" fillId="0" borderId="52" xfId="0" applyNumberFormat="1" applyFont="1" applyFill="1" applyBorder="1" applyAlignment="1" applyProtection="1">
      <alignment horizontal="left" vertical="top"/>
    </xf>
    <xf numFmtId="9" fontId="10" fillId="0" borderId="41" xfId="1" applyFont="1" applyBorder="1" applyAlignment="1" applyProtection="1">
      <alignment horizontal="left" vertical="top"/>
    </xf>
    <xf numFmtId="0" fontId="8" fillId="0" borderId="44" xfId="0" applyFont="1" applyBorder="1" applyAlignment="1" applyProtection="1">
      <alignment horizontal="left" vertical="top" wrapText="1"/>
    </xf>
    <xf numFmtId="0" fontId="10" fillId="0" borderId="11" xfId="0" applyFont="1" applyBorder="1" applyAlignment="1" applyProtection="1">
      <alignment horizontal="center" vertical="top" wrapText="1"/>
    </xf>
    <xf numFmtId="0" fontId="10" fillId="0" borderId="11" xfId="0" applyFont="1" applyBorder="1" applyAlignment="1" applyProtection="1">
      <alignment horizontal="left" vertical="top" wrapText="1"/>
    </xf>
    <xf numFmtId="0" fontId="25" fillId="0" borderId="53" xfId="0" applyFont="1" applyBorder="1" applyAlignment="1" applyProtection="1">
      <alignment horizontal="left" vertical="top" wrapText="1"/>
    </xf>
    <xf numFmtId="0" fontId="9" fillId="0" borderId="45" xfId="0" applyFont="1" applyFill="1" applyBorder="1" applyAlignment="1" applyProtection="1">
      <alignment horizontal="left" vertical="top" wrapText="1"/>
    </xf>
    <xf numFmtId="0" fontId="10" fillId="0" borderId="14" xfId="0" applyFont="1" applyFill="1" applyBorder="1" applyAlignment="1" applyProtection="1">
      <alignment horizontal="left" vertical="top" wrapText="1"/>
    </xf>
    <xf numFmtId="0" fontId="10" fillId="0" borderId="15" xfId="0" applyFont="1" applyFill="1" applyBorder="1" applyAlignment="1" applyProtection="1">
      <alignment vertical="top" wrapText="1"/>
    </xf>
    <xf numFmtId="0" fontId="10" fillId="0" borderId="16" xfId="0" applyFont="1" applyFill="1" applyBorder="1" applyAlignment="1" applyProtection="1">
      <alignment vertical="top" wrapText="1"/>
    </xf>
    <xf numFmtId="9" fontId="10" fillId="0" borderId="14" xfId="1" applyFont="1" applyBorder="1" applyAlignment="1" applyProtection="1">
      <alignment horizontal="left" vertical="top"/>
    </xf>
    <xf numFmtId="9" fontId="10" fillId="0" borderId="15" xfId="0" applyNumberFormat="1" applyFont="1" applyFill="1" applyBorder="1" applyAlignment="1" applyProtection="1">
      <alignment horizontal="center" vertical="top"/>
    </xf>
    <xf numFmtId="9" fontId="10" fillId="0" borderId="15" xfId="1" applyFont="1" applyBorder="1" applyAlignment="1" applyProtection="1">
      <alignment horizontal="left" vertical="top"/>
    </xf>
    <xf numFmtId="0" fontId="10" fillId="0" borderId="14" xfId="0" applyFont="1" applyBorder="1" applyAlignment="1" applyProtection="1">
      <alignment vertical="top" wrapText="1"/>
    </xf>
    <xf numFmtId="0" fontId="10" fillId="0" borderId="14" xfId="0" applyFont="1" applyBorder="1" applyAlignment="1" applyProtection="1">
      <alignment horizontal="center" vertical="top" wrapText="1"/>
    </xf>
    <xf numFmtId="0" fontId="10" fillId="0" borderId="30" xfId="0" applyFont="1" applyBorder="1" applyAlignment="1" applyProtection="1">
      <alignment horizontal="left" vertical="top" wrapText="1"/>
    </xf>
    <xf numFmtId="0" fontId="10" fillId="9" borderId="15" xfId="0" applyFont="1" applyFill="1" applyBorder="1" applyAlignment="1" applyProtection="1">
      <alignment horizontal="center" vertical="top"/>
    </xf>
    <xf numFmtId="0" fontId="3" fillId="0" borderId="0" xfId="0" applyFont="1" applyAlignment="1" applyProtection="1">
      <alignment vertical="top"/>
    </xf>
    <xf numFmtId="0" fontId="10" fillId="0" borderId="5" xfId="0" applyFont="1" applyFill="1" applyBorder="1" applyAlignment="1" applyProtection="1">
      <alignment vertical="top" wrapText="1"/>
    </xf>
    <xf numFmtId="9" fontId="10" fillId="0" borderId="2" xfId="0" applyNumberFormat="1" applyFont="1" applyFill="1" applyBorder="1" applyAlignment="1" applyProtection="1">
      <alignment horizontal="center" vertical="top"/>
    </xf>
    <xf numFmtId="0" fontId="10" fillId="9" borderId="2" xfId="0" applyFont="1" applyFill="1" applyBorder="1" applyAlignment="1" applyProtection="1">
      <alignment horizontal="center" vertical="top"/>
    </xf>
    <xf numFmtId="9" fontId="10" fillId="0" borderId="9" xfId="1" applyFont="1" applyBorder="1" applyAlignment="1" applyProtection="1">
      <alignment horizontal="left" vertical="top"/>
    </xf>
    <xf numFmtId="9" fontId="10" fillId="0" borderId="9" xfId="0" applyNumberFormat="1" applyFont="1" applyFill="1" applyBorder="1" applyAlignment="1" applyProtection="1">
      <alignment horizontal="center" vertical="top"/>
    </xf>
    <xf numFmtId="0" fontId="9" fillId="0" borderId="57" xfId="0" applyFont="1" applyFill="1" applyBorder="1" applyAlignment="1" applyProtection="1">
      <alignment horizontal="left" vertical="top" wrapText="1"/>
    </xf>
    <xf numFmtId="0" fontId="10" fillId="0" borderId="31" xfId="0" applyFont="1" applyFill="1" applyBorder="1" applyAlignment="1" applyProtection="1">
      <alignment horizontal="left" vertical="top" wrapText="1"/>
    </xf>
    <xf numFmtId="0" fontId="10" fillId="0" borderId="9" xfId="0" applyFont="1" applyFill="1" applyBorder="1" applyAlignment="1" applyProtection="1">
      <alignment horizontal="left" vertical="top" wrapText="1"/>
    </xf>
    <xf numFmtId="0" fontId="3" fillId="0" borderId="8" xfId="0" applyFont="1" applyFill="1" applyBorder="1" applyAlignment="1" applyProtection="1">
      <alignment vertical="top" wrapText="1"/>
    </xf>
    <xf numFmtId="0" fontId="8" fillId="0" borderId="9" xfId="0" applyFont="1" applyBorder="1" applyAlignment="1" applyProtection="1">
      <alignment vertical="top" wrapText="1"/>
    </xf>
    <xf numFmtId="0" fontId="10" fillId="0" borderId="9" xfId="0" applyFont="1" applyBorder="1" applyAlignment="1" applyProtection="1">
      <alignment horizontal="center" vertical="top" wrapText="1"/>
    </xf>
    <xf numFmtId="0" fontId="10" fillId="0" borderId="10" xfId="0" applyFont="1" applyBorder="1" applyAlignment="1" applyProtection="1">
      <alignment horizontal="left" vertical="top" wrapText="1"/>
    </xf>
    <xf numFmtId="0" fontId="3" fillId="0" borderId="7" xfId="0" applyFont="1" applyFill="1" applyBorder="1" applyAlignment="1" applyProtection="1">
      <alignment horizontal="left" vertical="top" wrapText="1"/>
    </xf>
    <xf numFmtId="0" fontId="3" fillId="0" borderId="13" xfId="0" applyFont="1" applyFill="1" applyBorder="1" applyAlignment="1" applyProtection="1">
      <alignment horizontal="left" vertical="top" wrapText="1"/>
    </xf>
    <xf numFmtId="0" fontId="10" fillId="0" borderId="7" xfId="0" applyFont="1" applyFill="1" applyBorder="1" applyAlignment="1" applyProtection="1">
      <alignment vertical="top" wrapText="1"/>
    </xf>
    <xf numFmtId="9" fontId="10" fillId="8" borderId="2" xfId="1" applyFont="1" applyFill="1" applyBorder="1" applyAlignment="1" applyProtection="1">
      <alignment horizontal="left" vertical="top"/>
    </xf>
    <xf numFmtId="0" fontId="10" fillId="0" borderId="2" xfId="0" applyFont="1" applyFill="1" applyBorder="1" applyAlignment="1" applyProtection="1">
      <alignment horizontal="left" vertical="top" wrapText="1"/>
    </xf>
    <xf numFmtId="0" fontId="8" fillId="0" borderId="2" xfId="0" applyFont="1" applyBorder="1" applyAlignment="1" applyProtection="1">
      <alignment vertical="top" wrapText="1"/>
    </xf>
    <xf numFmtId="0" fontId="10" fillId="0" borderId="5" xfId="0" applyFont="1" applyBorder="1" applyAlignment="1" applyProtection="1">
      <alignment horizontal="left" vertical="top" wrapText="1"/>
    </xf>
    <xf numFmtId="0" fontId="9" fillId="0" borderId="59" xfId="0" applyFont="1" applyFill="1" applyBorder="1" applyAlignment="1" applyProtection="1">
      <alignment horizontal="left" vertical="top" wrapText="1"/>
    </xf>
    <xf numFmtId="0" fontId="10" fillId="0" borderId="13" xfId="0" applyFont="1" applyFill="1" applyBorder="1" applyAlignment="1" applyProtection="1">
      <alignment horizontal="left" vertical="top" wrapText="1"/>
    </xf>
    <xf numFmtId="0" fontId="10" fillId="0" borderId="22" xfId="0" applyFont="1" applyBorder="1" applyAlignment="1" applyProtection="1">
      <alignment horizontal="left" vertical="top" wrapText="1"/>
    </xf>
    <xf numFmtId="0" fontId="3" fillId="0" borderId="2" xfId="0" applyFont="1" applyFill="1" applyBorder="1" applyAlignment="1" applyProtection="1">
      <alignment horizontal="left" vertical="top" wrapText="1"/>
    </xf>
    <xf numFmtId="0" fontId="9" fillId="0" borderId="60" xfId="0" applyFont="1" applyFill="1" applyBorder="1" applyAlignment="1" applyProtection="1">
      <alignment horizontal="left" vertical="top" wrapText="1"/>
    </xf>
    <xf numFmtId="0" fontId="10" fillId="0" borderId="10" xfId="0" applyFont="1" applyFill="1" applyBorder="1" applyAlignment="1" applyProtection="1">
      <alignment horizontal="left" vertical="top" wrapText="1"/>
    </xf>
    <xf numFmtId="0" fontId="3" fillId="0" borderId="5" xfId="0" applyFont="1" applyFill="1" applyBorder="1" applyAlignment="1" applyProtection="1">
      <alignment horizontal="left" vertical="top" wrapText="1"/>
    </xf>
    <xf numFmtId="0" fontId="8" fillId="0" borderId="24" xfId="0" applyFont="1" applyBorder="1" applyAlignment="1" applyProtection="1">
      <alignment horizontal="left" vertical="top" wrapText="1"/>
    </xf>
    <xf numFmtId="0" fontId="10" fillId="0" borderId="13" xfId="0" applyFont="1" applyBorder="1" applyAlignment="1" applyProtection="1">
      <alignment horizontal="center" vertical="top" wrapText="1"/>
    </xf>
    <xf numFmtId="0" fontId="9" fillId="0" borderId="61" xfId="0" applyFont="1" applyFill="1" applyBorder="1" applyAlignment="1" applyProtection="1">
      <alignment horizontal="left" vertical="top" wrapText="1"/>
    </xf>
    <xf numFmtId="0" fontId="10" fillId="0" borderId="22" xfId="0" applyFont="1" applyFill="1" applyBorder="1" applyAlignment="1" applyProtection="1">
      <alignment horizontal="left" vertical="top" wrapText="1"/>
    </xf>
    <xf numFmtId="0" fontId="8" fillId="0" borderId="2" xfId="0" applyFont="1" applyBorder="1" applyAlignment="1" applyProtection="1">
      <alignment horizontal="left" vertical="top" wrapText="1"/>
    </xf>
    <xf numFmtId="0" fontId="10" fillId="0" borderId="7" xfId="0" applyFont="1" applyBorder="1" applyAlignment="1" applyProtection="1">
      <alignment horizontal="center" vertical="top" wrapText="1"/>
    </xf>
    <xf numFmtId="0" fontId="10" fillId="0" borderId="17" xfId="0" applyFont="1" applyFill="1" applyBorder="1" applyAlignment="1" applyProtection="1">
      <alignment horizontal="left" vertical="top" wrapText="1"/>
    </xf>
    <xf numFmtId="0" fontId="10" fillId="0" borderId="23" xfId="0" applyFont="1" applyFill="1" applyBorder="1" applyAlignment="1" applyProtection="1">
      <alignment horizontal="left" vertical="top" wrapText="1"/>
    </xf>
    <xf numFmtId="9" fontId="10" fillId="0" borderId="38" xfId="1" applyFont="1" applyBorder="1" applyAlignment="1" applyProtection="1">
      <alignment horizontal="left" vertical="top"/>
    </xf>
    <xf numFmtId="0" fontId="10" fillId="9" borderId="12" xfId="0" applyFont="1" applyFill="1" applyBorder="1" applyAlignment="1" applyProtection="1">
      <alignment horizontal="center" vertical="top"/>
    </xf>
    <xf numFmtId="0" fontId="10" fillId="9" borderId="27" xfId="0" applyFont="1" applyFill="1" applyBorder="1" applyAlignment="1" applyProtection="1">
      <alignment horizontal="center" vertical="top"/>
    </xf>
    <xf numFmtId="9" fontId="10" fillId="0" borderId="40" xfId="1" applyFont="1" applyBorder="1" applyAlignment="1" applyProtection="1">
      <alignment horizontal="left" vertical="top"/>
    </xf>
    <xf numFmtId="0" fontId="10" fillId="9" borderId="25" xfId="0" applyFont="1" applyFill="1" applyBorder="1" applyAlignment="1" applyProtection="1">
      <alignment horizontal="center" vertical="top"/>
    </xf>
    <xf numFmtId="0" fontId="8" fillId="0" borderId="59" xfId="0" applyFont="1" applyFill="1" applyBorder="1" applyAlignment="1" applyProtection="1">
      <alignment horizontal="left" vertical="top" wrapText="1"/>
    </xf>
    <xf numFmtId="0" fontId="10" fillId="0" borderId="9" xfId="0" applyFont="1" applyFill="1" applyBorder="1" applyAlignment="1" applyProtection="1">
      <alignment vertical="top" wrapText="1"/>
    </xf>
    <xf numFmtId="0" fontId="10" fillId="0" borderId="28" xfId="0" applyFont="1" applyFill="1" applyBorder="1" applyAlignment="1" applyProtection="1">
      <alignment horizontal="left" vertical="top" wrapText="1"/>
    </xf>
    <xf numFmtId="0" fontId="8" fillId="0" borderId="13" xfId="0" applyFont="1" applyBorder="1" applyAlignment="1" applyProtection="1">
      <alignment vertical="top" wrapText="1"/>
    </xf>
    <xf numFmtId="0" fontId="10" fillId="0" borderId="28" xfId="0" applyFont="1" applyBorder="1" applyAlignment="1" applyProtection="1">
      <alignment horizontal="left" vertical="top" wrapText="1"/>
    </xf>
    <xf numFmtId="0" fontId="8" fillId="0" borderId="0" xfId="0" applyFont="1" applyBorder="1" applyAlignment="1" applyProtection="1">
      <alignment vertical="top" wrapText="1"/>
    </xf>
    <xf numFmtId="0" fontId="10" fillId="0" borderId="3" xfId="0" applyFont="1" applyFill="1" applyBorder="1" applyAlignment="1" applyProtection="1">
      <alignment vertical="top" wrapText="1"/>
    </xf>
    <xf numFmtId="0" fontId="10" fillId="0" borderId="3" xfId="0" applyFont="1" applyBorder="1" applyAlignment="1" applyProtection="1">
      <alignment horizontal="center" vertical="top" wrapText="1"/>
    </xf>
    <xf numFmtId="0" fontId="10" fillId="9" borderId="37" xfId="0" applyFont="1" applyFill="1" applyBorder="1" applyAlignment="1" applyProtection="1">
      <alignment horizontal="center" vertical="top"/>
    </xf>
    <xf numFmtId="0" fontId="10" fillId="9" borderId="11" xfId="0" applyFont="1" applyFill="1" applyBorder="1" applyAlignment="1" applyProtection="1">
      <alignment horizontal="center" vertical="top"/>
    </xf>
    <xf numFmtId="0" fontId="4" fillId="0" borderId="45" xfId="0" applyFont="1" applyFill="1" applyBorder="1" applyAlignment="1" applyProtection="1">
      <alignment horizontal="left" vertical="top" wrapText="1"/>
    </xf>
    <xf numFmtId="0" fontId="10" fillId="0" borderId="14" xfId="0" applyFont="1" applyFill="1" applyBorder="1" applyAlignment="1" applyProtection="1">
      <alignment vertical="top" wrapText="1"/>
    </xf>
    <xf numFmtId="9" fontId="10" fillId="0" borderId="63" xfId="0" applyNumberFormat="1" applyFont="1" applyFill="1" applyBorder="1" applyAlignment="1" applyProtection="1">
      <alignment horizontal="left" vertical="top"/>
    </xf>
    <xf numFmtId="9" fontId="10" fillId="0" borderId="15" xfId="0" applyNumberFormat="1" applyFont="1" applyBorder="1" applyAlignment="1" applyProtection="1">
      <alignment horizontal="left" vertical="top"/>
    </xf>
    <xf numFmtId="0" fontId="10" fillId="0" borderId="64" xfId="0" applyFont="1" applyBorder="1" applyAlignment="1" applyProtection="1">
      <alignment horizontal="left" vertical="top" wrapText="1"/>
    </xf>
    <xf numFmtId="0" fontId="10" fillId="0" borderId="10" xfId="0" applyFont="1" applyFill="1" applyBorder="1" applyAlignment="1" applyProtection="1">
      <alignment vertical="top" wrapText="1"/>
    </xf>
    <xf numFmtId="9" fontId="10" fillId="0" borderId="4" xfId="0" applyNumberFormat="1" applyFont="1" applyBorder="1" applyAlignment="1" applyProtection="1">
      <alignment horizontal="left" vertical="top"/>
    </xf>
    <xf numFmtId="9" fontId="10" fillId="0" borderId="2" xfId="0" applyNumberFormat="1" applyFont="1" applyBorder="1" applyAlignment="1" applyProtection="1">
      <alignment horizontal="left" vertical="top"/>
    </xf>
    <xf numFmtId="0" fontId="10" fillId="0" borderId="13" xfId="0" applyFont="1" applyBorder="1" applyAlignment="1" applyProtection="1">
      <alignment vertical="top" wrapText="1"/>
    </xf>
    <xf numFmtId="0" fontId="10" fillId="0" borderId="21" xfId="0" applyFont="1" applyFill="1" applyBorder="1" applyAlignment="1" applyProtection="1">
      <alignment horizontal="left" vertical="top" wrapText="1"/>
    </xf>
    <xf numFmtId="0" fontId="10" fillId="0" borderId="32" xfId="0" applyFont="1" applyBorder="1" applyAlignment="1" applyProtection="1">
      <alignment horizontal="left" vertical="top" wrapText="1"/>
    </xf>
    <xf numFmtId="0" fontId="10" fillId="0" borderId="13" xfId="0" applyFont="1" applyBorder="1" applyAlignment="1" applyProtection="1">
      <alignment horizontal="center" vertical="top"/>
    </xf>
    <xf numFmtId="9" fontId="10" fillId="8" borderId="9" xfId="1" applyFont="1" applyFill="1" applyBorder="1" applyAlignment="1" applyProtection="1">
      <alignment horizontal="left" vertical="top"/>
    </xf>
    <xf numFmtId="0" fontId="3" fillId="0" borderId="9" xfId="0" applyFont="1" applyFill="1" applyBorder="1" applyAlignment="1" applyProtection="1">
      <alignment horizontal="left" vertical="top" wrapText="1"/>
    </xf>
    <xf numFmtId="0" fontId="10" fillId="9" borderId="9" xfId="0" applyFont="1" applyFill="1" applyBorder="1" applyAlignment="1" applyProtection="1">
      <alignment horizontal="center" vertical="top"/>
    </xf>
    <xf numFmtId="0" fontId="10" fillId="0" borderId="7" xfId="0" applyFont="1" applyBorder="1" applyAlignment="1" applyProtection="1">
      <alignment horizontal="left" vertical="top" wrapText="1"/>
    </xf>
    <xf numFmtId="0" fontId="10" fillId="0" borderId="9" xfId="0" applyFont="1" applyBorder="1" applyAlignment="1" applyProtection="1">
      <alignment horizontal="left" vertical="top" wrapText="1"/>
    </xf>
    <xf numFmtId="0" fontId="10" fillId="0" borderId="13" xfId="0" applyFont="1" applyBorder="1" applyAlignment="1" applyProtection="1">
      <alignment horizontal="left" vertical="top" wrapText="1"/>
    </xf>
    <xf numFmtId="0" fontId="10" fillId="0" borderId="4" xfId="0" applyFont="1" applyBorder="1" applyAlignment="1" applyProtection="1">
      <alignment horizontal="left" vertical="top" wrapText="1"/>
    </xf>
    <xf numFmtId="0" fontId="25" fillId="0" borderId="4" xfId="0" applyFont="1" applyBorder="1" applyAlignment="1" applyProtection="1">
      <alignment horizontal="left" vertical="top" wrapText="1"/>
    </xf>
    <xf numFmtId="0" fontId="25" fillId="0" borderId="67" xfId="0" applyFont="1" applyBorder="1" applyAlignment="1" applyProtection="1">
      <alignment horizontal="left" vertical="top" wrapText="1"/>
    </xf>
    <xf numFmtId="0" fontId="9" fillId="0" borderId="56" xfId="0" applyFont="1" applyFill="1" applyBorder="1" applyAlignment="1" applyProtection="1">
      <alignment horizontal="left" vertical="top" wrapText="1"/>
    </xf>
    <xf numFmtId="0" fontId="10" fillId="0" borderId="4" xfId="0" applyFont="1" applyFill="1" applyBorder="1" applyAlignment="1" applyProtection="1">
      <alignment vertical="top" wrapText="1"/>
    </xf>
    <xf numFmtId="0" fontId="3" fillId="0" borderId="26" xfId="0" applyFont="1" applyFill="1" applyBorder="1" applyAlignment="1" applyProtection="1">
      <alignment vertical="top" wrapText="1"/>
    </xf>
    <xf numFmtId="1" fontId="10" fillId="11" borderId="68" xfId="0" applyNumberFormat="1" applyFont="1" applyFill="1" applyBorder="1" applyAlignment="1" applyProtection="1">
      <alignment horizontal="center" vertical="top"/>
      <protection locked="0"/>
    </xf>
    <xf numFmtId="1" fontId="10" fillId="11" borderId="20" xfId="0" applyNumberFormat="1" applyFont="1" applyFill="1" applyBorder="1" applyAlignment="1" applyProtection="1">
      <alignment horizontal="center" vertical="top"/>
      <protection locked="0"/>
    </xf>
    <xf numFmtId="9" fontId="10" fillId="0" borderId="3" xfId="1" applyFont="1" applyBorder="1" applyAlignment="1" applyProtection="1">
      <alignment horizontal="left" vertical="top"/>
    </xf>
    <xf numFmtId="0" fontId="10" fillId="11" borderId="69" xfId="0" applyNumberFormat="1" applyFont="1" applyFill="1" applyBorder="1" applyAlignment="1" applyProtection="1">
      <alignment horizontal="left" vertical="top" wrapText="1"/>
      <protection locked="0"/>
    </xf>
    <xf numFmtId="9" fontId="10" fillId="0" borderId="68" xfId="1" applyFont="1" applyBorder="1" applyAlignment="1" applyProtection="1">
      <alignment horizontal="left" vertical="top"/>
    </xf>
    <xf numFmtId="0" fontId="8" fillId="0" borderId="29" xfId="0" applyFont="1" applyBorder="1" applyAlignment="1" applyProtection="1">
      <alignment horizontal="left" vertical="top" wrapText="1"/>
    </xf>
    <xf numFmtId="0" fontId="6" fillId="3" borderId="70" xfId="0" applyFont="1" applyFill="1" applyBorder="1" applyAlignment="1" applyProtection="1">
      <alignment horizontal="center" vertical="top" wrapText="1"/>
    </xf>
    <xf numFmtId="0" fontId="7" fillId="4" borderId="46" xfId="0" applyFont="1" applyFill="1" applyBorder="1" applyAlignment="1" applyProtection="1">
      <alignment horizontal="center" vertical="top" wrapText="1"/>
    </xf>
    <xf numFmtId="0" fontId="8" fillId="5" borderId="46" xfId="0" applyFont="1" applyFill="1" applyBorder="1" applyAlignment="1" applyProtection="1">
      <alignment horizontal="center" vertical="top" wrapText="1"/>
    </xf>
    <xf numFmtId="0" fontId="8" fillId="6" borderId="46" xfId="0" applyFont="1" applyFill="1" applyBorder="1" applyAlignment="1" applyProtection="1">
      <alignment horizontal="center" vertical="top" wrapText="1"/>
    </xf>
    <xf numFmtId="0" fontId="26" fillId="4" borderId="46" xfId="0" applyFont="1" applyFill="1" applyBorder="1" applyAlignment="1" applyProtection="1">
      <alignment horizontal="center" vertical="top" wrapText="1"/>
    </xf>
    <xf numFmtId="0" fontId="26" fillId="4" borderId="71" xfId="0" applyFont="1" applyFill="1" applyBorder="1" applyAlignment="1" applyProtection="1">
      <alignment horizontal="center" vertical="top" wrapText="1"/>
    </xf>
    <xf numFmtId="0" fontId="8" fillId="0" borderId="28" xfId="0" applyFont="1" applyBorder="1" applyAlignment="1" applyProtection="1">
      <alignment vertical="top" wrapText="1"/>
    </xf>
    <xf numFmtId="0" fontId="10" fillId="0" borderId="10" xfId="0" applyFont="1" applyBorder="1" applyAlignment="1" applyProtection="1">
      <alignment horizontal="center" vertical="top" wrapText="1"/>
    </xf>
    <xf numFmtId="0" fontId="10" fillId="9" borderId="7" xfId="0" applyFont="1" applyFill="1" applyBorder="1" applyAlignment="1" applyProtection="1">
      <alignment horizontal="center" vertical="top"/>
    </xf>
    <xf numFmtId="0" fontId="27" fillId="8" borderId="0" xfId="0" applyFont="1" applyFill="1" applyAlignment="1">
      <alignment horizontal="left" wrapText="1" indent="4"/>
    </xf>
    <xf numFmtId="2" fontId="10" fillId="0" borderId="39" xfId="2" applyNumberFormat="1" applyFont="1" applyBorder="1" applyAlignment="1" applyProtection="1">
      <alignment horizontal="left" vertical="top"/>
    </xf>
    <xf numFmtId="0" fontId="27" fillId="8" borderId="0" xfId="0" applyFont="1" applyFill="1" applyAlignment="1">
      <alignment horizontal="left" vertical="center" wrapText="1" indent="4"/>
    </xf>
    <xf numFmtId="0" fontId="30" fillId="8" borderId="0" xfId="0" applyFont="1" applyFill="1" applyAlignment="1">
      <alignment horizontal="left" vertical="center" indent="2"/>
    </xf>
    <xf numFmtId="0" fontId="31" fillId="8" borderId="0" xfId="0" applyFont="1" applyFill="1"/>
    <xf numFmtId="0" fontId="31" fillId="8" borderId="0" xfId="0" applyFont="1" applyFill="1" applyBorder="1" applyAlignment="1">
      <alignment vertical="center"/>
    </xf>
    <xf numFmtId="0" fontId="10" fillId="0" borderId="0" xfId="0" applyFont="1" applyFill="1" applyBorder="1" applyAlignment="1" applyProtection="1">
      <alignment vertical="top" wrapText="1"/>
    </xf>
    <xf numFmtId="0" fontId="10" fillId="0" borderId="68" xfId="0" applyFont="1" applyFill="1" applyBorder="1" applyAlignment="1" applyProtection="1">
      <alignment horizontal="left" vertical="top" wrapText="1"/>
    </xf>
    <xf numFmtId="0" fontId="10" fillId="0" borderId="20" xfId="0" applyFont="1" applyFill="1" applyBorder="1" applyAlignment="1" applyProtection="1">
      <alignment horizontal="left" vertical="top" wrapText="1"/>
    </xf>
    <xf numFmtId="1" fontId="10" fillId="11" borderId="0" xfId="0" applyNumberFormat="1" applyFont="1" applyFill="1" applyBorder="1" applyAlignment="1" applyProtection="1">
      <alignment horizontal="center" vertical="top"/>
      <protection locked="0"/>
    </xf>
    <xf numFmtId="0" fontId="10" fillId="11" borderId="20" xfId="0" applyNumberFormat="1" applyFont="1" applyFill="1" applyBorder="1" applyAlignment="1" applyProtection="1">
      <alignment horizontal="left" vertical="top" wrapText="1"/>
      <protection locked="0"/>
    </xf>
    <xf numFmtId="0" fontId="10" fillId="9" borderId="68" xfId="0" applyFont="1" applyFill="1" applyBorder="1" applyAlignment="1" applyProtection="1">
      <alignment horizontal="center" vertical="top"/>
    </xf>
    <xf numFmtId="0" fontId="10" fillId="0" borderId="72" xfId="0" applyFont="1" applyBorder="1" applyAlignment="1" applyProtection="1">
      <alignment horizontal="left" vertical="top" wrapText="1"/>
    </xf>
    <xf numFmtId="0" fontId="7" fillId="0" borderId="73" xfId="0" applyFont="1" applyFill="1" applyBorder="1" applyAlignment="1" applyProtection="1">
      <alignment horizontal="left" vertical="top" wrapText="1"/>
    </xf>
    <xf numFmtId="0" fontId="10" fillId="0" borderId="73" xfId="0" applyFont="1" applyFill="1" applyBorder="1" applyAlignment="1" applyProtection="1">
      <alignment vertical="top"/>
    </xf>
    <xf numFmtId="0" fontId="10" fillId="0" borderId="73" xfId="0" applyFont="1" applyFill="1" applyBorder="1" applyAlignment="1" applyProtection="1">
      <alignment vertical="top" wrapText="1"/>
    </xf>
    <xf numFmtId="9" fontId="10" fillId="8" borderId="73" xfId="0" applyNumberFormat="1" applyFont="1" applyFill="1" applyBorder="1" applyAlignment="1" applyProtection="1">
      <alignment horizontal="center" vertical="top"/>
    </xf>
    <xf numFmtId="1" fontId="10" fillId="8" borderId="73" xfId="0" applyNumberFormat="1" applyFont="1" applyFill="1" applyBorder="1" applyAlignment="1" applyProtection="1">
      <alignment horizontal="center" vertical="top"/>
      <protection locked="0"/>
    </xf>
    <xf numFmtId="9" fontId="10" fillId="8" borderId="73" xfId="1" applyNumberFormat="1" applyFont="1" applyFill="1" applyBorder="1" applyProtection="1"/>
    <xf numFmtId="0" fontId="10" fillId="8" borderId="73" xfId="1" applyNumberFormat="1" applyFont="1" applyFill="1" applyBorder="1" applyAlignment="1" applyProtection="1">
      <alignment horizontal="left" vertical="top" wrapText="1"/>
      <protection locked="0"/>
    </xf>
    <xf numFmtId="0" fontId="10" fillId="8" borderId="73" xfId="0" applyNumberFormat="1" applyFont="1" applyFill="1" applyBorder="1" applyAlignment="1" applyProtection="1">
      <alignment horizontal="left" vertical="top" wrapText="1"/>
    </xf>
    <xf numFmtId="9" fontId="10" fillId="8" borderId="73" xfId="0" applyNumberFormat="1" applyFont="1" applyFill="1" applyBorder="1" applyProtection="1"/>
    <xf numFmtId="0" fontId="10" fillId="8" borderId="73" xfId="0" applyFont="1" applyFill="1" applyBorder="1" applyAlignment="1" applyProtection="1">
      <alignment vertical="top" wrapText="1"/>
    </xf>
    <xf numFmtId="0" fontId="10" fillId="8" borderId="73" xfId="0" applyFont="1" applyFill="1" applyBorder="1" applyAlignment="1" applyProtection="1">
      <alignment horizontal="center" vertical="top"/>
    </xf>
    <xf numFmtId="0" fontId="10" fillId="8" borderId="73" xfId="0" applyFont="1" applyFill="1" applyBorder="1" applyAlignment="1" applyProtection="1">
      <alignment horizontal="left" vertical="top" wrapText="1"/>
    </xf>
    <xf numFmtId="0" fontId="3" fillId="8" borderId="73" xfId="0" applyNumberFormat="1" applyFont="1" applyFill="1" applyBorder="1" applyProtection="1"/>
    <xf numFmtId="0" fontId="30" fillId="8" borderId="0" xfId="0" applyFont="1" applyFill="1" applyAlignment="1">
      <alignment horizontal="left" vertical="center" wrapText="1" indent="6"/>
    </xf>
    <xf numFmtId="0" fontId="10" fillId="0" borderId="11" xfId="0" applyFont="1" applyFill="1" applyBorder="1" applyAlignment="1" applyProtection="1">
      <alignment vertical="top" wrapText="1"/>
    </xf>
    <xf numFmtId="0" fontId="10" fillId="0" borderId="1" xfId="0" applyFont="1" applyFill="1" applyBorder="1" applyAlignment="1" applyProtection="1">
      <alignment vertical="top" wrapText="1"/>
    </xf>
    <xf numFmtId="0" fontId="10" fillId="0" borderId="19" xfId="0" applyFont="1" applyFill="1" applyBorder="1" applyAlignment="1" applyProtection="1">
      <alignment horizontal="left" vertical="top" wrapText="1"/>
    </xf>
    <xf numFmtId="0" fontId="10" fillId="0" borderId="19" xfId="0" applyFont="1" applyFill="1" applyBorder="1" applyAlignment="1" applyProtection="1">
      <alignment vertical="top" wrapText="1"/>
    </xf>
    <xf numFmtId="0" fontId="10" fillId="0" borderId="5" xfId="0" applyFont="1" applyFill="1" applyBorder="1" applyAlignment="1" applyProtection="1">
      <alignment horizontal="left" vertical="top" wrapText="1"/>
    </xf>
    <xf numFmtId="0" fontId="10" fillId="0" borderId="42" xfId="0" applyFont="1" applyFill="1" applyBorder="1" applyAlignment="1" applyProtection="1">
      <alignment horizontal="left" vertical="top" wrapText="1"/>
    </xf>
    <xf numFmtId="0" fontId="10" fillId="0" borderId="43" xfId="0" applyFont="1" applyFill="1" applyBorder="1" applyAlignment="1" applyProtection="1">
      <alignment horizontal="left" vertical="top" wrapText="1"/>
    </xf>
    <xf numFmtId="0" fontId="32" fillId="8" borderId="1" xfId="0" applyFont="1" applyFill="1" applyBorder="1" applyAlignment="1">
      <alignment vertical="center" wrapText="1"/>
    </xf>
    <xf numFmtId="0" fontId="27" fillId="8" borderId="0" xfId="0" applyFont="1" applyFill="1" applyAlignment="1">
      <alignment horizontal="left" vertical="center" wrapText="1" indent="8"/>
    </xf>
    <xf numFmtId="0" fontId="32" fillId="8" borderId="0" xfId="0" applyFont="1" applyFill="1" applyAlignment="1">
      <alignment horizontal="left" vertical="center" wrapText="1"/>
    </xf>
    <xf numFmtId="0" fontId="32" fillId="8" borderId="0" xfId="0" applyFont="1" applyFill="1" applyAlignment="1">
      <alignment wrapText="1"/>
    </xf>
    <xf numFmtId="0" fontId="27" fillId="8" borderId="0" xfId="0" applyFont="1" applyFill="1" applyAlignment="1">
      <alignment horizontal="left" vertical="center" indent="2"/>
    </xf>
    <xf numFmtId="0" fontId="0" fillId="8" borderId="0" xfId="0" applyFill="1" applyBorder="1"/>
    <xf numFmtId="0" fontId="33" fillId="8" borderId="0" xfId="0" applyFont="1" applyFill="1" applyAlignment="1">
      <alignment wrapText="1"/>
    </xf>
    <xf numFmtId="0" fontId="32" fillId="8" borderId="0" xfId="0" applyFont="1" applyFill="1" applyAlignment="1">
      <alignment horizontal="left" vertical="center" wrapText="1" indent="2"/>
    </xf>
    <xf numFmtId="0" fontId="32" fillId="8" borderId="1" xfId="0" applyFont="1" applyFill="1" applyBorder="1"/>
    <xf numFmtId="0" fontId="10" fillId="0" borderId="17" xfId="0" applyFont="1" applyBorder="1" applyAlignment="1">
      <alignment horizontal="left" vertical="top" wrapText="1"/>
    </xf>
    <xf numFmtId="0" fontId="10" fillId="0" borderId="23" xfId="0" applyFont="1" applyBorder="1" applyAlignment="1">
      <alignment horizontal="left" vertical="top" wrapText="1"/>
    </xf>
    <xf numFmtId="0" fontId="8" fillId="0" borderId="48" xfId="0" applyFont="1" applyFill="1" applyBorder="1" applyAlignment="1" applyProtection="1">
      <alignment horizontal="left" vertical="top" wrapText="1"/>
    </xf>
    <xf numFmtId="0" fontId="8" fillId="0" borderId="62" xfId="0" applyFont="1" applyFill="1" applyBorder="1" applyAlignment="1" applyProtection="1">
      <alignment horizontal="left" vertical="top" wrapText="1"/>
    </xf>
    <xf numFmtId="0" fontId="8" fillId="0" borderId="55" xfId="0" applyFont="1" applyFill="1" applyBorder="1" applyAlignment="1" applyProtection="1">
      <alignment horizontal="left" vertical="top" wrapText="1"/>
    </xf>
    <xf numFmtId="0" fontId="9" fillId="0" borderId="65" xfId="0" applyFont="1" applyFill="1" applyBorder="1" applyAlignment="1" applyProtection="1">
      <alignment horizontal="left" vertical="top" wrapText="1"/>
    </xf>
    <xf numFmtId="0" fontId="9" fillId="0" borderId="66" xfId="0" applyFont="1" applyFill="1" applyBorder="1" applyAlignment="1" applyProtection="1">
      <alignment horizontal="left" vertical="top" wrapText="1"/>
    </xf>
    <xf numFmtId="0" fontId="3" fillId="0" borderId="0" xfId="0" applyFont="1" applyFill="1" applyProtection="1"/>
    <xf numFmtId="0" fontId="10" fillId="0" borderId="18" xfId="0" applyFont="1" applyFill="1" applyBorder="1" applyAlignment="1" applyProtection="1">
      <alignment horizontal="left" vertical="top" wrapText="1"/>
    </xf>
    <xf numFmtId="1" fontId="10" fillId="11" borderId="72" xfId="0" applyNumberFormat="1" applyFont="1" applyFill="1" applyBorder="1" applyAlignment="1" applyProtection="1">
      <alignment horizontal="center" vertical="top"/>
      <protection locked="0"/>
    </xf>
    <xf numFmtId="9" fontId="10" fillId="0" borderId="2" xfId="1" applyNumberFormat="1" applyFont="1" applyBorder="1" applyAlignment="1" applyProtection="1">
      <alignment horizontal="left" vertical="top"/>
    </xf>
    <xf numFmtId="0" fontId="10" fillId="11" borderId="2" xfId="1" applyNumberFormat="1" applyFont="1" applyFill="1" applyBorder="1" applyAlignment="1" applyProtection="1">
      <alignment horizontal="left" vertical="top" wrapText="1"/>
      <protection locked="0"/>
    </xf>
    <xf numFmtId="0" fontId="10" fillId="0" borderId="2" xfId="0" applyNumberFormat="1" applyFont="1" applyBorder="1" applyAlignment="1" applyProtection="1">
      <alignment horizontal="left" vertical="top" wrapText="1"/>
    </xf>
    <xf numFmtId="0" fontId="10" fillId="0" borderId="4" xfId="0" applyNumberFormat="1" applyFont="1" applyBorder="1" applyAlignment="1" applyProtection="1">
      <alignment horizontal="left" vertical="top" wrapText="1"/>
    </xf>
    <xf numFmtId="0" fontId="10" fillId="0" borderId="47" xfId="0" applyNumberFormat="1" applyFont="1" applyBorder="1" applyAlignment="1" applyProtection="1">
      <alignment horizontal="left" vertical="top" wrapText="1"/>
    </xf>
    <xf numFmtId="0" fontId="1" fillId="0" borderId="5" xfId="0" applyFont="1" applyFill="1" applyBorder="1" applyAlignment="1" applyProtection="1">
      <alignment vertical="top" wrapText="1"/>
    </xf>
    <xf numFmtId="0" fontId="10" fillId="0" borderId="3" xfId="0" applyFont="1" applyFill="1" applyBorder="1" applyAlignment="1" applyProtection="1">
      <alignment horizontal="center" vertical="top"/>
    </xf>
    <xf numFmtId="0" fontId="8" fillId="0" borderId="9" xfId="0" applyFont="1" applyBorder="1" applyAlignment="1" applyProtection="1">
      <alignment horizontal="left" vertical="top" wrapText="1"/>
    </xf>
    <xf numFmtId="9" fontId="10" fillId="8" borderId="9" xfId="1" applyNumberFormat="1" applyFont="1" applyFill="1" applyBorder="1" applyAlignment="1" applyProtection="1">
      <alignment horizontal="left" vertical="top"/>
    </xf>
    <xf numFmtId="0" fontId="10" fillId="11" borderId="2" xfId="0" applyNumberFormat="1" applyFont="1" applyFill="1" applyBorder="1" applyAlignment="1" applyProtection="1">
      <alignment horizontal="center" vertical="top" wrapText="1"/>
      <protection locked="0"/>
    </xf>
    <xf numFmtId="0" fontId="8" fillId="0" borderId="56" xfId="0" applyFont="1" applyFill="1" applyBorder="1" applyAlignment="1" applyProtection="1">
      <alignment horizontal="left" vertical="top" wrapText="1"/>
    </xf>
    <xf numFmtId="0" fontId="8" fillId="0" borderId="29" xfId="0"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8" fillId="0" borderId="8" xfId="0" applyFont="1" applyFill="1" applyBorder="1" applyAlignment="1" applyProtection="1">
      <alignment horizontal="left" vertical="top" wrapText="1"/>
    </xf>
    <xf numFmtId="0" fontId="8" fillId="0" borderId="1" xfId="0" applyFont="1" applyFill="1" applyBorder="1" applyAlignment="1" applyProtection="1">
      <alignment horizontal="left" vertical="top" wrapText="1"/>
    </xf>
    <xf numFmtId="0" fontId="8" fillId="0" borderId="58" xfId="0" applyFont="1" applyFill="1" applyBorder="1" applyAlignment="1" applyProtection="1">
      <alignment horizontal="left" vertical="top" wrapText="1"/>
    </xf>
    <xf numFmtId="0" fontId="8" fillId="0" borderId="3" xfId="0" applyFont="1" applyFill="1" applyBorder="1" applyAlignment="1" applyProtection="1">
      <alignment horizontal="left" vertical="top" wrapText="1"/>
    </xf>
    <xf numFmtId="0" fontId="8" fillId="0" borderId="18" xfId="0" applyFont="1" applyFill="1" applyBorder="1" applyAlignment="1" applyProtection="1">
      <alignment horizontal="left" vertical="top" wrapText="1"/>
    </xf>
    <xf numFmtId="0" fontId="8" fillId="0" borderId="28" xfId="0" applyFont="1" applyFill="1" applyBorder="1" applyAlignment="1" applyProtection="1">
      <alignment horizontal="left" vertical="top" wrapText="1"/>
    </xf>
    <xf numFmtId="0" fontId="8" fillId="0" borderId="4" xfId="0" applyFont="1" applyBorder="1" applyAlignment="1" applyProtection="1">
      <alignment vertical="top" wrapText="1"/>
    </xf>
    <xf numFmtId="0" fontId="8" fillId="0" borderId="4" xfId="0" applyFont="1" applyFill="1" applyBorder="1" applyAlignment="1" applyProtection="1">
      <alignment horizontal="left" vertical="top" wrapText="1"/>
    </xf>
    <xf numFmtId="0" fontId="8" fillId="0" borderId="26" xfId="0" applyFont="1" applyBorder="1" applyAlignment="1" applyProtection="1">
      <alignment vertical="top" wrapText="1"/>
    </xf>
    <xf numFmtId="0" fontId="8" fillId="0" borderId="3" xfId="0" applyFont="1" applyBorder="1" applyAlignment="1" applyProtection="1">
      <alignment vertical="top" wrapText="1"/>
    </xf>
    <xf numFmtId="0" fontId="10" fillId="0" borderId="8" xfId="0" applyFont="1" applyFill="1" applyBorder="1" applyAlignment="1" applyProtection="1">
      <alignment horizontal="left" vertical="top" wrapText="1"/>
    </xf>
    <xf numFmtId="0" fontId="10" fillId="0" borderId="4" xfId="0" applyFont="1" applyFill="1" applyBorder="1" applyAlignment="1" applyProtection="1">
      <alignment vertical="top"/>
    </xf>
    <xf numFmtId="0" fontId="10" fillId="0" borderId="3" xfId="0" applyFont="1" applyFill="1" applyBorder="1" applyAlignment="1" applyProtection="1">
      <alignment vertical="top"/>
    </xf>
    <xf numFmtId="0" fontId="10" fillId="0" borderId="55" xfId="0" applyFont="1" applyFill="1" applyBorder="1" applyAlignment="1" applyProtection="1">
      <alignment horizontal="left" vertical="top" wrapText="1"/>
    </xf>
    <xf numFmtId="0" fontId="10" fillId="0" borderId="0" xfId="0" applyFont="1" applyFill="1" applyBorder="1" applyAlignment="1" applyProtection="1">
      <alignment horizontal="left" vertical="top" wrapText="1"/>
    </xf>
    <xf numFmtId="0" fontId="10" fillId="0" borderId="29" xfId="0" applyFont="1" applyFill="1" applyBorder="1" applyAlignment="1" applyProtection="1">
      <alignment horizontal="left" vertical="top" wrapText="1"/>
    </xf>
    <xf numFmtId="0" fontId="10" fillId="0" borderId="56" xfId="0" applyFont="1" applyFill="1" applyBorder="1" applyAlignment="1" applyProtection="1">
      <alignment horizontal="left" vertical="top" wrapText="1"/>
    </xf>
    <xf numFmtId="0" fontId="10" fillId="0" borderId="26" xfId="0" applyFont="1" applyFill="1" applyBorder="1" applyAlignment="1" applyProtection="1">
      <alignment horizontal="left" vertical="top" wrapText="1"/>
    </xf>
    <xf numFmtId="0" fontId="10" fillId="0" borderId="28" xfId="0" applyFont="1" applyFill="1" applyBorder="1" applyAlignment="1" applyProtection="1">
      <alignment vertical="top" wrapText="1"/>
    </xf>
    <xf numFmtId="0" fontId="10" fillId="0" borderId="1" xfId="0" applyFont="1" applyFill="1" applyBorder="1" applyAlignment="1" applyProtection="1">
      <alignment horizontal="left" vertical="top" wrapText="1"/>
    </xf>
  </cellXfs>
  <cellStyles count="3">
    <cellStyle name="Comma" xfId="2" builtinId="3"/>
    <cellStyle name="Normal" xfId="0" builtinId="0"/>
    <cellStyle name="Percent" xfId="1" builtinId="5"/>
  </cellStyles>
  <dxfs count="25">
    <dxf>
      <font>
        <strike val="0"/>
        <outline val="0"/>
        <shadow val="0"/>
        <vertAlign val="baseline"/>
        <sz val="12"/>
        <name val="Arial"/>
        <scheme val="none"/>
      </font>
      <numFmt numFmtId="0" formatCode="General"/>
      <protection locked="1" hidden="0"/>
    </dxf>
    <dxf>
      <font>
        <strike val="0"/>
        <outline val="0"/>
        <shadow val="0"/>
        <vertAlign val="baseline"/>
        <sz val="12"/>
        <name val="Arial"/>
        <scheme val="none"/>
      </font>
      <numFmt numFmtId="0" formatCode="General"/>
      <protection locked="1" hidden="0"/>
    </dxf>
    <dxf>
      <font>
        <strike val="0"/>
        <outline val="0"/>
        <shadow val="0"/>
        <vertAlign val="baseline"/>
        <sz val="12"/>
        <name val="Arial"/>
        <scheme val="none"/>
      </font>
      <numFmt numFmtId="0" formatCode="General"/>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top/>
        <bottom/>
      </border>
      <protection locked="1" hidden="0"/>
    </dxf>
    <dxf>
      <font>
        <b val="0"/>
        <i val="0"/>
        <strike val="0"/>
        <condense val="0"/>
        <extend val="0"/>
        <outline val="0"/>
        <shadow val="0"/>
        <u val="none"/>
        <vertAlign val="baseline"/>
        <sz val="12"/>
        <color auto="1"/>
        <name val="Arial"/>
        <scheme val="none"/>
      </font>
      <fill>
        <patternFill patternType="solid">
          <fgColor indexed="64"/>
          <bgColor theme="9" tint="0.79998168889431442"/>
        </patternFill>
      </fill>
      <alignment horizontal="center" vertical="top" textRotation="0" wrapText="0"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auto="1"/>
        <name val="Arial"/>
        <scheme val="none"/>
      </font>
      <fill>
        <patternFill patternType="solid">
          <fgColor indexed="64"/>
          <bgColor theme="7" tint="0.59999389629810485"/>
        </patternFill>
      </fill>
      <alignment horizontal="general" vertical="top"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auto="1"/>
        <name val="Arial"/>
        <scheme val="none"/>
      </font>
      <numFmt numFmtId="13" formatCode="0%"/>
      <fill>
        <patternFill patternType="solid">
          <fgColor indexed="64"/>
          <bgColor theme="2" tint="-9.9978637043366805E-2"/>
        </patternFill>
      </fill>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font>
        <b val="0"/>
        <i val="0"/>
        <strike val="0"/>
        <condense val="0"/>
        <extend val="0"/>
        <outline val="0"/>
        <shadow val="0"/>
        <u val="none"/>
        <vertAlign val="baseline"/>
        <sz val="12"/>
        <color auto="1"/>
        <name val="Arial"/>
        <scheme val="none"/>
      </font>
      <numFmt numFmtId="13" formatCode="0%"/>
      <fill>
        <patternFill patternType="solid">
          <fgColor indexed="64"/>
          <bgColor theme="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border>
      <protection locked="1" hidden="0"/>
    </dxf>
    <dxf>
      <font>
        <strike val="0"/>
        <outline val="0"/>
        <shadow val="0"/>
        <u val="none"/>
        <vertAlign val="baseline"/>
        <sz val="12"/>
        <color auto="1"/>
        <name val="Arial"/>
        <scheme val="none"/>
      </font>
      <numFmt numFmtId="13" formatCode="0%"/>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rgb="FFFFFFCC"/>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rgb="FFFFFFCC"/>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fgColor indexed="64"/>
          <bgColor rgb="FFFFFFCC"/>
        </patternFill>
      </fill>
      <alignment horizontal="left" vertical="top" textRotation="0" wrapText="1" indent="0" justifyLastLine="0" shrinkToFit="0" readingOrder="0"/>
      <border diagonalUp="0" diagonalDown="0">
        <left/>
        <right style="thin">
          <color rgb="FF000000"/>
        </right>
        <top style="thin">
          <color rgb="FF000000"/>
        </top>
        <bottom/>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rgb="FFFFFFCC"/>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2"/>
        <color auto="1"/>
        <name val="Arial"/>
        <scheme val="none"/>
      </font>
      <numFmt numFmtId="13" formatCode="0%"/>
      <border diagonalUp="0" diagonalDown="0">
        <left style="thin">
          <color indexed="64"/>
        </left>
        <right style="thin">
          <color indexed="64"/>
        </right>
      </border>
      <protection locked="1" hidden="0"/>
    </dxf>
    <dxf>
      <font>
        <b val="0"/>
        <i val="0"/>
        <strike val="0"/>
        <condense val="0"/>
        <extend val="0"/>
        <outline val="0"/>
        <shadow val="0"/>
        <u val="none"/>
        <vertAlign val="baseline"/>
        <sz val="12"/>
        <color auto="1"/>
        <name val="Arial"/>
        <scheme val="none"/>
      </font>
      <numFmt numFmtId="1" formatCode="0"/>
      <fill>
        <patternFill patternType="solid">
          <fgColor indexed="64"/>
          <bgColor rgb="FFFFFFCC"/>
        </patternFill>
      </fill>
      <alignment horizontal="center" vertical="top" textRotation="0" wrapText="0" indent="0" justifyLastLine="0" shrinkToFit="0" readingOrder="0"/>
      <border diagonalUp="0" diagonalDown="0">
        <left style="thin">
          <color rgb="FF000000"/>
        </left>
        <right style="thin">
          <color indexed="64"/>
        </right>
        <top style="thin">
          <color indexed="64"/>
        </top>
        <bottom/>
      </border>
      <protection locked="0" hidden="0"/>
    </dxf>
    <dxf>
      <font>
        <b val="0"/>
        <i val="0"/>
        <strike val="0"/>
        <condense val="0"/>
        <extend val="0"/>
        <outline val="0"/>
        <shadow val="0"/>
        <u val="none"/>
        <vertAlign val="baseline"/>
        <sz val="12"/>
        <color auto="1"/>
        <name val="Arial"/>
        <scheme val="none"/>
      </font>
      <numFmt numFmtId="1" formatCode="0"/>
      <fill>
        <patternFill patternType="solid">
          <fgColor indexed="64"/>
          <bgColor rgb="FFFFFFCC"/>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rgb="FF000000"/>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bottom/>
      </border>
      <protection locked="1" hidden="0"/>
    </dxf>
    <dxf>
      <font>
        <b/>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bottom style="thin">
          <color indexed="64"/>
        </bottom>
      </border>
      <protection locked="1" hidden="0"/>
    </dxf>
    <dxf>
      <border diagonalUp="0" diagonalDown="0">
        <left style="medium">
          <color rgb="FF000000"/>
        </left>
        <right style="thin">
          <color indexed="64"/>
        </right>
        <top style="medium">
          <color rgb="FF000000"/>
        </top>
        <bottom style="medium">
          <color rgb="FF000000"/>
        </bottom>
      </border>
    </dxf>
    <dxf>
      <font>
        <strike val="0"/>
        <outline val="0"/>
        <shadow val="0"/>
        <vertAlign val="baseline"/>
        <sz val="12"/>
        <name val="Arial"/>
        <scheme val="none"/>
      </font>
      <protection locked="1" hidden="0"/>
    </dxf>
    <dxf>
      <border>
        <bottom style="medium">
          <color indexed="64"/>
        </bottom>
      </border>
    </dxf>
    <dxf>
      <font>
        <strike val="0"/>
        <outline val="0"/>
        <shadow val="0"/>
        <vertAlign val="baseline"/>
        <sz val="12"/>
        <name val="Arial"/>
        <scheme val="none"/>
      </font>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border>
      <protection locked="1" hidden="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94190</xdr:colOff>
      <xdr:row>1</xdr:row>
      <xdr:rowOff>86257</xdr:rowOff>
    </xdr:from>
    <xdr:to>
      <xdr:col>0</xdr:col>
      <xdr:colOff>1698219</xdr:colOff>
      <xdr:row>3</xdr:row>
      <xdr:rowOff>63469</xdr:rowOff>
    </xdr:to>
    <xdr:pic>
      <xdr:nvPicPr>
        <xdr:cNvPr id="2" name="Picture 8" descr="Department of Healthcare Services logo.">
          <a:extLst>
            <a:ext uri="{FF2B5EF4-FFF2-40B4-BE49-F238E27FC236}">
              <a16:creationId xmlns:a16="http://schemas.microsoft.com/office/drawing/2014/main" id="{A1EDF7DA-5CCD-4EFD-83EB-C72A08B1563F}"/>
            </a:ext>
          </a:extLst>
        </xdr:cNvPr>
        <xdr:cNvPicPr/>
      </xdr:nvPicPr>
      <xdr:blipFill>
        <a:blip xmlns:r="http://schemas.openxmlformats.org/officeDocument/2006/relationships" r:embed="rId1"/>
        <a:stretch>
          <a:fillRect/>
        </a:stretch>
      </xdr:blipFill>
      <xdr:spPr>
        <a:xfrm>
          <a:off x="360890" y="276757"/>
          <a:ext cx="1595457" cy="3791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432955</xdr:colOff>
      <xdr:row>2</xdr:row>
      <xdr:rowOff>17318</xdr:rowOff>
    </xdr:from>
    <xdr:to>
      <xdr:col>0</xdr:col>
      <xdr:colOff>2130136</xdr:colOff>
      <xdr:row>3</xdr:row>
      <xdr:rowOff>172056</xdr:rowOff>
    </xdr:to>
    <xdr:pic>
      <xdr:nvPicPr>
        <xdr:cNvPr id="4" name="Picture 3">
          <a:extLst>
            <a:ext uri="{FF2B5EF4-FFF2-40B4-BE49-F238E27FC236}">
              <a16:creationId xmlns:a16="http://schemas.microsoft.com/office/drawing/2014/main" id="{FE3E304E-A6BA-4AFE-A9D0-13238931CB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2955" y="363682"/>
          <a:ext cx="1697181" cy="3625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dhcs.ca.gov/Users/edaugherty/Work%20Folders/Local%20Documents/CalAIM%20PIP/Final%20Program%20Documents/Redo%2010.8/CalAIM%20Incentive%20Payment%20Measures%20and%20Reporting%20Template_9%2024%2021_a11y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lestones and Measures Summary"/>
      <sheetName val="Payment 1 - Gap Assessment"/>
      <sheetName val="Payment 2 - Gap Assessment Prog"/>
      <sheetName val="CalAIM Incentive Payment Measur"/>
    </sheetNames>
    <sheetDataSet>
      <sheetData sheetId="0"/>
      <sheetData sheetId="1"/>
      <sheetData sheetId="2"/>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 displayName="Table4" ref="A14:U126" totalsRowShown="0" headerRowDxfId="24" dataDxfId="22" headerRowBorderDxfId="23" tableBorderDxfId="21">
  <autoFilter ref="A14:U126"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000-000001000000}" name="Program Priority Area" dataDxfId="20"/>
    <tableColumn id="2" xr3:uid="{00000000-0010-0000-0000-000002000000}" name="Payment 2 Quantitative Measures" dataDxfId="19"/>
    <tableColumn id="12" xr3:uid="{00000000-0010-0000-0000-00000C000000}" name="Applicable Reporting Timeframe" dataDxfId="18"/>
    <tableColumn id="3" xr3:uid="{00000000-0010-0000-0000-000003000000}" name="Numerator Description" dataDxfId="17"/>
    <tableColumn id="4" xr3:uid="{00000000-0010-0000-0000-000004000000}" name="Denominator Description" dataDxfId="16"/>
    <tableColumn id="5" xr3:uid="{00000000-0010-0000-0000-000005000000}" name="Numerator Submission_x000a_(From Payment 2)" dataDxfId="15"/>
    <tableColumn id="6" xr3:uid="{00000000-0010-0000-0000-000006000000}" name="Denominator Submission_x000a_(From Payment 2)" dataDxfId="14"/>
    <tableColumn id="11" xr3:uid="{00000000-0010-0000-0000-00000B000000}" name="Measure Result_x000a_(Automatically Calculates)" dataDxfId="13" dataCellStyle="Percent">
      <calculatedColumnFormula>IFERROR(Table4[[#This Row],[Numerator Submission
(From Payment 2)]]/Table4[[#This Row],[Denominator Submission
(From Payment 2)]],"")</calculatedColumnFormula>
    </tableColumn>
    <tableColumn id="17" xr3:uid="{00000000-0010-0000-0000-000011000000}" name="Collection Method _x000a_(Select From Drop-down Options: Administrative, Electronic, Hybrid, Other)" dataDxfId="12" dataCellStyle="Percent"/>
    <tableColumn id="13" xr3:uid="{00000000-0010-0000-0000-00000D000000}" name="Context_x000a_(Optional/No Impact to Score)" dataDxfId="11"/>
    <tableColumn id="15" xr3:uid="{00000000-0010-0000-0000-00000F000000}" name="Numerator Submission_x000a_(From Payment 1)" dataDxfId="10"/>
    <tableColumn id="16" xr3:uid="{00000000-0010-0000-0000-000010000000}" name="Denominator Submission_x000a_(From Payment 1)" dataDxfId="9"/>
    <tableColumn id="14" xr3:uid="{00000000-0010-0000-0000-00000E000000}" name="Baseline Result_x000a_(From Payment 1)" dataDxfId="8">
      <calculatedColumnFormula>IFERROR(Table4[[#This Row],[Numerator Submission
(From Payment 1)]]/Table4[[#This Row],[Denominator Submission
(From Payment 1)]],"")</calculatedColumnFormula>
    </tableColumn>
    <tableColumn id="7" xr3:uid="{00000000-0010-0000-0000-000007000000}" name="Percentage Point Change from Baseline_x000a_(Automatically Calculates)" dataDxfId="7">
      <calculatedColumnFormula>IFERROR((Table4[[#This Row],[Measure Result
(Automatically Calculates)]]-Table4[[#This Row],[Baseline Result
(From Payment 1)]])/Table4[[#This Row],[Baseline Result
(From Payment 1)]],"")</calculatedColumnFormula>
    </tableColumn>
    <tableColumn id="18" xr3:uid="{00000000-0010-0000-0000-000012000000}" name="Percent Change of Gap Between Baseline and 100%_x000a_(Automatically Calculates)" dataDxfId="6">
      <calculatedColumnFormula>IFERROR((Table4[[#This Row],[Measure Result
(Automatically Calculates)]]-Table4[[#This Row],[Baseline Result
(From Payment 1)]])/(1-Table4[[#This Row],[Baseline Result
(From Payment 1)]]),"")</calculatedColumnFormula>
    </tableColumn>
    <tableColumn id="8" xr3:uid="{00000000-0010-0000-0000-000008000000}" name="Optional / Mandatory _x000a_for Payment 2" dataDxfId="5"/>
    <tableColumn id="9" xr3:uid="{00000000-0010-0000-0000-000009000000}" name="Weighting for Payment 2 Measures" dataDxfId="4"/>
    <tableColumn id="10" xr3:uid="{00000000-0010-0000-0000-00000A000000}" name="Quantitative Target for Payment 2 Measures" dataDxfId="3"/>
    <tableColumn id="24" xr3:uid="{00000000-0010-0000-0000-000018000000}" name="Gap Improvement Target Met?" dataDxfId="2">
      <calculatedColumnFormula>IFERROR(IF($B$11="No","Performance Target Not Applicable",IF(Table4[[#This Row],[Percentage Point Change from Baseline
(Automatically Calculates)]]&gt;=((1-Table4[[#This Row],[Baseline Result
(From Payment 1)]])*0.2),"Yes","No")),"")</calculatedColumnFormula>
    </tableColumn>
    <tableColumn id="25" xr3:uid="{00000000-0010-0000-0000-000019000000}" name="Numerator Improvement Target Met?" dataDxfId="1">
      <calculatedColumnFormula>IFERROR(IF($B$11="No","Performance Target Not Applicable",IF(Table4[[#This Row],[Gap Improvement Target Met?]]="Yes","Not Applicable; Gap Improvement Target Met",IF(((Table4[[#This Row],[Numerator Submission
(From Payment 2)]]-Table4[[#This Row],[Numerator Submission
(From Payment 1)]])/Table4[[#This Row],[Numerator Submission
(From Payment 1)]])&gt;=0.2,"Yes","No"))),"")</calculatedColumnFormula>
    </tableColumn>
    <tableColumn id="26" xr3:uid="{00000000-0010-0000-0000-00001A000000}" name="Denominator Improvement Target Met?" dataDxfId="0">
      <calculatedColumnFormula>IFERROR(IF($B$11="No","Performance Target Not Applicable",IF(Table4[[#This Row],[Denominator Submission
(From Payment 2)]]="","",IF(Table4[[#This Row],[Gap Improvement Target Met?]]="Yes","Not Applicable; Gap Improvement Target Met",IF(Table4[[#This Row],[Denominator Submission
(From Payment 2)]]&gt;Table4[[#This Row],[Denominator Submission
(From Payment 1)]],"Yes","No")))),"")</calculatedColumnFormula>
    </tableColumn>
  </tableColumns>
  <tableStyleInfo showFirstColumn="0" showLastColumn="0" showRowStripes="0" showColumnStripes="0"/>
  <extLst>
    <ext xmlns:x14="http://schemas.microsoft.com/office/spreadsheetml/2009/9/main" uri="{504A1905-F514-4f6f-8877-14C23A59335A}">
      <x14:table altTextSummary="A table provides the details such as program priority area, payment 2 quantitative measures, applicable reporting timeframe, numerator description, denominator description, numerator submission (from payment 2), denominator submission (from payment 2), measure result (automatically calculates), collection method, context (optional/no impact to score), numerator submission (from payment 1), denominator submission (from payment 1), baseline result (from payment 1), percentage point increase from baseline (automatically calculates), optional/mandatory for payment 2, Weighting for payment 2 measures, quantitative target for payment 2 measures, gap improvement target met, numerator improvement target met, and denominator improvement target me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B50"/>
  <sheetViews>
    <sheetView zoomScaleNormal="100" workbookViewId="0"/>
  </sheetViews>
  <sheetFormatPr defaultColWidth="0" defaultRowHeight="15" zeroHeight="1" x14ac:dyDescent="0.25"/>
  <cols>
    <col min="1" max="1" width="94.140625" style="8" customWidth="1"/>
    <col min="2" max="2" width="4" style="8" hidden="1" customWidth="1"/>
    <col min="3" max="16384" width="9.140625" style="8" hidden="1"/>
  </cols>
  <sheetData>
    <row r="1" spans="1:2" s="5" customFormat="1" x14ac:dyDescent="0.2">
      <c r="A1" s="182" t="s">
        <v>179</v>
      </c>
    </row>
    <row r="2" spans="1:2" s="5" customFormat="1" ht="15.75" customHeight="1" x14ac:dyDescent="0.2"/>
    <row r="3" spans="1:2" s="5" customFormat="1" ht="15.75" x14ac:dyDescent="0.2">
      <c r="B3" s="6"/>
    </row>
    <row r="4" spans="1:2" s="5" customFormat="1" ht="15.75" x14ac:dyDescent="0.2">
      <c r="B4" s="6"/>
    </row>
    <row r="5" spans="1:2" s="5" customFormat="1" ht="15.75" x14ac:dyDescent="0.2">
      <c r="A5" s="6" t="s">
        <v>0</v>
      </c>
      <c r="B5" s="7"/>
    </row>
    <row r="6" spans="1:2" ht="15.75" x14ac:dyDescent="0.25">
      <c r="A6" s="6" t="s">
        <v>88</v>
      </c>
    </row>
    <row r="7" spans="1:2" x14ac:dyDescent="0.25">
      <c r="A7" s="9" t="s">
        <v>87</v>
      </c>
    </row>
    <row r="8" spans="1:2" x14ac:dyDescent="0.25">
      <c r="A8" s="7" t="s">
        <v>90</v>
      </c>
    </row>
    <row r="9" spans="1:2" x14ac:dyDescent="0.25"/>
    <row r="10" spans="1:2" x14ac:dyDescent="0.25">
      <c r="A10" s="13"/>
      <c r="B10" s="13"/>
    </row>
    <row r="11" spans="1:2" ht="22.5" customHeight="1" x14ac:dyDescent="0.25">
      <c r="A11" s="10" t="s">
        <v>89</v>
      </c>
    </row>
    <row r="12" spans="1:2" ht="180" x14ac:dyDescent="0.25">
      <c r="A12" s="211" t="s">
        <v>319</v>
      </c>
      <c r="B12" s="14"/>
    </row>
    <row r="13" spans="1:2" ht="19.5" customHeight="1" x14ac:dyDescent="0.25">
      <c r="A13" s="10" t="s">
        <v>93</v>
      </c>
    </row>
    <row r="14" spans="1:2" ht="30" x14ac:dyDescent="0.25">
      <c r="A14" s="11" t="s">
        <v>321</v>
      </c>
    </row>
    <row r="15" spans="1:2" s="16" customFormat="1" ht="18" customHeight="1" x14ac:dyDescent="0.25">
      <c r="A15" s="17" t="s">
        <v>97</v>
      </c>
    </row>
    <row r="16" spans="1:2" ht="30" x14ac:dyDescent="0.25">
      <c r="A16" s="12" t="s">
        <v>322</v>
      </c>
    </row>
    <row r="17" spans="1:1" s="16" customFormat="1" ht="18" customHeight="1" x14ac:dyDescent="0.25">
      <c r="A17" s="17" t="s">
        <v>165</v>
      </c>
    </row>
    <row r="18" spans="1:1" s="16" customFormat="1" ht="18" customHeight="1" x14ac:dyDescent="0.25">
      <c r="A18" s="17" t="s">
        <v>166</v>
      </c>
    </row>
    <row r="19" spans="1:1" s="16" customFormat="1" ht="57" customHeight="1" x14ac:dyDescent="0.25">
      <c r="A19" s="179" t="s">
        <v>318</v>
      </c>
    </row>
    <row r="20" spans="1:1" s="16" customFormat="1" ht="18" customHeight="1" x14ac:dyDescent="0.25">
      <c r="A20" s="180" t="s">
        <v>320</v>
      </c>
    </row>
    <row r="21" spans="1:1" s="16" customFormat="1" ht="45" x14ac:dyDescent="0.25">
      <c r="A21" s="179" t="s">
        <v>178</v>
      </c>
    </row>
    <row r="22" spans="1:1" s="16" customFormat="1" x14ac:dyDescent="0.25">
      <c r="A22" s="203" t="s">
        <v>174</v>
      </c>
    </row>
    <row r="23" spans="1:1" s="16" customFormat="1" ht="30" x14ac:dyDescent="0.25">
      <c r="A23" s="212" t="s">
        <v>185</v>
      </c>
    </row>
    <row r="24" spans="1:1" s="16" customFormat="1" x14ac:dyDescent="0.25">
      <c r="A24" s="203" t="s">
        <v>175</v>
      </c>
    </row>
    <row r="25" spans="1:1" s="16" customFormat="1" ht="75" x14ac:dyDescent="0.25">
      <c r="A25" s="212" t="s">
        <v>183</v>
      </c>
    </row>
    <row r="26" spans="1:1" s="16" customFormat="1" x14ac:dyDescent="0.25">
      <c r="A26" s="203" t="s">
        <v>176</v>
      </c>
    </row>
    <row r="27" spans="1:1" s="16" customFormat="1" ht="45" x14ac:dyDescent="0.25">
      <c r="A27" s="212" t="s">
        <v>184</v>
      </c>
    </row>
    <row r="28" spans="1:1" s="16" customFormat="1" x14ac:dyDescent="0.25">
      <c r="A28" s="203" t="s">
        <v>177</v>
      </c>
    </row>
    <row r="29" spans="1:1" s="16" customFormat="1" x14ac:dyDescent="0.25">
      <c r="A29" s="212" t="s">
        <v>186</v>
      </c>
    </row>
    <row r="30" spans="1:1" s="16" customFormat="1" ht="18" customHeight="1" x14ac:dyDescent="0.25">
      <c r="A30" s="180" t="s">
        <v>173</v>
      </c>
    </row>
    <row r="31" spans="1:1" ht="30" x14ac:dyDescent="0.25">
      <c r="A31" s="177" t="s">
        <v>94</v>
      </c>
    </row>
    <row r="32" spans="1:1" x14ac:dyDescent="0.25">
      <c r="A32" s="180" t="s">
        <v>273</v>
      </c>
    </row>
    <row r="33" spans="1:2" ht="60" x14ac:dyDescent="0.25">
      <c r="A33" s="177" t="s">
        <v>280</v>
      </c>
    </row>
    <row r="34" spans="1:2" x14ac:dyDescent="0.25">
      <c r="A34" s="180" t="s">
        <v>274</v>
      </c>
    </row>
    <row r="35" spans="1:2" ht="60" x14ac:dyDescent="0.25">
      <c r="A35" s="177" t="s">
        <v>281</v>
      </c>
    </row>
    <row r="36" spans="1:2" s="16" customFormat="1" ht="18" customHeight="1" x14ac:dyDescent="0.25">
      <c r="A36" s="180" t="s">
        <v>275</v>
      </c>
    </row>
    <row r="37" spans="1:2" s="16" customFormat="1" x14ac:dyDescent="0.25">
      <c r="A37" s="215" t="s">
        <v>282</v>
      </c>
    </row>
    <row r="38" spans="1:2" s="16" customFormat="1" x14ac:dyDescent="0.25">
      <c r="A38" s="180"/>
    </row>
    <row r="39" spans="1:2" s="16" customFormat="1" ht="45" x14ac:dyDescent="0.25">
      <c r="A39" s="213" t="s">
        <v>324</v>
      </c>
    </row>
    <row r="40" spans="1:2" s="16" customFormat="1" x14ac:dyDescent="0.25">
      <c r="A40" s="180"/>
    </row>
    <row r="41" spans="1:2" ht="45" x14ac:dyDescent="0.25">
      <c r="A41" s="214" t="s">
        <v>167</v>
      </c>
    </row>
    <row r="42" spans="1:2" s="16" customFormat="1" ht="18" customHeight="1" x14ac:dyDescent="0.25">
      <c r="A42" s="40" t="s">
        <v>325</v>
      </c>
    </row>
    <row r="43" spans="1:2" x14ac:dyDescent="0.25">
      <c r="A43" s="14"/>
      <c r="B43" s="14"/>
    </row>
    <row r="44" spans="1:2" ht="30" x14ac:dyDescent="0.25">
      <c r="A44" s="217" t="s">
        <v>284</v>
      </c>
      <c r="B44" s="216"/>
    </row>
    <row r="45" spans="1:2" ht="105" x14ac:dyDescent="0.25">
      <c r="A45" s="214" t="s">
        <v>285</v>
      </c>
      <c r="B45" s="216"/>
    </row>
    <row r="46" spans="1:2" ht="45" x14ac:dyDescent="0.25">
      <c r="A46" s="218" t="s">
        <v>283</v>
      </c>
      <c r="B46" s="216"/>
    </row>
    <row r="47" spans="1:2" x14ac:dyDescent="0.25">
      <c r="A47" s="219"/>
      <c r="B47" s="14"/>
    </row>
    <row r="48" spans="1:2" ht="22.5" customHeight="1" x14ac:dyDescent="0.25">
      <c r="A48" s="10" t="s">
        <v>151</v>
      </c>
    </row>
    <row r="49" spans="1:1" ht="36" customHeight="1" x14ac:dyDescent="0.25">
      <c r="A49" s="15" t="s">
        <v>152</v>
      </c>
    </row>
    <row r="50" spans="1:1" hidden="1" x14ac:dyDescent="0.25">
      <c r="A50" s="181" t="s">
        <v>32</v>
      </c>
    </row>
  </sheetData>
  <sheetProtection algorithmName="SHA-512" hashValue="ussbNAmbd0wzC+slslT5+NCc/7zziT9MX+VYh654cBdh66+pa2yeyz4kl/48g95rBtF8zV6AjC2L89wJdX79BQ==" saltValue="gmlQsUsYE5buVacdQWL4ZA==" spinCount="100000" sheet="1" formatCells="0" formatColumns="0" formatRows="0" insertColumns="0" insertRows="0" insertHyperlinks="0" sort="0" autoFilter="0" pivotTables="0"/>
  <pageMargins left="0.7" right="0.7" top="0.75" bottom="0.75" header="0.3" footer="0.3"/>
  <pageSetup orientation="portrait" r:id="rId1"/>
  <headerFooter>
    <oddHeader>&amp;L&amp;"Arial,Regular"&amp;12State of California
Health and Human Services Agency&amp;R&amp;"Arial,Regular"&amp;12Department of Health Care Services</oddHeader>
    <oddFooter>&amp;L&amp;"Arial,Regular"&amp;12DHCS 8203 (08/2022)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sheetPr>
  <dimension ref="A1:X166"/>
  <sheetViews>
    <sheetView showGridLines="0" tabSelected="1" topLeftCell="A3" zoomScale="70" zoomScaleNormal="70" workbookViewId="0">
      <selection activeCell="F15" sqref="F15"/>
    </sheetView>
  </sheetViews>
  <sheetFormatPr defaultColWidth="0" defaultRowHeight="0" customHeight="1" zeroHeight="1" x14ac:dyDescent="0.2"/>
  <cols>
    <col min="1" max="1" width="46" style="227" customWidth="1"/>
    <col min="2" max="2" width="61.42578125" style="2" customWidth="1"/>
    <col min="3" max="3" width="22.5703125" style="2" customWidth="1"/>
    <col min="4" max="4" width="58.42578125" style="2" customWidth="1"/>
    <col min="5" max="5" width="54.5703125" style="2" customWidth="1"/>
    <col min="6" max="7" width="20.140625" style="3" customWidth="1"/>
    <col min="8" max="9" width="19" style="3" customWidth="1"/>
    <col min="10" max="10" width="31.42578125" style="3" customWidth="1"/>
    <col min="11" max="12" width="22" style="3" customWidth="1"/>
    <col min="13" max="13" width="22.140625" style="3" customWidth="1"/>
    <col min="14" max="15" width="29" style="3" customWidth="1"/>
    <col min="16" max="17" width="21" style="2" customWidth="1"/>
    <col min="18" max="18" width="38.42578125" style="2" customWidth="1"/>
    <col min="19" max="21" width="19.140625" style="2" customWidth="1"/>
    <col min="22" max="22" width="4.140625" style="2" hidden="1" customWidth="1"/>
    <col min="23" max="24" width="9.140625" style="2" hidden="1" customWidth="1"/>
    <col min="25" max="16384" width="0" style="2" hidden="1"/>
  </cols>
  <sheetData>
    <row r="1" spans="1:21" ht="15" x14ac:dyDescent="0.2">
      <c r="A1" s="1" t="s">
        <v>180</v>
      </c>
      <c r="B1" s="3"/>
      <c r="C1" s="3"/>
      <c r="D1" s="3"/>
      <c r="E1" s="3"/>
      <c r="P1" s="3"/>
      <c r="Q1" s="3"/>
      <c r="R1" s="3"/>
      <c r="S1" s="3"/>
      <c r="T1" s="3"/>
      <c r="U1" s="3"/>
    </row>
    <row r="2" spans="1:21" ht="12.75" customHeight="1" x14ac:dyDescent="0.2">
      <c r="A2" s="3"/>
      <c r="B2" s="3"/>
      <c r="C2" s="3"/>
      <c r="D2" s="3"/>
      <c r="E2" s="3"/>
      <c r="P2" s="3"/>
      <c r="Q2" s="3"/>
      <c r="R2" s="3"/>
      <c r="S2" s="3"/>
      <c r="T2" s="3"/>
      <c r="U2" s="3"/>
    </row>
    <row r="3" spans="1:21" ht="15.75" x14ac:dyDescent="0.2">
      <c r="A3" s="43" t="s">
        <v>161</v>
      </c>
      <c r="B3" s="48" t="s">
        <v>0</v>
      </c>
      <c r="C3" s="48"/>
      <c r="D3" s="3"/>
      <c r="E3" s="3"/>
      <c r="P3" s="3"/>
      <c r="Q3" s="3"/>
      <c r="R3" s="3"/>
      <c r="S3" s="3"/>
      <c r="T3" s="3"/>
      <c r="U3" s="3"/>
    </row>
    <row r="4" spans="1:21" ht="15.75" x14ac:dyDescent="0.2">
      <c r="A4" s="43" t="s">
        <v>162</v>
      </c>
      <c r="B4" s="48" t="s">
        <v>91</v>
      </c>
      <c r="C4" s="48"/>
      <c r="D4" s="3"/>
      <c r="E4" s="3"/>
      <c r="P4" s="3"/>
      <c r="Q4" s="3"/>
      <c r="R4" s="3"/>
      <c r="S4" s="3"/>
      <c r="T4" s="3"/>
      <c r="U4" s="3"/>
    </row>
    <row r="5" spans="1:21" ht="15" x14ac:dyDescent="0.2">
      <c r="A5" s="4"/>
      <c r="B5" s="49" t="s">
        <v>317</v>
      </c>
      <c r="C5" s="49"/>
      <c r="D5" s="3"/>
      <c r="E5" s="3"/>
      <c r="P5" s="3"/>
      <c r="Q5" s="3"/>
      <c r="R5" s="3"/>
      <c r="S5" s="3"/>
      <c r="T5" s="3"/>
      <c r="U5" s="3"/>
    </row>
    <row r="6" spans="1:21" ht="15" x14ac:dyDescent="0.2">
      <c r="A6" s="18"/>
      <c r="B6" s="19"/>
      <c r="C6" s="19"/>
      <c r="D6" s="3"/>
      <c r="E6" s="3"/>
      <c r="P6" s="3"/>
      <c r="Q6" s="3"/>
      <c r="R6" s="3"/>
      <c r="S6" s="3"/>
      <c r="T6" s="3"/>
      <c r="U6" s="3"/>
    </row>
    <row r="7" spans="1:21" ht="15" hidden="1" x14ac:dyDescent="0.2">
      <c r="A7" s="18"/>
      <c r="B7" s="18"/>
      <c r="C7" s="18"/>
      <c r="D7" s="3"/>
      <c r="E7" s="3"/>
      <c r="P7" s="3"/>
      <c r="Q7" s="3"/>
      <c r="R7" s="3"/>
      <c r="S7" s="3"/>
      <c r="T7" s="3"/>
      <c r="U7" s="3"/>
    </row>
    <row r="8" spans="1:21" ht="15" x14ac:dyDescent="0.2">
      <c r="A8" s="50" t="s">
        <v>82</v>
      </c>
      <c r="B8" s="18"/>
      <c r="C8" s="18"/>
      <c r="D8" s="3"/>
      <c r="E8" s="3"/>
      <c r="P8" s="3"/>
      <c r="Q8" s="3"/>
      <c r="R8" s="3"/>
      <c r="S8" s="3"/>
      <c r="T8" s="3"/>
      <c r="U8" s="3"/>
    </row>
    <row r="9" spans="1:21" ht="15.75" x14ac:dyDescent="0.2">
      <c r="A9" s="51" t="s">
        <v>1</v>
      </c>
      <c r="B9" s="20"/>
      <c r="C9" s="18"/>
      <c r="D9" s="3"/>
      <c r="E9" s="3"/>
      <c r="I9" s="1"/>
      <c r="P9" s="3"/>
      <c r="Q9" s="3"/>
      <c r="R9" s="3"/>
      <c r="S9" s="3"/>
      <c r="T9" s="3"/>
      <c r="U9" s="3"/>
    </row>
    <row r="10" spans="1:21" ht="15.75" x14ac:dyDescent="0.2">
      <c r="A10" s="51" t="s">
        <v>2</v>
      </c>
      <c r="B10" s="20"/>
      <c r="C10" s="18"/>
      <c r="D10" s="3"/>
      <c r="E10" s="3"/>
      <c r="I10" s="1" t="s">
        <v>174</v>
      </c>
      <c r="P10" s="3"/>
      <c r="Q10" s="3"/>
      <c r="R10" s="3"/>
      <c r="S10" s="3"/>
      <c r="T10" s="3"/>
      <c r="U10" s="3"/>
    </row>
    <row r="11" spans="1:21" ht="15.75" x14ac:dyDescent="0.2">
      <c r="A11" s="51" t="s">
        <v>138</v>
      </c>
      <c r="B11" s="20"/>
      <c r="C11" s="18"/>
      <c r="D11" s="3"/>
      <c r="E11" s="3"/>
      <c r="I11" s="1" t="s">
        <v>175</v>
      </c>
      <c r="P11" s="3"/>
      <c r="Q11" s="3"/>
      <c r="R11" s="3"/>
      <c r="S11" s="3"/>
      <c r="T11" s="3"/>
      <c r="U11" s="3"/>
    </row>
    <row r="12" spans="1:21" ht="15.75" x14ac:dyDescent="0.2">
      <c r="A12" s="51" t="s">
        <v>3</v>
      </c>
      <c r="B12" s="52" t="s">
        <v>4</v>
      </c>
      <c r="C12" s="18"/>
      <c r="D12" s="3"/>
      <c r="E12" s="3"/>
      <c r="I12" s="1" t="s">
        <v>176</v>
      </c>
      <c r="P12" s="3"/>
      <c r="Q12" s="3"/>
      <c r="R12" s="3"/>
      <c r="S12" s="3"/>
      <c r="T12" s="3"/>
      <c r="U12" s="3"/>
    </row>
    <row r="13" spans="1:21" ht="21.75" customHeight="1" thickBot="1" x14ac:dyDescent="0.25">
      <c r="A13" s="51" t="s">
        <v>79</v>
      </c>
      <c r="B13" s="52" t="s">
        <v>80</v>
      </c>
      <c r="C13" s="18"/>
      <c r="D13" s="3"/>
      <c r="E13" s="3"/>
      <c r="I13" s="1" t="s">
        <v>177</v>
      </c>
      <c r="P13" s="3"/>
      <c r="Q13" s="3"/>
      <c r="R13" s="3"/>
      <c r="S13" s="3"/>
      <c r="T13" s="3"/>
      <c r="U13" s="3"/>
    </row>
    <row r="14" spans="1:21" ht="14.25" customHeight="1" thickBot="1" x14ac:dyDescent="0.25">
      <c r="A14" s="168" t="s">
        <v>92</v>
      </c>
      <c r="B14" s="169" t="s">
        <v>139</v>
      </c>
      <c r="C14" s="169" t="s">
        <v>83</v>
      </c>
      <c r="D14" s="169" t="s">
        <v>5</v>
      </c>
      <c r="E14" s="169" t="s">
        <v>6</v>
      </c>
      <c r="F14" s="170" t="s">
        <v>163</v>
      </c>
      <c r="G14" s="170" t="s">
        <v>164</v>
      </c>
      <c r="H14" s="170" t="s">
        <v>95</v>
      </c>
      <c r="I14" s="170" t="s">
        <v>323</v>
      </c>
      <c r="J14" s="170" t="s">
        <v>81</v>
      </c>
      <c r="K14" s="170" t="s">
        <v>153</v>
      </c>
      <c r="L14" s="170" t="s">
        <v>154</v>
      </c>
      <c r="M14" s="170" t="s">
        <v>96</v>
      </c>
      <c r="N14" s="170" t="s">
        <v>181</v>
      </c>
      <c r="O14" s="170" t="s">
        <v>182</v>
      </c>
      <c r="P14" s="171" t="s">
        <v>7</v>
      </c>
      <c r="Q14" s="53" t="s">
        <v>86</v>
      </c>
      <c r="R14" s="169" t="s">
        <v>155</v>
      </c>
      <c r="S14" s="169" t="s">
        <v>158</v>
      </c>
      <c r="T14" s="172" t="s">
        <v>159</v>
      </c>
      <c r="U14" s="173" t="s">
        <v>160</v>
      </c>
    </row>
    <row r="15" spans="1:21" ht="258.75" customHeight="1" x14ac:dyDescent="0.2">
      <c r="A15" s="159" t="s">
        <v>8</v>
      </c>
      <c r="B15" s="59" t="s">
        <v>276</v>
      </c>
      <c r="C15" s="59" t="s">
        <v>84</v>
      </c>
      <c r="D15" s="160" t="s">
        <v>277</v>
      </c>
      <c r="E15" s="161" t="s">
        <v>9</v>
      </c>
      <c r="F15" s="162"/>
      <c r="G15" s="163"/>
      <c r="H15" s="164"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5" s="165"/>
      <c r="J15" s="165"/>
      <c r="K15" s="162"/>
      <c r="L15" s="163"/>
      <c r="M15" s="164"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15" s="166" t="str">
        <f>IFERROR(IF(OR(Table4[[#This Row],[Baseline Result
(From Payment 1)]]="",Table4[[#This Row],[Measure Result
(Automatically Calculates)]]=""),"",Table4[[#This Row],[Measure Result
(Automatically Calculates)]]-Table4[[#This Row],[Baseline Result
(From Payment 1)]]),"ERROR, CONTACT DHCS")</f>
        <v/>
      </c>
      <c r="O15" s="166"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15" s="167" t="s">
        <v>150</v>
      </c>
      <c r="Q15" s="54" t="s">
        <v>157</v>
      </c>
      <c r="R15" s="55" t="s">
        <v>187</v>
      </c>
      <c r="S15" s="156" t="str">
        <f>IFERROR(IF($B$11="No","Performance Target Not Applicable",IF(Table4[[#This Row],[Measure Result
(Automatically Calculates)]]=1,"Yes",IF(OR(Table4[[#This Row],[Baseline Result
(From Payment 1)]]="",Table4[[#This Row],[Measure Result
(Automatically Calculates)]]=""),"",IF(AND(Table4[[#This Row],[Percent Change of Gap Between Baseline and 100%
(Automatically Calculates)]]="No Gap, Baseline 100%",Table4[[#This Row],[Percentage Point Change from Baseline
(Automatically Calculates)]]&lt;0),"No",IF(Table4[[#This Row],[Percent Change of Gap Between Baseline and 100%
(Automatically Calculates)]]&gt;=0.2,"Yes","No"))))),"")</f>
        <v/>
      </c>
      <c r="T15" s="157" t="str">
        <f>IFERROR(IF($B$11="No","Performance Target Not Applicable",IF(OR(Table4[[#This Row],[Baseline Result
(From Payment 1)]]="",Table4[[#This Row],[Measure Result
(Automatically Calculates)]]=""),"",IF(Table4[[#This Row],[Gap Improvement Target Met?]]="Yes","Not Applicable; Gap Improvement Target Met",IF(AND(Table4[[#This Row],[Numerator Submission
(From Payment 1)]]=0,Table4[[#This Row],[Percent Change of Gap Between Baseline and 100%
(Automatically Calculates)]]&lt;0.2),"No",IF(((Table4[[#This Row],[Numerator Submission
(From Payment 2)]]-Table4[[#This Row],[Numerator Submission
(From Payment 1)]])/Table4[[#This Row],[Numerator Submission
(From Payment 1)]])&gt;=0.2,"Yes","No"))))),"")</f>
        <v/>
      </c>
      <c r="U15" s="158" t="str">
        <f>IFERROR(IF($B$11="No","Performance Target Not Applicable",IF(OR(Table4[[#This Row],[Denominator Submission
(From Payment 2)]]="",Table4[[#This Row],[Denominator Submission
(From Payment 1)]]=""),"",IF(Table4[[#This Row],[Gap Improvement Target Met?]]="Yes","Not Applicable; Gap Improvement Target Met",IF(Table4[[#This Row],[Denominator Submission
(From Payment 2)]]&gt;Table4[[#This Row],[Denominator Submission
(From Payment 1)]],"Yes","No")))),"")</f>
        <v/>
      </c>
    </row>
    <row r="16" spans="1:21" ht="259.5" customHeight="1" x14ac:dyDescent="0.2">
      <c r="A16" s="58" t="s">
        <v>8</v>
      </c>
      <c r="B16" s="59" t="s">
        <v>191</v>
      </c>
      <c r="C16" s="59" t="s">
        <v>84</v>
      </c>
      <c r="D16" s="60" t="s">
        <v>195</v>
      </c>
      <c r="E16" s="61" t="s">
        <v>9</v>
      </c>
      <c r="F16" s="21"/>
      <c r="G16" s="23"/>
      <c r="H16"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6" s="32"/>
      <c r="J16" s="32"/>
      <c r="K16" s="21"/>
      <c r="L16" s="23"/>
      <c r="M16" s="63"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16" s="62" t="str">
        <f>IFERROR(IF(OR(Table4[[#This Row],[Baseline Result
(From Payment 1)]]="",Table4[[#This Row],[Measure Result
(Automatically Calculates)]]=""),"",Table4[[#This Row],[Measure Result
(Automatically Calculates)]]-Table4[[#This Row],[Baseline Result
(From Payment 1)]]),"ERROR, CONTACT DHCS")</f>
        <v/>
      </c>
      <c r="O16"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16" s="64" t="s">
        <v>150</v>
      </c>
      <c r="Q16" s="54" t="s">
        <v>157</v>
      </c>
      <c r="R16" s="55" t="s">
        <v>187</v>
      </c>
      <c r="S16" s="56" t="str">
        <f>IFERROR(IF($B$11="No","Performance Target Not Applicable",IF(Table4[[#This Row],[Measure Result
(Automatically Calculates)]]=1,"Yes",IF(OR(Table4[[#This Row],[Baseline Result
(From Payment 1)]]="",Table4[[#This Row],[Measure Result
(Automatically Calculates)]]=""),"",IF(AND(Table4[[#This Row],[Percent Change of Gap Between Baseline and 100%
(Automatically Calculates)]]="No Gap, Baseline 100%",Table4[[#This Row],[Percentage Point Change from Baseline
(Automatically Calculates)]]&lt;0),"No",IF(Table4[[#This Row],[Percent Change of Gap Between Baseline and 100%
(Automatically Calculates)]]&gt;=0.2,"Yes","No"))))),"")</f>
        <v/>
      </c>
      <c r="T16" s="157" t="str">
        <f>IFERROR(IF($B$11="No","Performance Target Not Applicable",IF(OR(Table4[[#This Row],[Baseline Result
(From Payment 1)]]="",Table4[[#This Row],[Measure Result
(Automatically Calculates)]]=""),"",IF(Table4[[#This Row],[Gap Improvement Target Met?]]="Yes","Not Applicable; Gap Improvement Target Met",IF(AND(Table4[[#This Row],[Numerator Submission
(From Payment 1)]]=0,Table4[[#This Row],[Percent Change of Gap Between Baseline and 100%
(Automatically Calculates)]]&lt;0.2),"No",IF(((Table4[[#This Row],[Numerator Submission
(From Payment 2)]]-Table4[[#This Row],[Numerator Submission
(From Payment 1)]])/Table4[[#This Row],[Numerator Submission
(From Payment 1)]])&gt;=0.2,"Yes","No"))))),"")</f>
        <v/>
      </c>
      <c r="U16" s="57" t="str">
        <f>IFERROR(IF($B$11="No","Performance Target Not Applicable",IF(OR(Table4[[#This Row],[Denominator Submission
(From Payment 2)]]="",Table4[[#This Row],[Denominator Submission
(From Payment 1)]]=""),"",IF(Table4[[#This Row],[Gap Improvement Target Met?]]="Yes","Not Applicable; Gap Improvement Target Met",IF(Table4[[#This Row],[Denominator Submission
(From Payment 2)]]&gt;Table4[[#This Row],[Denominator Submission
(From Payment 1)]],"Yes","No")))),"")</f>
        <v/>
      </c>
    </row>
    <row r="17" spans="1:21" ht="245.45" customHeight="1" x14ac:dyDescent="0.2">
      <c r="A17" s="108" t="s">
        <v>8</v>
      </c>
      <c r="B17" s="96" t="s">
        <v>140</v>
      </c>
      <c r="C17" s="96" t="s">
        <v>84</v>
      </c>
      <c r="D17" s="60" t="s">
        <v>315</v>
      </c>
      <c r="E17" s="235" t="s">
        <v>314</v>
      </c>
      <c r="F17" s="21"/>
      <c r="G17" s="23"/>
      <c r="H17"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7" s="33"/>
      <c r="J17" s="33"/>
      <c r="K17" s="21"/>
      <c r="L17" s="23"/>
      <c r="M17" s="63"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17" s="62" t="str">
        <f>IFERROR(IF(OR(Table4[[#This Row],[Baseline Result
(From Payment 1)]]="",Table4[[#This Row],[Measure Result
(Automatically Calculates)]]=""),"",Table4[[#This Row],[Measure Result
(Automatically Calculates)]]-Table4[[#This Row],[Baseline Result
(From Payment 1)]]),"ERROR, CONTACT DHCS")</f>
        <v/>
      </c>
      <c r="O17"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17" s="237" t="s">
        <v>150</v>
      </c>
      <c r="Q17" s="99" t="s">
        <v>157</v>
      </c>
      <c r="R17" s="154" t="s">
        <v>187</v>
      </c>
      <c r="S17" s="56" t="str">
        <f>IFERROR(IF($B$11="No","Performance Target Not Applicable",IF(Table4[[#This Row],[Measure Result
(Automatically Calculates)]]=1,"Yes",IF(OR(Table4[[#This Row],[Baseline Result
(From Payment 1)]]="",Table4[[#This Row],[Measure Result
(Automatically Calculates)]]=""),"",IF(AND(Table4[[#This Row],[Percent Change of Gap Between Baseline and 100%
(Automatically Calculates)]]="No Gap, Baseline 100%",Table4[[#This Row],[Percentage Point Change from Baseline
(Automatically Calculates)]]&lt;0),"No",IF(Table4[[#This Row],[Percent Change of Gap Between Baseline and 100%
(Automatically Calculates)]]&gt;=0.2,"Yes","No"))))),"")</f>
        <v/>
      </c>
      <c r="T17" s="157" t="str">
        <f>IFERROR(IF($B$11="No","Performance Target Not Applicable",IF(OR(Table4[[#This Row],[Baseline Result
(From Payment 1)]]="",Table4[[#This Row],[Measure Result
(Automatically Calculates)]]=""),"",IF(Table4[[#This Row],[Gap Improvement Target Met?]]="Yes","Not Applicable; Gap Improvement Target Met",IF(AND(Table4[[#This Row],[Numerator Submission
(From Payment 1)]]=0,Table4[[#This Row],[Percent Change of Gap Between Baseline and 100%
(Automatically Calculates)]]&lt;0.2),"No",IF(((Table4[[#This Row],[Numerator Submission
(From Payment 2)]]-Table4[[#This Row],[Numerator Submission
(From Payment 1)]])/Table4[[#This Row],[Numerator Submission
(From Payment 1)]])&gt;=0.2,"Yes","No"))))),"")</f>
        <v/>
      </c>
      <c r="U17" s="57" t="str">
        <f>IFERROR(IF($B$11="No","Performance Target Not Applicable",IF(OR(Table4[[#This Row],[Denominator Submission
(From Payment 2)]]="",Table4[[#This Row],[Denominator Submission
(From Payment 1)]]=""),"",IF(Table4[[#This Row],[Gap Improvement Target Met?]]="Yes","Not Applicable; Gap Improvement Target Met",IF(Table4[[#This Row],[Denominator Submission
(From Payment 2)]]&gt;Table4[[#This Row],[Denominator Submission
(From Payment 1)]],"Yes","No")))),"")</f>
        <v/>
      </c>
    </row>
    <row r="18" spans="1:21" ht="157.35" customHeight="1" x14ac:dyDescent="0.2">
      <c r="A18" s="253"/>
      <c r="B18" s="254"/>
      <c r="C18" s="160"/>
      <c r="D18" s="60" t="s">
        <v>316</v>
      </c>
      <c r="E18" s="89" t="s">
        <v>313</v>
      </c>
      <c r="F18" s="21"/>
      <c r="G18" s="229"/>
      <c r="H18" s="230"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8" s="231"/>
      <c r="J18" s="37"/>
      <c r="K18" s="239"/>
      <c r="L18" s="239"/>
      <c r="M18" s="63"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18" s="238" t="str">
        <f>IFERROR(IF(OR(Table4[[#This Row],[Baseline Result
(From Payment 1)]]="",Table4[[#This Row],[Measure Result
(Automatically Calculates)]]=""),"",Table4[[#This Row],[Measure Result
(Automatically Calculates)]]-Table4[[#This Row],[Baseline Result
(From Payment 1)]]),"ERROR, CONTACT DHCS")</f>
        <v/>
      </c>
      <c r="O18"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18" s="134"/>
      <c r="Q18" s="236"/>
      <c r="R18" s="59"/>
      <c r="S18" s="232" t="str">
        <f>IFERROR(IF($B$11="No","Performance Target Not Applicable",IF(Table4[[#This Row],[Measure Result
(Automatically Calculates)]]=1,"Yes",IF(OR(Table4[[#This Row],[Baseline Result
(From Payment 1)]]="",Table4[[#This Row],[Measure Result
(Automatically Calculates)]]=""),"",IF(AND(Table4[[#This Row],[Percent Change of Gap Between Baseline and 100%
(Automatically Calculates)]]="No Gap, Baseline 100%",Table4[[#This Row],[Percentage Point Change from Baseline
(Automatically Calculates)]]&lt;0),"No",IF(Table4[[#This Row],[Percent Change of Gap Between Baseline and 100%
(Automatically Calculates)]]&gt;=0.2,"Yes","No"))))),"")</f>
        <v/>
      </c>
      <c r="T18" s="233" t="str">
        <f>IFERROR(IF($B$11="No","Performance Target Not Applicable",IF(OR(Table4[[#This Row],[Baseline Result
(From Payment 1)]]="",Table4[[#This Row],[Measure Result
(Automatically Calculates)]]=""),"",IF(Table4[[#This Row],[Gap Improvement Target Met?]]="Yes","Not Applicable; Gap Improvement Target Met",IF(AND(Table4[[#This Row],[Numerator Submission
(From Payment 1)]]=0,Table4[[#This Row],[Percent Change of Gap Between Baseline and 100%
(Automatically Calculates)]]&lt;0.2),"No",IF(((Table4[[#This Row],[Numerator Submission
(From Payment 2)]]-Table4[[#This Row],[Numerator Submission
(From Payment 1)]])/Table4[[#This Row],[Numerator Submission
(From Payment 1)]])&gt;=0.2,"Yes","No"))))),"")</f>
        <v/>
      </c>
      <c r="U18" s="234" t="str">
        <f>IFERROR(IF($B$11="No","Performance Target Not Applicable",IF(OR(Table4[[#This Row],[Denominator Submission
(From Payment 2)]]="",Table4[[#This Row],[Denominator Submission
(From Payment 1)]]=""),"",IF(Table4[[#This Row],[Gap Improvement Target Met?]]="Yes","Not Applicable; Gap Improvement Target Met",IF(Table4[[#This Row],[Denominator Submission
(From Payment 2)]]&gt;Table4[[#This Row],[Denominator Submission
(From Payment 1)]],"Yes","No")))),"")</f>
        <v/>
      </c>
    </row>
    <row r="19" spans="1:21" ht="212.25" customHeight="1" x14ac:dyDescent="0.2">
      <c r="A19" s="58" t="s">
        <v>8</v>
      </c>
      <c r="B19" s="59" t="s">
        <v>188</v>
      </c>
      <c r="C19" s="59" t="s">
        <v>84</v>
      </c>
      <c r="D19" s="60" t="s">
        <v>196</v>
      </c>
      <c r="E19" s="61" t="s">
        <v>98</v>
      </c>
      <c r="F19" s="21"/>
      <c r="G19" s="23"/>
      <c r="H19"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9" s="33"/>
      <c r="J19" s="33"/>
      <c r="K19" s="21"/>
      <c r="L19" s="23"/>
      <c r="M19" s="63"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19" s="62" t="str">
        <f>IFERROR(IF(OR(Table4[[#This Row],[Baseline Result
(From Payment 1)]]="",Table4[[#This Row],[Measure Result
(Automatically Calculates)]]=""),"",Table4[[#This Row],[Measure Result
(Automatically Calculates)]]-Table4[[#This Row],[Baseline Result
(From Payment 1)]]),"ERROR, CONTACT DHCS")</f>
        <v/>
      </c>
      <c r="O19"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19" s="64" t="s">
        <v>150</v>
      </c>
      <c r="Q19" s="66">
        <v>20</v>
      </c>
      <c r="R19" s="55" t="s">
        <v>187</v>
      </c>
      <c r="S19" s="56" t="str">
        <f>IFERROR(IF($B$11="No","Performance Target Not Applicable",IF(Table4[[#This Row],[Measure Result
(Automatically Calculates)]]=1,"Yes",IF(OR(Table4[[#This Row],[Baseline Result
(From Payment 1)]]="",Table4[[#This Row],[Measure Result
(Automatically Calculates)]]=""),"",IF(AND(Table4[[#This Row],[Percent Change of Gap Between Baseline and 100%
(Automatically Calculates)]]="No Gap, Baseline 100%",Table4[[#This Row],[Percentage Point Change from Baseline
(Automatically Calculates)]]&lt;0),"No",IF(Table4[[#This Row],[Percent Change of Gap Between Baseline and 100%
(Automatically Calculates)]]&gt;=0.2,"Yes","No"))))),"")</f>
        <v/>
      </c>
      <c r="T19" s="157" t="str">
        <f>IFERROR(IF($B$11="No","Performance Target Not Applicable",IF(OR(Table4[[#This Row],[Baseline Result
(From Payment 1)]]="",Table4[[#This Row],[Measure Result
(Automatically Calculates)]]=""),"",IF(Table4[[#This Row],[Gap Improvement Target Met?]]="Yes","Not Applicable; Gap Improvement Target Met",IF(AND(Table4[[#This Row],[Numerator Submission
(From Payment 1)]]=0,Table4[[#This Row],[Percent Change of Gap Between Baseline and 100%
(Automatically Calculates)]]&lt;0.2),"No",IF(((Table4[[#This Row],[Numerator Submission
(From Payment 2)]]-Table4[[#This Row],[Numerator Submission
(From Payment 1)]])/Table4[[#This Row],[Numerator Submission
(From Payment 1)]])&gt;=0.2,"Yes","No"))))),"")</f>
        <v/>
      </c>
      <c r="U19" s="57" t="str">
        <f>IFERROR(IF($B$11="No","Performance Target Not Applicable",IF(OR(Table4[[#This Row],[Denominator Submission
(From Payment 2)]]="",Table4[[#This Row],[Denominator Submission
(From Payment 1)]]=""),"",IF(Table4[[#This Row],[Gap Improvement Target Met?]]="Yes","Not Applicable; Gap Improvement Target Met",IF(Table4[[#This Row],[Denominator Submission
(From Payment 2)]]&gt;Table4[[#This Row],[Denominator Submission
(From Payment 1)]],"Yes","No")))),"")</f>
        <v/>
      </c>
    </row>
    <row r="20" spans="1:21" ht="255.75" thickBot="1" x14ac:dyDescent="0.25">
      <c r="A20" s="67" t="s">
        <v>8</v>
      </c>
      <c r="B20" s="68" t="s">
        <v>278</v>
      </c>
      <c r="C20" s="68" t="s">
        <v>84</v>
      </c>
      <c r="D20" s="204" t="s">
        <v>279</v>
      </c>
      <c r="E20" s="69" t="s">
        <v>194</v>
      </c>
      <c r="F20" s="24"/>
      <c r="G20" s="25"/>
      <c r="H20" s="70"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20" s="44"/>
      <c r="J20" s="44"/>
      <c r="K20" s="24"/>
      <c r="L20" s="25"/>
      <c r="M20" s="71"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20" s="72" t="str">
        <f>IFERROR(IF(OR(Table4[[#This Row],[Baseline Result
(From Payment 1)]]="",Table4[[#This Row],[Measure Result
(Automatically Calculates)]]=""),"",Table4[[#This Row],[Measure Result
(Automatically Calculates)]]-Table4[[#This Row],[Baseline Result
(From Payment 1)]]),"ERROR, CONTACT DHCS")</f>
        <v/>
      </c>
      <c r="O20" s="7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20" s="73" t="s">
        <v>150</v>
      </c>
      <c r="Q20" s="74" t="s">
        <v>77</v>
      </c>
      <c r="R20" s="55" t="s">
        <v>187</v>
      </c>
      <c r="S20" s="75" t="str">
        <f>IFERROR(IF($B$11="No","Performance Target Not Applicable",IF(Table4[[#This Row],[Measure Result
(Automatically Calculates)]]=1,"Yes",IF(OR(Table4[[#This Row],[Baseline Result
(From Payment 1)]]="",Table4[[#This Row],[Measure Result
(Automatically Calculates)]]=""),"",IF(AND(Table4[[#This Row],[Percent Change of Gap Between Baseline and 100%
(Automatically Calculates)]]="No Gap, Baseline 100%",Table4[[#This Row],[Percentage Point Change from Baseline
(Automatically Calculates)]]&lt;0),"No",IF(Table4[[#This Row],[Percent Change of Gap Between Baseline and 100%
(Automatically Calculates)]]&gt;=0.2,"Yes","No"))))),"")</f>
        <v/>
      </c>
      <c r="T20" s="157" t="str">
        <f>IFERROR(IF($B$11="No","Performance Target Not Applicable",IF(OR(Table4[[#This Row],[Baseline Result
(From Payment 1)]]="",Table4[[#This Row],[Measure Result
(Automatically Calculates)]]=""),"",IF(Table4[[#This Row],[Gap Improvement Target Met?]]="Yes","Not Applicable; Gap Improvement Target Met",IF(AND(Table4[[#This Row],[Numerator Submission
(From Payment 1)]]=0,Table4[[#This Row],[Percent Change of Gap Between Baseline and 100%
(Automatically Calculates)]]&lt;0.2),"No",IF(((Table4[[#This Row],[Numerator Submission
(From Payment 2)]]-Table4[[#This Row],[Numerator Submission
(From Payment 1)]])/Table4[[#This Row],[Numerator Submission
(From Payment 1)]])&gt;=0.2,"Yes","No"))))),"")</f>
        <v/>
      </c>
      <c r="U20" s="76" t="str">
        <f>IFERROR(IF($B$11="No","Performance Target Not Applicable",IF(OR(Table4[[#This Row],[Denominator Submission
(From Payment 2)]]="",Table4[[#This Row],[Denominator Submission
(From Payment 1)]]=""),"",IF(Table4[[#This Row],[Gap Improvement Target Met?]]="Yes","Not Applicable; Gap Improvement Target Met",IF(Table4[[#This Row],[Denominator Submission
(From Payment 2)]]&gt;Table4[[#This Row],[Denominator Submission
(From Payment 1)]],"Yes","No")))),"")</f>
        <v/>
      </c>
    </row>
    <row r="21" spans="1:21" s="88" customFormat="1" ht="60.75" x14ac:dyDescent="0.25">
      <c r="A21" s="77" t="s">
        <v>10</v>
      </c>
      <c r="B21" s="78" t="s">
        <v>141</v>
      </c>
      <c r="C21" s="78" t="s">
        <v>84</v>
      </c>
      <c r="D21" s="79" t="s">
        <v>34</v>
      </c>
      <c r="E21" s="80" t="s">
        <v>35</v>
      </c>
      <c r="F21" s="45"/>
      <c r="G21" s="46"/>
      <c r="H21" s="81"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21" s="34"/>
      <c r="J21" s="34"/>
      <c r="K21" s="45"/>
      <c r="L21" s="46"/>
      <c r="M21" s="82"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21" s="83" t="str">
        <f>IFERROR(IF(OR(Table4[[#This Row],[Baseline Result
(From Payment 1)]]="",Table4[[#This Row],[Measure Result
(Automatically Calculates)]]=""),"",Table4[[#This Row],[Measure Result
(Automatically Calculates)]]-Table4[[#This Row],[Baseline Result
(From Payment 1)]]),"ERROR, CONTACT DHCS")</f>
        <v/>
      </c>
      <c r="O21" s="166"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21" s="84" t="s">
        <v>11</v>
      </c>
      <c r="Q21" s="85">
        <v>20</v>
      </c>
      <c r="R21" s="86" t="s">
        <v>12</v>
      </c>
      <c r="S21" s="87" t="s">
        <v>15</v>
      </c>
      <c r="T21" s="87" t="s">
        <v>15</v>
      </c>
      <c r="U21" s="87" t="s">
        <v>15</v>
      </c>
    </row>
    <row r="22" spans="1:21" s="88" customFormat="1" ht="30" x14ac:dyDescent="0.25">
      <c r="A22" s="224"/>
      <c r="B22" s="255"/>
      <c r="C22" s="255"/>
      <c r="D22" s="60" t="s">
        <v>36</v>
      </c>
      <c r="E22" s="89" t="s">
        <v>37</v>
      </c>
      <c r="F22" s="21"/>
      <c r="G22" s="28"/>
      <c r="H22"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22" s="35"/>
      <c r="J22" s="35"/>
      <c r="K22" s="21"/>
      <c r="L22" s="28"/>
      <c r="M22"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22" s="62" t="str">
        <f>IFERROR(IF(OR(Table4[[#This Row],[Baseline Result
(From Payment 1)]]="",Table4[[#This Row],[Measure Result
(Automatically Calculates)]]=""),"",Table4[[#This Row],[Measure Result
(Automatically Calculates)]]-Table4[[#This Row],[Baseline Result
(From Payment 1)]]),"ERROR, CONTACT DHCS")</f>
        <v/>
      </c>
      <c r="O22"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22" s="241"/>
      <c r="Q22" s="241"/>
      <c r="R22" s="242"/>
      <c r="S22" s="91" t="s">
        <v>15</v>
      </c>
      <c r="T22" s="91" t="s">
        <v>15</v>
      </c>
      <c r="U22" s="91" t="s">
        <v>15</v>
      </c>
    </row>
    <row r="23" spans="1:21" s="88" customFormat="1" ht="45" x14ac:dyDescent="0.25">
      <c r="A23" s="224"/>
      <c r="B23" s="255"/>
      <c r="C23" s="255"/>
      <c r="D23" s="60" t="s">
        <v>38</v>
      </c>
      <c r="E23" s="89" t="s">
        <v>39</v>
      </c>
      <c r="F23" s="21"/>
      <c r="G23" s="28"/>
      <c r="H23"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23" s="35"/>
      <c r="J23" s="35"/>
      <c r="K23" s="21"/>
      <c r="L23" s="28"/>
      <c r="M23"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23" s="62" t="str">
        <f>IFERROR(IF(OR(Table4[[#This Row],[Baseline Result
(From Payment 1)]]="",Table4[[#This Row],[Measure Result
(Automatically Calculates)]]=""),"",Table4[[#This Row],[Measure Result
(Automatically Calculates)]]-Table4[[#This Row],[Baseline Result
(From Payment 1)]]),"ERROR, CONTACT DHCS")</f>
        <v/>
      </c>
      <c r="O23"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23" s="241"/>
      <c r="Q23" s="241"/>
      <c r="R23" s="242"/>
      <c r="S23" s="91" t="s">
        <v>15</v>
      </c>
      <c r="T23" s="91" t="s">
        <v>15</v>
      </c>
      <c r="U23" s="91" t="s">
        <v>15</v>
      </c>
    </row>
    <row r="24" spans="1:21" s="88" customFormat="1" ht="45" x14ac:dyDescent="0.25">
      <c r="A24" s="224"/>
      <c r="B24" s="255"/>
      <c r="C24" s="255"/>
      <c r="D24" s="60" t="s">
        <v>40</v>
      </c>
      <c r="E24" s="89" t="s">
        <v>41</v>
      </c>
      <c r="F24" s="21"/>
      <c r="G24" s="28"/>
      <c r="H24"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24" s="35"/>
      <c r="J24" s="35"/>
      <c r="K24" s="21"/>
      <c r="L24" s="28"/>
      <c r="M24"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24" s="62" t="str">
        <f>IFERROR(IF(OR(Table4[[#This Row],[Baseline Result
(From Payment 1)]]="",Table4[[#This Row],[Measure Result
(Automatically Calculates)]]=""),"",Table4[[#This Row],[Measure Result
(Automatically Calculates)]]-Table4[[#This Row],[Baseline Result
(From Payment 1)]]),"ERROR, CONTACT DHCS")</f>
        <v/>
      </c>
      <c r="O24"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24" s="241"/>
      <c r="Q24" s="241"/>
      <c r="R24" s="242"/>
      <c r="S24" s="91" t="s">
        <v>15</v>
      </c>
      <c r="T24" s="91" t="s">
        <v>15</v>
      </c>
      <c r="U24" s="91" t="s">
        <v>15</v>
      </c>
    </row>
    <row r="25" spans="1:21" s="88" customFormat="1" ht="45" x14ac:dyDescent="0.25">
      <c r="A25" s="224"/>
      <c r="B25" s="255"/>
      <c r="C25" s="255"/>
      <c r="D25" s="60" t="s">
        <v>42</v>
      </c>
      <c r="E25" s="89" t="s">
        <v>43</v>
      </c>
      <c r="F25" s="21"/>
      <c r="G25" s="28"/>
      <c r="H25"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25" s="35"/>
      <c r="J25" s="35"/>
      <c r="K25" s="21"/>
      <c r="L25" s="28"/>
      <c r="M25"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25" s="62" t="str">
        <f>IFERROR(IF(OR(Table4[[#This Row],[Baseline Result
(From Payment 1)]]="",Table4[[#This Row],[Measure Result
(Automatically Calculates)]]=""),"",Table4[[#This Row],[Measure Result
(Automatically Calculates)]]-Table4[[#This Row],[Baseline Result
(From Payment 1)]]),"ERROR, CONTACT DHCS")</f>
        <v/>
      </c>
      <c r="O25"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25" s="241"/>
      <c r="Q25" s="241"/>
      <c r="R25" s="242"/>
      <c r="S25" s="91" t="s">
        <v>15</v>
      </c>
      <c r="T25" s="91" t="s">
        <v>15</v>
      </c>
      <c r="U25" s="91" t="s">
        <v>15</v>
      </c>
    </row>
    <row r="26" spans="1:21" s="88" customFormat="1" ht="45" x14ac:dyDescent="0.25">
      <c r="A26" s="224"/>
      <c r="B26" s="255"/>
      <c r="C26" s="255"/>
      <c r="D26" s="60" t="s">
        <v>44</v>
      </c>
      <c r="E26" s="89" t="s">
        <v>45</v>
      </c>
      <c r="F26" s="21"/>
      <c r="G26" s="28"/>
      <c r="H26"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26" s="35"/>
      <c r="J26" s="35"/>
      <c r="K26" s="21"/>
      <c r="L26" s="28"/>
      <c r="M26"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26" s="62" t="str">
        <f>IFERROR(IF(OR(Table4[[#This Row],[Baseline Result
(From Payment 1)]]="",Table4[[#This Row],[Measure Result
(Automatically Calculates)]]=""),"",Table4[[#This Row],[Measure Result
(Automatically Calculates)]]-Table4[[#This Row],[Baseline Result
(From Payment 1)]]),"ERROR, CONTACT DHCS")</f>
        <v/>
      </c>
      <c r="O26"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26" s="241"/>
      <c r="Q26" s="241"/>
      <c r="R26" s="242"/>
      <c r="S26" s="91" t="s">
        <v>15</v>
      </c>
      <c r="T26" s="91" t="s">
        <v>15</v>
      </c>
      <c r="U26" s="91" t="s">
        <v>15</v>
      </c>
    </row>
    <row r="27" spans="1:21" s="88" customFormat="1" ht="45" x14ac:dyDescent="0.25">
      <c r="A27" s="224"/>
      <c r="B27" s="255"/>
      <c r="C27" s="255"/>
      <c r="D27" s="60" t="s">
        <v>46</v>
      </c>
      <c r="E27" s="89" t="s">
        <v>47</v>
      </c>
      <c r="F27" s="21"/>
      <c r="G27" s="28"/>
      <c r="H27"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27" s="35"/>
      <c r="J27" s="35"/>
      <c r="K27" s="21"/>
      <c r="L27" s="28"/>
      <c r="M27"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27" s="62" t="str">
        <f>IFERROR(IF(OR(Table4[[#This Row],[Baseline Result
(From Payment 1)]]="",Table4[[#This Row],[Measure Result
(Automatically Calculates)]]=""),"",Table4[[#This Row],[Measure Result
(Automatically Calculates)]]-Table4[[#This Row],[Baseline Result
(From Payment 1)]]),"ERROR, CONTACT DHCS")</f>
        <v/>
      </c>
      <c r="O27"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27" s="241"/>
      <c r="Q27" s="241"/>
      <c r="R27" s="242"/>
      <c r="S27" s="91" t="s">
        <v>15</v>
      </c>
      <c r="T27" s="91" t="s">
        <v>15</v>
      </c>
      <c r="U27" s="91" t="s">
        <v>15</v>
      </c>
    </row>
    <row r="28" spans="1:21" s="88" customFormat="1" ht="30" x14ac:dyDescent="0.25">
      <c r="A28" s="224"/>
      <c r="B28" s="255"/>
      <c r="C28" s="255"/>
      <c r="D28" s="60" t="s">
        <v>48</v>
      </c>
      <c r="E28" s="89" t="s">
        <v>49</v>
      </c>
      <c r="F28" s="21"/>
      <c r="G28" s="28"/>
      <c r="H28"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28" s="35"/>
      <c r="J28" s="35"/>
      <c r="K28" s="21"/>
      <c r="L28" s="28"/>
      <c r="M28"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28" s="62" t="str">
        <f>IFERROR(IF(OR(Table4[[#This Row],[Baseline Result
(From Payment 1)]]="",Table4[[#This Row],[Measure Result
(Automatically Calculates)]]=""),"",Table4[[#This Row],[Measure Result
(Automatically Calculates)]]-Table4[[#This Row],[Baseline Result
(From Payment 1)]]),"ERROR, CONTACT DHCS")</f>
        <v/>
      </c>
      <c r="O28"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28" s="241"/>
      <c r="Q28" s="241"/>
      <c r="R28" s="242"/>
      <c r="S28" s="91" t="s">
        <v>15</v>
      </c>
      <c r="T28" s="91" t="s">
        <v>15</v>
      </c>
      <c r="U28" s="91" t="s">
        <v>15</v>
      </c>
    </row>
    <row r="29" spans="1:21" s="88" customFormat="1" ht="75" x14ac:dyDescent="0.25">
      <c r="A29" s="224"/>
      <c r="B29" s="255"/>
      <c r="C29" s="255"/>
      <c r="D29" s="60" t="s">
        <v>50</v>
      </c>
      <c r="E29" s="89" t="s">
        <v>51</v>
      </c>
      <c r="F29" s="21"/>
      <c r="G29" s="28"/>
      <c r="H29"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29" s="35"/>
      <c r="J29" s="35"/>
      <c r="K29" s="21"/>
      <c r="L29" s="28"/>
      <c r="M29"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29" s="62" t="str">
        <f>IFERROR(IF(OR(Table4[[#This Row],[Baseline Result
(From Payment 1)]]="",Table4[[#This Row],[Measure Result
(Automatically Calculates)]]=""),"",Table4[[#This Row],[Measure Result
(Automatically Calculates)]]-Table4[[#This Row],[Baseline Result
(From Payment 1)]]),"ERROR, CONTACT DHCS")</f>
        <v/>
      </c>
      <c r="O29"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29" s="241"/>
      <c r="Q29" s="241"/>
      <c r="R29" s="242"/>
      <c r="S29" s="91" t="s">
        <v>15</v>
      </c>
      <c r="T29" s="91" t="s">
        <v>15</v>
      </c>
      <c r="U29" s="91" t="s">
        <v>15</v>
      </c>
    </row>
    <row r="30" spans="1:21" s="88" customFormat="1" ht="75" x14ac:dyDescent="0.25">
      <c r="A30" s="224"/>
      <c r="B30" s="255"/>
      <c r="C30" s="255"/>
      <c r="D30" s="60" t="s">
        <v>52</v>
      </c>
      <c r="E30" s="89" t="s">
        <v>53</v>
      </c>
      <c r="F30" s="21"/>
      <c r="G30" s="28"/>
      <c r="H30"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30" s="35"/>
      <c r="J30" s="35"/>
      <c r="K30" s="21"/>
      <c r="L30" s="28"/>
      <c r="M30"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30" s="62" t="str">
        <f>IFERROR(IF(OR(Table4[[#This Row],[Baseline Result
(From Payment 1)]]="",Table4[[#This Row],[Measure Result
(Automatically Calculates)]]=""),"",Table4[[#This Row],[Measure Result
(Automatically Calculates)]]-Table4[[#This Row],[Baseline Result
(From Payment 1)]]),"ERROR, CONTACT DHCS")</f>
        <v/>
      </c>
      <c r="O30"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30" s="241"/>
      <c r="Q30" s="241"/>
      <c r="R30" s="242"/>
      <c r="S30" s="91" t="s">
        <v>15</v>
      </c>
      <c r="T30" s="91" t="s">
        <v>15</v>
      </c>
      <c r="U30" s="91" t="s">
        <v>15</v>
      </c>
    </row>
    <row r="31" spans="1:21" s="88" customFormat="1" ht="45" x14ac:dyDescent="0.25">
      <c r="A31" s="224"/>
      <c r="B31" s="255"/>
      <c r="C31" s="255"/>
      <c r="D31" s="60" t="s">
        <v>54</v>
      </c>
      <c r="E31" s="89" t="s">
        <v>55</v>
      </c>
      <c r="F31" s="29"/>
      <c r="G31" s="30"/>
      <c r="H31" s="9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31" s="36"/>
      <c r="J31" s="36"/>
      <c r="K31" s="29"/>
      <c r="L31" s="30"/>
      <c r="M31" s="93"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31" s="62" t="str">
        <f>IFERROR(IF(OR(Table4[[#This Row],[Baseline Result
(From Payment 1)]]="",Table4[[#This Row],[Measure Result
(Automatically Calculates)]]=""),"",Table4[[#This Row],[Measure Result
(Automatically Calculates)]]-Table4[[#This Row],[Baseline Result
(From Payment 1)]]),"ERROR, CONTACT DHCS")</f>
        <v/>
      </c>
      <c r="O31"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31" s="241"/>
      <c r="Q31" s="241"/>
      <c r="R31" s="242"/>
      <c r="S31" s="91" t="s">
        <v>15</v>
      </c>
      <c r="T31" s="91" t="s">
        <v>15</v>
      </c>
      <c r="U31" s="91" t="s">
        <v>15</v>
      </c>
    </row>
    <row r="32" spans="1:21" s="88" customFormat="1" ht="45" x14ac:dyDescent="0.25">
      <c r="A32" s="240"/>
      <c r="B32" s="254"/>
      <c r="C32" s="254"/>
      <c r="D32" s="60" t="s">
        <v>56</v>
      </c>
      <c r="E32" s="89" t="s">
        <v>57</v>
      </c>
      <c r="F32" s="21"/>
      <c r="G32" s="21"/>
      <c r="H32"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32" s="35"/>
      <c r="J32" s="35"/>
      <c r="K32" s="21"/>
      <c r="L32" s="21"/>
      <c r="M32"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32" s="62" t="str">
        <f>IFERROR(IF(OR(Table4[[#This Row],[Baseline Result
(From Payment 1)]]="",Table4[[#This Row],[Measure Result
(Automatically Calculates)]]=""),"",Table4[[#This Row],[Measure Result
(Automatically Calculates)]]-Table4[[#This Row],[Baseline Result
(From Payment 1)]]),"ERROR, CONTACT DHCS")</f>
        <v/>
      </c>
      <c r="O32"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32" s="243"/>
      <c r="Q32" s="243"/>
      <c r="R32" s="244"/>
      <c r="S32" s="91" t="s">
        <v>15</v>
      </c>
      <c r="T32" s="91" t="s">
        <v>15</v>
      </c>
      <c r="U32" s="91" t="s">
        <v>15</v>
      </c>
    </row>
    <row r="33" spans="1:21" ht="105.75" customHeight="1" x14ac:dyDescent="0.2">
      <c r="A33" s="94" t="s">
        <v>10</v>
      </c>
      <c r="B33" s="95" t="s">
        <v>142</v>
      </c>
      <c r="C33" s="96" t="s">
        <v>84</v>
      </c>
      <c r="D33" s="97" t="s">
        <v>58</v>
      </c>
      <c r="E33" s="205" t="s">
        <v>197</v>
      </c>
      <c r="F33" s="21"/>
      <c r="G33" s="21"/>
      <c r="H33"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33" s="37"/>
      <c r="J33" s="37"/>
      <c r="K33" s="21"/>
      <c r="L33" s="21"/>
      <c r="M33"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33" s="62" t="str">
        <f>IFERROR(IF(OR(Table4[[#This Row],[Baseline Result
(From Payment 1)]]="",Table4[[#This Row],[Measure Result
(Automatically Calculates)]]=""),"",Table4[[#This Row],[Measure Result
(Automatically Calculates)]]-Table4[[#This Row],[Baseline Result
(From Payment 1)]]),"ERROR, CONTACT DHCS")</f>
        <v/>
      </c>
      <c r="O33"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33" s="98" t="s">
        <v>16</v>
      </c>
      <c r="Q33" s="99" t="s">
        <v>78</v>
      </c>
      <c r="R33" s="100" t="s">
        <v>12</v>
      </c>
      <c r="S33" s="91" t="s">
        <v>15</v>
      </c>
      <c r="T33" s="91" t="s">
        <v>15</v>
      </c>
      <c r="U33" s="91" t="s">
        <v>15</v>
      </c>
    </row>
    <row r="34" spans="1:21" ht="45" x14ac:dyDescent="0.2">
      <c r="A34" s="245"/>
      <c r="B34" s="242"/>
      <c r="C34" s="246"/>
      <c r="D34" s="101" t="s">
        <v>59</v>
      </c>
      <c r="E34" s="206" t="s">
        <v>198</v>
      </c>
      <c r="F34" s="21"/>
      <c r="G34" s="21"/>
      <c r="H34"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34" s="35"/>
      <c r="J34" s="35"/>
      <c r="K34" s="21"/>
      <c r="L34" s="21"/>
      <c r="M34"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34" s="62" t="str">
        <f>IFERROR(IF(OR(Table4[[#This Row],[Baseline Result
(From Payment 1)]]="",Table4[[#This Row],[Measure Result
(Automatically Calculates)]]=""),"",Table4[[#This Row],[Measure Result
(Automatically Calculates)]]-Table4[[#This Row],[Baseline Result
(From Payment 1)]]),"ERROR, CONTACT DHCS")</f>
        <v/>
      </c>
      <c r="O34"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34" s="247"/>
      <c r="Q34" s="247"/>
      <c r="R34" s="242"/>
      <c r="S34" s="91" t="s">
        <v>15</v>
      </c>
      <c r="T34" s="91" t="s">
        <v>15</v>
      </c>
      <c r="U34" s="91" t="s">
        <v>15</v>
      </c>
    </row>
    <row r="35" spans="1:21" ht="45" x14ac:dyDescent="0.2">
      <c r="A35" s="245"/>
      <c r="B35" s="242"/>
      <c r="C35" s="246"/>
      <c r="D35" s="101" t="s">
        <v>60</v>
      </c>
      <c r="E35" s="206" t="s">
        <v>199</v>
      </c>
      <c r="F35" s="21"/>
      <c r="G35" s="21"/>
      <c r="H35"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35" s="35"/>
      <c r="J35" s="35"/>
      <c r="K35" s="21"/>
      <c r="L35" s="21"/>
      <c r="M35"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35" s="62" t="str">
        <f>IFERROR(IF(OR(Table4[[#This Row],[Baseline Result
(From Payment 1)]]="",Table4[[#This Row],[Measure Result
(Automatically Calculates)]]=""),"",Table4[[#This Row],[Measure Result
(Automatically Calculates)]]-Table4[[#This Row],[Baseline Result
(From Payment 1)]]),"ERROR, CONTACT DHCS")</f>
        <v/>
      </c>
      <c r="O35"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35" s="247"/>
      <c r="Q35" s="247"/>
      <c r="R35" s="242"/>
      <c r="S35" s="91" t="s">
        <v>15</v>
      </c>
      <c r="T35" s="91" t="s">
        <v>15</v>
      </c>
      <c r="U35" s="91" t="s">
        <v>15</v>
      </c>
    </row>
    <row r="36" spans="1:21" ht="45" x14ac:dyDescent="0.2">
      <c r="A36" s="245"/>
      <c r="B36" s="242"/>
      <c r="C36" s="246"/>
      <c r="D36" s="101" t="s">
        <v>61</v>
      </c>
      <c r="E36" s="207" t="s">
        <v>200</v>
      </c>
      <c r="F36" s="21"/>
      <c r="G36" s="21"/>
      <c r="H36"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36" s="35"/>
      <c r="J36" s="35"/>
      <c r="K36" s="21"/>
      <c r="L36" s="21"/>
      <c r="M36"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36" s="62" t="str">
        <f>IFERROR(IF(OR(Table4[[#This Row],[Baseline Result
(From Payment 1)]]="",Table4[[#This Row],[Measure Result
(Automatically Calculates)]]=""),"",Table4[[#This Row],[Measure Result
(Automatically Calculates)]]-Table4[[#This Row],[Baseline Result
(From Payment 1)]]),"ERROR, CONTACT DHCS")</f>
        <v/>
      </c>
      <c r="O36"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36" s="247"/>
      <c r="Q36" s="247"/>
      <c r="R36" s="242"/>
      <c r="S36" s="91" t="s">
        <v>15</v>
      </c>
      <c r="T36" s="91" t="s">
        <v>15</v>
      </c>
      <c r="U36" s="91" t="s">
        <v>15</v>
      </c>
    </row>
    <row r="37" spans="1:21" ht="45" x14ac:dyDescent="0.2">
      <c r="A37" s="245"/>
      <c r="B37" s="242"/>
      <c r="C37" s="246"/>
      <c r="D37" s="101" t="s">
        <v>62</v>
      </c>
      <c r="E37" s="207" t="s">
        <v>201</v>
      </c>
      <c r="F37" s="21"/>
      <c r="G37" s="21"/>
      <c r="H37"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37" s="35"/>
      <c r="J37" s="35"/>
      <c r="K37" s="21"/>
      <c r="L37" s="21"/>
      <c r="M37"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37" s="62" t="str">
        <f>IFERROR(IF(OR(Table4[[#This Row],[Baseline Result
(From Payment 1)]]="",Table4[[#This Row],[Measure Result
(Automatically Calculates)]]=""),"",Table4[[#This Row],[Measure Result
(Automatically Calculates)]]-Table4[[#This Row],[Baseline Result
(From Payment 1)]]),"ERROR, CONTACT DHCS")</f>
        <v/>
      </c>
      <c r="O37"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37" s="247"/>
      <c r="Q37" s="247"/>
      <c r="R37" s="242"/>
      <c r="S37" s="91" t="s">
        <v>15</v>
      </c>
      <c r="T37" s="91" t="s">
        <v>15</v>
      </c>
      <c r="U37" s="91" t="s">
        <v>15</v>
      </c>
    </row>
    <row r="38" spans="1:21" ht="45" x14ac:dyDescent="0.2">
      <c r="A38" s="245"/>
      <c r="B38" s="242"/>
      <c r="C38" s="246"/>
      <c r="D38" s="101" t="s">
        <v>63</v>
      </c>
      <c r="E38" s="207" t="s">
        <v>202</v>
      </c>
      <c r="F38" s="21"/>
      <c r="G38" s="21"/>
      <c r="H38"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38" s="35"/>
      <c r="J38" s="35"/>
      <c r="K38" s="21"/>
      <c r="L38" s="21"/>
      <c r="M38"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38" s="62" t="str">
        <f>IFERROR(IF(OR(Table4[[#This Row],[Baseline Result
(From Payment 1)]]="",Table4[[#This Row],[Measure Result
(Automatically Calculates)]]=""),"",Table4[[#This Row],[Measure Result
(Automatically Calculates)]]-Table4[[#This Row],[Baseline Result
(From Payment 1)]]),"ERROR, CONTACT DHCS")</f>
        <v/>
      </c>
      <c r="O38"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38" s="247"/>
      <c r="Q38" s="247"/>
      <c r="R38" s="242"/>
      <c r="S38" s="91" t="s">
        <v>15</v>
      </c>
      <c r="T38" s="91" t="s">
        <v>15</v>
      </c>
      <c r="U38" s="91" t="s">
        <v>15</v>
      </c>
    </row>
    <row r="39" spans="1:21" ht="45" x14ac:dyDescent="0.2">
      <c r="A39" s="245"/>
      <c r="B39" s="242"/>
      <c r="C39" s="246"/>
      <c r="D39" s="101" t="s">
        <v>64</v>
      </c>
      <c r="E39" s="207" t="s">
        <v>203</v>
      </c>
      <c r="F39" s="21"/>
      <c r="G39" s="21"/>
      <c r="H39"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39" s="35"/>
      <c r="J39" s="35"/>
      <c r="K39" s="21"/>
      <c r="L39" s="21"/>
      <c r="M39"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39" s="62" t="str">
        <f>IFERROR(IF(OR(Table4[[#This Row],[Baseline Result
(From Payment 1)]]="",Table4[[#This Row],[Measure Result
(Automatically Calculates)]]=""),"",Table4[[#This Row],[Measure Result
(Automatically Calculates)]]-Table4[[#This Row],[Baseline Result
(From Payment 1)]]),"ERROR, CONTACT DHCS")</f>
        <v/>
      </c>
      <c r="O39"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39" s="247"/>
      <c r="Q39" s="247"/>
      <c r="R39" s="242"/>
      <c r="S39" s="91" t="s">
        <v>15</v>
      </c>
      <c r="T39" s="91" t="s">
        <v>15</v>
      </c>
      <c r="U39" s="91" t="s">
        <v>15</v>
      </c>
    </row>
    <row r="40" spans="1:21" ht="45" x14ac:dyDescent="0.2">
      <c r="A40" s="245"/>
      <c r="B40" s="242"/>
      <c r="C40" s="246"/>
      <c r="D40" s="101" t="s">
        <v>65</v>
      </c>
      <c r="E40" s="207" t="s">
        <v>204</v>
      </c>
      <c r="F40" s="21"/>
      <c r="G40" s="21"/>
      <c r="H40"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40" s="35"/>
      <c r="J40" s="35"/>
      <c r="K40" s="21"/>
      <c r="L40" s="21"/>
      <c r="M40"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40" s="62" t="str">
        <f>IFERROR(IF(OR(Table4[[#This Row],[Baseline Result
(From Payment 1)]]="",Table4[[#This Row],[Measure Result
(Automatically Calculates)]]=""),"",Table4[[#This Row],[Measure Result
(Automatically Calculates)]]-Table4[[#This Row],[Baseline Result
(From Payment 1)]]),"ERROR, CONTACT DHCS")</f>
        <v/>
      </c>
      <c r="O40"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40" s="247"/>
      <c r="Q40" s="247"/>
      <c r="R40" s="242"/>
      <c r="S40" s="91" t="s">
        <v>15</v>
      </c>
      <c r="T40" s="91" t="s">
        <v>15</v>
      </c>
      <c r="U40" s="91" t="s">
        <v>15</v>
      </c>
    </row>
    <row r="41" spans="1:21" ht="45" x14ac:dyDescent="0.2">
      <c r="A41" s="245"/>
      <c r="B41" s="242"/>
      <c r="C41" s="246"/>
      <c r="D41" s="101" t="s">
        <v>66</v>
      </c>
      <c r="E41" s="207" t="s">
        <v>205</v>
      </c>
      <c r="F41" s="21"/>
      <c r="G41" s="21"/>
      <c r="H41"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41" s="35"/>
      <c r="J41" s="35"/>
      <c r="K41" s="21"/>
      <c r="L41" s="21"/>
      <c r="M41"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41" s="62" t="str">
        <f>IFERROR(IF(OR(Table4[[#This Row],[Baseline Result
(From Payment 1)]]="",Table4[[#This Row],[Measure Result
(Automatically Calculates)]]=""),"",Table4[[#This Row],[Measure Result
(Automatically Calculates)]]-Table4[[#This Row],[Baseline Result
(From Payment 1)]]),"ERROR, CONTACT DHCS")</f>
        <v/>
      </c>
      <c r="O41"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41" s="247"/>
      <c r="Q41" s="247"/>
      <c r="R41" s="242"/>
      <c r="S41" s="91" t="s">
        <v>15</v>
      </c>
      <c r="T41" s="91" t="s">
        <v>15</v>
      </c>
      <c r="U41" s="91" t="s">
        <v>15</v>
      </c>
    </row>
    <row r="42" spans="1:21" ht="45" x14ac:dyDescent="0.2">
      <c r="A42" s="245"/>
      <c r="B42" s="242"/>
      <c r="C42" s="246"/>
      <c r="D42" s="101" t="s">
        <v>67</v>
      </c>
      <c r="E42" s="207" t="s">
        <v>206</v>
      </c>
      <c r="F42" s="21"/>
      <c r="G42" s="21"/>
      <c r="H42"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42" s="35"/>
      <c r="J42" s="35"/>
      <c r="K42" s="21"/>
      <c r="L42" s="21"/>
      <c r="M42"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42" s="62" t="str">
        <f>IFERROR(IF(OR(Table4[[#This Row],[Baseline Result
(From Payment 1)]]="",Table4[[#This Row],[Measure Result
(Automatically Calculates)]]=""),"",Table4[[#This Row],[Measure Result
(Automatically Calculates)]]-Table4[[#This Row],[Baseline Result
(From Payment 1)]]),"ERROR, CONTACT DHCS")</f>
        <v/>
      </c>
      <c r="O42"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42" s="247"/>
      <c r="Q42" s="247"/>
      <c r="R42" s="242"/>
      <c r="S42" s="91" t="s">
        <v>15</v>
      </c>
      <c r="T42" s="91" t="s">
        <v>15</v>
      </c>
      <c r="U42" s="91" t="s">
        <v>15</v>
      </c>
    </row>
    <row r="43" spans="1:21" ht="45" x14ac:dyDescent="0.2">
      <c r="A43" s="245"/>
      <c r="B43" s="242"/>
      <c r="C43" s="246"/>
      <c r="D43" s="101" t="s">
        <v>68</v>
      </c>
      <c r="E43" s="207" t="s">
        <v>207</v>
      </c>
      <c r="F43" s="21"/>
      <c r="G43" s="21"/>
      <c r="H43"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43" s="35"/>
      <c r="J43" s="35"/>
      <c r="K43" s="21"/>
      <c r="L43" s="21"/>
      <c r="M43"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43" s="62" t="str">
        <f>IFERROR(IF(OR(Table4[[#This Row],[Baseline Result
(From Payment 1)]]="",Table4[[#This Row],[Measure Result
(Automatically Calculates)]]=""),"",Table4[[#This Row],[Measure Result
(Automatically Calculates)]]-Table4[[#This Row],[Baseline Result
(From Payment 1)]]),"ERROR, CONTACT DHCS")</f>
        <v/>
      </c>
      <c r="O43"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43" s="247"/>
      <c r="Q43" s="247"/>
      <c r="R43" s="242"/>
      <c r="S43" s="91" t="s">
        <v>15</v>
      </c>
      <c r="T43" s="91" t="s">
        <v>15</v>
      </c>
      <c r="U43" s="91" t="s">
        <v>15</v>
      </c>
    </row>
    <row r="44" spans="1:21" ht="45" x14ac:dyDescent="0.2">
      <c r="A44" s="245"/>
      <c r="B44" s="242"/>
      <c r="C44" s="246"/>
      <c r="D44" s="101" t="s">
        <v>69</v>
      </c>
      <c r="E44" s="207" t="s">
        <v>208</v>
      </c>
      <c r="F44" s="21"/>
      <c r="G44" s="21"/>
      <c r="H44"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44" s="35"/>
      <c r="J44" s="35"/>
      <c r="K44" s="21"/>
      <c r="L44" s="21"/>
      <c r="M44"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44" s="62" t="str">
        <f>IFERROR(IF(OR(Table4[[#This Row],[Baseline Result
(From Payment 1)]]="",Table4[[#This Row],[Measure Result
(Automatically Calculates)]]=""),"",Table4[[#This Row],[Measure Result
(Automatically Calculates)]]-Table4[[#This Row],[Baseline Result
(From Payment 1)]]),"ERROR, CONTACT DHCS")</f>
        <v/>
      </c>
      <c r="O44"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44" s="247"/>
      <c r="Q44" s="247"/>
      <c r="R44" s="242"/>
      <c r="S44" s="91" t="s">
        <v>15</v>
      </c>
      <c r="T44" s="91" t="s">
        <v>15</v>
      </c>
      <c r="U44" s="91" t="s">
        <v>15</v>
      </c>
    </row>
    <row r="45" spans="1:21" ht="45" x14ac:dyDescent="0.2">
      <c r="A45" s="245"/>
      <c r="B45" s="242"/>
      <c r="C45" s="246"/>
      <c r="D45" s="101" t="s">
        <v>70</v>
      </c>
      <c r="E45" s="207" t="s">
        <v>209</v>
      </c>
      <c r="F45" s="21"/>
      <c r="G45" s="21"/>
      <c r="H45"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45" s="35"/>
      <c r="J45" s="35"/>
      <c r="K45" s="21"/>
      <c r="L45" s="21"/>
      <c r="M45"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45" s="62" t="str">
        <f>IFERROR(IF(OR(Table4[[#This Row],[Baseline Result
(From Payment 1)]]="",Table4[[#This Row],[Measure Result
(Automatically Calculates)]]=""),"",Table4[[#This Row],[Measure Result
(Automatically Calculates)]]-Table4[[#This Row],[Baseline Result
(From Payment 1)]]),"ERROR, CONTACT DHCS")</f>
        <v/>
      </c>
      <c r="O45"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45" s="247"/>
      <c r="Q45" s="247"/>
      <c r="R45" s="242"/>
      <c r="S45" s="91" t="s">
        <v>15</v>
      </c>
      <c r="T45" s="91" t="s">
        <v>15</v>
      </c>
      <c r="U45" s="91" t="s">
        <v>15</v>
      </c>
    </row>
    <row r="46" spans="1:21" ht="45" x14ac:dyDescent="0.2">
      <c r="A46" s="245"/>
      <c r="B46" s="242"/>
      <c r="C46" s="246"/>
      <c r="D46" s="101" t="s">
        <v>71</v>
      </c>
      <c r="E46" s="207" t="s">
        <v>210</v>
      </c>
      <c r="F46" s="21"/>
      <c r="G46" s="21"/>
      <c r="H46"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46" s="35"/>
      <c r="J46" s="35"/>
      <c r="K46" s="21"/>
      <c r="L46" s="21"/>
      <c r="M46"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46" s="62" t="str">
        <f>IFERROR(IF(OR(Table4[[#This Row],[Baseline Result
(From Payment 1)]]="",Table4[[#This Row],[Measure Result
(Automatically Calculates)]]=""),"",Table4[[#This Row],[Measure Result
(Automatically Calculates)]]-Table4[[#This Row],[Baseline Result
(From Payment 1)]]),"ERROR, CONTACT DHCS")</f>
        <v/>
      </c>
      <c r="O46"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46" s="247"/>
      <c r="Q46" s="247"/>
      <c r="R46" s="242"/>
      <c r="S46" s="91" t="s">
        <v>15</v>
      </c>
      <c r="T46" s="91" t="s">
        <v>15</v>
      </c>
      <c r="U46" s="91" t="s">
        <v>15</v>
      </c>
    </row>
    <row r="47" spans="1:21" ht="45" x14ac:dyDescent="0.2">
      <c r="A47" s="245"/>
      <c r="B47" s="242"/>
      <c r="C47" s="246"/>
      <c r="D47" s="101" t="s">
        <v>72</v>
      </c>
      <c r="E47" s="207" t="s">
        <v>211</v>
      </c>
      <c r="F47" s="21"/>
      <c r="G47" s="21"/>
      <c r="H47"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47" s="35"/>
      <c r="J47" s="35"/>
      <c r="K47" s="21"/>
      <c r="L47" s="21"/>
      <c r="M47"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47" s="62" t="str">
        <f>IFERROR(IF(OR(Table4[[#This Row],[Baseline Result
(From Payment 1)]]="",Table4[[#This Row],[Measure Result
(Automatically Calculates)]]=""),"",Table4[[#This Row],[Measure Result
(Automatically Calculates)]]-Table4[[#This Row],[Baseline Result
(From Payment 1)]]),"ERROR, CONTACT DHCS")</f>
        <v/>
      </c>
      <c r="O47"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47" s="247"/>
      <c r="Q47" s="247"/>
      <c r="R47" s="242"/>
      <c r="S47" s="91" t="s">
        <v>15</v>
      </c>
      <c r="T47" s="91" t="s">
        <v>15</v>
      </c>
      <c r="U47" s="91" t="s">
        <v>15</v>
      </c>
    </row>
    <row r="48" spans="1:21" ht="45" x14ac:dyDescent="0.2">
      <c r="A48" s="245"/>
      <c r="B48" s="242"/>
      <c r="C48" s="246"/>
      <c r="D48" s="102" t="s">
        <v>73</v>
      </c>
      <c r="E48" s="147" t="s">
        <v>212</v>
      </c>
      <c r="F48" s="21"/>
      <c r="G48" s="21"/>
      <c r="H48"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48" s="35"/>
      <c r="J48" s="35"/>
      <c r="K48" s="21"/>
      <c r="L48" s="21"/>
      <c r="M48"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48" s="62" t="str">
        <f>IFERROR(IF(OR(Table4[[#This Row],[Baseline Result
(From Payment 1)]]="",Table4[[#This Row],[Measure Result
(Automatically Calculates)]]=""),"",Table4[[#This Row],[Measure Result
(Automatically Calculates)]]-Table4[[#This Row],[Baseline Result
(From Payment 1)]]),"ERROR, CONTACT DHCS")</f>
        <v/>
      </c>
      <c r="O48"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48" s="247"/>
      <c r="Q48" s="247"/>
      <c r="R48" s="242"/>
      <c r="S48" s="91" t="s">
        <v>15</v>
      </c>
      <c r="T48" s="91" t="s">
        <v>15</v>
      </c>
      <c r="U48" s="91" t="s">
        <v>15</v>
      </c>
    </row>
    <row r="49" spans="1:21" ht="45" x14ac:dyDescent="0.2">
      <c r="A49" s="256"/>
      <c r="B49" s="257"/>
      <c r="C49" s="246"/>
      <c r="D49" s="103" t="s">
        <v>74</v>
      </c>
      <c r="E49" s="89" t="s">
        <v>213</v>
      </c>
      <c r="F49" s="21"/>
      <c r="G49" s="21"/>
      <c r="H49" s="104"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49" s="37"/>
      <c r="J49" s="37"/>
      <c r="K49" s="21"/>
      <c r="L49" s="21"/>
      <c r="M49"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49" s="62" t="str">
        <f>IFERROR(IF(OR(Table4[[#This Row],[Baseline Result
(From Payment 1)]]="",Table4[[#This Row],[Measure Result
(Automatically Calculates)]]=""),"",Table4[[#This Row],[Measure Result
(Automatically Calculates)]]-Table4[[#This Row],[Baseline Result
(From Payment 1)]]),"ERROR, CONTACT DHCS")</f>
        <v/>
      </c>
      <c r="O49"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49" s="258"/>
      <c r="Q49" s="258"/>
      <c r="R49" s="257"/>
      <c r="S49" s="91" t="s">
        <v>15</v>
      </c>
      <c r="T49" s="91" t="s">
        <v>15</v>
      </c>
      <c r="U49" s="91" t="s">
        <v>15</v>
      </c>
    </row>
    <row r="50" spans="1:21" ht="45" x14ac:dyDescent="0.2">
      <c r="A50" s="256"/>
      <c r="B50" s="257"/>
      <c r="C50" s="246"/>
      <c r="D50" s="103" t="s">
        <v>75</v>
      </c>
      <c r="E50" s="89" t="s">
        <v>214</v>
      </c>
      <c r="F50" s="21"/>
      <c r="G50" s="21"/>
      <c r="H50" s="104"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50" s="37"/>
      <c r="J50" s="37"/>
      <c r="K50" s="21"/>
      <c r="L50" s="21"/>
      <c r="M50"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50" s="62" t="str">
        <f>IFERROR(IF(OR(Table4[[#This Row],[Baseline Result
(From Payment 1)]]="",Table4[[#This Row],[Measure Result
(Automatically Calculates)]]=""),"",Table4[[#This Row],[Measure Result
(Automatically Calculates)]]-Table4[[#This Row],[Baseline Result
(From Payment 1)]]),"ERROR, CONTACT DHCS")</f>
        <v/>
      </c>
      <c r="O50"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50" s="258"/>
      <c r="Q50" s="258"/>
      <c r="R50" s="257"/>
      <c r="S50" s="91" t="s">
        <v>15</v>
      </c>
      <c r="T50" s="91" t="s">
        <v>15</v>
      </c>
      <c r="U50" s="91" t="s">
        <v>15</v>
      </c>
    </row>
    <row r="51" spans="1:21" ht="67.5" customHeight="1" x14ac:dyDescent="0.2">
      <c r="A51" s="58" t="s">
        <v>10</v>
      </c>
      <c r="B51" s="105" t="s">
        <v>143</v>
      </c>
      <c r="C51" s="105" t="s">
        <v>84</v>
      </c>
      <c r="D51" s="105" t="s">
        <v>76</v>
      </c>
      <c r="E51" s="89" t="s">
        <v>13</v>
      </c>
      <c r="F51" s="21"/>
      <c r="G51" s="21"/>
      <c r="H51"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51" s="37"/>
      <c r="J51" s="37"/>
      <c r="K51" s="21"/>
      <c r="L51" s="21"/>
      <c r="M51"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51" s="62" t="str">
        <f>IFERROR(IF(OR(Table4[[#This Row],[Baseline Result
(From Payment 1)]]="",Table4[[#This Row],[Measure Result
(Automatically Calculates)]]=""),"",Table4[[#This Row],[Measure Result
(Automatically Calculates)]]-Table4[[#This Row],[Baseline Result
(From Payment 1)]]),"ERROR, CONTACT DHCS")</f>
        <v/>
      </c>
      <c r="O51"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51" s="106" t="s">
        <v>14</v>
      </c>
      <c r="Q51" s="66">
        <v>20</v>
      </c>
      <c r="R51" s="107" t="s">
        <v>12</v>
      </c>
      <c r="S51" s="91" t="s">
        <v>15</v>
      </c>
      <c r="T51" s="91" t="s">
        <v>15</v>
      </c>
      <c r="U51" s="91" t="s">
        <v>15</v>
      </c>
    </row>
    <row r="52" spans="1:21" ht="217.5" customHeight="1" x14ac:dyDescent="0.2">
      <c r="A52" s="108" t="s">
        <v>10</v>
      </c>
      <c r="B52" s="96" t="s">
        <v>310</v>
      </c>
      <c r="C52" s="109" t="s">
        <v>84</v>
      </c>
      <c r="D52" s="103" t="s">
        <v>216</v>
      </c>
      <c r="E52" s="89" t="s">
        <v>215</v>
      </c>
      <c r="F52" s="21"/>
      <c r="G52" s="21"/>
      <c r="H52"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52" s="37"/>
      <c r="J52" s="37"/>
      <c r="K52" s="21"/>
      <c r="L52" s="21"/>
      <c r="M52"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52" s="62" t="str">
        <f>IFERROR(IF(OR(Table4[[#This Row],[Baseline Result
(From Payment 1)]]="",Table4[[#This Row],[Measure Result
(Automatically Calculates)]]=""),"",Table4[[#This Row],[Measure Result
(Automatically Calculates)]]-Table4[[#This Row],[Baseline Result
(From Payment 1)]]),"ERROR, CONTACT DHCS")</f>
        <v/>
      </c>
      <c r="O52"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52" s="110" t="s">
        <v>33</v>
      </c>
      <c r="Q52" s="99">
        <v>10</v>
      </c>
      <c r="R52" s="100" t="s">
        <v>12</v>
      </c>
      <c r="S52" s="91" t="s">
        <v>15</v>
      </c>
      <c r="T52" s="91" t="s">
        <v>15</v>
      </c>
      <c r="U52" s="91" t="s">
        <v>15</v>
      </c>
    </row>
    <row r="53" spans="1:21" ht="30" x14ac:dyDescent="0.2">
      <c r="A53" s="224"/>
      <c r="B53" s="246"/>
      <c r="C53" s="246"/>
      <c r="D53" s="105" t="s">
        <v>217</v>
      </c>
      <c r="E53" s="89" t="s">
        <v>215</v>
      </c>
      <c r="F53" s="21"/>
      <c r="G53" s="21"/>
      <c r="H53"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53" s="35"/>
      <c r="J53" s="35"/>
      <c r="K53" s="21"/>
      <c r="L53" s="21"/>
      <c r="M53"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53" s="62" t="str">
        <f>IFERROR(IF(OR(Table4[[#This Row],[Baseline Result
(From Payment 1)]]="",Table4[[#This Row],[Measure Result
(Automatically Calculates)]]=""),"",Table4[[#This Row],[Measure Result
(Automatically Calculates)]]-Table4[[#This Row],[Baseline Result
(From Payment 1)]]),"ERROR, CONTACT DHCS")</f>
        <v/>
      </c>
      <c r="O53"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53" s="246"/>
      <c r="Q53" s="246"/>
      <c r="R53" s="248"/>
      <c r="S53" s="91" t="s">
        <v>15</v>
      </c>
      <c r="T53" s="91" t="s">
        <v>15</v>
      </c>
      <c r="U53" s="91" t="s">
        <v>15</v>
      </c>
    </row>
    <row r="54" spans="1:21" ht="30" x14ac:dyDescent="0.2">
      <c r="A54" s="224"/>
      <c r="B54" s="246"/>
      <c r="C54" s="246"/>
      <c r="D54" s="105" t="s">
        <v>218</v>
      </c>
      <c r="E54" s="89" t="s">
        <v>215</v>
      </c>
      <c r="F54" s="21"/>
      <c r="G54" s="21"/>
      <c r="H54"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54" s="35"/>
      <c r="J54" s="35"/>
      <c r="K54" s="21"/>
      <c r="L54" s="21"/>
      <c r="M54"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54" s="62" t="str">
        <f>IFERROR(IF(OR(Table4[[#This Row],[Baseline Result
(From Payment 1)]]="",Table4[[#This Row],[Measure Result
(Automatically Calculates)]]=""),"",Table4[[#This Row],[Measure Result
(Automatically Calculates)]]-Table4[[#This Row],[Baseline Result
(From Payment 1)]]),"ERROR, CONTACT DHCS")</f>
        <v/>
      </c>
      <c r="O54"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54" s="246"/>
      <c r="Q54" s="246"/>
      <c r="R54" s="248"/>
      <c r="S54" s="91" t="s">
        <v>15</v>
      </c>
      <c r="T54" s="91" t="s">
        <v>15</v>
      </c>
      <c r="U54" s="91" t="s">
        <v>15</v>
      </c>
    </row>
    <row r="55" spans="1:21" ht="30" x14ac:dyDescent="0.2">
      <c r="A55" s="224"/>
      <c r="B55" s="246"/>
      <c r="C55" s="246"/>
      <c r="D55" s="60" t="s">
        <v>219</v>
      </c>
      <c r="E55" s="89" t="s">
        <v>215</v>
      </c>
      <c r="F55" s="21"/>
      <c r="G55" s="21"/>
      <c r="H55"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55" s="35"/>
      <c r="J55" s="35"/>
      <c r="K55" s="21"/>
      <c r="L55" s="21"/>
      <c r="M55"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55" s="62" t="str">
        <f>IFERROR(IF(OR(Table4[[#This Row],[Baseline Result
(From Payment 1)]]="",Table4[[#This Row],[Measure Result
(Automatically Calculates)]]=""),"",Table4[[#This Row],[Measure Result
(Automatically Calculates)]]-Table4[[#This Row],[Baseline Result
(From Payment 1)]]),"ERROR, CONTACT DHCS")</f>
        <v/>
      </c>
      <c r="O55"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55" s="246"/>
      <c r="Q55" s="246"/>
      <c r="R55" s="248"/>
      <c r="S55" s="91" t="s">
        <v>15</v>
      </c>
      <c r="T55" s="91" t="s">
        <v>15</v>
      </c>
      <c r="U55" s="91" t="s">
        <v>15</v>
      </c>
    </row>
    <row r="56" spans="1:21" ht="30" x14ac:dyDescent="0.2">
      <c r="A56" s="224"/>
      <c r="B56" s="246"/>
      <c r="C56" s="246"/>
      <c r="D56" s="60" t="s">
        <v>220</v>
      </c>
      <c r="E56" s="89" t="s">
        <v>215</v>
      </c>
      <c r="F56" s="21"/>
      <c r="G56" s="21"/>
      <c r="H56"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56" s="35"/>
      <c r="J56" s="35"/>
      <c r="K56" s="21"/>
      <c r="L56" s="21"/>
      <c r="M56"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56" s="62" t="str">
        <f>IFERROR(IF(OR(Table4[[#This Row],[Baseline Result
(From Payment 1)]]="",Table4[[#This Row],[Measure Result
(Automatically Calculates)]]=""),"",Table4[[#This Row],[Measure Result
(Automatically Calculates)]]-Table4[[#This Row],[Baseline Result
(From Payment 1)]]),"ERROR, CONTACT DHCS")</f>
        <v/>
      </c>
      <c r="O56"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56" s="246"/>
      <c r="Q56" s="246"/>
      <c r="R56" s="248"/>
      <c r="S56" s="91" t="s">
        <v>15</v>
      </c>
      <c r="T56" s="91" t="s">
        <v>15</v>
      </c>
      <c r="U56" s="91" t="s">
        <v>15</v>
      </c>
    </row>
    <row r="57" spans="1:21" ht="30" x14ac:dyDescent="0.2">
      <c r="A57" s="224"/>
      <c r="B57" s="246"/>
      <c r="C57" s="246"/>
      <c r="D57" s="60" t="s">
        <v>221</v>
      </c>
      <c r="E57" s="89" t="s">
        <v>215</v>
      </c>
      <c r="F57" s="21"/>
      <c r="G57" s="21"/>
      <c r="H57"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57" s="35"/>
      <c r="J57" s="35"/>
      <c r="K57" s="21"/>
      <c r="L57" s="21"/>
      <c r="M57"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57" s="62" t="str">
        <f>IFERROR(IF(OR(Table4[[#This Row],[Baseline Result
(From Payment 1)]]="",Table4[[#This Row],[Measure Result
(Automatically Calculates)]]=""),"",Table4[[#This Row],[Measure Result
(Automatically Calculates)]]-Table4[[#This Row],[Baseline Result
(From Payment 1)]]),"ERROR, CONTACT DHCS")</f>
        <v/>
      </c>
      <c r="O57"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57" s="246"/>
      <c r="Q57" s="246"/>
      <c r="R57" s="248"/>
      <c r="S57" s="91" t="s">
        <v>15</v>
      </c>
      <c r="T57" s="91" t="s">
        <v>15</v>
      </c>
      <c r="U57" s="91" t="s">
        <v>15</v>
      </c>
    </row>
    <row r="58" spans="1:21" ht="30" x14ac:dyDescent="0.2">
      <c r="A58" s="224"/>
      <c r="B58" s="246"/>
      <c r="C58" s="246"/>
      <c r="D58" s="60" t="s">
        <v>222</v>
      </c>
      <c r="E58" s="89" t="s">
        <v>215</v>
      </c>
      <c r="F58" s="21"/>
      <c r="G58" s="21"/>
      <c r="H58"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58" s="35"/>
      <c r="J58" s="35"/>
      <c r="K58" s="21"/>
      <c r="L58" s="21"/>
      <c r="M58"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58" s="62" t="str">
        <f>IFERROR(IF(OR(Table4[[#This Row],[Baseline Result
(From Payment 1)]]="",Table4[[#This Row],[Measure Result
(Automatically Calculates)]]=""),"",Table4[[#This Row],[Measure Result
(Automatically Calculates)]]-Table4[[#This Row],[Baseline Result
(From Payment 1)]]),"ERROR, CONTACT DHCS")</f>
        <v/>
      </c>
      <c r="O58"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58" s="246"/>
      <c r="Q58" s="246"/>
      <c r="R58" s="248"/>
      <c r="S58" s="91" t="s">
        <v>15</v>
      </c>
      <c r="T58" s="91" t="s">
        <v>15</v>
      </c>
      <c r="U58" s="91" t="s">
        <v>15</v>
      </c>
    </row>
    <row r="59" spans="1:21" ht="30" x14ac:dyDescent="0.2">
      <c r="A59" s="224"/>
      <c r="B59" s="246"/>
      <c r="C59" s="246"/>
      <c r="D59" s="60" t="s">
        <v>223</v>
      </c>
      <c r="E59" s="89" t="s">
        <v>215</v>
      </c>
      <c r="F59" s="21"/>
      <c r="G59" s="21"/>
      <c r="H59"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59" s="35"/>
      <c r="J59" s="35"/>
      <c r="K59" s="21"/>
      <c r="L59" s="21"/>
      <c r="M59"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59" s="62" t="str">
        <f>IFERROR(IF(OR(Table4[[#This Row],[Baseline Result
(From Payment 1)]]="",Table4[[#This Row],[Measure Result
(Automatically Calculates)]]=""),"",Table4[[#This Row],[Measure Result
(Automatically Calculates)]]-Table4[[#This Row],[Baseline Result
(From Payment 1)]]),"ERROR, CONTACT DHCS")</f>
        <v/>
      </c>
      <c r="O59"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59" s="246"/>
      <c r="Q59" s="246"/>
      <c r="R59" s="248"/>
      <c r="S59" s="91" t="s">
        <v>15</v>
      </c>
      <c r="T59" s="91" t="s">
        <v>15</v>
      </c>
      <c r="U59" s="91" t="s">
        <v>15</v>
      </c>
    </row>
    <row r="60" spans="1:21" ht="30" x14ac:dyDescent="0.2">
      <c r="A60" s="224"/>
      <c r="B60" s="246"/>
      <c r="C60" s="246"/>
      <c r="D60" s="60" t="s">
        <v>224</v>
      </c>
      <c r="E60" s="89" t="s">
        <v>215</v>
      </c>
      <c r="F60" s="21"/>
      <c r="G60" s="21"/>
      <c r="H60"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60" s="35"/>
      <c r="J60" s="35"/>
      <c r="K60" s="21"/>
      <c r="L60" s="21"/>
      <c r="M60"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60" s="62" t="str">
        <f>IFERROR(IF(OR(Table4[[#This Row],[Baseline Result
(From Payment 1)]]="",Table4[[#This Row],[Measure Result
(Automatically Calculates)]]=""),"",Table4[[#This Row],[Measure Result
(Automatically Calculates)]]-Table4[[#This Row],[Baseline Result
(From Payment 1)]]),"ERROR, CONTACT DHCS")</f>
        <v/>
      </c>
      <c r="O60"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60" s="246"/>
      <c r="Q60" s="246"/>
      <c r="R60" s="248"/>
      <c r="S60" s="91" t="s">
        <v>15</v>
      </c>
      <c r="T60" s="91" t="s">
        <v>15</v>
      </c>
      <c r="U60" s="91" t="s">
        <v>15</v>
      </c>
    </row>
    <row r="61" spans="1:21" ht="30" x14ac:dyDescent="0.2">
      <c r="A61" s="224"/>
      <c r="B61" s="246"/>
      <c r="C61" s="246"/>
      <c r="D61" s="60" t="s">
        <v>225</v>
      </c>
      <c r="E61" s="89" t="s">
        <v>215</v>
      </c>
      <c r="F61" s="21"/>
      <c r="G61" s="21"/>
      <c r="H61"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61" s="35"/>
      <c r="J61" s="35"/>
      <c r="K61" s="21"/>
      <c r="L61" s="21"/>
      <c r="M61"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61" s="62" t="str">
        <f>IFERROR(IF(OR(Table4[[#This Row],[Baseline Result
(From Payment 1)]]="",Table4[[#This Row],[Measure Result
(Automatically Calculates)]]=""),"",Table4[[#This Row],[Measure Result
(Automatically Calculates)]]-Table4[[#This Row],[Baseline Result
(From Payment 1)]]),"ERROR, CONTACT DHCS")</f>
        <v/>
      </c>
      <c r="O61"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61" s="246"/>
      <c r="Q61" s="246"/>
      <c r="R61" s="248"/>
      <c r="S61" s="91" t="s">
        <v>15</v>
      </c>
      <c r="T61" s="91" t="s">
        <v>15</v>
      </c>
      <c r="U61" s="91" t="s">
        <v>15</v>
      </c>
    </row>
    <row r="62" spans="1:21" ht="30" x14ac:dyDescent="0.2">
      <c r="A62" s="224"/>
      <c r="B62" s="246"/>
      <c r="C62" s="246"/>
      <c r="D62" s="60" t="s">
        <v>226</v>
      </c>
      <c r="E62" s="89" t="s">
        <v>215</v>
      </c>
      <c r="F62" s="21"/>
      <c r="G62" s="21"/>
      <c r="H62"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62" s="35"/>
      <c r="J62" s="35"/>
      <c r="K62" s="21"/>
      <c r="L62" s="21"/>
      <c r="M62"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62" s="62" t="str">
        <f>IFERROR(IF(OR(Table4[[#This Row],[Baseline Result
(From Payment 1)]]="",Table4[[#This Row],[Measure Result
(Automatically Calculates)]]=""),"",Table4[[#This Row],[Measure Result
(Automatically Calculates)]]-Table4[[#This Row],[Baseline Result
(From Payment 1)]]),"ERROR, CONTACT DHCS")</f>
        <v/>
      </c>
      <c r="O62"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62" s="246"/>
      <c r="Q62" s="246"/>
      <c r="R62" s="248"/>
      <c r="S62" s="91" t="s">
        <v>15</v>
      </c>
      <c r="T62" s="91" t="s">
        <v>15</v>
      </c>
      <c r="U62" s="91" t="s">
        <v>15</v>
      </c>
    </row>
    <row r="63" spans="1:21" ht="30" x14ac:dyDescent="0.2">
      <c r="A63" s="224"/>
      <c r="B63" s="246"/>
      <c r="C63" s="246"/>
      <c r="D63" s="60" t="s">
        <v>227</v>
      </c>
      <c r="E63" s="89" t="s">
        <v>215</v>
      </c>
      <c r="F63" s="21"/>
      <c r="G63" s="21"/>
      <c r="H63"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63" s="35"/>
      <c r="J63" s="35"/>
      <c r="K63" s="21"/>
      <c r="L63" s="21"/>
      <c r="M63"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63" s="62" t="str">
        <f>IFERROR(IF(OR(Table4[[#This Row],[Baseline Result
(From Payment 1)]]="",Table4[[#This Row],[Measure Result
(Automatically Calculates)]]=""),"",Table4[[#This Row],[Measure Result
(Automatically Calculates)]]-Table4[[#This Row],[Baseline Result
(From Payment 1)]]),"ERROR, CONTACT DHCS")</f>
        <v/>
      </c>
      <c r="O63"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63" s="246"/>
      <c r="Q63" s="246"/>
      <c r="R63" s="248"/>
      <c r="S63" s="91" t="s">
        <v>15</v>
      </c>
      <c r="T63" s="91" t="s">
        <v>15</v>
      </c>
      <c r="U63" s="91" t="s">
        <v>15</v>
      </c>
    </row>
    <row r="64" spans="1:21" ht="30" x14ac:dyDescent="0.2">
      <c r="A64" s="224"/>
      <c r="B64" s="246"/>
      <c r="C64" s="246"/>
      <c r="D64" s="60" t="s">
        <v>228</v>
      </c>
      <c r="E64" s="89" t="s">
        <v>215</v>
      </c>
      <c r="F64" s="21"/>
      <c r="G64" s="21"/>
      <c r="H64"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64" s="35"/>
      <c r="J64" s="35"/>
      <c r="K64" s="21"/>
      <c r="L64" s="21"/>
      <c r="M64"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64" s="62" t="str">
        <f>IFERROR(IF(OR(Table4[[#This Row],[Baseline Result
(From Payment 1)]]="",Table4[[#This Row],[Measure Result
(Automatically Calculates)]]=""),"",Table4[[#This Row],[Measure Result
(Automatically Calculates)]]-Table4[[#This Row],[Baseline Result
(From Payment 1)]]),"ERROR, CONTACT DHCS")</f>
        <v/>
      </c>
      <c r="O64"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64" s="246"/>
      <c r="Q64" s="246"/>
      <c r="R64" s="248"/>
      <c r="S64" s="91" t="s">
        <v>15</v>
      </c>
      <c r="T64" s="91" t="s">
        <v>15</v>
      </c>
      <c r="U64" s="91" t="s">
        <v>15</v>
      </c>
    </row>
    <row r="65" spans="1:21" ht="30" x14ac:dyDescent="0.2">
      <c r="A65" s="224"/>
      <c r="B65" s="246"/>
      <c r="C65" s="246"/>
      <c r="D65" s="60" t="s">
        <v>229</v>
      </c>
      <c r="E65" s="89" t="s">
        <v>215</v>
      </c>
      <c r="F65" s="21"/>
      <c r="G65" s="21"/>
      <c r="H65"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65" s="35"/>
      <c r="J65" s="35"/>
      <c r="K65" s="21"/>
      <c r="L65" s="21"/>
      <c r="M65"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65" s="62" t="str">
        <f>IFERROR(IF(OR(Table4[[#This Row],[Baseline Result
(From Payment 1)]]="",Table4[[#This Row],[Measure Result
(Automatically Calculates)]]=""),"",Table4[[#This Row],[Measure Result
(Automatically Calculates)]]-Table4[[#This Row],[Baseline Result
(From Payment 1)]]),"ERROR, CONTACT DHCS")</f>
        <v/>
      </c>
      <c r="O65"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65" s="246"/>
      <c r="Q65" s="246"/>
      <c r="R65" s="248"/>
      <c r="S65" s="91" t="s">
        <v>15</v>
      </c>
      <c r="T65" s="91" t="s">
        <v>15</v>
      </c>
      <c r="U65" s="91" t="s">
        <v>15</v>
      </c>
    </row>
    <row r="66" spans="1:21" ht="30" x14ac:dyDescent="0.2">
      <c r="A66" s="224"/>
      <c r="B66" s="246"/>
      <c r="C66" s="246"/>
      <c r="D66" s="60" t="s">
        <v>230</v>
      </c>
      <c r="E66" s="89" t="s">
        <v>215</v>
      </c>
      <c r="F66" s="21"/>
      <c r="G66" s="21"/>
      <c r="H66"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66" s="35"/>
      <c r="J66" s="35"/>
      <c r="K66" s="21"/>
      <c r="L66" s="21"/>
      <c r="M66"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66" s="62" t="str">
        <f>IFERROR(IF(OR(Table4[[#This Row],[Baseline Result
(From Payment 1)]]="",Table4[[#This Row],[Measure Result
(Automatically Calculates)]]=""),"",Table4[[#This Row],[Measure Result
(Automatically Calculates)]]-Table4[[#This Row],[Baseline Result
(From Payment 1)]]),"ERROR, CONTACT DHCS")</f>
        <v/>
      </c>
      <c r="O66"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66" s="246"/>
      <c r="Q66" s="246"/>
      <c r="R66" s="248"/>
      <c r="S66" s="91" t="s">
        <v>15</v>
      </c>
      <c r="T66" s="91" t="s">
        <v>15</v>
      </c>
      <c r="U66" s="91" t="s">
        <v>15</v>
      </c>
    </row>
    <row r="67" spans="1:21" ht="30" x14ac:dyDescent="0.2">
      <c r="A67" s="224"/>
      <c r="B67" s="246"/>
      <c r="C67" s="246"/>
      <c r="D67" s="105" t="s">
        <v>231</v>
      </c>
      <c r="E67" s="89" t="s">
        <v>215</v>
      </c>
      <c r="F67" s="21"/>
      <c r="G67" s="21"/>
      <c r="H67"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67" s="35"/>
      <c r="J67" s="35"/>
      <c r="K67" s="21"/>
      <c r="L67" s="21"/>
      <c r="M67"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67" s="62" t="str">
        <f>IFERROR(IF(OR(Table4[[#This Row],[Baseline Result
(From Payment 1)]]="",Table4[[#This Row],[Measure Result
(Automatically Calculates)]]=""),"",Table4[[#This Row],[Measure Result
(Automatically Calculates)]]-Table4[[#This Row],[Baseline Result
(From Payment 1)]]),"ERROR, CONTACT DHCS")</f>
        <v/>
      </c>
      <c r="O67"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67" s="246"/>
      <c r="Q67" s="246"/>
      <c r="R67" s="248"/>
      <c r="S67" s="91" t="s">
        <v>15</v>
      </c>
      <c r="T67" s="91" t="s">
        <v>15</v>
      </c>
      <c r="U67" s="91" t="s">
        <v>15</v>
      </c>
    </row>
    <row r="68" spans="1:21" ht="30" x14ac:dyDescent="0.2">
      <c r="A68" s="224"/>
      <c r="B68" s="246"/>
      <c r="C68" s="246"/>
      <c r="D68" s="105" t="s">
        <v>232</v>
      </c>
      <c r="E68" s="89" t="s">
        <v>215</v>
      </c>
      <c r="F68" s="21"/>
      <c r="G68" s="21"/>
      <c r="H68"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68" s="35"/>
      <c r="J68" s="35"/>
      <c r="K68" s="21"/>
      <c r="L68" s="21"/>
      <c r="M68"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68" s="62" t="str">
        <f>IFERROR(IF(OR(Table4[[#This Row],[Baseline Result
(From Payment 1)]]="",Table4[[#This Row],[Measure Result
(Automatically Calculates)]]=""),"",Table4[[#This Row],[Measure Result
(Automatically Calculates)]]-Table4[[#This Row],[Baseline Result
(From Payment 1)]]),"ERROR, CONTACT DHCS")</f>
        <v/>
      </c>
      <c r="O68"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68" s="246"/>
      <c r="Q68" s="246"/>
      <c r="R68" s="248"/>
      <c r="S68" s="91" t="s">
        <v>15</v>
      </c>
      <c r="T68" s="91" t="s">
        <v>15</v>
      </c>
      <c r="U68" s="91" t="s">
        <v>15</v>
      </c>
    </row>
    <row r="69" spans="1:21" ht="30" x14ac:dyDescent="0.2">
      <c r="A69" s="259"/>
      <c r="B69" s="59"/>
      <c r="C69" s="246"/>
      <c r="D69" s="60" t="s">
        <v>233</v>
      </c>
      <c r="E69" s="89" t="s">
        <v>215</v>
      </c>
      <c r="F69" s="21"/>
      <c r="G69" s="21"/>
      <c r="H69" s="104"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69" s="37"/>
      <c r="J69" s="37"/>
      <c r="K69" s="21"/>
      <c r="L69" s="21"/>
      <c r="M69" s="9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69" s="62" t="str">
        <f>IFERROR(IF(OR(Table4[[#This Row],[Baseline Result
(From Payment 1)]]="",Table4[[#This Row],[Measure Result
(Automatically Calculates)]]=""),"",Table4[[#This Row],[Measure Result
(Automatically Calculates)]]-Table4[[#This Row],[Baseline Result
(From Payment 1)]]),"ERROR, CONTACT DHCS")</f>
        <v/>
      </c>
      <c r="O69"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69" s="59"/>
      <c r="Q69" s="59"/>
      <c r="R69" s="260"/>
      <c r="S69" s="91" t="s">
        <v>15</v>
      </c>
      <c r="T69" s="91" t="s">
        <v>15</v>
      </c>
      <c r="U69" s="91" t="s">
        <v>15</v>
      </c>
    </row>
    <row r="70" spans="1:21" ht="221.25" customHeight="1" x14ac:dyDescent="0.2">
      <c r="A70" s="112" t="s">
        <v>10</v>
      </c>
      <c r="B70" s="113" t="s">
        <v>189</v>
      </c>
      <c r="C70" s="96" t="s">
        <v>85</v>
      </c>
      <c r="D70" s="105" t="s">
        <v>234</v>
      </c>
      <c r="E70" s="208" t="s">
        <v>235</v>
      </c>
      <c r="F70" s="21"/>
      <c r="G70" s="21"/>
      <c r="H70"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70" s="37"/>
      <c r="J70" s="37"/>
      <c r="K70" s="124" t="s">
        <v>15</v>
      </c>
      <c r="L70" s="124" t="s">
        <v>15</v>
      </c>
      <c r="M70" s="124" t="s">
        <v>15</v>
      </c>
      <c r="N70" s="124" t="s">
        <v>15</v>
      </c>
      <c r="O70" s="91" t="s">
        <v>15</v>
      </c>
      <c r="P70" s="115" t="s">
        <v>14</v>
      </c>
      <c r="Q70" s="116" t="s">
        <v>156</v>
      </c>
      <c r="R70" s="100" t="s">
        <v>12</v>
      </c>
      <c r="S70" s="91" t="s">
        <v>15</v>
      </c>
      <c r="T70" s="91" t="s">
        <v>15</v>
      </c>
      <c r="U70" s="91" t="s">
        <v>15</v>
      </c>
    </row>
    <row r="71" spans="1:21" ht="105" x14ac:dyDescent="0.2">
      <c r="A71" s="245"/>
      <c r="B71" s="257"/>
      <c r="C71" s="246"/>
      <c r="D71" s="105" t="s">
        <v>236</v>
      </c>
      <c r="E71" s="208" t="s">
        <v>237</v>
      </c>
      <c r="F71" s="21"/>
      <c r="G71" s="21"/>
      <c r="H71"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71" s="35"/>
      <c r="J71" s="35"/>
      <c r="K71" s="124" t="s">
        <v>15</v>
      </c>
      <c r="L71" s="124" t="s">
        <v>15</v>
      </c>
      <c r="M71" s="124" t="s">
        <v>15</v>
      </c>
      <c r="N71" s="124" t="s">
        <v>15</v>
      </c>
      <c r="O71" s="91" t="s">
        <v>15</v>
      </c>
      <c r="P71" s="247"/>
      <c r="Q71" s="247"/>
      <c r="R71" s="242"/>
      <c r="S71" s="91" t="s">
        <v>15</v>
      </c>
      <c r="T71" s="91" t="s">
        <v>15</v>
      </c>
      <c r="U71" s="91" t="s">
        <v>15</v>
      </c>
    </row>
    <row r="72" spans="1:21" ht="105" x14ac:dyDescent="0.2">
      <c r="A72" s="245"/>
      <c r="B72" s="257"/>
      <c r="C72" s="246"/>
      <c r="D72" s="105" t="s">
        <v>236</v>
      </c>
      <c r="E72" s="208" t="s">
        <v>237</v>
      </c>
      <c r="F72" s="21"/>
      <c r="G72" s="21"/>
      <c r="H72"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72" s="35"/>
      <c r="J72" s="35"/>
      <c r="K72" s="124" t="s">
        <v>15</v>
      </c>
      <c r="L72" s="124" t="s">
        <v>15</v>
      </c>
      <c r="M72" s="124" t="s">
        <v>15</v>
      </c>
      <c r="N72" s="124" t="s">
        <v>15</v>
      </c>
      <c r="O72" s="91" t="s">
        <v>15</v>
      </c>
      <c r="P72" s="247"/>
      <c r="Q72" s="247"/>
      <c r="R72" s="242"/>
      <c r="S72" s="91" t="s">
        <v>15</v>
      </c>
      <c r="T72" s="91" t="s">
        <v>15</v>
      </c>
      <c r="U72" s="91" t="s">
        <v>15</v>
      </c>
    </row>
    <row r="73" spans="1:21" ht="261" customHeight="1" x14ac:dyDescent="0.2">
      <c r="A73" s="117" t="s">
        <v>10</v>
      </c>
      <c r="B73" s="118" t="s">
        <v>190</v>
      </c>
      <c r="C73" s="96" t="s">
        <v>85</v>
      </c>
      <c r="D73" s="111" t="s">
        <v>144</v>
      </c>
      <c r="E73" s="114" t="s">
        <v>145</v>
      </c>
      <c r="F73" s="21"/>
      <c r="G73" s="21"/>
      <c r="H73"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73" s="37"/>
      <c r="J73" s="37"/>
      <c r="K73" s="124" t="s">
        <v>15</v>
      </c>
      <c r="L73" s="124" t="s">
        <v>15</v>
      </c>
      <c r="M73" s="124" t="s">
        <v>15</v>
      </c>
      <c r="N73" s="124" t="s">
        <v>15</v>
      </c>
      <c r="O73" s="91" t="s">
        <v>15</v>
      </c>
      <c r="P73" s="98" t="s">
        <v>16</v>
      </c>
      <c r="Q73" s="99" t="s">
        <v>78</v>
      </c>
      <c r="R73" s="100" t="s">
        <v>12</v>
      </c>
      <c r="S73" s="91" t="s">
        <v>15</v>
      </c>
      <c r="T73" s="91" t="s">
        <v>15</v>
      </c>
      <c r="U73" s="91" t="s">
        <v>15</v>
      </c>
    </row>
    <row r="74" spans="1:21" ht="105" x14ac:dyDescent="0.2">
      <c r="A74" s="245"/>
      <c r="B74" s="247"/>
      <c r="C74" s="246"/>
      <c r="D74" s="111" t="s">
        <v>148</v>
      </c>
      <c r="E74" s="111" t="s">
        <v>146</v>
      </c>
      <c r="F74" s="21"/>
      <c r="G74" s="21"/>
      <c r="H74"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74" s="35"/>
      <c r="J74" s="35"/>
      <c r="K74" s="124" t="s">
        <v>15</v>
      </c>
      <c r="L74" s="124" t="s">
        <v>15</v>
      </c>
      <c r="M74" s="124" t="s">
        <v>15</v>
      </c>
      <c r="N74" s="124" t="s">
        <v>15</v>
      </c>
      <c r="O74" s="91" t="s">
        <v>15</v>
      </c>
      <c r="P74" s="247"/>
      <c r="Q74" s="247"/>
      <c r="R74" s="242"/>
      <c r="S74" s="91" t="s">
        <v>15</v>
      </c>
      <c r="T74" s="91" t="s">
        <v>15</v>
      </c>
      <c r="U74" s="91" t="s">
        <v>15</v>
      </c>
    </row>
    <row r="75" spans="1:21" ht="105" x14ac:dyDescent="0.2">
      <c r="A75" s="245"/>
      <c r="B75" s="247"/>
      <c r="C75" s="246"/>
      <c r="D75" s="111" t="s">
        <v>148</v>
      </c>
      <c r="E75" s="111" t="s">
        <v>147</v>
      </c>
      <c r="F75" s="21"/>
      <c r="G75" s="21"/>
      <c r="H75"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75" s="35"/>
      <c r="J75" s="35"/>
      <c r="K75" s="124" t="s">
        <v>15</v>
      </c>
      <c r="L75" s="124" t="s">
        <v>15</v>
      </c>
      <c r="M75" s="124" t="s">
        <v>15</v>
      </c>
      <c r="N75" s="124" t="s">
        <v>15</v>
      </c>
      <c r="O75" s="91" t="s">
        <v>15</v>
      </c>
      <c r="P75" s="247"/>
      <c r="Q75" s="247"/>
      <c r="R75" s="242"/>
      <c r="S75" s="91" t="s">
        <v>15</v>
      </c>
      <c r="T75" s="91" t="s">
        <v>15</v>
      </c>
      <c r="U75" s="91" t="s">
        <v>15</v>
      </c>
    </row>
    <row r="76" spans="1:21" ht="60.75" x14ac:dyDescent="0.2">
      <c r="A76" s="58" t="s">
        <v>10</v>
      </c>
      <c r="B76" s="105" t="s">
        <v>286</v>
      </c>
      <c r="C76" s="105" t="s">
        <v>84</v>
      </c>
      <c r="D76" s="228" t="s">
        <v>311</v>
      </c>
      <c r="E76" s="185" t="s">
        <v>312</v>
      </c>
      <c r="F76" s="21"/>
      <c r="G76" s="21"/>
      <c r="H76"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76" s="37"/>
      <c r="J76" s="37"/>
      <c r="K76" s="124" t="s">
        <v>15</v>
      </c>
      <c r="L76" s="124" t="s">
        <v>15</v>
      </c>
      <c r="M76" s="124" t="s">
        <v>15</v>
      </c>
      <c r="N76" s="124" t="s">
        <v>15</v>
      </c>
      <c r="O76" s="91" t="s">
        <v>15</v>
      </c>
      <c r="P76" s="119" t="s">
        <v>14</v>
      </c>
      <c r="Q76" s="120">
        <v>10</v>
      </c>
      <c r="R76" s="107" t="s">
        <v>12</v>
      </c>
      <c r="S76" s="91" t="s">
        <v>15</v>
      </c>
      <c r="T76" s="91" t="s">
        <v>15</v>
      </c>
      <c r="U76" s="91" t="s">
        <v>15</v>
      </c>
    </row>
    <row r="77" spans="1:21" ht="240" x14ac:dyDescent="0.2">
      <c r="A77" s="222" t="s">
        <v>170</v>
      </c>
      <c r="B77" s="105" t="s">
        <v>287</v>
      </c>
      <c r="C77" s="105" t="s">
        <v>85</v>
      </c>
      <c r="D77" s="121" t="s">
        <v>238</v>
      </c>
      <c r="E77" s="122" t="s">
        <v>239</v>
      </c>
      <c r="F77" s="26"/>
      <c r="G77" s="27"/>
      <c r="H77" s="123"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77" s="38"/>
      <c r="J77" s="38"/>
      <c r="K77" s="124" t="s">
        <v>15</v>
      </c>
      <c r="L77" s="124" t="s">
        <v>15</v>
      </c>
      <c r="M77" s="124" t="s">
        <v>15</v>
      </c>
      <c r="N77" s="124" t="s">
        <v>15</v>
      </c>
      <c r="O77" s="91" t="s">
        <v>15</v>
      </c>
      <c r="P77" s="106" t="s">
        <v>16</v>
      </c>
      <c r="Q77" s="66" t="s">
        <v>78</v>
      </c>
      <c r="R77" s="55" t="s">
        <v>17</v>
      </c>
      <c r="S77" s="91" t="s">
        <v>15</v>
      </c>
      <c r="T77" s="91" t="s">
        <v>15</v>
      </c>
      <c r="U77" s="91" t="s">
        <v>15</v>
      </c>
    </row>
    <row r="78" spans="1:21" ht="180" x14ac:dyDescent="0.2">
      <c r="A78" s="222" t="s">
        <v>170</v>
      </c>
      <c r="B78" s="105" t="s">
        <v>288</v>
      </c>
      <c r="C78" s="105" t="s">
        <v>85</v>
      </c>
      <c r="D78" s="121" t="s">
        <v>240</v>
      </c>
      <c r="E78" s="122" t="s">
        <v>241</v>
      </c>
      <c r="F78" s="21"/>
      <c r="G78" s="28"/>
      <c r="H78" s="178" t="str">
        <f>IFERROR(IF(OR(Table4[[#This Row],[Denominator Submission
(From Payment 2)]]="",Table4[[#This Row],[Numerator Submission
(From Payment 2)]]=""),"",IF(Table4[[#This Row],[Denominator Submission
(From Payment 2)]]=0,0,Table4[[#This Row],[Numerator Submission
(From Payment 2)]]/(Table4[[#This Row],[Denominator Submission
(From Payment 2)]]/1000))),"ERROR, CONTACT DHCS")</f>
        <v/>
      </c>
      <c r="I78" s="37"/>
      <c r="J78" s="37"/>
      <c r="K78" s="125" t="s">
        <v>15</v>
      </c>
      <c r="L78" s="125" t="s">
        <v>15</v>
      </c>
      <c r="M78" s="125" t="s">
        <v>15</v>
      </c>
      <c r="N78" s="125" t="s">
        <v>15</v>
      </c>
      <c r="O78" s="91" t="s">
        <v>15</v>
      </c>
      <c r="P78" s="106" t="s">
        <v>16</v>
      </c>
      <c r="Q78" s="66" t="s">
        <v>78</v>
      </c>
      <c r="R78" s="55" t="s">
        <v>17</v>
      </c>
      <c r="S78" s="91" t="s">
        <v>15</v>
      </c>
      <c r="T78" s="91" t="s">
        <v>15</v>
      </c>
      <c r="U78" s="91" t="s">
        <v>15</v>
      </c>
    </row>
    <row r="79" spans="1:21" ht="231" customHeight="1" x14ac:dyDescent="0.2">
      <c r="A79" s="222" t="s">
        <v>170</v>
      </c>
      <c r="B79" s="60" t="s">
        <v>289</v>
      </c>
      <c r="C79" s="60" t="s">
        <v>85</v>
      </c>
      <c r="D79" s="220" t="s">
        <v>290</v>
      </c>
      <c r="E79" s="221" t="s">
        <v>291</v>
      </c>
      <c r="F79" s="29"/>
      <c r="G79" s="30"/>
      <c r="H79"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79" s="39"/>
      <c r="J79" s="39"/>
      <c r="K79" s="127" t="s">
        <v>15</v>
      </c>
      <c r="L79" s="127" t="s">
        <v>15</v>
      </c>
      <c r="M79" s="127" t="s">
        <v>15</v>
      </c>
      <c r="N79" s="127" t="s">
        <v>15</v>
      </c>
      <c r="O79" s="91" t="s">
        <v>15</v>
      </c>
      <c r="P79" s="106" t="s">
        <v>16</v>
      </c>
      <c r="Q79" s="66" t="s">
        <v>78</v>
      </c>
      <c r="R79" s="55" t="s">
        <v>17</v>
      </c>
      <c r="S79" s="91" t="s">
        <v>15</v>
      </c>
      <c r="T79" s="91" t="s">
        <v>15</v>
      </c>
      <c r="U79" s="91" t="s">
        <v>15</v>
      </c>
    </row>
    <row r="80" spans="1:21" ht="195.75" x14ac:dyDescent="0.2">
      <c r="A80" s="128" t="s">
        <v>169</v>
      </c>
      <c r="B80" s="129" t="s">
        <v>292</v>
      </c>
      <c r="C80" s="129" t="s">
        <v>85</v>
      </c>
      <c r="D80" s="121" t="s">
        <v>242</v>
      </c>
      <c r="E80" s="122" t="s">
        <v>243</v>
      </c>
      <c r="F80" s="21"/>
      <c r="G80" s="21"/>
      <c r="H80"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80" s="37"/>
      <c r="J80" s="37"/>
      <c r="K80" s="91" t="s">
        <v>15</v>
      </c>
      <c r="L80" s="91" t="s">
        <v>15</v>
      </c>
      <c r="M80" s="91" t="s">
        <v>15</v>
      </c>
      <c r="N80" s="91" t="s">
        <v>15</v>
      </c>
      <c r="O80" s="91" t="s">
        <v>15</v>
      </c>
      <c r="P80" s="131" t="s">
        <v>16</v>
      </c>
      <c r="Q80" s="99" t="s">
        <v>78</v>
      </c>
      <c r="R80" s="132" t="s">
        <v>17</v>
      </c>
      <c r="S80" s="91" t="s">
        <v>15</v>
      </c>
      <c r="T80" s="91" t="s">
        <v>15</v>
      </c>
      <c r="U80" s="91" t="s">
        <v>15</v>
      </c>
    </row>
    <row r="81" spans="1:21" ht="347.45" customHeight="1" x14ac:dyDescent="0.2">
      <c r="A81" s="223" t="s">
        <v>171</v>
      </c>
      <c r="B81" s="113" t="s">
        <v>293</v>
      </c>
      <c r="C81" s="96" t="s">
        <v>85</v>
      </c>
      <c r="D81" s="121" t="s">
        <v>294</v>
      </c>
      <c r="E81" s="122" t="s">
        <v>295</v>
      </c>
      <c r="F81" s="21"/>
      <c r="G81" s="21"/>
      <c r="H81"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81" s="37"/>
      <c r="J81" s="37"/>
      <c r="K81" s="91" t="s">
        <v>15</v>
      </c>
      <c r="L81" s="91" t="s">
        <v>15</v>
      </c>
      <c r="M81" s="91" t="s">
        <v>15</v>
      </c>
      <c r="N81" s="91" t="s">
        <v>15</v>
      </c>
      <c r="O81" s="91" t="s">
        <v>15</v>
      </c>
      <c r="P81" s="98" t="s">
        <v>16</v>
      </c>
      <c r="Q81" s="175" t="s">
        <v>78</v>
      </c>
      <c r="R81" s="154" t="s">
        <v>17</v>
      </c>
      <c r="S81" s="176" t="s">
        <v>15</v>
      </c>
      <c r="T81" s="91" t="s">
        <v>15</v>
      </c>
      <c r="U81" s="91" t="s">
        <v>15</v>
      </c>
    </row>
    <row r="82" spans="1:21" ht="120" x14ac:dyDescent="0.2">
      <c r="A82" s="246"/>
      <c r="B82" s="246"/>
      <c r="C82" s="246"/>
      <c r="D82" s="121" t="s">
        <v>296</v>
      </c>
      <c r="E82" s="122" t="s">
        <v>295</v>
      </c>
      <c r="F82" s="21"/>
      <c r="G82" s="21"/>
      <c r="H82"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82" s="37"/>
      <c r="J82" s="37"/>
      <c r="K82" s="91" t="s">
        <v>15</v>
      </c>
      <c r="L82" s="91" t="s">
        <v>15</v>
      </c>
      <c r="M82" s="91" t="s">
        <v>15</v>
      </c>
      <c r="N82" s="91" t="s">
        <v>15</v>
      </c>
      <c r="O82" s="91" t="s">
        <v>15</v>
      </c>
      <c r="P82" s="249"/>
      <c r="Q82" s="249"/>
      <c r="R82" s="249"/>
      <c r="S82" s="176" t="s">
        <v>15</v>
      </c>
      <c r="T82" s="91" t="s">
        <v>15</v>
      </c>
      <c r="U82" s="91" t="s">
        <v>15</v>
      </c>
    </row>
    <row r="83" spans="1:21" ht="365.25" customHeight="1" x14ac:dyDescent="0.2">
      <c r="A83" s="128" t="s">
        <v>170</v>
      </c>
      <c r="B83" s="96" t="s">
        <v>297</v>
      </c>
      <c r="C83" s="96" t="s">
        <v>85</v>
      </c>
      <c r="D83" s="121" t="s">
        <v>244</v>
      </c>
      <c r="E83" s="122" t="s">
        <v>245</v>
      </c>
      <c r="F83" s="21"/>
      <c r="G83" s="21"/>
      <c r="H83"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83" s="37"/>
      <c r="J83" s="37"/>
      <c r="K83" s="91" t="s">
        <v>15</v>
      </c>
      <c r="L83" s="91" t="s">
        <v>15</v>
      </c>
      <c r="M83" s="91" t="s">
        <v>15</v>
      </c>
      <c r="N83" s="91" t="s">
        <v>15</v>
      </c>
      <c r="O83" s="91" t="s">
        <v>15</v>
      </c>
      <c r="P83" s="174" t="s">
        <v>16</v>
      </c>
      <c r="Q83" s="135" t="s">
        <v>78</v>
      </c>
      <c r="R83" s="132" t="s">
        <v>17</v>
      </c>
      <c r="S83" s="91" t="s">
        <v>15</v>
      </c>
      <c r="T83" s="91" t="s">
        <v>15</v>
      </c>
      <c r="U83" s="91" t="s">
        <v>15</v>
      </c>
    </row>
    <row r="84" spans="1:21" ht="75" x14ac:dyDescent="0.2">
      <c r="A84" s="250"/>
      <c r="B84" s="250"/>
      <c r="C84" s="250"/>
      <c r="D84" s="121" t="s">
        <v>246</v>
      </c>
      <c r="E84" s="122" t="s">
        <v>245</v>
      </c>
      <c r="F84" s="21"/>
      <c r="G84" s="21"/>
      <c r="H84"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84" s="37"/>
      <c r="J84" s="37"/>
      <c r="K84" s="91" t="s">
        <v>15</v>
      </c>
      <c r="L84" s="91" t="s">
        <v>15</v>
      </c>
      <c r="M84" s="91" t="s">
        <v>15</v>
      </c>
      <c r="N84" s="91" t="s">
        <v>15</v>
      </c>
      <c r="O84" s="91" t="s">
        <v>15</v>
      </c>
      <c r="P84" s="251"/>
      <c r="Q84" s="251"/>
      <c r="R84" s="251"/>
      <c r="S84" s="91" t="s">
        <v>15</v>
      </c>
      <c r="T84" s="91" t="s">
        <v>15</v>
      </c>
      <c r="U84" s="91" t="s">
        <v>15</v>
      </c>
    </row>
    <row r="85" spans="1:21" ht="250.5" customHeight="1" x14ac:dyDescent="0.2">
      <c r="A85" s="224" t="s">
        <v>170</v>
      </c>
      <c r="B85" s="130" t="s">
        <v>298</v>
      </c>
      <c r="C85" s="59" t="s">
        <v>85</v>
      </c>
      <c r="D85" s="121" t="s">
        <v>247</v>
      </c>
      <c r="E85" s="122" t="s">
        <v>248</v>
      </c>
      <c r="F85" s="21"/>
      <c r="G85" s="21"/>
      <c r="H85"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85" s="37"/>
      <c r="J85" s="37"/>
      <c r="K85" s="91" t="s">
        <v>15</v>
      </c>
      <c r="L85" s="91" t="s">
        <v>15</v>
      </c>
      <c r="M85" s="91" t="s">
        <v>15</v>
      </c>
      <c r="N85" s="91" t="s">
        <v>15</v>
      </c>
      <c r="O85" s="91" t="s">
        <v>15</v>
      </c>
      <c r="P85" s="133" t="s">
        <v>16</v>
      </c>
      <c r="Q85" s="66" t="s">
        <v>78</v>
      </c>
      <c r="R85" s="107" t="s">
        <v>17</v>
      </c>
      <c r="S85" s="91" t="s">
        <v>15</v>
      </c>
      <c r="T85" s="91" t="s">
        <v>15</v>
      </c>
      <c r="U85" s="91" t="s">
        <v>15</v>
      </c>
    </row>
    <row r="86" spans="1:21" ht="409.5" customHeight="1" x14ac:dyDescent="0.2">
      <c r="A86" s="223" t="s">
        <v>170</v>
      </c>
      <c r="B86" s="129" t="s">
        <v>299</v>
      </c>
      <c r="C86" s="129" t="s">
        <v>85</v>
      </c>
      <c r="D86" s="60" t="s">
        <v>249</v>
      </c>
      <c r="E86" s="89" t="s">
        <v>250</v>
      </c>
      <c r="F86" s="21"/>
      <c r="G86" s="21"/>
      <c r="H86"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86" s="37"/>
      <c r="J86" s="37"/>
      <c r="K86" s="91" t="s">
        <v>15</v>
      </c>
      <c r="L86" s="91" t="s">
        <v>15</v>
      </c>
      <c r="M86" s="91" t="s">
        <v>15</v>
      </c>
      <c r="N86" s="91" t="s">
        <v>15</v>
      </c>
      <c r="O86" s="91" t="s">
        <v>15</v>
      </c>
      <c r="P86" s="98" t="s">
        <v>16</v>
      </c>
      <c r="Q86" s="99" t="s">
        <v>78</v>
      </c>
      <c r="R86" s="100" t="s">
        <v>17</v>
      </c>
      <c r="S86" s="91" t="s">
        <v>15</v>
      </c>
      <c r="T86" s="91" t="s">
        <v>15</v>
      </c>
      <c r="U86" s="91" t="s">
        <v>15</v>
      </c>
    </row>
    <row r="87" spans="1:21" ht="60" x14ac:dyDescent="0.2">
      <c r="A87" s="246"/>
      <c r="B87" s="246"/>
      <c r="C87" s="246"/>
      <c r="D87" s="60" t="s">
        <v>251</v>
      </c>
      <c r="E87" s="89" t="s">
        <v>250</v>
      </c>
      <c r="F87" s="21"/>
      <c r="G87" s="21"/>
      <c r="H87"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87" s="37"/>
      <c r="J87" s="37"/>
      <c r="K87" s="91" t="s">
        <v>15</v>
      </c>
      <c r="L87" s="91" t="s">
        <v>15</v>
      </c>
      <c r="M87" s="91" t="s">
        <v>15</v>
      </c>
      <c r="N87" s="91" t="s">
        <v>15</v>
      </c>
      <c r="O87" s="91" t="s">
        <v>15</v>
      </c>
      <c r="P87" s="252"/>
      <c r="Q87" s="252"/>
      <c r="R87" s="252"/>
      <c r="S87" s="91" t="s">
        <v>15</v>
      </c>
      <c r="T87" s="91" t="s">
        <v>15</v>
      </c>
      <c r="U87" s="91" t="s">
        <v>15</v>
      </c>
    </row>
    <row r="88" spans="1:21" ht="60.75" thickBot="1" x14ac:dyDescent="0.25">
      <c r="A88" s="246"/>
      <c r="B88" s="246"/>
      <c r="C88" s="246"/>
      <c r="D88" s="209" t="s">
        <v>252</v>
      </c>
      <c r="E88" s="210" t="s">
        <v>250</v>
      </c>
      <c r="F88" s="41"/>
      <c r="G88" s="25"/>
      <c r="H88" s="70"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88" s="42"/>
      <c r="J88" s="42"/>
      <c r="K88" s="136" t="s">
        <v>15</v>
      </c>
      <c r="L88" s="136" t="s">
        <v>15</v>
      </c>
      <c r="M88" s="136" t="s">
        <v>15</v>
      </c>
      <c r="N88" s="136" t="s">
        <v>15</v>
      </c>
      <c r="O88" s="137" t="s">
        <v>15</v>
      </c>
      <c r="P88" s="252"/>
      <c r="Q88" s="252"/>
      <c r="R88" s="252"/>
      <c r="S88" s="137" t="s">
        <v>15</v>
      </c>
      <c r="T88" s="137" t="s">
        <v>15</v>
      </c>
      <c r="U88" s="137" t="s">
        <v>15</v>
      </c>
    </row>
    <row r="89" spans="1:21" ht="91.5" customHeight="1" x14ac:dyDescent="0.2">
      <c r="A89" s="138" t="s">
        <v>99</v>
      </c>
      <c r="B89" s="139" t="s">
        <v>149</v>
      </c>
      <c r="C89" s="139" t="s">
        <v>84</v>
      </c>
      <c r="D89" s="79" t="s">
        <v>100</v>
      </c>
      <c r="E89" s="80" t="s">
        <v>253</v>
      </c>
      <c r="F89" s="45"/>
      <c r="G89" s="46"/>
      <c r="H89" s="81"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89" s="47"/>
      <c r="J89" s="47"/>
      <c r="K89" s="45"/>
      <c r="L89" s="46"/>
      <c r="M89" s="140"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89" s="141" t="str">
        <f>IFERROR(IF(OR(Table4[[#This Row],[Baseline Result
(From Payment 1)]]="",Table4[[#This Row],[Measure Result
(Automatically Calculates)]]=""),"",Table4[[#This Row],[Measure Result
(Automatically Calculates)]]-Table4[[#This Row],[Baseline Result
(From Payment 1)]]),"ERROR, CONTACT DHCS")</f>
        <v/>
      </c>
      <c r="O89" s="166"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89" s="142" t="s">
        <v>101</v>
      </c>
      <c r="Q89" s="85">
        <v>30</v>
      </c>
      <c r="R89" s="86" t="s">
        <v>12</v>
      </c>
      <c r="S89" s="87" t="s">
        <v>15</v>
      </c>
      <c r="T89" s="87" t="s">
        <v>15</v>
      </c>
      <c r="U89" s="87" t="s">
        <v>15</v>
      </c>
    </row>
    <row r="90" spans="1:21" ht="51" customHeight="1" x14ac:dyDescent="0.2">
      <c r="A90" s="224"/>
      <c r="B90" s="261"/>
      <c r="C90" s="261"/>
      <c r="D90" s="129" t="s">
        <v>102</v>
      </c>
      <c r="E90" s="143" t="s">
        <v>253</v>
      </c>
      <c r="F90" s="29"/>
      <c r="G90" s="30"/>
      <c r="H90"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90" s="37"/>
      <c r="J90" s="37"/>
      <c r="K90" s="29"/>
      <c r="L90" s="30"/>
      <c r="M90" s="63"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90" s="144" t="str">
        <f>IFERROR(IF(OR(Table4[[#This Row],[Baseline Result
(From Payment 1)]]="",Table4[[#This Row],[Measure Result
(Automatically Calculates)]]=""),"",Table4[[#This Row],[Measure Result
(Automatically Calculates)]]-Table4[[#This Row],[Baseline Result
(From Payment 1)]]),"ERROR, CONTACT DHCS")</f>
        <v/>
      </c>
      <c r="O90"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90" s="241"/>
      <c r="Q90" s="241"/>
      <c r="R90" s="242"/>
      <c r="S90" s="91" t="s">
        <v>15</v>
      </c>
      <c r="T90" s="91" t="s">
        <v>15</v>
      </c>
      <c r="U90" s="91" t="s">
        <v>15</v>
      </c>
    </row>
    <row r="91" spans="1:21" s="88" customFormat="1" ht="165" x14ac:dyDescent="0.25">
      <c r="A91" s="108" t="s">
        <v>99</v>
      </c>
      <c r="B91" s="96" t="s">
        <v>254</v>
      </c>
      <c r="C91" s="96" t="s">
        <v>84</v>
      </c>
      <c r="D91" s="60" t="s">
        <v>103</v>
      </c>
      <c r="E91" s="89" t="s">
        <v>18</v>
      </c>
      <c r="F91" s="21"/>
      <c r="G91" s="30"/>
      <c r="H91"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91" s="37"/>
      <c r="J91" s="37"/>
      <c r="K91" s="21"/>
      <c r="L91" s="30"/>
      <c r="M91" s="63"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91" s="145" t="str">
        <f>IFERROR(IF(OR(Table4[[#This Row],[Baseline Result
(From Payment 1)]]="",Table4[[#This Row],[Measure Result
(Automatically Calculates)]]=""),"",Table4[[#This Row],[Measure Result
(Automatically Calculates)]]-Table4[[#This Row],[Baseline Result
(From Payment 1)]]),"ERROR, CONTACT DHCS")</f>
        <v/>
      </c>
      <c r="O91"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91" s="146" t="s">
        <v>101</v>
      </c>
      <c r="Q91" s="99">
        <v>30</v>
      </c>
      <c r="R91" s="100" t="s">
        <v>12</v>
      </c>
      <c r="S91" s="91" t="s">
        <v>15</v>
      </c>
      <c r="T91" s="91" t="s">
        <v>15</v>
      </c>
      <c r="U91" s="91" t="s">
        <v>15</v>
      </c>
    </row>
    <row r="92" spans="1:21" ht="30" x14ac:dyDescent="0.2">
      <c r="A92" s="224"/>
      <c r="B92" s="241"/>
      <c r="C92" s="246"/>
      <c r="D92" s="60" t="s">
        <v>104</v>
      </c>
      <c r="E92" s="89" t="s">
        <v>19</v>
      </c>
      <c r="F92" s="21"/>
      <c r="G92" s="30"/>
      <c r="H92"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92" s="35"/>
      <c r="J92" s="35"/>
      <c r="K92" s="21"/>
      <c r="L92" s="30"/>
      <c r="M92" s="63"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92" s="145" t="str">
        <f>IFERROR(IF(OR(Table4[[#This Row],[Baseline Result
(From Payment 1)]]="",Table4[[#This Row],[Measure Result
(Automatically Calculates)]]=""),"",Table4[[#This Row],[Measure Result
(Automatically Calculates)]]-Table4[[#This Row],[Baseline Result
(From Payment 1)]]),"ERROR, CONTACT DHCS")</f>
        <v/>
      </c>
      <c r="O92"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92" s="241"/>
      <c r="Q92" s="241"/>
      <c r="R92" s="242"/>
      <c r="S92" s="91" t="s">
        <v>15</v>
      </c>
      <c r="T92" s="91" t="s">
        <v>15</v>
      </c>
      <c r="U92" s="91" t="s">
        <v>15</v>
      </c>
    </row>
    <row r="93" spans="1:21" ht="45" x14ac:dyDescent="0.2">
      <c r="A93" s="224"/>
      <c r="B93" s="241"/>
      <c r="C93" s="246"/>
      <c r="D93" s="60" t="s">
        <v>105</v>
      </c>
      <c r="E93" s="89" t="s">
        <v>20</v>
      </c>
      <c r="F93" s="21"/>
      <c r="G93" s="30"/>
      <c r="H93"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93" s="35"/>
      <c r="J93" s="35"/>
      <c r="K93" s="21"/>
      <c r="L93" s="30"/>
      <c r="M93" s="63"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93" s="145" t="str">
        <f>IFERROR(IF(OR(Table4[[#This Row],[Baseline Result
(From Payment 1)]]="",Table4[[#This Row],[Measure Result
(Automatically Calculates)]]=""),"",Table4[[#This Row],[Measure Result
(Automatically Calculates)]]-Table4[[#This Row],[Baseline Result
(From Payment 1)]]),"ERROR, CONTACT DHCS")</f>
        <v/>
      </c>
      <c r="O93"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93" s="241"/>
      <c r="Q93" s="241"/>
      <c r="R93" s="242"/>
      <c r="S93" s="91" t="s">
        <v>15</v>
      </c>
      <c r="T93" s="91" t="s">
        <v>15</v>
      </c>
      <c r="U93" s="91" t="s">
        <v>15</v>
      </c>
    </row>
    <row r="94" spans="1:21" ht="45" x14ac:dyDescent="0.2">
      <c r="A94" s="224"/>
      <c r="B94" s="241"/>
      <c r="C94" s="246"/>
      <c r="D94" s="60" t="s">
        <v>106</v>
      </c>
      <c r="E94" s="89" t="s">
        <v>21</v>
      </c>
      <c r="F94" s="21"/>
      <c r="G94" s="30"/>
      <c r="H94"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94" s="35"/>
      <c r="J94" s="35"/>
      <c r="K94" s="21"/>
      <c r="L94" s="30"/>
      <c r="M94" s="63"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94" s="145" t="str">
        <f>IFERROR(IF(OR(Table4[[#This Row],[Baseline Result
(From Payment 1)]]="",Table4[[#This Row],[Measure Result
(Automatically Calculates)]]=""),"",Table4[[#This Row],[Measure Result
(Automatically Calculates)]]-Table4[[#This Row],[Baseline Result
(From Payment 1)]]),"ERROR, CONTACT DHCS")</f>
        <v/>
      </c>
      <c r="O94"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94" s="241"/>
      <c r="Q94" s="241"/>
      <c r="R94" s="242"/>
      <c r="S94" s="91" t="s">
        <v>15</v>
      </c>
      <c r="T94" s="91" t="s">
        <v>15</v>
      </c>
      <c r="U94" s="91" t="s">
        <v>15</v>
      </c>
    </row>
    <row r="95" spans="1:21" ht="30" x14ac:dyDescent="0.2">
      <c r="A95" s="224"/>
      <c r="B95" s="241"/>
      <c r="C95" s="246"/>
      <c r="D95" s="60" t="s">
        <v>107</v>
      </c>
      <c r="E95" s="89" t="s">
        <v>22</v>
      </c>
      <c r="F95" s="21"/>
      <c r="G95" s="30"/>
      <c r="H95"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95" s="35"/>
      <c r="J95" s="35"/>
      <c r="K95" s="21"/>
      <c r="L95" s="30"/>
      <c r="M95" s="63"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95" s="145" t="str">
        <f>IFERROR(IF(OR(Table4[[#This Row],[Baseline Result
(From Payment 1)]]="",Table4[[#This Row],[Measure Result
(Automatically Calculates)]]=""),"",Table4[[#This Row],[Measure Result
(Automatically Calculates)]]-Table4[[#This Row],[Baseline Result
(From Payment 1)]]),"ERROR, CONTACT DHCS")</f>
        <v/>
      </c>
      <c r="O95"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95" s="241"/>
      <c r="Q95" s="241"/>
      <c r="R95" s="242"/>
      <c r="S95" s="91" t="s">
        <v>15</v>
      </c>
      <c r="T95" s="91" t="s">
        <v>15</v>
      </c>
      <c r="U95" s="91" t="s">
        <v>15</v>
      </c>
    </row>
    <row r="96" spans="1:21" ht="30" x14ac:dyDescent="0.2">
      <c r="A96" s="224"/>
      <c r="B96" s="241"/>
      <c r="C96" s="246"/>
      <c r="D96" s="60" t="s">
        <v>108</v>
      </c>
      <c r="E96" s="89" t="s">
        <v>23</v>
      </c>
      <c r="F96" s="21"/>
      <c r="G96" s="30"/>
      <c r="H96"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96" s="35"/>
      <c r="J96" s="35"/>
      <c r="K96" s="21"/>
      <c r="L96" s="30"/>
      <c r="M96" s="63"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96" s="145" t="str">
        <f>IFERROR(IF(OR(Table4[[#This Row],[Baseline Result
(From Payment 1)]]="",Table4[[#This Row],[Measure Result
(Automatically Calculates)]]=""),"",Table4[[#This Row],[Measure Result
(Automatically Calculates)]]-Table4[[#This Row],[Baseline Result
(From Payment 1)]]),"ERROR, CONTACT DHCS")</f>
        <v/>
      </c>
      <c r="O96"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96" s="241"/>
      <c r="Q96" s="241"/>
      <c r="R96" s="242"/>
      <c r="S96" s="91" t="s">
        <v>15</v>
      </c>
      <c r="T96" s="91" t="s">
        <v>15</v>
      </c>
      <c r="U96" s="91" t="s">
        <v>15</v>
      </c>
    </row>
    <row r="97" spans="1:21" ht="30" x14ac:dyDescent="0.2">
      <c r="A97" s="224"/>
      <c r="B97" s="241"/>
      <c r="C97" s="246"/>
      <c r="D97" s="60" t="s">
        <v>109</v>
      </c>
      <c r="E97" s="89" t="s">
        <v>24</v>
      </c>
      <c r="F97" s="21"/>
      <c r="G97" s="30"/>
      <c r="H97"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97" s="35"/>
      <c r="J97" s="35"/>
      <c r="K97" s="21"/>
      <c r="L97" s="30"/>
      <c r="M97" s="63"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97" s="145" t="str">
        <f>IFERROR(IF(OR(Table4[[#This Row],[Baseline Result
(From Payment 1)]]="",Table4[[#This Row],[Measure Result
(Automatically Calculates)]]=""),"",Table4[[#This Row],[Measure Result
(Automatically Calculates)]]-Table4[[#This Row],[Baseline Result
(From Payment 1)]]),"ERROR, CONTACT DHCS")</f>
        <v/>
      </c>
      <c r="O97"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97" s="241"/>
      <c r="Q97" s="241"/>
      <c r="R97" s="242"/>
      <c r="S97" s="91" t="s">
        <v>15</v>
      </c>
      <c r="T97" s="91" t="s">
        <v>15</v>
      </c>
      <c r="U97" s="91" t="s">
        <v>15</v>
      </c>
    </row>
    <row r="98" spans="1:21" ht="45" x14ac:dyDescent="0.2">
      <c r="A98" s="224"/>
      <c r="B98" s="241"/>
      <c r="C98" s="246"/>
      <c r="D98" s="60" t="s">
        <v>110</v>
      </c>
      <c r="E98" s="89" t="s">
        <v>25</v>
      </c>
      <c r="F98" s="21"/>
      <c r="G98" s="30"/>
      <c r="H98"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98" s="35"/>
      <c r="J98" s="35"/>
      <c r="K98" s="21"/>
      <c r="L98" s="30"/>
      <c r="M98" s="63"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98" s="145" t="str">
        <f>IFERROR(IF(OR(Table4[[#This Row],[Baseline Result
(From Payment 1)]]="",Table4[[#This Row],[Measure Result
(Automatically Calculates)]]=""),"",Table4[[#This Row],[Measure Result
(Automatically Calculates)]]-Table4[[#This Row],[Baseline Result
(From Payment 1)]]),"ERROR, CONTACT DHCS")</f>
        <v/>
      </c>
      <c r="O98"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98" s="241"/>
      <c r="Q98" s="241"/>
      <c r="R98" s="242"/>
      <c r="S98" s="91" t="s">
        <v>15</v>
      </c>
      <c r="T98" s="91" t="s">
        <v>15</v>
      </c>
      <c r="U98" s="91" t="s">
        <v>15</v>
      </c>
    </row>
    <row r="99" spans="1:21" ht="38.450000000000003" customHeight="1" x14ac:dyDescent="0.2">
      <c r="A99" s="224"/>
      <c r="B99" s="241"/>
      <c r="C99" s="246"/>
      <c r="D99" s="60" t="s">
        <v>111</v>
      </c>
      <c r="E99" s="89" t="s">
        <v>26</v>
      </c>
      <c r="F99" s="21"/>
      <c r="G99" s="30"/>
      <c r="H99"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99" s="35"/>
      <c r="J99" s="35"/>
      <c r="K99" s="21"/>
      <c r="L99" s="30"/>
      <c r="M99" s="63"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99" s="145" t="str">
        <f>IFERROR(IF(OR(Table4[[#This Row],[Baseline Result
(From Payment 1)]]="",Table4[[#This Row],[Measure Result
(Automatically Calculates)]]=""),"",Table4[[#This Row],[Measure Result
(Automatically Calculates)]]-Table4[[#This Row],[Baseline Result
(From Payment 1)]]),"ERROR, CONTACT DHCS")</f>
        <v/>
      </c>
      <c r="O99"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99" s="241"/>
      <c r="Q99" s="241"/>
      <c r="R99" s="242"/>
      <c r="S99" s="91" t="s">
        <v>15</v>
      </c>
      <c r="T99" s="91" t="s">
        <v>15</v>
      </c>
      <c r="U99" s="91" t="s">
        <v>15</v>
      </c>
    </row>
    <row r="100" spans="1:21" ht="45" x14ac:dyDescent="0.2">
      <c r="A100" s="224"/>
      <c r="B100" s="241"/>
      <c r="C100" s="246"/>
      <c r="D100" s="60" t="s">
        <v>112</v>
      </c>
      <c r="E100" s="89" t="s">
        <v>27</v>
      </c>
      <c r="F100" s="21"/>
      <c r="G100" s="30"/>
      <c r="H100"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00" s="35"/>
      <c r="J100" s="35"/>
      <c r="K100" s="21"/>
      <c r="L100" s="30"/>
      <c r="M100" s="63"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100" s="145" t="str">
        <f>IFERROR(IF(OR(Table4[[#This Row],[Baseline Result
(From Payment 1)]]="",Table4[[#This Row],[Measure Result
(Automatically Calculates)]]=""),"",Table4[[#This Row],[Measure Result
(Automatically Calculates)]]-Table4[[#This Row],[Baseline Result
(From Payment 1)]]),"ERROR, CONTACT DHCS")</f>
        <v/>
      </c>
      <c r="O100"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100" s="241"/>
      <c r="Q100" s="241"/>
      <c r="R100" s="242"/>
      <c r="S100" s="91" t="s">
        <v>15</v>
      </c>
      <c r="T100" s="91" t="s">
        <v>15</v>
      </c>
      <c r="U100" s="91" t="s">
        <v>15</v>
      </c>
    </row>
    <row r="101" spans="1:21" ht="30" x14ac:dyDescent="0.2">
      <c r="A101" s="224"/>
      <c r="B101" s="241"/>
      <c r="C101" s="246"/>
      <c r="D101" s="60" t="s">
        <v>113</v>
      </c>
      <c r="E101" s="89" t="s">
        <v>28</v>
      </c>
      <c r="F101" s="21"/>
      <c r="G101" s="30"/>
      <c r="H101"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01" s="35"/>
      <c r="J101" s="35"/>
      <c r="K101" s="21"/>
      <c r="L101" s="30"/>
      <c r="M101" s="63"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101" s="145" t="str">
        <f>IFERROR(IF(OR(Table4[[#This Row],[Baseline Result
(From Payment 1)]]="",Table4[[#This Row],[Measure Result
(Automatically Calculates)]]=""),"",Table4[[#This Row],[Measure Result
(Automatically Calculates)]]-Table4[[#This Row],[Baseline Result
(From Payment 1)]]),"ERROR, CONTACT DHCS")</f>
        <v/>
      </c>
      <c r="O101"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101" s="241"/>
      <c r="Q101" s="241"/>
      <c r="R101" s="242"/>
      <c r="S101" s="91" t="s">
        <v>15</v>
      </c>
      <c r="T101" s="91" t="s">
        <v>15</v>
      </c>
      <c r="U101" s="91" t="s">
        <v>15</v>
      </c>
    </row>
    <row r="102" spans="1:21" ht="45" x14ac:dyDescent="0.2">
      <c r="A102" s="224"/>
      <c r="B102" s="241"/>
      <c r="C102" s="246"/>
      <c r="D102" s="60" t="s">
        <v>114</v>
      </c>
      <c r="E102" s="89" t="s">
        <v>29</v>
      </c>
      <c r="F102" s="21"/>
      <c r="G102" s="30"/>
      <c r="H102"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02" s="35"/>
      <c r="J102" s="35"/>
      <c r="K102" s="21"/>
      <c r="L102" s="30"/>
      <c r="M102" s="63"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102" s="145" t="str">
        <f>IFERROR(IF(OR(Table4[[#This Row],[Baseline Result
(From Payment 1)]]="",Table4[[#This Row],[Measure Result
(Automatically Calculates)]]=""),"",Table4[[#This Row],[Measure Result
(Automatically Calculates)]]-Table4[[#This Row],[Baseline Result
(From Payment 1)]]),"ERROR, CONTACT DHCS")</f>
        <v/>
      </c>
      <c r="O102"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102" s="241"/>
      <c r="Q102" s="241"/>
      <c r="R102" s="242"/>
      <c r="S102" s="91" t="s">
        <v>15</v>
      </c>
      <c r="T102" s="91" t="s">
        <v>15</v>
      </c>
      <c r="U102" s="91" t="s">
        <v>15</v>
      </c>
    </row>
    <row r="103" spans="1:21" ht="30" x14ac:dyDescent="0.2">
      <c r="A103" s="224"/>
      <c r="B103" s="241"/>
      <c r="C103" s="246"/>
      <c r="D103" s="60" t="s">
        <v>115</v>
      </c>
      <c r="E103" s="89" t="s">
        <v>30</v>
      </c>
      <c r="F103" s="21"/>
      <c r="G103" s="30"/>
      <c r="H103"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03" s="35"/>
      <c r="J103" s="35"/>
      <c r="K103" s="21"/>
      <c r="L103" s="30"/>
      <c r="M103" s="63"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103" s="145" t="str">
        <f>IFERROR(IF(OR(Table4[[#This Row],[Baseline Result
(From Payment 1)]]="",Table4[[#This Row],[Measure Result
(Automatically Calculates)]]=""),"",Table4[[#This Row],[Measure Result
(Automatically Calculates)]]-Table4[[#This Row],[Baseline Result
(From Payment 1)]]),"ERROR, CONTACT DHCS")</f>
        <v/>
      </c>
      <c r="O103"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103" s="241"/>
      <c r="Q103" s="241"/>
      <c r="R103" s="242"/>
      <c r="S103" s="91" t="s">
        <v>15</v>
      </c>
      <c r="T103" s="91" t="s">
        <v>15</v>
      </c>
      <c r="U103" s="91" t="s">
        <v>15</v>
      </c>
    </row>
    <row r="104" spans="1:21" ht="30" x14ac:dyDescent="0.2">
      <c r="A104" s="224"/>
      <c r="B104" s="241"/>
      <c r="C104" s="246"/>
      <c r="D104" s="60" t="s">
        <v>116</v>
      </c>
      <c r="E104" s="89" t="s">
        <v>31</v>
      </c>
      <c r="F104" s="21"/>
      <c r="G104" s="30"/>
      <c r="H104"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04" s="35"/>
      <c r="J104" s="35"/>
      <c r="K104" s="21"/>
      <c r="L104" s="30"/>
      <c r="M104" s="63" t="str">
        <f>IFERROR(IF(OR(Table4[[#This Row],[Denominator Submission
(From Payment 1)]]="",Table4[[#This Row],[Numerator Submission
(From Payment 1)]]=""),"",IF(Table4[[#This Row],[Denominator Submission
(From Payment 1)]]=0,0,Table4[[#This Row],[Numerator Submission
(From Payment 1)]]/Table4[[#This Row],[Denominator Submission
(From Payment 1)]])),"ERROR, CONTACT DHCS")</f>
        <v/>
      </c>
      <c r="N104" s="145" t="str">
        <f>IFERROR(IF(OR(Table4[[#This Row],[Baseline Result
(From Payment 1)]]="",Table4[[#This Row],[Measure Result
(Automatically Calculates)]]=""),"",Table4[[#This Row],[Measure Result
(Automatically Calculates)]]-Table4[[#This Row],[Baseline Result
(From Payment 1)]]),"ERROR, CONTACT DHCS")</f>
        <v/>
      </c>
      <c r="O104" s="62" t="str">
        <f>IFERROR(IF(OR(Table4[[#This Row],[Baseline Result
(From Payment 1)]]="",Table4[[#This Row],[Measure Result
(Automatically Calculates)]]=""),"",IF(Table4[[#This Row],[Baseline Result
(From Payment 1)]]=1,"No Gap, Baseline 100%",(Table4[[#This Row],[Measure Result
(Automatically Calculates)]]-Table4[[#This Row],[Baseline Result
(From Payment 1)]])/(1-Table4[[#This Row],[Baseline Result
(From Payment 1)]]))),"ERROR, CONTACT DHCS")</f>
        <v/>
      </c>
      <c r="P104" s="241"/>
      <c r="Q104" s="241"/>
      <c r="R104" s="242"/>
      <c r="S104" s="91" t="s">
        <v>15</v>
      </c>
      <c r="T104" s="91" t="s">
        <v>15</v>
      </c>
      <c r="U104" s="91" t="s">
        <v>15</v>
      </c>
    </row>
    <row r="105" spans="1:21" ht="93.75" customHeight="1" x14ac:dyDescent="0.2">
      <c r="A105" s="128" t="s">
        <v>99</v>
      </c>
      <c r="B105" s="96" t="s">
        <v>117</v>
      </c>
      <c r="C105" s="147" t="s">
        <v>84</v>
      </c>
      <c r="D105" s="65" t="s">
        <v>118</v>
      </c>
      <c r="E105" s="207" t="s">
        <v>255</v>
      </c>
      <c r="F105" s="21"/>
      <c r="G105" s="30"/>
      <c r="H105"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05" s="37"/>
      <c r="J105" s="37"/>
      <c r="K105" s="91" t="s">
        <v>15</v>
      </c>
      <c r="L105" s="91" t="s">
        <v>15</v>
      </c>
      <c r="M105" s="91" t="s">
        <v>15</v>
      </c>
      <c r="N105" s="91" t="s">
        <v>15</v>
      </c>
      <c r="O105" s="91" t="s">
        <v>15</v>
      </c>
      <c r="P105" s="148" t="s">
        <v>101</v>
      </c>
      <c r="Q105" s="149">
        <v>30</v>
      </c>
      <c r="R105" s="100" t="s">
        <v>12</v>
      </c>
      <c r="S105" s="91" t="s">
        <v>15</v>
      </c>
      <c r="T105" s="91" t="s">
        <v>15</v>
      </c>
      <c r="U105" s="91" t="s">
        <v>15</v>
      </c>
    </row>
    <row r="106" spans="1:21" ht="45" x14ac:dyDescent="0.2">
      <c r="A106" s="245"/>
      <c r="B106" s="247"/>
      <c r="C106" s="246"/>
      <c r="D106" s="111" t="s">
        <v>119</v>
      </c>
      <c r="E106" s="206" t="s">
        <v>256</v>
      </c>
      <c r="F106" s="21"/>
      <c r="G106" s="30"/>
      <c r="H106"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06" s="37"/>
      <c r="J106" s="37"/>
      <c r="K106" s="91" t="s">
        <v>15</v>
      </c>
      <c r="L106" s="91" t="s">
        <v>15</v>
      </c>
      <c r="M106" s="91" t="s">
        <v>15</v>
      </c>
      <c r="N106" s="91" t="s">
        <v>15</v>
      </c>
      <c r="O106" s="91" t="s">
        <v>15</v>
      </c>
      <c r="P106" s="247"/>
      <c r="Q106" s="247"/>
      <c r="R106" s="242"/>
      <c r="S106" s="91" t="s">
        <v>15</v>
      </c>
      <c r="T106" s="91" t="s">
        <v>15</v>
      </c>
      <c r="U106" s="91" t="s">
        <v>15</v>
      </c>
    </row>
    <row r="107" spans="1:21" ht="60" x14ac:dyDescent="0.2">
      <c r="A107" s="245"/>
      <c r="B107" s="247"/>
      <c r="C107" s="246"/>
      <c r="D107" s="111" t="s">
        <v>120</v>
      </c>
      <c r="E107" s="206" t="s">
        <v>257</v>
      </c>
      <c r="F107" s="21"/>
      <c r="G107" s="30"/>
      <c r="H107"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07" s="37"/>
      <c r="J107" s="37"/>
      <c r="K107" s="91" t="s">
        <v>15</v>
      </c>
      <c r="L107" s="91" t="s">
        <v>15</v>
      </c>
      <c r="M107" s="91" t="s">
        <v>15</v>
      </c>
      <c r="N107" s="91" t="s">
        <v>15</v>
      </c>
      <c r="O107" s="91" t="s">
        <v>15</v>
      </c>
      <c r="P107" s="247"/>
      <c r="Q107" s="247"/>
      <c r="R107" s="242"/>
      <c r="S107" s="91" t="s">
        <v>15</v>
      </c>
      <c r="T107" s="91" t="s">
        <v>15</v>
      </c>
      <c r="U107" s="91" t="s">
        <v>15</v>
      </c>
    </row>
    <row r="108" spans="1:21" ht="45" x14ac:dyDescent="0.2">
      <c r="A108" s="245"/>
      <c r="B108" s="247"/>
      <c r="C108" s="246"/>
      <c r="D108" s="111" t="s">
        <v>121</v>
      </c>
      <c r="E108" s="207" t="s">
        <v>258</v>
      </c>
      <c r="F108" s="21"/>
      <c r="G108" s="30"/>
      <c r="H108"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08" s="37"/>
      <c r="J108" s="37"/>
      <c r="K108" s="91" t="s">
        <v>15</v>
      </c>
      <c r="L108" s="91" t="s">
        <v>15</v>
      </c>
      <c r="M108" s="91" t="s">
        <v>15</v>
      </c>
      <c r="N108" s="91" t="s">
        <v>15</v>
      </c>
      <c r="O108" s="91" t="s">
        <v>15</v>
      </c>
      <c r="P108" s="247"/>
      <c r="Q108" s="247"/>
      <c r="R108" s="242"/>
      <c r="S108" s="91" t="s">
        <v>15</v>
      </c>
      <c r="T108" s="91" t="s">
        <v>15</v>
      </c>
      <c r="U108" s="91" t="s">
        <v>15</v>
      </c>
    </row>
    <row r="109" spans="1:21" ht="45" x14ac:dyDescent="0.2">
      <c r="A109" s="245"/>
      <c r="B109" s="247"/>
      <c r="C109" s="246"/>
      <c r="D109" s="111" t="s">
        <v>122</v>
      </c>
      <c r="E109" s="207" t="s">
        <v>259</v>
      </c>
      <c r="F109" s="21"/>
      <c r="G109" s="30"/>
      <c r="H109"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09" s="37"/>
      <c r="J109" s="37"/>
      <c r="K109" s="91" t="s">
        <v>15</v>
      </c>
      <c r="L109" s="91" t="s">
        <v>15</v>
      </c>
      <c r="M109" s="91" t="s">
        <v>15</v>
      </c>
      <c r="N109" s="91" t="s">
        <v>15</v>
      </c>
      <c r="O109" s="91" t="s">
        <v>15</v>
      </c>
      <c r="P109" s="247"/>
      <c r="Q109" s="247"/>
      <c r="R109" s="242"/>
      <c r="S109" s="91" t="s">
        <v>15</v>
      </c>
      <c r="T109" s="91" t="s">
        <v>15</v>
      </c>
      <c r="U109" s="91" t="s">
        <v>15</v>
      </c>
    </row>
    <row r="110" spans="1:21" ht="45" x14ac:dyDescent="0.2">
      <c r="A110" s="245"/>
      <c r="B110" s="247"/>
      <c r="C110" s="246"/>
      <c r="D110" s="111" t="s">
        <v>123</v>
      </c>
      <c r="E110" s="207" t="s">
        <v>260</v>
      </c>
      <c r="F110" s="21"/>
      <c r="G110" s="30"/>
      <c r="H110"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10" s="37"/>
      <c r="J110" s="37"/>
      <c r="K110" s="91" t="s">
        <v>15</v>
      </c>
      <c r="L110" s="91" t="s">
        <v>15</v>
      </c>
      <c r="M110" s="91" t="s">
        <v>15</v>
      </c>
      <c r="N110" s="91" t="s">
        <v>15</v>
      </c>
      <c r="O110" s="91" t="s">
        <v>15</v>
      </c>
      <c r="P110" s="247"/>
      <c r="Q110" s="247"/>
      <c r="R110" s="242"/>
      <c r="S110" s="91" t="s">
        <v>15</v>
      </c>
      <c r="T110" s="91" t="s">
        <v>15</v>
      </c>
      <c r="U110" s="91" t="s">
        <v>15</v>
      </c>
    </row>
    <row r="111" spans="1:21" ht="45" x14ac:dyDescent="0.2">
      <c r="A111" s="245"/>
      <c r="B111" s="247"/>
      <c r="C111" s="246"/>
      <c r="D111" s="111" t="s">
        <v>124</v>
      </c>
      <c r="E111" s="207" t="s">
        <v>261</v>
      </c>
      <c r="F111" s="21"/>
      <c r="G111" s="30"/>
      <c r="H111"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11" s="37"/>
      <c r="J111" s="37"/>
      <c r="K111" s="91" t="s">
        <v>15</v>
      </c>
      <c r="L111" s="91" t="s">
        <v>15</v>
      </c>
      <c r="M111" s="91" t="s">
        <v>15</v>
      </c>
      <c r="N111" s="91" t="s">
        <v>15</v>
      </c>
      <c r="O111" s="91" t="s">
        <v>15</v>
      </c>
      <c r="P111" s="247"/>
      <c r="Q111" s="247"/>
      <c r="R111" s="242"/>
      <c r="S111" s="91" t="s">
        <v>15</v>
      </c>
      <c r="T111" s="91" t="s">
        <v>15</v>
      </c>
      <c r="U111" s="91" t="s">
        <v>15</v>
      </c>
    </row>
    <row r="112" spans="1:21" ht="45" x14ac:dyDescent="0.2">
      <c r="A112" s="245"/>
      <c r="B112" s="247"/>
      <c r="C112" s="246"/>
      <c r="D112" s="111" t="s">
        <v>125</v>
      </c>
      <c r="E112" s="207" t="s">
        <v>262</v>
      </c>
      <c r="F112" s="21"/>
      <c r="G112" s="30"/>
      <c r="H112"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12" s="37"/>
      <c r="J112" s="37"/>
      <c r="K112" s="91" t="s">
        <v>15</v>
      </c>
      <c r="L112" s="91" t="s">
        <v>15</v>
      </c>
      <c r="M112" s="91" t="s">
        <v>15</v>
      </c>
      <c r="N112" s="91" t="s">
        <v>15</v>
      </c>
      <c r="O112" s="91" t="s">
        <v>15</v>
      </c>
      <c r="P112" s="247"/>
      <c r="Q112" s="247"/>
      <c r="R112" s="242"/>
      <c r="S112" s="91" t="s">
        <v>15</v>
      </c>
      <c r="T112" s="91" t="s">
        <v>15</v>
      </c>
      <c r="U112" s="91" t="s">
        <v>15</v>
      </c>
    </row>
    <row r="113" spans="1:22" ht="45" x14ac:dyDescent="0.2">
      <c r="A113" s="245"/>
      <c r="B113" s="247"/>
      <c r="C113" s="246"/>
      <c r="D113" s="111" t="s">
        <v>126</v>
      </c>
      <c r="E113" s="207" t="s">
        <v>263</v>
      </c>
      <c r="F113" s="21"/>
      <c r="G113" s="30"/>
      <c r="H113"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13" s="37"/>
      <c r="J113" s="37"/>
      <c r="K113" s="91" t="s">
        <v>15</v>
      </c>
      <c r="L113" s="91" t="s">
        <v>15</v>
      </c>
      <c r="M113" s="91" t="s">
        <v>15</v>
      </c>
      <c r="N113" s="91" t="s">
        <v>15</v>
      </c>
      <c r="O113" s="91" t="s">
        <v>15</v>
      </c>
      <c r="P113" s="247"/>
      <c r="Q113" s="247"/>
      <c r="R113" s="242"/>
      <c r="S113" s="91" t="s">
        <v>15</v>
      </c>
      <c r="T113" s="91" t="s">
        <v>15</v>
      </c>
      <c r="U113" s="91" t="s">
        <v>15</v>
      </c>
    </row>
    <row r="114" spans="1:22" ht="45" x14ac:dyDescent="0.2">
      <c r="A114" s="245"/>
      <c r="B114" s="247"/>
      <c r="C114" s="246"/>
      <c r="D114" s="111" t="s">
        <v>127</v>
      </c>
      <c r="E114" s="207" t="s">
        <v>264</v>
      </c>
      <c r="F114" s="21"/>
      <c r="G114" s="30"/>
      <c r="H114"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14" s="37"/>
      <c r="J114" s="37"/>
      <c r="K114" s="91" t="s">
        <v>15</v>
      </c>
      <c r="L114" s="91" t="s">
        <v>15</v>
      </c>
      <c r="M114" s="91" t="s">
        <v>15</v>
      </c>
      <c r="N114" s="91" t="s">
        <v>15</v>
      </c>
      <c r="O114" s="91" t="s">
        <v>15</v>
      </c>
      <c r="P114" s="247"/>
      <c r="Q114" s="247"/>
      <c r="R114" s="242"/>
      <c r="S114" s="91" t="s">
        <v>15</v>
      </c>
      <c r="T114" s="91" t="s">
        <v>15</v>
      </c>
      <c r="U114" s="91" t="s">
        <v>15</v>
      </c>
    </row>
    <row r="115" spans="1:22" ht="45" x14ac:dyDescent="0.2">
      <c r="A115" s="245"/>
      <c r="B115" s="247"/>
      <c r="C115" s="246"/>
      <c r="D115" s="111" t="s">
        <v>128</v>
      </c>
      <c r="E115" s="207" t="s">
        <v>265</v>
      </c>
      <c r="F115" s="21"/>
      <c r="G115" s="30"/>
      <c r="H115"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15" s="37"/>
      <c r="J115" s="37"/>
      <c r="K115" s="91" t="s">
        <v>15</v>
      </c>
      <c r="L115" s="91" t="s">
        <v>15</v>
      </c>
      <c r="M115" s="91" t="s">
        <v>15</v>
      </c>
      <c r="N115" s="91" t="s">
        <v>15</v>
      </c>
      <c r="O115" s="91" t="s">
        <v>15</v>
      </c>
      <c r="P115" s="247"/>
      <c r="Q115" s="247"/>
      <c r="R115" s="242"/>
      <c r="S115" s="91" t="s">
        <v>15</v>
      </c>
      <c r="T115" s="91" t="s">
        <v>15</v>
      </c>
      <c r="U115" s="91" t="s">
        <v>15</v>
      </c>
    </row>
    <row r="116" spans="1:22" ht="45" x14ac:dyDescent="0.2">
      <c r="A116" s="245"/>
      <c r="B116" s="247"/>
      <c r="C116" s="246"/>
      <c r="D116" s="111" t="s">
        <v>129</v>
      </c>
      <c r="E116" s="207" t="s">
        <v>266</v>
      </c>
      <c r="F116" s="21"/>
      <c r="G116" s="30"/>
      <c r="H116"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16" s="37"/>
      <c r="J116" s="37"/>
      <c r="K116" s="91" t="s">
        <v>15</v>
      </c>
      <c r="L116" s="91" t="s">
        <v>15</v>
      </c>
      <c r="M116" s="91" t="s">
        <v>15</v>
      </c>
      <c r="N116" s="91" t="s">
        <v>15</v>
      </c>
      <c r="O116" s="91" t="s">
        <v>15</v>
      </c>
      <c r="P116" s="247"/>
      <c r="Q116" s="247"/>
      <c r="R116" s="242"/>
      <c r="S116" s="91" t="s">
        <v>15</v>
      </c>
      <c r="T116" s="91" t="s">
        <v>15</v>
      </c>
      <c r="U116" s="91" t="s">
        <v>15</v>
      </c>
    </row>
    <row r="117" spans="1:22" ht="45" x14ac:dyDescent="0.2">
      <c r="A117" s="245"/>
      <c r="B117" s="247"/>
      <c r="C117" s="246"/>
      <c r="D117" s="111" t="s">
        <v>130</v>
      </c>
      <c r="E117" s="207" t="s">
        <v>267</v>
      </c>
      <c r="F117" s="21"/>
      <c r="G117" s="30"/>
      <c r="H117"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17" s="37"/>
      <c r="J117" s="37"/>
      <c r="K117" s="91" t="s">
        <v>15</v>
      </c>
      <c r="L117" s="91" t="s">
        <v>15</v>
      </c>
      <c r="M117" s="91" t="s">
        <v>15</v>
      </c>
      <c r="N117" s="91" t="s">
        <v>15</v>
      </c>
      <c r="O117" s="91" t="s">
        <v>15</v>
      </c>
      <c r="P117" s="247"/>
      <c r="Q117" s="247"/>
      <c r="R117" s="242"/>
      <c r="S117" s="91" t="s">
        <v>15</v>
      </c>
      <c r="T117" s="91" t="s">
        <v>15</v>
      </c>
      <c r="U117" s="91" t="s">
        <v>15</v>
      </c>
    </row>
    <row r="118" spans="1:22" ht="45" x14ac:dyDescent="0.2">
      <c r="A118" s="245"/>
      <c r="B118" s="247"/>
      <c r="C118" s="246"/>
      <c r="D118" s="111" t="s">
        <v>131</v>
      </c>
      <c r="E118" s="207" t="s">
        <v>268</v>
      </c>
      <c r="F118" s="21"/>
      <c r="G118" s="30"/>
      <c r="H118"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18" s="37"/>
      <c r="J118" s="37"/>
      <c r="K118" s="91" t="s">
        <v>15</v>
      </c>
      <c r="L118" s="91" t="s">
        <v>15</v>
      </c>
      <c r="M118" s="91" t="s">
        <v>15</v>
      </c>
      <c r="N118" s="91" t="s">
        <v>15</v>
      </c>
      <c r="O118" s="91" t="s">
        <v>15</v>
      </c>
      <c r="P118" s="247"/>
      <c r="Q118" s="247"/>
      <c r="R118" s="242"/>
      <c r="S118" s="91" t="s">
        <v>15</v>
      </c>
      <c r="T118" s="91" t="s">
        <v>15</v>
      </c>
      <c r="U118" s="91" t="s">
        <v>15</v>
      </c>
    </row>
    <row r="119" spans="1:22" ht="45" x14ac:dyDescent="0.2">
      <c r="A119" s="245"/>
      <c r="B119" s="247"/>
      <c r="C119" s="246"/>
      <c r="D119" s="111" t="s">
        <v>132</v>
      </c>
      <c r="E119" s="207" t="s">
        <v>269</v>
      </c>
      <c r="F119" s="21"/>
      <c r="G119" s="30"/>
      <c r="H119"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19" s="37"/>
      <c r="J119" s="37"/>
      <c r="K119" s="91" t="s">
        <v>15</v>
      </c>
      <c r="L119" s="91" t="s">
        <v>15</v>
      </c>
      <c r="M119" s="91" t="s">
        <v>15</v>
      </c>
      <c r="N119" s="91" t="s">
        <v>15</v>
      </c>
      <c r="O119" s="91" t="s">
        <v>15</v>
      </c>
      <c r="P119" s="247"/>
      <c r="Q119" s="247"/>
      <c r="R119" s="242"/>
      <c r="S119" s="91" t="s">
        <v>15</v>
      </c>
      <c r="T119" s="91" t="s">
        <v>15</v>
      </c>
      <c r="U119" s="91" t="s">
        <v>15</v>
      </c>
    </row>
    <row r="120" spans="1:22" ht="45" x14ac:dyDescent="0.2">
      <c r="A120" s="245"/>
      <c r="B120" s="247"/>
      <c r="C120" s="246"/>
      <c r="D120" s="111" t="s">
        <v>133</v>
      </c>
      <c r="E120" s="147" t="s">
        <v>270</v>
      </c>
      <c r="F120" s="21"/>
      <c r="G120" s="30"/>
      <c r="H120" s="126"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20" s="37"/>
      <c r="J120" s="37"/>
      <c r="K120" s="91" t="s">
        <v>15</v>
      </c>
      <c r="L120" s="91" t="s">
        <v>15</v>
      </c>
      <c r="M120" s="91" t="s">
        <v>15</v>
      </c>
      <c r="N120" s="91" t="s">
        <v>15</v>
      </c>
      <c r="O120" s="91" t="s">
        <v>15</v>
      </c>
      <c r="P120" s="247"/>
      <c r="Q120" s="247"/>
      <c r="R120" s="242"/>
      <c r="S120" s="91" t="s">
        <v>15</v>
      </c>
      <c r="T120" s="91" t="s">
        <v>15</v>
      </c>
      <c r="U120" s="91" t="s">
        <v>15</v>
      </c>
    </row>
    <row r="121" spans="1:22" ht="45" x14ac:dyDescent="0.2">
      <c r="A121" s="256"/>
      <c r="B121" s="258"/>
      <c r="C121" s="246"/>
      <c r="D121" s="111" t="s">
        <v>134</v>
      </c>
      <c r="E121" s="147" t="s">
        <v>271</v>
      </c>
      <c r="F121" s="21"/>
      <c r="G121" s="22"/>
      <c r="H121" s="150"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21" s="37"/>
      <c r="J121" s="37"/>
      <c r="K121" s="91" t="s">
        <v>15</v>
      </c>
      <c r="L121" s="91" t="s">
        <v>15</v>
      </c>
      <c r="M121" s="91" t="s">
        <v>15</v>
      </c>
      <c r="N121" s="91" t="s">
        <v>15</v>
      </c>
      <c r="O121" s="91" t="s">
        <v>15</v>
      </c>
      <c r="P121" s="258"/>
      <c r="Q121" s="258"/>
      <c r="R121" s="257"/>
      <c r="S121" s="91" t="s">
        <v>15</v>
      </c>
      <c r="T121" s="91" t="s">
        <v>15</v>
      </c>
      <c r="U121" s="91" t="s">
        <v>15</v>
      </c>
    </row>
    <row r="122" spans="1:22" ht="45" x14ac:dyDescent="0.2">
      <c r="A122" s="259"/>
      <c r="B122" s="258"/>
      <c r="C122" s="246"/>
      <c r="D122" s="151" t="s">
        <v>135</v>
      </c>
      <c r="E122" s="147" t="s">
        <v>272</v>
      </c>
      <c r="F122" s="21"/>
      <c r="G122" s="22"/>
      <c r="H122" s="150"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22" s="39"/>
      <c r="J122" s="39"/>
      <c r="K122" s="152" t="s">
        <v>15</v>
      </c>
      <c r="L122" s="152" t="s">
        <v>15</v>
      </c>
      <c r="M122" s="152" t="s">
        <v>15</v>
      </c>
      <c r="N122" s="152" t="s">
        <v>15</v>
      </c>
      <c r="O122" s="91" t="s">
        <v>15</v>
      </c>
      <c r="P122" s="253"/>
      <c r="Q122" s="253"/>
      <c r="R122" s="262"/>
      <c r="S122" s="91" t="s">
        <v>15</v>
      </c>
      <c r="T122" s="91" t="s">
        <v>15</v>
      </c>
      <c r="U122" s="91" t="s">
        <v>15</v>
      </c>
    </row>
    <row r="123" spans="1:22" ht="270" x14ac:dyDescent="0.2">
      <c r="A123" s="225" t="s">
        <v>172</v>
      </c>
      <c r="B123" s="105" t="s">
        <v>300</v>
      </c>
      <c r="C123" s="105" t="s">
        <v>85</v>
      </c>
      <c r="D123" s="105" t="s">
        <v>192</v>
      </c>
      <c r="E123" s="95" t="s">
        <v>193</v>
      </c>
      <c r="F123" s="31"/>
      <c r="G123" s="21"/>
      <c r="H123"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23" s="37"/>
      <c r="J123" s="37"/>
      <c r="K123" s="91" t="s">
        <v>15</v>
      </c>
      <c r="L123" s="91" t="s">
        <v>15</v>
      </c>
      <c r="M123" s="91" t="s">
        <v>15</v>
      </c>
      <c r="N123" s="91" t="s">
        <v>15</v>
      </c>
      <c r="O123" s="91" t="s">
        <v>15</v>
      </c>
      <c r="P123" s="153" t="s">
        <v>136</v>
      </c>
      <c r="Q123" s="154" t="s">
        <v>137</v>
      </c>
      <c r="R123" s="100" t="s">
        <v>17</v>
      </c>
      <c r="S123" s="91" t="s">
        <v>15</v>
      </c>
      <c r="T123" s="91" t="s">
        <v>15</v>
      </c>
      <c r="U123" s="91" t="s">
        <v>15</v>
      </c>
    </row>
    <row r="124" spans="1:22" ht="150.75" x14ac:dyDescent="0.2">
      <c r="A124" s="225" t="s">
        <v>168</v>
      </c>
      <c r="B124" s="129" t="s">
        <v>301</v>
      </c>
      <c r="C124" s="129" t="s">
        <v>85</v>
      </c>
      <c r="D124" s="96" t="s">
        <v>302</v>
      </c>
      <c r="E124" s="95" t="s">
        <v>303</v>
      </c>
      <c r="F124" s="31"/>
      <c r="G124" s="21"/>
      <c r="H124"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24" s="37"/>
      <c r="J124" s="37"/>
      <c r="K124" s="91" t="s">
        <v>15</v>
      </c>
      <c r="L124" s="91" t="s">
        <v>15</v>
      </c>
      <c r="M124" s="91" t="s">
        <v>15</v>
      </c>
      <c r="N124" s="91" t="s">
        <v>15</v>
      </c>
      <c r="O124" s="91" t="s">
        <v>15</v>
      </c>
      <c r="P124" s="155" t="s">
        <v>136</v>
      </c>
      <c r="Q124" s="154" t="s">
        <v>137</v>
      </c>
      <c r="R124" s="100" t="s">
        <v>17</v>
      </c>
      <c r="S124" s="91" t="s">
        <v>15</v>
      </c>
      <c r="T124" s="91" t="s">
        <v>15</v>
      </c>
      <c r="U124" s="91" t="s">
        <v>15</v>
      </c>
    </row>
    <row r="125" spans="1:22" ht="225" x14ac:dyDescent="0.2">
      <c r="A125" s="226" t="s">
        <v>172</v>
      </c>
      <c r="B125" s="60" t="s">
        <v>304</v>
      </c>
      <c r="C125" s="60" t="s">
        <v>85</v>
      </c>
      <c r="D125" s="105" t="s">
        <v>305</v>
      </c>
      <c r="E125" s="105" t="s">
        <v>306</v>
      </c>
      <c r="F125" s="27"/>
      <c r="G125" s="21"/>
      <c r="H125" s="62"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25" s="37"/>
      <c r="J125" s="37"/>
      <c r="K125" s="91" t="s">
        <v>15</v>
      </c>
      <c r="L125" s="91" t="s">
        <v>15</v>
      </c>
      <c r="M125" s="91" t="s">
        <v>15</v>
      </c>
      <c r="N125" s="91" t="s">
        <v>15</v>
      </c>
      <c r="O125" s="91" t="s">
        <v>15</v>
      </c>
      <c r="P125" s="155" t="s">
        <v>136</v>
      </c>
      <c r="Q125" s="154" t="s">
        <v>137</v>
      </c>
      <c r="R125" s="100" t="s">
        <v>17</v>
      </c>
      <c r="S125" s="91" t="s">
        <v>15</v>
      </c>
      <c r="T125" s="91" t="s">
        <v>15</v>
      </c>
      <c r="U125" s="91" t="s">
        <v>15</v>
      </c>
    </row>
    <row r="126" spans="1:22" ht="195" x14ac:dyDescent="0.2">
      <c r="A126" s="108" t="s">
        <v>172</v>
      </c>
      <c r="B126" s="134" t="s">
        <v>307</v>
      </c>
      <c r="C126" s="183" t="s">
        <v>85</v>
      </c>
      <c r="D126" s="184" t="s">
        <v>308</v>
      </c>
      <c r="E126" s="185" t="s">
        <v>309</v>
      </c>
      <c r="F126" s="162"/>
      <c r="G126" s="186"/>
      <c r="H126" s="164" t="str">
        <f>IFERROR(IF(OR(Table4[[#This Row],[Denominator Submission
(From Payment 2)]]="",Table4[[#This Row],[Numerator Submission
(From Payment 2)]]=""),"",IF(Table4[[#This Row],[Denominator Submission
(From Payment 2)]]=0,0,Table4[[#This Row],[Numerator Submission
(From Payment 2)]]/Table4[[#This Row],[Denominator Submission
(From Payment 2)]])),"ERROR, CONTACT DHCS")</f>
        <v/>
      </c>
      <c r="I126" s="187"/>
      <c r="J126" s="187"/>
      <c r="K126" s="188" t="s">
        <v>15</v>
      </c>
      <c r="L126" s="188" t="s">
        <v>15</v>
      </c>
      <c r="M126" s="188" t="s">
        <v>15</v>
      </c>
      <c r="N126" s="188" t="s">
        <v>15</v>
      </c>
      <c r="O126" s="152" t="s">
        <v>15</v>
      </c>
      <c r="P126" s="189" t="s">
        <v>136</v>
      </c>
      <c r="Q126" s="154" t="s">
        <v>137</v>
      </c>
      <c r="R126" s="100" t="s">
        <v>17</v>
      </c>
      <c r="S126" s="152" t="s">
        <v>15</v>
      </c>
      <c r="T126" s="152" t="s">
        <v>15</v>
      </c>
      <c r="U126" s="152" t="s">
        <v>15</v>
      </c>
    </row>
    <row r="127" spans="1:22" ht="15.75" hidden="1" x14ac:dyDescent="0.2">
      <c r="A127" s="190" t="s">
        <v>32</v>
      </c>
      <c r="B127" s="191"/>
      <c r="C127" s="192"/>
      <c r="D127" s="192"/>
      <c r="E127" s="192"/>
      <c r="F127" s="194"/>
      <c r="G127" s="194"/>
      <c r="H127" s="195" t="str">
        <f>IFERROR(Table4[[#This Row],[Numerator Submission
(From Payment 2)]]/Table4[[#This Row],[Denominator Submission
(From Payment 2)]],"")</f>
        <v/>
      </c>
      <c r="I127" s="196"/>
      <c r="J127" s="197"/>
      <c r="K127" s="197"/>
      <c r="L127" s="197"/>
      <c r="M127" s="198" t="str">
        <f>IFERROR(Table4[[#This Row],[Numerator Submission
(From Payment 1)]]/Table4[[#This Row],[Denominator Submission
(From Payment 1)]],"")</f>
        <v/>
      </c>
      <c r="N127" s="193" t="str">
        <f>IFERROR((Table4[[#This Row],[Measure Result
(Automatically Calculates)]]-Table4[[#This Row],[Baseline Result
(From Payment 1)]])/Table4[[#This Row],[Baseline Result
(From Payment 1)]],"")</f>
        <v/>
      </c>
      <c r="O127" s="193"/>
      <c r="P127" s="199"/>
      <c r="Q127" s="200"/>
      <c r="R127" s="201"/>
      <c r="S127" s="202" t="str">
        <f>IFERROR(IF($B$11="No","Performance Target Not Applicable",IF(Table4[[#This Row],[Percentage Point Change from Baseline
(Automatically Calculates)]]&gt;=((1-Table4[[#This Row],[Baseline Result
(From Payment 1)]])*0.2),"Yes","No")),"")</f>
        <v/>
      </c>
      <c r="T127" s="202" t="str">
        <f>IFERROR(IF($B$11="No","Performance Target Not Applicable",IF(Table4[[#This Row],[Gap Improvement Target Met?]]="Yes","Not Applicable; Gap Improvement Target Met",IF(((Table4[[#This Row],[Numerator Submission
(From Payment 2)]]-Table4[[#This Row],[Numerator Submission
(From Payment 1)]])/Table4[[#This Row],[Numerator Submission
(From Payment 1)]])&gt;=0.2,"Yes","No"))),"")</f>
        <v/>
      </c>
      <c r="U127" s="202" t="str">
        <f>IFERROR(IF($B$11="No","Performance Target Not Applicable",IF(Table4[[#This Row],[Denominator Submission
(From Payment 2)]]="","",IF(Table4[[#This Row],[Gap Improvement Target Met?]]="Yes","Not Applicable; Gap Improvement Target Met",IF(Table4[[#This Row],[Denominator Submission
(From Payment 2)]]&gt;Table4[[#This Row],[Denominator Submission
(From Payment 1)]],"Yes","No")))),"")</f>
        <v/>
      </c>
      <c r="V127" s="5"/>
    </row>
    <row r="128" spans="1:22" ht="15" hidden="1" x14ac:dyDescent="0.2"/>
    <row r="129" ht="15" hidden="1" x14ac:dyDescent="0.2"/>
    <row r="130" ht="15" hidden="1" x14ac:dyDescent="0.2"/>
    <row r="131" ht="15" hidden="1" x14ac:dyDescent="0.2"/>
    <row r="132" ht="15" hidden="1" x14ac:dyDescent="0.2"/>
    <row r="133" ht="15" hidden="1" x14ac:dyDescent="0.2"/>
    <row r="134" ht="15" hidden="1" x14ac:dyDescent="0.2"/>
    <row r="135" ht="15" hidden="1" x14ac:dyDescent="0.2"/>
    <row r="136" ht="15" hidden="1" x14ac:dyDescent="0.2"/>
    <row r="137" ht="15" hidden="1" x14ac:dyDescent="0.2"/>
    <row r="138" ht="15" hidden="1" x14ac:dyDescent="0.2"/>
    <row r="139" ht="15" hidden="1" x14ac:dyDescent="0.2"/>
    <row r="140" ht="15" hidden="1" x14ac:dyDescent="0.2"/>
    <row r="141" ht="15" hidden="1" x14ac:dyDescent="0.2"/>
    <row r="142" ht="15" hidden="1" x14ac:dyDescent="0.2"/>
    <row r="143" ht="15" hidden="1" x14ac:dyDescent="0.2"/>
    <row r="144" ht="15" hidden="1" x14ac:dyDescent="0.2"/>
    <row r="145" ht="15" hidden="1" x14ac:dyDescent="0.2"/>
    <row r="146" ht="15" hidden="1" x14ac:dyDescent="0.2"/>
    <row r="147" ht="15" hidden="1" x14ac:dyDescent="0.2"/>
    <row r="148" ht="15" hidden="1" x14ac:dyDescent="0.2"/>
    <row r="149" ht="15" hidden="1" x14ac:dyDescent="0.2"/>
    <row r="150" ht="15" hidden="1" x14ac:dyDescent="0.2"/>
    <row r="151" ht="15" hidden="1" x14ac:dyDescent="0.2"/>
    <row r="152" ht="15" hidden="1" x14ac:dyDescent="0.2"/>
    <row r="153" ht="15" hidden="1" x14ac:dyDescent="0.2"/>
    <row r="154" ht="15" hidden="1" x14ac:dyDescent="0.2"/>
    <row r="155" ht="15" hidden="1" x14ac:dyDescent="0.2"/>
    <row r="156" ht="15" hidden="1" x14ac:dyDescent="0.2"/>
    <row r="157" ht="15" hidden="1" x14ac:dyDescent="0.2"/>
    <row r="158" ht="15" hidden="1" x14ac:dyDescent="0.2"/>
    <row r="159" ht="15" hidden="1" x14ac:dyDescent="0.2"/>
    <row r="160" ht="15" hidden="1" x14ac:dyDescent="0.2"/>
    <row r="161" ht="15" hidden="1" x14ac:dyDescent="0.2"/>
    <row r="162" ht="15" hidden="1" x14ac:dyDescent="0.2"/>
    <row r="163" ht="15" hidden="1" x14ac:dyDescent="0.2"/>
    <row r="164" ht="15" hidden="1" x14ac:dyDescent="0.2"/>
    <row r="165" ht="15" hidden="1" x14ac:dyDescent="0.2"/>
    <row r="166" ht="0" hidden="1" customHeight="1" x14ac:dyDescent="0.2"/>
  </sheetData>
  <sheetProtection algorithmName="SHA-512" hashValue="cIh8kdDJVeoBIRKjZBgCnDQIqkzuKE8iswoe+yg3iE/uEIFCdo4KAaMNsRhiPlB/YbCIJjhxRX9eEZNDOBk21Q==" saltValue="ffcAOT09IbHKjKnEJk3ptw==" spinCount="100000" sheet="1" sort="0" autoFilter="0" pivotTables="0"/>
  <phoneticPr fontId="20" type="noConversion"/>
  <dataValidations xWindow="606" yWindow="375" count="10">
    <dataValidation allowBlank="1" showInputMessage="1" showErrorMessage="1" prompt="Enter the M C P county." sqref="B10" xr:uid="{00000000-0002-0000-0100-000000000000}"/>
    <dataValidation allowBlank="1" showInputMessage="1" showErrorMessage="1" prompt="Enter the M C P name." sqref="B9" xr:uid="{00000000-0002-0000-0100-000001000000}"/>
    <dataValidation type="list" allowBlank="1" showInputMessage="1" showErrorMessage="1" prompt="Enter &quot;Yes&quot; or &quot;No&quot;: if this is a former W P C or H H P County." sqref="B11" xr:uid="{00000000-0002-0000-0100-000002000000}">
      <formula1>$A$3:$A$4</formula1>
    </dataValidation>
    <dataValidation type="textLength" allowBlank="1" showInputMessage="1" showErrorMessage="1" promptTitle="300 Character Limit" prompt="If additional space is needed, please reach out to D H C S. This field is optional to provide context on the collection method." sqref="J15:J126" xr:uid="{00000000-0002-0000-0100-000003000000}">
      <formula1>1</formula1>
      <formula2>300</formula2>
    </dataValidation>
    <dataValidation type="list" allowBlank="1" showInputMessage="1" showErrorMessage="1" prompt="Select from drop-down options: Administrative, Electronic, Hybrid, Other)." sqref="I15:I126" xr:uid="{00000000-0002-0000-0100-000005000000}">
      <formula1>$I$10:$I$13</formula1>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erator for this Payment 2 measure as a numeric value." sqref="F15:F126" xr:uid="{0F50E221-8069-4A9E-973F-F9309545133F}">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denominator for this Payment 2 measure as a numeric value." sqref="G15:G126" xr:uid="{31C41E8F-E613-4528-98BA-9A1405E8620A}">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erator submitted for this measure in Payment 1 as a numeric value. M C Ps may submit revised values." sqref="K89:K104 K15:K69" xr:uid="{7017E62C-C399-4D21-89E3-B340C03C7A98}">
      <formula1>-1000000000</formula1>
      <formula2>10000000000</formula2>
    </dataValidation>
    <dataValidation allowBlank="1" showInputMessage="1" showErrorMessage="1" prompt="Not Applicable." sqref="K70:K88 K105:K126 L70:L88 L105:L126" xr:uid="{6289BB40-2410-4B53-B9F5-F0F7F6659E06}"/>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denominator submitted for this measure in Payment 1 as a numeric value. M C Ps may submit revised values." sqref="L89:L104 L15:L69" xr:uid="{6A10D0B3-C1BB-432B-B55C-BF64E46AB155}">
      <formula1>-1000000000</formula1>
      <formula2>10000000000</formula2>
    </dataValidation>
  </dataValidations>
  <pageMargins left="0.7" right="0.7" top="0.75" bottom="0.75" header="0.3" footer="0.3"/>
  <pageSetup orientation="portrait" horizontalDpi="204" verticalDpi="196" r:id="rId1"/>
  <headerFooter>
    <oddHeader>&amp;L&amp;"Arial,Regular"&amp;12State of California
Health and Human Services Agency&amp;R&amp;"Arial,Regular"&amp;12Department of Health Care Services</oddHeader>
    <oddFooter>&amp;L&amp;"Arial,Regular"&amp;12DHCS 8203 (08/2022)&amp;RPage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Language xmlns="http://schemas.microsoft.com/sharepoint/v3">English</Language>
    <Abstract xmlns="69bc34b3-1921-46c7-8c7a-d18363374b4b" xsi:nil="true"/>
    <TAGender xmlns="69bc34b3-1921-46c7-8c7a-d18363374b4b" xsi:nil="true"/>
    <TAGEthnicity xmlns="69bc34b3-1921-46c7-8c7a-d18363374b4b" xsi:nil="true"/>
    <_dlc_DocId xmlns="69bc34b3-1921-46c7-8c7a-d18363374b4b">DHCSDOC-1797567310-6124</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20</Value>
    </TaxCatchAll>
    <_dlc_DocIdUrl xmlns="69bc34b3-1921-46c7-8c7a-d18363374b4b">
      <Url>https://dhcscagovauthoring/_layouts/15/DocIdRedir.aspx?ID=DHCSDOC-1797567310-6124</Url>
      <Description>DHCSDOC-1797567310-6124</Description>
    </_dlc_DocIdUrl>
    <Reading_x0020_Level xmlns="c1c1dc04-eeda-4b6e-b2df-40979f5da1d3" xsi:nil="true"/>
    <TAGAge xmlns="69bc34b3-1921-46c7-8c7a-d18363374b4b" xsi:nil="true"/>
  </documentManagement>
</p:properties>
</file>

<file path=customXml/item2.xml>��< ? x m l   v e r s i o n = " 1 . 0 "   e n c o d i n g = " u t f - 1 6 " ? > < p r o p e r t i e s   x m l n s = " h t t p : / / w w w . i m a n a g e . c o m / w o r k / x m l s c h e m a " >  
     < d o c u m e n t i d > M A N A T T ! 4 0 1 6 4 9 3 5 5 . 2 < / d o c u m e n t i d >  
     < s e n d e r i d > K L A U R I L A < / s e n d e r i d >  
     < s e n d e r e m a i l > K L a u r i l a @ m a n a t t . c o m < / s e n d e r e m a i l >  
     < l a s t m o d i f i e d > 2 0 2 2 - 0 9 - 3 0 T 1 6 : 1 1 : 5 0 . 0 0 0 0 0 0 0 - 0 4 : 0 0 < / l a s t m o d i f i e d >  
     < d a t a b a s e > M A N A T T < / d a t a b a s e >  
 < / 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ABE934-AFEE-4312-8736-A98A2BD61CD8}">
  <ds:schemaRefs>
    <ds:schemaRef ds:uri="69bc34b3-1921-46c7-8c7a-d18363374b4b"/>
    <ds:schemaRef ds:uri="http://purl.org/dc/dcmitype/"/>
    <ds:schemaRef ds:uri="http://schemas.microsoft.com/office/2006/documentManagement/types"/>
    <ds:schemaRef ds:uri="http://schemas.microsoft.com/sharepoint/v3"/>
    <ds:schemaRef ds:uri="http://schemas.openxmlformats.org/package/2006/metadata/core-properties"/>
    <ds:schemaRef ds:uri="c1c1dc04-eeda-4b6e-b2df-40979f5da1d3"/>
    <ds:schemaRef ds:uri="http://purl.org/dc/terms/"/>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E2A067E-5EFA-4212-A069-891E601593CC}">
  <ds:schemaRefs>
    <ds:schemaRef ds:uri="http://www.imanage.com/work/xmlschema"/>
  </ds:schemaRefs>
</ds:datastoreItem>
</file>

<file path=customXml/itemProps3.xml><?xml version="1.0" encoding="utf-8"?>
<ds:datastoreItem xmlns:ds="http://schemas.openxmlformats.org/officeDocument/2006/customXml" ds:itemID="{E30C080F-3D4D-4CA8-ABF8-FC4A51C11D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A34364F-D59B-407D-BCF6-BF5073A15AC7}">
  <ds:schemaRefs>
    <ds:schemaRef ds:uri="http://schemas.microsoft.com/sharepoint/events"/>
  </ds:schemaRefs>
</ds:datastoreItem>
</file>

<file path=customXml/itemProps5.xml><?xml version="1.0" encoding="utf-8"?>
<ds:datastoreItem xmlns:ds="http://schemas.openxmlformats.org/officeDocument/2006/customXml" ds:itemID="{5962F0B3-27BF-44CA-961A-437D005E77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Payment 2_Quant Prog Report 2A</vt:lpstr>
      <vt:lpstr>TitleRegion1.a13.j13.3</vt:lpstr>
    </vt:vector>
  </TitlesOfParts>
  <Company>Manatt Phelps Phillips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CalAIM-Incentive-Payment-Program-Gap-Progress-Report-Payment-2-Reporting-Template</dc:title>
  <dc:creator>Emma Daugherty</dc:creator>
  <cp:keywords>payment, two, 2, ecm, ilos, community, supports, progress, calaim, incentive, program, ipp, gap, ecm, ilos</cp:keywords>
  <cp:lastModifiedBy>Brennan, Tyler@DHCS</cp:lastModifiedBy>
  <cp:lastPrinted>2022-08-09T15:56:53Z</cp:lastPrinted>
  <dcterms:created xsi:type="dcterms:W3CDTF">2021-10-08T18:50:28Z</dcterms:created>
  <dcterms:modified xsi:type="dcterms:W3CDTF">2022-12-28T18:39:52Z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3d0b2b28-1d7a-496e-a421-8e0999665def</vt:lpwstr>
  </property>
  <property fmtid="{D5CDD505-2E9C-101B-9397-08002B2CF9AE}" pid="4" name="Division">
    <vt:lpwstr>20;#Managed Care Quality and Monitoring|b4f48c19-b6a3-4072-85c4-d61dba84e35f</vt:lpwstr>
  </property>
</Properties>
</file>