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xydpZVZkWedMcLza4W7FuMZQZ5YdM2DSX3yusJRLYuTtkKJWvMPf2B75vpcFXEc66KCIie/wu9+nIVc3a/RfLA==" workbookSaltValue="WcxR1r+CGoLRttNGWicpSA==" workbookSpinCount="100000" lockStructure="1"/>
  <bookViews>
    <workbookView xWindow="0" yWindow="0" windowWidth="28800" windowHeight="11475"/>
  </bookViews>
  <sheets>
    <sheet name="Supplemental Chart 2" sheetId="2" r:id="rId1"/>
  </sheets>
  <definedNames>
    <definedName name="_xlnm.Print_Area" localSheetId="0">'Supplemental Chart 2'!$A$1:$R$94</definedName>
    <definedName name="_xlnm.Print_Titles" localSheetId="0">'Supplemental Chart 2'!$1:$4</definedName>
    <definedName name="TitleRegion1.a6.r43.1">'Supplemental Chart 2'!$A$6</definedName>
    <definedName name="TitleRegion2.a53.90.1">'Supplemental Chart 2'!$A$50</definedName>
    <definedName name="TitleRegion3.a99.r138.1">'Supplemental Chart 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2" i="2" l="1"/>
  <c r="P42" i="2"/>
  <c r="M86" i="2"/>
  <c r="L86" i="2"/>
  <c r="K86" i="2"/>
  <c r="J86" i="2"/>
  <c r="M85" i="2"/>
  <c r="L85" i="2"/>
  <c r="K85" i="2"/>
  <c r="J85" i="2"/>
  <c r="M84" i="2"/>
  <c r="L84" i="2"/>
  <c r="K84" i="2"/>
  <c r="J84" i="2"/>
  <c r="E84" i="2"/>
  <c r="F84" i="2"/>
  <c r="G84" i="2"/>
  <c r="H84" i="2"/>
  <c r="E85" i="2"/>
  <c r="F85" i="2"/>
  <c r="G85" i="2"/>
  <c r="H85" i="2"/>
  <c r="E86" i="2"/>
  <c r="F86" i="2"/>
  <c r="G86" i="2"/>
  <c r="H86" i="2"/>
  <c r="D86" i="2"/>
  <c r="R82" i="2"/>
  <c r="Q82" i="2"/>
  <c r="P82" i="2"/>
  <c r="O82" i="2"/>
  <c r="I82" i="2"/>
  <c r="I86" i="2" s="1"/>
  <c r="D82" i="2"/>
  <c r="R81" i="2"/>
  <c r="Q81" i="2"/>
  <c r="P81" i="2"/>
  <c r="O81" i="2"/>
  <c r="I81" i="2"/>
  <c r="D81" i="2"/>
  <c r="R80" i="2"/>
  <c r="Q80" i="2"/>
  <c r="P80" i="2"/>
  <c r="O80" i="2"/>
  <c r="I80" i="2"/>
  <c r="I79" i="2" s="1"/>
  <c r="D80" i="2"/>
  <c r="M79" i="2"/>
  <c r="L79" i="2"/>
  <c r="K79" i="2"/>
  <c r="J79" i="2"/>
  <c r="H79" i="2"/>
  <c r="G79" i="2"/>
  <c r="F79" i="2"/>
  <c r="E79" i="2"/>
  <c r="R78" i="2"/>
  <c r="Q78" i="2"/>
  <c r="P78" i="2"/>
  <c r="O78" i="2"/>
  <c r="I78" i="2"/>
  <c r="D78" i="2"/>
  <c r="D76" i="2" s="1"/>
  <c r="R77" i="2"/>
  <c r="Q77" i="2"/>
  <c r="P77" i="2"/>
  <c r="O77" i="2"/>
  <c r="I77" i="2"/>
  <c r="N77" i="2" s="1"/>
  <c r="D77" i="2"/>
  <c r="M76" i="2"/>
  <c r="R76" i="2" s="1"/>
  <c r="L76" i="2"/>
  <c r="Q76" i="2" s="1"/>
  <c r="K76" i="2"/>
  <c r="J76" i="2"/>
  <c r="I76" i="2"/>
  <c r="H76" i="2"/>
  <c r="G76" i="2"/>
  <c r="F76" i="2"/>
  <c r="E76" i="2"/>
  <c r="R75" i="2"/>
  <c r="Q75" i="2"/>
  <c r="P75" i="2"/>
  <c r="O75" i="2"/>
  <c r="I75" i="2"/>
  <c r="D75" i="2"/>
  <c r="R74" i="2"/>
  <c r="Q74" i="2"/>
  <c r="P74" i="2"/>
  <c r="O74" i="2"/>
  <c r="I74" i="2"/>
  <c r="I73" i="2" s="1"/>
  <c r="D74" i="2"/>
  <c r="D73" i="2" s="1"/>
  <c r="M73" i="2"/>
  <c r="L73" i="2"/>
  <c r="K73" i="2"/>
  <c r="P73" i="2" s="1"/>
  <c r="J73" i="2"/>
  <c r="O73" i="2" s="1"/>
  <c r="H73" i="2"/>
  <c r="R73" i="2" s="1"/>
  <c r="G73" i="2"/>
  <c r="F73" i="2"/>
  <c r="E73" i="2"/>
  <c r="D69" i="2"/>
  <c r="I69" i="2"/>
  <c r="O69" i="2"/>
  <c r="P69" i="2"/>
  <c r="Q69" i="2"/>
  <c r="R69" i="2"/>
  <c r="R72" i="2"/>
  <c r="Q72" i="2"/>
  <c r="P72" i="2"/>
  <c r="O72" i="2"/>
  <c r="I72" i="2"/>
  <c r="D72" i="2"/>
  <c r="R71" i="2"/>
  <c r="Q71" i="2"/>
  <c r="P71" i="2"/>
  <c r="O71" i="2"/>
  <c r="I71" i="2"/>
  <c r="D71" i="2"/>
  <c r="M70" i="2"/>
  <c r="L70" i="2"/>
  <c r="K70" i="2"/>
  <c r="J70" i="2"/>
  <c r="H70" i="2"/>
  <c r="G70" i="2"/>
  <c r="F70" i="2"/>
  <c r="E70" i="2"/>
  <c r="M43" i="2"/>
  <c r="R43" i="2" s="1"/>
  <c r="L43" i="2"/>
  <c r="Q43" i="2" s="1"/>
  <c r="K43" i="2"/>
  <c r="P43" i="2" s="1"/>
  <c r="J43" i="2"/>
  <c r="O43" i="2" s="1"/>
  <c r="M42" i="2"/>
  <c r="R42" i="2" s="1"/>
  <c r="L42" i="2"/>
  <c r="K42" i="2"/>
  <c r="J42" i="2"/>
  <c r="O42" i="2" s="1"/>
  <c r="E43" i="2"/>
  <c r="F43" i="2"/>
  <c r="G43" i="2"/>
  <c r="H43" i="2"/>
  <c r="E42" i="2"/>
  <c r="F42" i="2"/>
  <c r="G42" i="2"/>
  <c r="H42" i="2"/>
  <c r="M41" i="2"/>
  <c r="R41" i="2" s="1"/>
  <c r="L41" i="2"/>
  <c r="Q41" i="2" s="1"/>
  <c r="K41" i="2"/>
  <c r="P41" i="2" s="1"/>
  <c r="J41" i="2"/>
  <c r="O41" i="2" s="1"/>
  <c r="E41" i="2"/>
  <c r="F41" i="2"/>
  <c r="G41" i="2"/>
  <c r="H41" i="2"/>
  <c r="I39" i="2"/>
  <c r="D39" i="2"/>
  <c r="R38" i="2"/>
  <c r="Q38" i="2"/>
  <c r="P38" i="2"/>
  <c r="O38" i="2"/>
  <c r="I38" i="2"/>
  <c r="D38" i="2"/>
  <c r="R37" i="2"/>
  <c r="Q37" i="2"/>
  <c r="P37" i="2"/>
  <c r="O37" i="2"/>
  <c r="I37" i="2"/>
  <c r="D37" i="2"/>
  <c r="M36" i="2"/>
  <c r="L36" i="2"/>
  <c r="K36" i="2"/>
  <c r="J36" i="2"/>
  <c r="H36" i="2"/>
  <c r="G36" i="2"/>
  <c r="F36" i="2"/>
  <c r="E36" i="2"/>
  <c r="R35" i="2"/>
  <c r="Q35" i="2"/>
  <c r="P35" i="2"/>
  <c r="O35" i="2"/>
  <c r="I35" i="2"/>
  <c r="D35" i="2"/>
  <c r="R34" i="2"/>
  <c r="Q34" i="2"/>
  <c r="P34" i="2"/>
  <c r="O34" i="2"/>
  <c r="I34" i="2"/>
  <c r="D34" i="2"/>
  <c r="M33" i="2"/>
  <c r="L33" i="2"/>
  <c r="K33" i="2"/>
  <c r="J33" i="2"/>
  <c r="H33" i="2"/>
  <c r="G33" i="2"/>
  <c r="F33" i="2"/>
  <c r="E33" i="2"/>
  <c r="R29" i="2"/>
  <c r="Q29" i="2"/>
  <c r="P29" i="2"/>
  <c r="O29" i="2"/>
  <c r="I29" i="2"/>
  <c r="D29" i="2"/>
  <c r="R32" i="2"/>
  <c r="Q32" i="2"/>
  <c r="P32" i="2"/>
  <c r="O32" i="2"/>
  <c r="I32" i="2"/>
  <c r="D32" i="2"/>
  <c r="R31" i="2"/>
  <c r="Q31" i="2"/>
  <c r="P31" i="2"/>
  <c r="O31" i="2"/>
  <c r="I31" i="2"/>
  <c r="D31" i="2"/>
  <c r="M30" i="2"/>
  <c r="L30" i="2"/>
  <c r="K30" i="2"/>
  <c r="J30" i="2"/>
  <c r="H30" i="2"/>
  <c r="G30" i="2"/>
  <c r="F30" i="2"/>
  <c r="E30" i="2"/>
  <c r="R28" i="2"/>
  <c r="Q28" i="2"/>
  <c r="P28" i="2"/>
  <c r="O28" i="2"/>
  <c r="I28" i="2"/>
  <c r="D28" i="2"/>
  <c r="R27" i="2"/>
  <c r="Q27" i="2"/>
  <c r="P27" i="2"/>
  <c r="O27" i="2"/>
  <c r="I27" i="2"/>
  <c r="D27" i="2"/>
  <c r="M26" i="2"/>
  <c r="L26" i="2"/>
  <c r="K26" i="2"/>
  <c r="J26" i="2"/>
  <c r="H26" i="2"/>
  <c r="G26" i="2"/>
  <c r="F26" i="2"/>
  <c r="E26" i="2"/>
  <c r="Q73" i="2" l="1"/>
  <c r="R79" i="2"/>
  <c r="N82" i="2"/>
  <c r="P79" i="2"/>
  <c r="Q79" i="2"/>
  <c r="N81" i="2"/>
  <c r="D79" i="2"/>
  <c r="N80" i="2"/>
  <c r="O79" i="2"/>
  <c r="N76" i="2"/>
  <c r="O76" i="2"/>
  <c r="P76" i="2"/>
  <c r="N78" i="2"/>
  <c r="N75" i="2"/>
  <c r="N73" i="2"/>
  <c r="N79" i="2"/>
  <c r="N74" i="2"/>
  <c r="D43" i="2"/>
  <c r="N69" i="2"/>
  <c r="Q70" i="2"/>
  <c r="R70" i="2"/>
  <c r="I43" i="2"/>
  <c r="N43" i="2" s="1"/>
  <c r="N71" i="2"/>
  <c r="N72" i="2"/>
  <c r="D70" i="2"/>
  <c r="I70" i="2"/>
  <c r="O70" i="2"/>
  <c r="P70" i="2"/>
  <c r="O33" i="2"/>
  <c r="Q36" i="2"/>
  <c r="R36" i="2"/>
  <c r="N38" i="2"/>
  <c r="R26" i="2"/>
  <c r="P33" i="2"/>
  <c r="O26" i="2"/>
  <c r="I33" i="2"/>
  <c r="D36" i="2"/>
  <c r="O30" i="2"/>
  <c r="Q33" i="2"/>
  <c r="I36" i="2"/>
  <c r="N37" i="2"/>
  <c r="P30" i="2"/>
  <c r="R33" i="2"/>
  <c r="O36" i="2"/>
  <c r="Q26" i="2"/>
  <c r="Q30" i="2"/>
  <c r="P36" i="2"/>
  <c r="N34" i="2"/>
  <c r="N35" i="2"/>
  <c r="D33" i="2"/>
  <c r="I30" i="2"/>
  <c r="N32" i="2"/>
  <c r="N31" i="2"/>
  <c r="D30" i="2"/>
  <c r="P26" i="2"/>
  <c r="R30" i="2"/>
  <c r="N29" i="2"/>
  <c r="I26" i="2"/>
  <c r="N27" i="2"/>
  <c r="N28" i="2"/>
  <c r="D26" i="2"/>
  <c r="I25" i="2"/>
  <c r="D25" i="2"/>
  <c r="I23" i="2"/>
  <c r="D23" i="2"/>
  <c r="I22" i="2"/>
  <c r="D22" i="2"/>
  <c r="I21" i="2"/>
  <c r="D21" i="2"/>
  <c r="I20" i="2"/>
  <c r="D20" i="2"/>
  <c r="I18" i="2"/>
  <c r="D18" i="2"/>
  <c r="I17" i="2"/>
  <c r="D17" i="2"/>
  <c r="I16" i="2"/>
  <c r="D16" i="2"/>
  <c r="I15" i="2"/>
  <c r="D15" i="2"/>
  <c r="I13" i="2"/>
  <c r="D13" i="2"/>
  <c r="I12" i="2"/>
  <c r="D12" i="2"/>
  <c r="I11" i="2"/>
  <c r="D11" i="2"/>
  <c r="I10" i="2"/>
  <c r="D10" i="2"/>
  <c r="D54" i="2"/>
  <c r="I67" i="2"/>
  <c r="D67" i="2"/>
  <c r="I66" i="2"/>
  <c r="D66" i="2"/>
  <c r="I65" i="2"/>
  <c r="D65" i="2"/>
  <c r="I64" i="2"/>
  <c r="D64" i="2"/>
  <c r="I60" i="2"/>
  <c r="I62" i="2"/>
  <c r="I61" i="2"/>
  <c r="I59" i="2"/>
  <c r="D62" i="2"/>
  <c r="D61" i="2"/>
  <c r="D60" i="2"/>
  <c r="D59" i="2"/>
  <c r="I57" i="2"/>
  <c r="I56" i="2"/>
  <c r="I85" i="2" s="1"/>
  <c r="I55" i="2"/>
  <c r="I54" i="2"/>
  <c r="D57" i="2"/>
  <c r="D56" i="2"/>
  <c r="D85" i="2" s="1"/>
  <c r="D55" i="2"/>
  <c r="R67" i="2"/>
  <c r="Q67" i="2"/>
  <c r="P67" i="2"/>
  <c r="O67" i="2"/>
  <c r="R66" i="2"/>
  <c r="Q66" i="2"/>
  <c r="P66" i="2"/>
  <c r="O66" i="2"/>
  <c r="R65" i="2"/>
  <c r="Q65" i="2"/>
  <c r="P65" i="2"/>
  <c r="O65" i="2"/>
  <c r="R64" i="2"/>
  <c r="Q64" i="2"/>
  <c r="P64" i="2"/>
  <c r="O64" i="2"/>
  <c r="R62" i="2"/>
  <c r="Q62" i="2"/>
  <c r="P62" i="2"/>
  <c r="O62" i="2"/>
  <c r="R61" i="2"/>
  <c r="Q61" i="2"/>
  <c r="P61" i="2"/>
  <c r="O61" i="2"/>
  <c r="R60" i="2"/>
  <c r="Q60" i="2"/>
  <c r="P60" i="2"/>
  <c r="O60" i="2"/>
  <c r="R59" i="2"/>
  <c r="Q59" i="2"/>
  <c r="P59" i="2"/>
  <c r="O59" i="2"/>
  <c r="R57" i="2"/>
  <c r="Q57" i="2"/>
  <c r="P57" i="2"/>
  <c r="O57" i="2"/>
  <c r="R56" i="2"/>
  <c r="Q56" i="2"/>
  <c r="P56" i="2"/>
  <c r="O56" i="2"/>
  <c r="R55" i="2"/>
  <c r="Q55" i="2"/>
  <c r="P55" i="2"/>
  <c r="O55" i="2"/>
  <c r="R54" i="2"/>
  <c r="Q54" i="2"/>
  <c r="P54" i="2"/>
  <c r="O54" i="2"/>
  <c r="R39" i="2"/>
  <c r="Q39" i="2"/>
  <c r="P39" i="2"/>
  <c r="O39"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D84" i="2" l="1"/>
  <c r="I84" i="2"/>
  <c r="N70" i="2"/>
  <c r="N61" i="2"/>
  <c r="I41" i="2"/>
  <c r="N55" i="2"/>
  <c r="D41" i="2"/>
  <c r="D42" i="2"/>
  <c r="I42" i="2"/>
  <c r="N36" i="2"/>
  <c r="N33" i="2"/>
  <c r="N30" i="2"/>
  <c r="N56" i="2"/>
  <c r="N26" i="2"/>
  <c r="N59" i="2"/>
  <c r="N66" i="2"/>
  <c r="N21" i="2"/>
  <c r="N12" i="2"/>
  <c r="N62" i="2"/>
  <c r="N23" i="2"/>
  <c r="N54" i="2"/>
  <c r="N64" i="2"/>
  <c r="N17" i="2"/>
  <c r="N22" i="2"/>
  <c r="N20" i="2"/>
  <c r="N67" i="2"/>
  <c r="N15" i="2"/>
  <c r="N60" i="2"/>
  <c r="N57" i="2"/>
  <c r="N65" i="2"/>
  <c r="N25" i="2"/>
  <c r="N18" i="2"/>
  <c r="N13" i="2"/>
  <c r="N16" i="2"/>
  <c r="N41" i="2" l="1"/>
  <c r="N42" i="2"/>
  <c r="M68" i="2"/>
  <c r="L68" i="2"/>
  <c r="K68" i="2"/>
  <c r="J68" i="2"/>
  <c r="I68" i="2"/>
  <c r="H68" i="2"/>
  <c r="G68" i="2"/>
  <c r="F68" i="2"/>
  <c r="E68" i="2"/>
  <c r="D68" i="2"/>
  <c r="M63" i="2"/>
  <c r="L63" i="2"/>
  <c r="K63" i="2"/>
  <c r="J63" i="2"/>
  <c r="I63" i="2"/>
  <c r="H63" i="2"/>
  <c r="G63" i="2"/>
  <c r="F63" i="2"/>
  <c r="E63" i="2"/>
  <c r="D63" i="2"/>
  <c r="M58" i="2"/>
  <c r="L58" i="2"/>
  <c r="K58" i="2"/>
  <c r="J58" i="2"/>
  <c r="I58" i="2"/>
  <c r="H58" i="2"/>
  <c r="G58" i="2"/>
  <c r="F58" i="2"/>
  <c r="E58" i="2"/>
  <c r="D58" i="2"/>
  <c r="M53" i="2"/>
  <c r="L53" i="2"/>
  <c r="K53" i="2"/>
  <c r="J53" i="2"/>
  <c r="I53" i="2"/>
  <c r="I83" i="2" s="1"/>
  <c r="H53" i="2"/>
  <c r="G53" i="2"/>
  <c r="F53" i="2"/>
  <c r="F83" i="2" s="1"/>
  <c r="E53" i="2"/>
  <c r="D53" i="2"/>
  <c r="M24" i="2"/>
  <c r="L24" i="2"/>
  <c r="K24" i="2"/>
  <c r="J24" i="2"/>
  <c r="I24" i="2"/>
  <c r="H24" i="2"/>
  <c r="G24" i="2"/>
  <c r="F24" i="2"/>
  <c r="E24" i="2"/>
  <c r="D24" i="2"/>
  <c r="M19" i="2"/>
  <c r="L19" i="2"/>
  <c r="K19" i="2"/>
  <c r="J19" i="2"/>
  <c r="I19" i="2"/>
  <c r="H19" i="2"/>
  <c r="G19" i="2"/>
  <c r="F19" i="2"/>
  <c r="E19" i="2"/>
  <c r="D19" i="2"/>
  <c r="M14" i="2"/>
  <c r="L14" i="2"/>
  <c r="K14" i="2"/>
  <c r="J14" i="2"/>
  <c r="I14" i="2"/>
  <c r="H14" i="2"/>
  <c r="G14" i="2"/>
  <c r="F14" i="2"/>
  <c r="E14" i="2"/>
  <c r="D14" i="2"/>
  <c r="M9" i="2"/>
  <c r="L9" i="2"/>
  <c r="K9" i="2"/>
  <c r="J9" i="2"/>
  <c r="I9" i="2"/>
  <c r="H9" i="2"/>
  <c r="G9" i="2"/>
  <c r="F9" i="2"/>
  <c r="E9" i="2"/>
  <c r="G83" i="2" l="1"/>
  <c r="H83" i="2"/>
  <c r="J83" i="2"/>
  <c r="K83" i="2"/>
  <c r="D83" i="2"/>
  <c r="L83" i="2"/>
  <c r="E83" i="2"/>
  <c r="M83" i="2"/>
  <c r="O68" i="2"/>
  <c r="F40" i="2"/>
  <c r="E40" i="2"/>
  <c r="M40" i="2"/>
  <c r="G40" i="2"/>
  <c r="J40" i="2"/>
  <c r="O40" i="2" s="1"/>
  <c r="K40" i="2"/>
  <c r="P40" i="2" s="1"/>
  <c r="L40" i="2"/>
  <c r="Q40" i="2" s="1"/>
  <c r="O85" i="2"/>
  <c r="H40" i="2"/>
  <c r="R19" i="2"/>
  <c r="R86" i="2"/>
  <c r="O9" i="2"/>
  <c r="P9" i="2"/>
  <c r="R24" i="2"/>
  <c r="R9" i="2"/>
  <c r="Q14" i="2"/>
  <c r="O86" i="2"/>
  <c r="O58" i="2"/>
  <c r="Q9" i="2"/>
  <c r="P14" i="2"/>
  <c r="R14" i="2"/>
  <c r="P86" i="2"/>
  <c r="P58" i="2"/>
  <c r="N63" i="2"/>
  <c r="O14" i="2"/>
  <c r="P19" i="2"/>
  <c r="Q19" i="2"/>
  <c r="Q86" i="2"/>
  <c r="O53" i="2"/>
  <c r="Q58" i="2"/>
  <c r="P53" i="2"/>
  <c r="R58" i="2"/>
  <c r="P85" i="2"/>
  <c r="Q53" i="2"/>
  <c r="P68" i="2"/>
  <c r="R53" i="2"/>
  <c r="O63" i="2"/>
  <c r="Q68" i="2"/>
  <c r="O84" i="2"/>
  <c r="P84" i="2"/>
  <c r="R85" i="2"/>
  <c r="P63" i="2"/>
  <c r="R68" i="2"/>
  <c r="P24" i="2"/>
  <c r="Q84" i="2"/>
  <c r="Q63" i="2"/>
  <c r="Q85" i="2"/>
  <c r="O24" i="2"/>
  <c r="O19" i="2"/>
  <c r="Q24" i="2"/>
  <c r="R84" i="2"/>
  <c r="R63" i="2"/>
  <c r="N24" i="2"/>
  <c r="N85" i="2"/>
  <c r="N68" i="2"/>
  <c r="N58" i="2"/>
  <c r="N53" i="2"/>
  <c r="N84" i="2"/>
  <c r="N14" i="2"/>
  <c r="N19" i="2"/>
  <c r="I40" i="2" l="1"/>
  <c r="R40" i="2"/>
  <c r="P83" i="2"/>
  <c r="R83" i="2"/>
  <c r="O83" i="2"/>
  <c r="Q83" i="2"/>
  <c r="N86" i="2"/>
  <c r="N83" i="2"/>
  <c r="N39" i="2" l="1"/>
  <c r="N11" i="2" l="1"/>
  <c r="D9" i="2"/>
  <c r="N10" i="2"/>
  <c r="D40" i="2" l="1"/>
  <c r="N40" i="2" s="1"/>
  <c r="N9" i="2"/>
</calcChain>
</file>

<file path=xl/sharedStrings.xml><?xml version="1.0" encoding="utf-8"?>
<sst xmlns="http://schemas.openxmlformats.org/spreadsheetml/2006/main" count="218" uniqueCount="75">
  <si>
    <t>Notes:</t>
  </si>
  <si>
    <t>*Amounts may differ due to rounding.</t>
  </si>
  <si>
    <t xml:space="preserve"> Other Total</t>
  </si>
  <si>
    <t>Perinatal Total</t>
  </si>
  <si>
    <t>Regular Total</t>
  </si>
  <si>
    <t>DMC COUNTY UR &amp; QA ADMIN</t>
  </si>
  <si>
    <t xml:space="preserve">ACA Optional </t>
  </si>
  <si>
    <t xml:space="preserve">Current </t>
  </si>
  <si>
    <t>Perinatal</t>
  </si>
  <si>
    <t>ACA Optional</t>
  </si>
  <si>
    <t>Regular</t>
  </si>
  <si>
    <t>DESCRIPTION</t>
  </si>
  <si>
    <t>NO.</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</si>
  <si>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</si>
  <si>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</si>
  <si>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</si>
  <si>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</si>
  <si>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</si>
  <si>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</si>
  <si>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</si>
  <si>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</si>
  <si>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</si>
  <si>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</si>
  <si>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</si>
  <si>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</si>
  <si>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</si>
  <si>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</si>
  <si>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</si>
  <si>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</si>
  <si>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</si>
  <si>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</si>
  <si>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OA 10</t>
  </si>
  <si>
    <t>OA 53</t>
  </si>
  <si>
    <t xml:space="preserve">OUTPATIENT DRUG FREE TREATMENT SERVICES </t>
  </si>
  <si>
    <t xml:space="preserve">Perinatal </t>
  </si>
  <si>
    <t>Amounts may differ due to rounding.</t>
  </si>
  <si>
    <t>Diff GF</t>
  </si>
  <si>
    <t>DRUG MEDI-CAL PROGRAM COST SETTLEMENT</t>
  </si>
  <si>
    <t>Diff FF</t>
  </si>
  <si>
    <t>Fiscal Year 2015-16, November 2015 Estimate Compared to Appropriation</t>
  </si>
  <si>
    <t>November 2015 POLICY CHANGE</t>
  </si>
  <si>
    <t>Base 63</t>
  </si>
  <si>
    <t>Base 66</t>
  </si>
  <si>
    <t>Base 64</t>
  </si>
  <si>
    <t>RESIDENTIAL TREATMENT SERVICES EXPANSION</t>
  </si>
  <si>
    <t>Base  67</t>
  </si>
  <si>
    <t>Regular XX</t>
  </si>
  <si>
    <t>PROVIDER FRAUD IMPACT TO DMC PROGRAM**</t>
  </si>
  <si>
    <t>Regular 68</t>
  </si>
  <si>
    <t>Regular  65</t>
  </si>
  <si>
    <t>Regular 65</t>
  </si>
  <si>
    <t>Regular 69</t>
  </si>
  <si>
    <t>ANNUAL RATE ADJUSTMENT</t>
  </si>
  <si>
    <t>May 2015 (M15) Appropriation Estimate for FY 2015-16</t>
  </si>
  <si>
    <t>M15 TF</t>
  </si>
  <si>
    <t>M15 GF</t>
  </si>
  <si>
    <t>M15 FF</t>
  </si>
  <si>
    <t>M15 CF</t>
  </si>
  <si>
    <t xml:space="preserve">M15 CASELOAD </t>
  </si>
  <si>
    <t xml:space="preserve">N15 TF </t>
  </si>
  <si>
    <t>N15 GF</t>
  </si>
  <si>
    <t>N15 FF</t>
  </si>
  <si>
    <r>
      <t>N15 CF</t>
    </r>
    <r>
      <rPr>
        <b/>
        <vertAlign val="superscript"/>
        <sz val="12"/>
        <rFont val="Arial"/>
        <family val="2"/>
      </rPr>
      <t xml:space="preserve"> </t>
    </r>
  </si>
  <si>
    <t>N15 CASELOAD</t>
  </si>
  <si>
    <t xml:space="preserve">RESIDENTIAL TREATMENT SERVICES* </t>
  </si>
  <si>
    <t>RESIDENTIAL TREATMENT SERVICES EXPANSION*</t>
  </si>
  <si>
    <t>*Residential Treatment Services PC for May 2015 appropriation included both perinatal and regular (expansion) costs; Nov 2015 Est has the perinatal and regular/expansion costs seperated into two PCs.</t>
  </si>
  <si>
    <t>**For Nov 2015 Est., Provider Fraud Impact for DMC Program PC was inactivated; PC was incorporated 100% in base.</t>
  </si>
  <si>
    <t>Nov 2015 (N15) Estimate for FY 2015-16</t>
  </si>
  <si>
    <t>Nov 2015 (N15) Estimate for FY 2016-17</t>
  </si>
  <si>
    <t>N15 TF</t>
  </si>
  <si>
    <t>N15 CF</t>
  </si>
  <si>
    <t xml:space="preserve">N15 CASELOAD </t>
  </si>
  <si>
    <t>Base 67</t>
  </si>
  <si>
    <t>Fiscal Year 2016-17 compared to Fiscal Year 2015-16, November 2015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</si>
</sst>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5"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1"/>
      <name val="Arial"/>
      <family val="2"/>
    </font>
    <font>
      <b/>
      <sz val="11"/>
      <name val="Arial"/>
      <family val="2"/>
    </font>
    <font>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202">
    <xf numFmtId="0" fontId="0" fillId="0" borderId="0" xfId="0"/>
    <xf numFmtId="0" fontId="3" fillId="0" borderId="0" xfId="1" applyFont="1" applyFill="1" applyAlignment="1" applyProtection="1">
      <alignment horizontal="centerContinuous"/>
    </xf>
    <xf numFmtId="0" fontId="4" fillId="0" borderId="0" xfId="1" applyFont="1" applyProtection="1"/>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4" fontId="4" fillId="0" borderId="0" xfId="2" applyNumberFormat="1" applyFont="1" applyAlignment="1" applyProtection="1">
      <alignment horizontal="centerContinuous"/>
    </xf>
    <xf numFmtId="165" fontId="2" fillId="0" borderId="0" xfId="1" applyNumberFormat="1" applyFont="1" applyFill="1" applyAlignment="1" applyProtection="1">
      <alignment horizontal="left"/>
    </xf>
    <xf numFmtId="5" fontId="4" fillId="0" borderId="0" xfId="1" applyNumberFormat="1" applyFont="1" applyAlignment="1" applyProtection="1"/>
    <xf numFmtId="164" fontId="4" fillId="0" borderId="0" xfId="2" applyNumberFormat="1" applyFont="1" applyProtection="1"/>
    <xf numFmtId="49" fontId="2" fillId="0" borderId="0" xfId="1" applyNumberFormat="1" applyFont="1" applyFill="1" applyAlignment="1" applyProtection="1">
      <alignment horizontal="left"/>
    </xf>
    <xf numFmtId="0" fontId="11" fillId="0" borderId="0" xfId="1" applyFont="1" applyAlignment="1" applyProtection="1"/>
    <xf numFmtId="5" fontId="11" fillId="0" borderId="0" xfId="1" applyNumberFormat="1" applyFont="1" applyAlignment="1" applyProtection="1"/>
    <xf numFmtId="164" fontId="2" fillId="0" borderId="0" xfId="2"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3" fillId="3" borderId="2" xfId="1" applyFont="1" applyFill="1" applyBorder="1" applyAlignment="1" applyProtection="1">
      <alignment horizontal="center"/>
      <protection locked="0"/>
    </xf>
    <xf numFmtId="0" fontId="3" fillId="3" borderId="2" xfId="1" applyFont="1" applyFill="1" applyBorder="1" applyProtection="1">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164" fontId="3" fillId="3" borderId="2" xfId="2" applyNumberFormat="1" applyFont="1" applyFill="1" applyBorder="1" applyAlignment="1" applyProtection="1">
      <alignment horizontal="center"/>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164" fontId="3" fillId="0" borderId="14" xfId="3" applyNumberFormat="1" applyFont="1" applyFill="1" applyBorder="1" applyAlignment="1" applyProtection="1">
      <alignment horizontal="right" indent="1"/>
      <protection locked="0"/>
    </xf>
    <xf numFmtId="164" fontId="3" fillId="0" borderId="13" xfId="3" applyNumberFormat="1" applyFont="1" applyFill="1" applyBorder="1" applyAlignment="1" applyProtection="1">
      <alignment horizontal="right" indent="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164" fontId="2" fillId="0" borderId="4" xfId="3" applyNumberFormat="1" applyFont="1" applyFill="1" applyBorder="1" applyAlignment="1" applyProtection="1">
      <alignment horizontal="right" indent="1"/>
      <protection locked="0"/>
    </xf>
    <xf numFmtId="164" fontId="2" fillId="0" borderId="0" xfId="3" applyNumberFormat="1" applyFont="1" applyFill="1" applyBorder="1" applyAlignment="1" applyProtection="1">
      <alignment horizontal="right" indent="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164" fontId="2" fillId="0" borderId="17" xfId="3" applyNumberFormat="1" applyFont="1" applyFill="1" applyBorder="1" applyAlignment="1" applyProtection="1">
      <alignment horizontal="right" indent="1"/>
      <protection locked="0"/>
    </xf>
    <xf numFmtId="164" fontId="2" fillId="0" borderId="16" xfId="3" applyNumberFormat="1" applyFont="1" applyFill="1" applyBorder="1" applyAlignment="1" applyProtection="1">
      <alignment horizontal="right" indent="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164" fontId="2" fillId="0" borderId="14" xfId="3" applyNumberFormat="1" applyFont="1" applyFill="1" applyBorder="1" applyAlignment="1" applyProtection="1">
      <alignment horizontal="right" indent="1"/>
      <protection locked="0"/>
    </xf>
    <xf numFmtId="164" fontId="3" fillId="0" borderId="14" xfId="3" applyNumberFormat="1" applyFont="1" applyFill="1" applyBorder="1" applyAlignment="1" applyProtection="1">
      <protection locked="0"/>
    </xf>
    <xf numFmtId="164" fontId="2" fillId="0" borderId="0" xfId="3" applyNumberFormat="1" applyFont="1" applyFill="1" applyBorder="1" applyAlignment="1" applyProtection="1">
      <protection locked="0"/>
    </xf>
    <xf numFmtId="164" fontId="2" fillId="0" borderId="16" xfId="3" applyNumberFormat="1" applyFont="1" applyFill="1" applyBorder="1" applyAlignment="1" applyProtection="1">
      <protection locked="0"/>
    </xf>
    <xf numFmtId="164" fontId="2" fillId="0" borderId="13" xfId="3" applyNumberFormat="1" applyFont="1" applyFill="1" applyBorder="1" applyAlignment="1" applyProtection="1">
      <alignment horizontal="right" indent="1"/>
      <protection locked="0"/>
    </xf>
    <xf numFmtId="0" fontId="3" fillId="0" borderId="19"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164" fontId="3" fillId="0" borderId="19"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6" fillId="0" borderId="0" xfId="1" applyFont="1" applyAlignment="1" applyProtection="1">
      <alignment horizontal="left"/>
      <protection locked="0"/>
    </xf>
    <xf numFmtId="0" fontId="5" fillId="0" borderId="8" xfId="1" applyFont="1" applyFill="1" applyBorder="1" applyAlignment="1" applyProtection="1">
      <protection locked="0"/>
    </xf>
    <xf numFmtId="0" fontId="3" fillId="3" borderId="8" xfId="1" applyFont="1" applyFill="1" applyBorder="1" applyAlignment="1" applyProtection="1">
      <alignment horizontal="centerContinuous"/>
      <protection locked="0"/>
    </xf>
    <xf numFmtId="5" fontId="3" fillId="3" borderId="8" xfId="1" applyNumberFormat="1" applyFont="1" applyFill="1" applyBorder="1" applyAlignment="1" applyProtection="1">
      <alignment horizontal="centerContinuous"/>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8" fillId="3" borderId="1" xfId="2" applyNumberFormat="1" applyFont="1" applyFill="1" applyBorder="1" applyAlignment="1" applyProtection="1">
      <alignment horizontal="center"/>
      <protection locked="0"/>
    </xf>
    <xf numFmtId="164" fontId="4" fillId="0" borderId="0" xfId="1" applyNumberFormat="1" applyFont="1" applyFill="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164" fontId="3" fillId="0" borderId="13" xfId="3"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164" fontId="3" fillId="0" borderId="20" xfId="3" applyNumberFormat="1" applyFont="1" applyFill="1" applyBorder="1" applyAlignment="1" applyProtection="1">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165" fontId="10" fillId="0" borderId="13" xfId="1" applyNumberFormat="1" applyFont="1" applyBorder="1" applyProtection="1"/>
    <xf numFmtId="0" fontId="9" fillId="0" borderId="0" xfId="1" applyFont="1" applyBorder="1" applyProtection="1"/>
    <xf numFmtId="0" fontId="11" fillId="0" borderId="0" xfId="1" applyFont="1" applyProtection="1"/>
    <xf numFmtId="49" fontId="2" fillId="0" borderId="0" xfId="1" applyNumberFormat="1" applyFont="1" applyFill="1" applyAlignment="1" applyProtection="1"/>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3" fillId="3" borderId="7" xfId="1" applyFont="1" applyFill="1" applyBorder="1" applyAlignment="1" applyProtection="1">
      <alignment horizontal="centerContinuous"/>
      <protection locked="0"/>
    </xf>
    <xf numFmtId="0" fontId="3" fillId="3" borderId="6" xfId="1" applyFont="1" applyFill="1" applyBorder="1" applyAlignment="1" applyProtection="1">
      <alignment horizontal="centerContinuous"/>
      <protection locked="0"/>
    </xf>
    <xf numFmtId="5" fontId="3" fillId="3" borderId="7" xfId="1" applyNumberFormat="1" applyFont="1" applyFill="1" applyBorder="1" applyAlignment="1" applyProtection="1">
      <alignment horizontal="centerContinuous"/>
      <protection locked="0"/>
    </xf>
    <xf numFmtId="5" fontId="3" fillId="3" borderId="6" xfId="1" applyNumberFormat="1" applyFont="1" applyFill="1" applyBorder="1" applyAlignment="1" applyProtection="1">
      <alignment horizontal="centerContinuous"/>
      <protection locked="0"/>
    </xf>
    <xf numFmtId="0" fontId="8" fillId="0" borderId="13" xfId="1" applyFont="1" applyFill="1" applyBorder="1" applyProtection="1">
      <protection locked="0"/>
    </xf>
    <xf numFmtId="0" fontId="2" fillId="0" borderId="0" xfId="1" applyNumberFormat="1" applyFont="1" applyBorder="1" applyAlignment="1" applyProtection="1">
      <protection locked="0"/>
    </xf>
    <xf numFmtId="0" fontId="3" fillId="0" borderId="13" xfId="1" applyNumberFormat="1" applyFont="1" applyBorder="1" applyAlignment="1" applyProtection="1">
      <protection locked="0"/>
    </xf>
    <xf numFmtId="0" fontId="2" fillId="0" borderId="13" xfId="1" applyFont="1" applyFill="1" applyBorder="1" applyAlignment="1" applyProtection="1">
      <alignment horizontal="left"/>
    </xf>
    <xf numFmtId="0" fontId="3" fillId="0" borderId="0" xfId="1" applyNumberFormat="1" applyFont="1" applyBorder="1" applyAlignment="1" applyProtection="1">
      <protection locked="0"/>
    </xf>
    <xf numFmtId="165" fontId="3" fillId="0" borderId="0" xfId="1" applyNumberFormat="1" applyFont="1" applyFill="1" applyBorder="1" applyAlignment="1" applyProtection="1">
      <alignment horizontal="left"/>
    </xf>
    <xf numFmtId="165" fontId="10" fillId="0" borderId="0" xfId="1" applyNumberFormat="1" applyFont="1" applyBorder="1" applyProtection="1"/>
    <xf numFmtId="165" fontId="3" fillId="0" borderId="13" xfId="1" applyNumberFormat="1" applyFont="1" applyFill="1" applyBorder="1" applyAlignment="1" applyProtection="1">
      <alignment horizontal="left"/>
    </xf>
    <xf numFmtId="0" fontId="2" fillId="0" borderId="0" xfId="1" applyFont="1" applyFill="1" applyBorder="1" applyAlignment="1" applyProtection="1">
      <alignment horizontal="left"/>
    </xf>
    <xf numFmtId="0" fontId="9" fillId="0" borderId="0" xfId="1" applyFont="1" applyFill="1" applyBorder="1" applyProtection="1"/>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0" fontId="11" fillId="0" borderId="0" xfId="1" applyFont="1" applyAlignment="1" applyProtection="1">
      <alignment horizontal="right"/>
    </xf>
    <xf numFmtId="0" fontId="11" fillId="0" borderId="0" xfId="1" applyFont="1" applyAlignment="1" applyProtection="1">
      <alignment horizontal="right"/>
      <protection hidden="1"/>
    </xf>
    <xf numFmtId="49" fontId="2" fillId="0" borderId="0" xfId="1" applyNumberFormat="1" applyFont="1" applyFill="1" applyAlignment="1" applyProtection="1">
      <protection hidden="1"/>
    </xf>
    <xf numFmtId="0" fontId="11" fillId="0" borderId="0" xfId="1" applyFont="1" applyAlignment="1" applyProtection="1">
      <protection hidden="1"/>
    </xf>
    <xf numFmtId="5" fontId="11" fillId="0" borderId="0" xfId="1" applyNumberFormat="1" applyFont="1" applyAlignment="1" applyProtection="1">
      <protection hidden="1"/>
    </xf>
    <xf numFmtId="164" fontId="2" fillId="0" borderId="0" xfId="2" applyNumberFormat="1" applyFont="1" applyAlignment="1" applyProtection="1">
      <protection hidden="1"/>
    </xf>
    <xf numFmtId="0" fontId="4" fillId="0" borderId="0" xfId="1" applyFont="1" applyAlignment="1" applyProtection="1">
      <alignment horizontal="left"/>
      <protection hidden="1"/>
    </xf>
    <xf numFmtId="0" fontId="4" fillId="0" borderId="0" xfId="1" applyFont="1" applyProtection="1">
      <protection hidden="1"/>
    </xf>
    <xf numFmtId="5" fontId="4" fillId="0" borderId="0" xfId="1" applyNumberFormat="1" applyFont="1" applyAlignment="1" applyProtection="1">
      <protection hidden="1"/>
    </xf>
    <xf numFmtId="164" fontId="4" fillId="0" borderId="0" xfId="2" applyNumberFormat="1" applyFont="1" applyProtection="1">
      <protection hidden="1"/>
    </xf>
    <xf numFmtId="0" fontId="2" fillId="0" borderId="13" xfId="1" applyFont="1" applyFill="1" applyBorder="1" applyAlignment="1" applyProtection="1">
      <protection locked="0"/>
    </xf>
    <xf numFmtId="5" fontId="13" fillId="0" borderId="8" xfId="1" applyNumberFormat="1" applyFont="1" applyFill="1" applyBorder="1" applyAlignment="1" applyProtection="1">
      <protection locked="0"/>
    </xf>
    <xf numFmtId="5" fontId="13" fillId="0" borderId="7" xfId="1" applyNumberFormat="1" applyFont="1" applyFill="1" applyBorder="1" applyAlignment="1" applyProtection="1">
      <protection locked="0"/>
    </xf>
    <xf numFmtId="164" fontId="13" fillId="0" borderId="6" xfId="3" applyNumberFormat="1" applyFont="1" applyFill="1" applyBorder="1" applyAlignment="1" applyProtection="1">
      <alignment horizontal="right" indent="1"/>
      <protection locked="0"/>
    </xf>
    <xf numFmtId="5" fontId="13" fillId="0" borderId="8" xfId="1" applyNumberFormat="1" applyFont="1" applyFill="1" applyBorder="1" applyAlignment="1"/>
    <xf numFmtId="5" fontId="13" fillId="0" borderId="0" xfId="1" applyNumberFormat="1" applyFont="1" applyFill="1" applyBorder="1" applyAlignment="1"/>
    <xf numFmtId="5" fontId="13" fillId="0" borderId="7" xfId="1" applyNumberFormat="1" applyFont="1" applyFill="1" applyBorder="1" applyAlignment="1"/>
    <xf numFmtId="164" fontId="13" fillId="0" borderId="6" xfId="3" applyNumberFormat="1" applyFont="1" applyFill="1" applyBorder="1" applyAlignment="1">
      <alignment horizontal="right" indent="1"/>
    </xf>
    <xf numFmtId="5" fontId="12" fillId="0" borderId="5" xfId="1" applyNumberFormat="1" applyFont="1" applyFill="1" applyBorder="1" applyAlignment="1" applyProtection="1">
      <protection locked="0"/>
    </xf>
    <xf numFmtId="5" fontId="12" fillId="0" borderId="0" xfId="1" applyNumberFormat="1" applyFont="1" applyFill="1" applyBorder="1" applyAlignment="1" applyProtection="1">
      <protection locked="0"/>
    </xf>
    <xf numFmtId="164" fontId="12" fillId="0" borderId="4" xfId="3" applyNumberFormat="1" applyFont="1" applyFill="1" applyBorder="1" applyAlignment="1" applyProtection="1">
      <alignment horizontal="right" indent="1"/>
      <protection locked="0"/>
    </xf>
    <xf numFmtId="5" fontId="12" fillId="0" borderId="5" xfId="1" applyNumberFormat="1" applyFont="1" applyFill="1" applyBorder="1" applyAlignment="1"/>
    <xf numFmtId="5" fontId="12" fillId="0" borderId="0" xfId="1" applyNumberFormat="1" applyFont="1" applyFill="1" applyBorder="1" applyAlignment="1"/>
    <xf numFmtId="164" fontId="12" fillId="0" borderId="4" xfId="3" applyNumberFormat="1" applyFont="1" applyFill="1" applyBorder="1" applyAlignment="1">
      <alignment horizontal="right" indent="1"/>
    </xf>
    <xf numFmtId="5" fontId="12" fillId="0" borderId="3" xfId="1" applyNumberFormat="1" applyFont="1" applyFill="1" applyBorder="1" applyAlignment="1" applyProtection="1">
      <protection locked="0"/>
    </xf>
    <xf numFmtId="5" fontId="12" fillId="0" borderId="2" xfId="1" applyNumberFormat="1" applyFont="1" applyFill="1" applyBorder="1" applyAlignment="1" applyProtection="1">
      <protection locked="0"/>
    </xf>
    <xf numFmtId="164" fontId="12" fillId="0" borderId="1" xfId="3" applyNumberFormat="1" applyFont="1" applyFill="1" applyBorder="1" applyAlignment="1" applyProtection="1">
      <alignment horizontal="right" indent="1"/>
      <protection locked="0"/>
    </xf>
    <xf numFmtId="5" fontId="12" fillId="0" borderId="3" xfId="1" applyNumberFormat="1" applyFont="1" applyFill="1" applyBorder="1" applyAlignment="1"/>
    <xf numFmtId="5" fontId="12" fillId="0" borderId="2" xfId="1" applyNumberFormat="1" applyFont="1" applyFill="1" applyBorder="1" applyAlignment="1"/>
    <xf numFmtId="164" fontId="12" fillId="0" borderId="1" xfId="3" applyNumberFormat="1" applyFont="1" applyFill="1" applyBorder="1" applyAlignment="1">
      <alignment horizontal="right" indent="1"/>
    </xf>
    <xf numFmtId="0" fontId="14" fillId="0" borderId="0" xfId="1" applyFont="1" applyAlignment="1">
      <alignment horizontal="right"/>
    </xf>
    <xf numFmtId="0" fontId="3" fillId="0" borderId="14" xfId="1" applyFont="1" applyFill="1" applyBorder="1" applyAlignment="1" applyProtection="1">
      <alignment horizontal="left"/>
    </xf>
    <xf numFmtId="0" fontId="3" fillId="0" borderId="0" xfId="1" applyFont="1" applyFill="1" applyAlignment="1" applyProtection="1"/>
    <xf numFmtId="0" fontId="3" fillId="0" borderId="20" xfId="1" applyFont="1" applyFill="1" applyBorder="1" applyProtection="1"/>
    <xf numFmtId="0" fontId="4" fillId="0" borderId="14" xfId="1" applyFont="1" applyFill="1" applyBorder="1" applyProtection="1"/>
    <xf numFmtId="0" fontId="4" fillId="0" borderId="0" xfId="1" applyFont="1" applyFill="1" applyProtection="1"/>
    <xf numFmtId="0" fontId="14" fillId="0" borderId="0" xfId="1" applyFont="1" applyProtection="1"/>
    <xf numFmtId="5" fontId="14" fillId="0" borderId="0" xfId="1" applyNumberFormat="1" applyFont="1" applyAlignment="1" applyProtection="1"/>
    <xf numFmtId="0" fontId="5" fillId="0" borderId="6" xfId="1" applyFont="1" applyFill="1" applyBorder="1" applyAlignment="1" applyProtection="1"/>
    <xf numFmtId="0" fontId="5" fillId="0" borderId="7" xfId="1" applyFont="1" applyFill="1" applyBorder="1" applyAlignment="1" applyProtection="1"/>
    <xf numFmtId="0" fontId="3" fillId="0" borderId="14" xfId="1" applyFont="1" applyFill="1" applyBorder="1" applyAlignment="1" applyProtection="1"/>
    <xf numFmtId="0" fontId="2" fillId="0" borderId="14" xfId="1" applyFont="1" applyFill="1" applyBorder="1" applyProtection="1"/>
    <xf numFmtId="0" fontId="2" fillId="0" borderId="0" xfId="1" applyFont="1" applyFill="1" applyBorder="1" applyProtection="1"/>
    <xf numFmtId="0" fontId="3" fillId="0" borderId="13" xfId="1" applyFont="1" applyFill="1" applyBorder="1" applyAlignment="1" applyProtection="1">
      <alignment horizontal="left"/>
    </xf>
    <xf numFmtId="165" fontId="3" fillId="0" borderId="5" xfId="1" applyNumberFormat="1" applyFont="1" applyFill="1" applyBorder="1" applyAlignment="1" applyProtection="1">
      <alignment horizontal="left"/>
    </xf>
    <xf numFmtId="0" fontId="2" fillId="0" borderId="5" xfId="1" applyFont="1" applyFill="1" applyBorder="1" applyAlignment="1" applyProtection="1">
      <alignment horizontal="left"/>
    </xf>
    <xf numFmtId="0" fontId="2" fillId="0" borderId="15" xfId="1" applyFont="1" applyFill="1" applyBorder="1" applyAlignment="1" applyProtection="1">
      <alignment horizontal="left"/>
    </xf>
    <xf numFmtId="0" fontId="9" fillId="0" borderId="16" xfId="1" applyFont="1" applyFill="1" applyBorder="1" applyProtection="1"/>
    <xf numFmtId="0" fontId="2" fillId="0" borderId="4" xfId="1" applyFont="1" applyFill="1" applyBorder="1" applyProtection="1"/>
    <xf numFmtId="165" fontId="3" fillId="0" borderId="18" xfId="1" applyNumberFormat="1" applyFont="1" applyFill="1" applyBorder="1" applyAlignment="1" applyProtection="1">
      <alignment horizontal="left"/>
    </xf>
    <xf numFmtId="0" fontId="14" fillId="0" borderId="0" xfId="1" applyFont="1" applyProtection="1">
      <protection locked="0"/>
    </xf>
    <xf numFmtId="0" fontId="2" fillId="0" borderId="17" xfId="1" applyFont="1" applyFill="1" applyBorder="1" applyProtection="1"/>
    <xf numFmtId="164" fontId="2" fillId="0" borderId="13" xfId="4" applyNumberFormat="1" applyFont="1" applyFill="1" applyBorder="1" applyAlignment="1" applyProtection="1">
      <protection locked="0"/>
    </xf>
    <xf numFmtId="164" fontId="2" fillId="0" borderId="0" xfId="4" applyNumberFormat="1" applyFont="1" applyFill="1" applyBorder="1" applyAlignment="1" applyProtection="1">
      <protection locked="0"/>
    </xf>
    <xf numFmtId="164" fontId="2" fillId="0" borderId="0" xfId="1" applyNumberFormat="1" applyFont="1" applyFill="1" applyBorder="1" applyAlignment="1" applyProtection="1">
      <protection locked="0"/>
    </xf>
    <xf numFmtId="0" fontId="4" fillId="0" borderId="16" xfId="1" applyFont="1" applyFill="1" applyBorder="1" applyProtection="1">
      <protection locked="0"/>
    </xf>
    <xf numFmtId="0" fontId="4" fillId="2" borderId="16" xfId="1" applyFont="1" applyFill="1" applyBorder="1" applyProtection="1">
      <protection locked="0"/>
    </xf>
    <xf numFmtId="165" fontId="10" fillId="0" borderId="19" xfId="1" applyNumberFormat="1" applyFont="1" applyBorder="1" applyProtection="1"/>
    <xf numFmtId="165" fontId="3" fillId="0" borderId="19" xfId="1" applyNumberFormat="1" applyFont="1" applyFill="1" applyBorder="1" applyAlignment="1" applyProtection="1">
      <protection locked="0"/>
    </xf>
    <xf numFmtId="165" fontId="10" fillId="0" borderId="16" xfId="1" applyNumberFormat="1" applyFont="1" applyFill="1" applyBorder="1" applyProtection="1">
      <protection locked="0"/>
    </xf>
    <xf numFmtId="165" fontId="10" fillId="0" borderId="16" xfId="1" applyNumberFormat="1" applyFont="1" applyBorder="1" applyProtection="1">
      <protection locked="0"/>
    </xf>
    <xf numFmtId="164" fontId="3" fillId="0" borderId="0" xfId="1" applyNumberFormat="1" applyFont="1" applyFill="1" applyBorder="1" applyAlignment="1" applyProtection="1">
      <protection locked="0"/>
    </xf>
  </cellXfs>
  <cellStyles count="5">
    <cellStyle name="Comma 17 7 2" xfId="2"/>
    <cellStyle name="Comma 2" xfId="3"/>
    <cellStyle name="Currency 10 7 2" xfId="4"/>
    <cellStyle name="Normal" xfId="0" builtinId="0"/>
    <cellStyle name="Normal 16 7 2" xfId="1"/>
  </cellStyles>
  <dxfs count="22">
    <dxf>
      <numFmt numFmtId="164" formatCode="_(* #,##0_);_(* \(#,##0\);_(* &quot;-&quot;??_);_(@_)"/>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outline="0">
        <left style="thin">
          <color indexed="64"/>
        </left>
        <right style="thin">
          <color auto="1"/>
        </right>
        <bottom style="medium">
          <color indexed="64"/>
        </bottom>
      </border>
    </dxf>
    <dxf>
      <protection locked="0" hidden="0"/>
    </dxf>
    <dxf>
      <border outline="0">
        <bottom style="thin">
          <color indexed="64"/>
        </bottom>
      </border>
    </dxf>
    <dxf>
      <fill>
        <patternFill patternType="solid">
          <fgColor indexed="64"/>
          <bgColor theme="0"/>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3" totalsRowShown="0" headerRowDxfId="21" dataDxfId="19" headerRowBorderDxfId="20" tableBorderDxfId="18">
  <autoFilter ref="A8:R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M15 TF" dataDxfId="14"/>
    <tableColumn id="5" name="M15 GF" dataDxfId="13"/>
    <tableColumn id="6" name="M15 FF" dataDxfId="12"/>
    <tableColumn id="7" name="M15 CF" dataDxfId="11"/>
    <tableColumn id="8" name="M15 CASELOAD " dataDxfId="10"/>
    <tableColumn id="9" name="N15 TF " dataDxfId="9"/>
    <tableColumn id="10" name="N15 GF" dataDxfId="8"/>
    <tableColumn id="11" name="N15 FF" dataDxfId="7"/>
    <tableColumn id="12" name="N15 CF " dataDxfId="6"/>
    <tableColumn id="13" name="N15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203"/>
  <sheetViews>
    <sheetView tabSelected="1" zoomScale="80" zoomScaleNormal="80" zoomScaleSheetLayoutView="80" zoomScalePageLayoutView="50" workbookViewId="0">
      <selection activeCell="B1" sqref="B1:R5"/>
    </sheetView>
  </sheetViews>
  <sheetFormatPr defaultColWidth="0" defaultRowHeight="15.75" zeroHeight="1" x14ac:dyDescent="0.25"/>
  <cols>
    <col min="1" max="1" width="12.7109375" style="146" customWidth="1"/>
    <col min="2" max="2" width="22.140625" style="147" customWidth="1"/>
    <col min="3" max="3" width="52.5703125" style="147" customWidth="1"/>
    <col min="4" max="4" width="16.5703125" style="148" bestFit="1" customWidth="1"/>
    <col min="5" max="5" width="15.140625" style="148" bestFit="1" customWidth="1"/>
    <col min="6" max="6" width="16.5703125" style="148" bestFit="1" customWidth="1"/>
    <col min="7" max="7" width="16.7109375" style="148" bestFit="1" customWidth="1"/>
    <col min="8" max="8" width="18.42578125" style="147" bestFit="1" customWidth="1"/>
    <col min="9" max="9" width="16.5703125" style="148" bestFit="1" customWidth="1"/>
    <col min="10" max="10" width="16.5703125" style="148" customWidth="1"/>
    <col min="11" max="11" width="16.140625" style="148" bestFit="1" customWidth="1"/>
    <col min="12" max="12" width="15.140625" style="148" bestFit="1" customWidth="1"/>
    <col min="13" max="13" width="18.140625" style="147" bestFit="1" customWidth="1"/>
    <col min="14" max="14" width="17.5703125" style="148" bestFit="1" customWidth="1"/>
    <col min="15" max="15" width="16.7109375" style="148" bestFit="1" customWidth="1"/>
    <col min="16" max="17" width="16.140625" style="148" bestFit="1" customWidth="1"/>
    <col min="18" max="18" width="19.140625" style="149" bestFit="1" customWidth="1"/>
    <col min="19" max="20" width="9.140625" style="16" hidden="1" customWidth="1"/>
    <col min="21" max="21" width="12.140625" style="16" hidden="1" customWidth="1"/>
    <col min="22" max="59" width="0" style="16" hidden="1" customWidth="1"/>
    <col min="60" max="60" width="0" style="17" hidden="1" customWidth="1"/>
    <col min="61" max="16384" width="9.140625" style="17" hidden="1"/>
  </cols>
  <sheetData>
    <row r="1" spans="1:59" x14ac:dyDescent="0.25">
      <c r="A1" s="1" t="s">
        <v>20</v>
      </c>
      <c r="B1" s="1"/>
      <c r="C1" s="1"/>
      <c r="D1" s="1"/>
      <c r="E1" s="1"/>
      <c r="F1" s="1"/>
      <c r="G1" s="1"/>
      <c r="H1" s="1"/>
      <c r="I1" s="1"/>
      <c r="J1" s="1"/>
      <c r="K1" s="1"/>
      <c r="L1" s="1"/>
      <c r="M1" s="1"/>
      <c r="N1" s="1"/>
      <c r="O1" s="1"/>
      <c r="P1" s="1"/>
      <c r="Q1" s="1"/>
      <c r="R1" s="1"/>
    </row>
    <row r="2" spans="1:59" x14ac:dyDescent="0.25">
      <c r="A2" s="1" t="s">
        <v>19</v>
      </c>
      <c r="B2" s="1"/>
      <c r="C2" s="1"/>
      <c r="D2" s="1"/>
      <c r="E2" s="1"/>
      <c r="F2" s="1"/>
      <c r="G2" s="1"/>
      <c r="H2" s="1"/>
      <c r="I2" s="1"/>
      <c r="J2" s="1"/>
      <c r="K2" s="1"/>
      <c r="L2" s="1"/>
      <c r="M2" s="1"/>
      <c r="N2" s="1"/>
      <c r="O2" s="1"/>
      <c r="P2" s="1"/>
      <c r="Q2" s="1"/>
      <c r="R2" s="1"/>
    </row>
    <row r="3" spans="1:59" x14ac:dyDescent="0.25">
      <c r="A3" s="15" t="s">
        <v>18</v>
      </c>
      <c r="B3" s="1"/>
      <c r="C3" s="1"/>
      <c r="D3" s="1"/>
      <c r="E3" s="1"/>
      <c r="F3" s="1"/>
      <c r="G3" s="1"/>
      <c r="H3" s="1"/>
      <c r="I3" s="1"/>
      <c r="J3" s="1"/>
      <c r="K3" s="1"/>
      <c r="L3" s="1"/>
      <c r="M3" s="1"/>
      <c r="N3" s="1"/>
      <c r="O3" s="1"/>
      <c r="P3" s="1"/>
      <c r="Q3" s="1"/>
      <c r="R3" s="1"/>
    </row>
    <row r="4" spans="1:59" x14ac:dyDescent="0.25">
      <c r="A4" s="1" t="s">
        <v>17</v>
      </c>
      <c r="B4" s="1"/>
      <c r="C4" s="1"/>
      <c r="D4" s="1"/>
      <c r="E4" s="1"/>
      <c r="F4" s="1"/>
      <c r="G4" s="1"/>
      <c r="H4" s="1"/>
      <c r="I4" s="1"/>
      <c r="J4" s="1"/>
      <c r="K4" s="1"/>
      <c r="L4" s="1"/>
      <c r="M4" s="1"/>
      <c r="N4" s="1"/>
      <c r="O4" s="1"/>
      <c r="P4" s="1"/>
      <c r="Q4" s="1"/>
      <c r="R4" s="1"/>
    </row>
    <row r="5" spans="1:59" x14ac:dyDescent="0.25">
      <c r="A5" s="18" t="s">
        <v>13</v>
      </c>
      <c r="B5" s="3"/>
      <c r="C5" s="3"/>
      <c r="D5" s="4"/>
      <c r="E5" s="4"/>
      <c r="F5" s="4"/>
      <c r="G5" s="5"/>
      <c r="H5" s="3"/>
      <c r="I5" s="5"/>
      <c r="J5" s="5"/>
      <c r="K5" s="5"/>
      <c r="L5" s="5"/>
      <c r="M5" s="3"/>
      <c r="N5" s="5"/>
      <c r="O5" s="5"/>
      <c r="P5" s="5"/>
      <c r="Q5" s="5"/>
      <c r="R5" s="6"/>
    </row>
    <row r="6" spans="1:59" x14ac:dyDescent="0.25">
      <c r="A6" s="137" t="s">
        <v>39</v>
      </c>
      <c r="B6" s="138"/>
      <c r="C6" s="138"/>
      <c r="D6" s="138"/>
      <c r="E6" s="138"/>
      <c r="F6" s="138"/>
      <c r="G6" s="138"/>
      <c r="H6" s="138"/>
      <c r="I6" s="138"/>
      <c r="J6" s="138"/>
      <c r="K6" s="138"/>
      <c r="L6" s="138"/>
      <c r="M6" s="138"/>
      <c r="N6" s="138"/>
      <c r="O6" s="138"/>
      <c r="P6" s="138"/>
      <c r="Q6" s="138"/>
      <c r="R6" s="139"/>
    </row>
    <row r="7" spans="1:59" s="23" customFormat="1" x14ac:dyDescent="0.25">
      <c r="A7" s="19" t="s">
        <v>40</v>
      </c>
      <c r="B7" s="117"/>
      <c r="C7" s="118"/>
      <c r="D7" s="20" t="s">
        <v>53</v>
      </c>
      <c r="E7" s="119"/>
      <c r="F7" s="119"/>
      <c r="G7" s="119"/>
      <c r="H7" s="120"/>
      <c r="I7" s="20" t="s">
        <v>68</v>
      </c>
      <c r="J7" s="119"/>
      <c r="K7" s="119"/>
      <c r="L7" s="119"/>
      <c r="M7" s="120"/>
      <c r="N7" s="21" t="s">
        <v>21</v>
      </c>
      <c r="O7" s="121"/>
      <c r="P7" s="121"/>
      <c r="Q7" s="121"/>
      <c r="R7" s="1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row>
    <row r="8" spans="1:59" s="23" customFormat="1" ht="16.5" thickBot="1" x14ac:dyDescent="0.3">
      <c r="A8" s="24" t="s">
        <v>12</v>
      </c>
      <c r="B8" s="24" t="s">
        <v>16</v>
      </c>
      <c r="C8" s="25" t="s">
        <v>11</v>
      </c>
      <c r="D8" s="26" t="s">
        <v>54</v>
      </c>
      <c r="E8" s="27" t="s">
        <v>55</v>
      </c>
      <c r="F8" s="27" t="s">
        <v>56</v>
      </c>
      <c r="G8" s="28" t="s">
        <v>57</v>
      </c>
      <c r="H8" s="29" t="s">
        <v>58</v>
      </c>
      <c r="I8" s="26" t="s">
        <v>59</v>
      </c>
      <c r="J8" s="27" t="s">
        <v>60</v>
      </c>
      <c r="K8" s="27" t="s">
        <v>61</v>
      </c>
      <c r="L8" s="28" t="s">
        <v>62</v>
      </c>
      <c r="M8" s="29" t="s">
        <v>63</v>
      </c>
      <c r="N8" s="26" t="s">
        <v>22</v>
      </c>
      <c r="O8" s="27" t="s">
        <v>36</v>
      </c>
      <c r="P8" s="27" t="s">
        <v>38</v>
      </c>
      <c r="Q8" s="28" t="s">
        <v>23</v>
      </c>
      <c r="R8" s="30" t="s">
        <v>24</v>
      </c>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row>
    <row r="9" spans="1:59" x14ac:dyDescent="0.25">
      <c r="A9" s="31" t="s">
        <v>41</v>
      </c>
      <c r="B9" s="32" t="s">
        <v>27</v>
      </c>
      <c r="C9" s="171"/>
      <c r="D9" s="151">
        <f>SUM(D10:D13)</f>
        <v>155575</v>
      </c>
      <c r="E9" s="152">
        <f t="shared" ref="E9:M9" si="0">SUM(E10:E13)</f>
        <v>85534</v>
      </c>
      <c r="F9" s="152">
        <f t="shared" si="0"/>
        <v>0</v>
      </c>
      <c r="G9" s="152">
        <f t="shared" si="0"/>
        <v>70041</v>
      </c>
      <c r="H9" s="153">
        <f t="shared" si="0"/>
        <v>44019</v>
      </c>
      <c r="I9" s="151">
        <f t="shared" si="0"/>
        <v>169835</v>
      </c>
      <c r="J9" s="152">
        <f t="shared" si="0"/>
        <v>93397</v>
      </c>
      <c r="K9" s="152">
        <f t="shared" si="0"/>
        <v>0</v>
      </c>
      <c r="L9" s="152">
        <f t="shared" si="0"/>
        <v>76438</v>
      </c>
      <c r="M9" s="153">
        <f t="shared" si="0"/>
        <v>48307</v>
      </c>
      <c r="N9" s="154">
        <f t="shared" ref="N9:Q25" si="1">I9-D9</f>
        <v>14260</v>
      </c>
      <c r="O9" s="155">
        <f t="shared" si="1"/>
        <v>7863</v>
      </c>
      <c r="P9" s="156">
        <f t="shared" si="1"/>
        <v>0</v>
      </c>
      <c r="Q9" s="156">
        <f t="shared" si="1"/>
        <v>6397</v>
      </c>
      <c r="R9" s="157">
        <f t="shared" ref="R9:R25" si="2">M9-H9</f>
        <v>4288</v>
      </c>
    </row>
    <row r="10" spans="1:59" x14ac:dyDescent="0.25">
      <c r="A10" s="38" t="s">
        <v>41</v>
      </c>
      <c r="B10" s="38" t="s">
        <v>10</v>
      </c>
      <c r="C10" s="39" t="s">
        <v>7</v>
      </c>
      <c r="D10" s="158">
        <f t="shared" ref="D10:D13" si="3">SUM(E10:G10)</f>
        <v>140182</v>
      </c>
      <c r="E10" s="159">
        <v>70301</v>
      </c>
      <c r="F10" s="159">
        <v>0</v>
      </c>
      <c r="G10" s="159">
        <v>69881</v>
      </c>
      <c r="H10" s="160">
        <v>39556</v>
      </c>
      <c r="I10" s="158">
        <f t="shared" ref="I10:I13" si="4">SUM(J10:L10)</f>
        <v>153133</v>
      </c>
      <c r="J10" s="159">
        <v>76853</v>
      </c>
      <c r="K10" s="159">
        <v>0</v>
      </c>
      <c r="L10" s="159">
        <v>76280</v>
      </c>
      <c r="M10" s="160">
        <v>43481</v>
      </c>
      <c r="N10" s="161">
        <f>I10-D10</f>
        <v>12951</v>
      </c>
      <c r="O10" s="162">
        <f t="shared" si="1"/>
        <v>6552</v>
      </c>
      <c r="P10" s="162">
        <f t="shared" si="1"/>
        <v>0</v>
      </c>
      <c r="Q10" s="162">
        <f t="shared" si="1"/>
        <v>6399</v>
      </c>
      <c r="R10" s="163">
        <f t="shared" si="2"/>
        <v>3925</v>
      </c>
    </row>
    <row r="11" spans="1:59" x14ac:dyDescent="0.25">
      <c r="A11" s="38" t="s">
        <v>41</v>
      </c>
      <c r="B11" s="38" t="s">
        <v>10</v>
      </c>
      <c r="C11" s="39" t="s">
        <v>9</v>
      </c>
      <c r="D11" s="158">
        <f t="shared" si="3"/>
        <v>14887</v>
      </c>
      <c r="E11" s="159">
        <v>14887</v>
      </c>
      <c r="F11" s="159">
        <v>0</v>
      </c>
      <c r="G11" s="159">
        <v>0</v>
      </c>
      <c r="H11" s="160">
        <v>4206</v>
      </c>
      <c r="I11" s="158">
        <f t="shared" si="4"/>
        <v>16201</v>
      </c>
      <c r="J11" s="159">
        <v>16201</v>
      </c>
      <c r="K11" s="159">
        <v>0</v>
      </c>
      <c r="L11" s="159">
        <v>0</v>
      </c>
      <c r="M11" s="160">
        <v>4600</v>
      </c>
      <c r="N11" s="161">
        <f t="shared" si="1"/>
        <v>1314</v>
      </c>
      <c r="O11" s="162">
        <f t="shared" si="1"/>
        <v>1314</v>
      </c>
      <c r="P11" s="162">
        <f t="shared" si="1"/>
        <v>0</v>
      </c>
      <c r="Q11" s="162">
        <f t="shared" si="1"/>
        <v>0</v>
      </c>
      <c r="R11" s="163">
        <f t="shared" si="2"/>
        <v>394</v>
      </c>
    </row>
    <row r="12" spans="1:59" x14ac:dyDescent="0.25">
      <c r="A12" s="38" t="s">
        <v>41</v>
      </c>
      <c r="B12" s="38" t="s">
        <v>8</v>
      </c>
      <c r="C12" s="39" t="s">
        <v>7</v>
      </c>
      <c r="D12" s="158">
        <f t="shared" si="3"/>
        <v>457</v>
      </c>
      <c r="E12" s="159">
        <v>297</v>
      </c>
      <c r="F12" s="159">
        <v>0</v>
      </c>
      <c r="G12" s="159">
        <v>160</v>
      </c>
      <c r="H12" s="160">
        <v>231</v>
      </c>
      <c r="I12" s="158">
        <f t="shared" si="4"/>
        <v>452</v>
      </c>
      <c r="J12" s="159">
        <v>294</v>
      </c>
      <c r="K12" s="159">
        <v>0</v>
      </c>
      <c r="L12" s="159">
        <v>158</v>
      </c>
      <c r="M12" s="160">
        <v>204</v>
      </c>
      <c r="N12" s="161">
        <f>I12-D12</f>
        <v>-5</v>
      </c>
      <c r="O12" s="162">
        <f t="shared" si="1"/>
        <v>-3</v>
      </c>
      <c r="P12" s="162">
        <f t="shared" si="1"/>
        <v>0</v>
      </c>
      <c r="Q12" s="162">
        <f t="shared" si="1"/>
        <v>-2</v>
      </c>
      <c r="R12" s="163">
        <f t="shared" si="2"/>
        <v>-27</v>
      </c>
    </row>
    <row r="13" spans="1:59" ht="16.5" thickBot="1" x14ac:dyDescent="0.3">
      <c r="A13" s="44" t="s">
        <v>41</v>
      </c>
      <c r="B13" s="44" t="s">
        <v>8</v>
      </c>
      <c r="C13" s="45" t="s">
        <v>6</v>
      </c>
      <c r="D13" s="164">
        <f t="shared" si="3"/>
        <v>49</v>
      </c>
      <c r="E13" s="165">
        <v>49</v>
      </c>
      <c r="F13" s="165">
        <v>0</v>
      </c>
      <c r="G13" s="165">
        <v>0</v>
      </c>
      <c r="H13" s="166">
        <v>26</v>
      </c>
      <c r="I13" s="164">
        <f t="shared" si="4"/>
        <v>49</v>
      </c>
      <c r="J13" s="165">
        <v>49</v>
      </c>
      <c r="K13" s="165">
        <v>0</v>
      </c>
      <c r="L13" s="165">
        <v>0</v>
      </c>
      <c r="M13" s="166">
        <v>22</v>
      </c>
      <c r="N13" s="167">
        <f t="shared" si="1"/>
        <v>0</v>
      </c>
      <c r="O13" s="168">
        <f t="shared" si="1"/>
        <v>0</v>
      </c>
      <c r="P13" s="168">
        <f t="shared" si="1"/>
        <v>0</v>
      </c>
      <c r="Q13" s="168">
        <f t="shared" si="1"/>
        <v>0</v>
      </c>
      <c r="R13" s="169">
        <f t="shared" si="2"/>
        <v>-4</v>
      </c>
    </row>
    <row r="14" spans="1:59" s="50" customFormat="1" x14ac:dyDescent="0.25">
      <c r="A14" s="150" t="s">
        <v>42</v>
      </c>
      <c r="B14" s="127" t="s">
        <v>29</v>
      </c>
      <c r="C14" s="174"/>
      <c r="D14" s="34">
        <f t="shared" ref="D14:M14" si="5">SUM(D15:D18)</f>
        <v>34714</v>
      </c>
      <c r="E14" s="35">
        <f t="shared" si="5"/>
        <v>20779</v>
      </c>
      <c r="F14" s="35">
        <f t="shared" si="5"/>
        <v>0</v>
      </c>
      <c r="G14" s="35">
        <f t="shared" si="5"/>
        <v>13935</v>
      </c>
      <c r="H14" s="36">
        <f t="shared" si="5"/>
        <v>42038</v>
      </c>
      <c r="I14" s="34">
        <f t="shared" si="5"/>
        <v>27723</v>
      </c>
      <c r="J14" s="35">
        <f t="shared" si="5"/>
        <v>14495</v>
      </c>
      <c r="K14" s="35">
        <f t="shared" si="5"/>
        <v>0</v>
      </c>
      <c r="L14" s="35">
        <f t="shared" si="5"/>
        <v>13228</v>
      </c>
      <c r="M14" s="36">
        <f t="shared" si="5"/>
        <v>29911</v>
      </c>
      <c r="N14" s="34">
        <f t="shared" si="1"/>
        <v>-6991</v>
      </c>
      <c r="O14" s="35">
        <f t="shared" si="1"/>
        <v>-6284</v>
      </c>
      <c r="P14" s="35">
        <f t="shared" si="1"/>
        <v>0</v>
      </c>
      <c r="Q14" s="35">
        <f t="shared" si="1"/>
        <v>-707</v>
      </c>
      <c r="R14" s="37">
        <f t="shared" si="2"/>
        <v>-12127</v>
      </c>
    </row>
    <row r="15" spans="1:59" s="50" customFormat="1" x14ac:dyDescent="0.25">
      <c r="A15" s="51" t="s">
        <v>42</v>
      </c>
      <c r="B15" s="38" t="s">
        <v>10</v>
      </c>
      <c r="C15" s="39" t="s">
        <v>7</v>
      </c>
      <c r="D15" s="40">
        <f t="shared" ref="D15:D18" si="6">SUM(E15:G15)</f>
        <v>26063</v>
      </c>
      <c r="E15" s="41">
        <v>12349</v>
      </c>
      <c r="F15" s="41">
        <v>0</v>
      </c>
      <c r="G15" s="41">
        <v>13714</v>
      </c>
      <c r="H15" s="42">
        <v>31193</v>
      </c>
      <c r="I15" s="40">
        <f t="shared" ref="I15:I18" si="7">SUM(J15:L15)</f>
        <v>24859</v>
      </c>
      <c r="J15" s="41">
        <v>11756</v>
      </c>
      <c r="K15" s="41">
        <v>0</v>
      </c>
      <c r="L15" s="41">
        <v>13103</v>
      </c>
      <c r="M15" s="42">
        <v>25568</v>
      </c>
      <c r="N15" s="40">
        <f t="shared" si="1"/>
        <v>-1204</v>
      </c>
      <c r="O15" s="41">
        <f t="shared" si="1"/>
        <v>-593</v>
      </c>
      <c r="P15" s="41">
        <f t="shared" si="1"/>
        <v>0</v>
      </c>
      <c r="Q15" s="41">
        <f t="shared" si="1"/>
        <v>-611</v>
      </c>
      <c r="R15" s="43">
        <f t="shared" si="2"/>
        <v>-5625</v>
      </c>
    </row>
    <row r="16" spans="1:59" s="50" customFormat="1" x14ac:dyDescent="0.25">
      <c r="A16" s="51" t="s">
        <v>42</v>
      </c>
      <c r="B16" s="38" t="s">
        <v>10</v>
      </c>
      <c r="C16" s="39" t="s">
        <v>9</v>
      </c>
      <c r="D16" s="40">
        <f t="shared" si="6"/>
        <v>7851</v>
      </c>
      <c r="E16" s="41">
        <v>7851</v>
      </c>
      <c r="F16" s="41">
        <v>0</v>
      </c>
      <c r="G16" s="41">
        <v>0</v>
      </c>
      <c r="H16" s="42">
        <v>10154</v>
      </c>
      <c r="I16" s="40">
        <f t="shared" si="7"/>
        <v>2453</v>
      </c>
      <c r="J16" s="41">
        <v>2453</v>
      </c>
      <c r="K16" s="41">
        <v>0</v>
      </c>
      <c r="L16" s="41">
        <v>0</v>
      </c>
      <c r="M16" s="42">
        <v>3997</v>
      </c>
      <c r="N16" s="40">
        <f t="shared" si="1"/>
        <v>-5398</v>
      </c>
      <c r="O16" s="41">
        <f t="shared" si="1"/>
        <v>-5398</v>
      </c>
      <c r="P16" s="41">
        <f t="shared" si="1"/>
        <v>0</v>
      </c>
      <c r="Q16" s="41">
        <f t="shared" si="1"/>
        <v>0</v>
      </c>
      <c r="R16" s="43">
        <f t="shared" si="2"/>
        <v>-6157</v>
      </c>
    </row>
    <row r="17" spans="1:59" s="50" customFormat="1" x14ac:dyDescent="0.25">
      <c r="A17" s="51" t="s">
        <v>42</v>
      </c>
      <c r="B17" s="54" t="s">
        <v>8</v>
      </c>
      <c r="C17" s="39" t="s">
        <v>7</v>
      </c>
      <c r="D17" s="40">
        <f t="shared" si="6"/>
        <v>630</v>
      </c>
      <c r="E17" s="41">
        <v>409</v>
      </c>
      <c r="F17" s="41">
        <v>0</v>
      </c>
      <c r="G17" s="41">
        <v>221</v>
      </c>
      <c r="H17" s="42">
        <v>546</v>
      </c>
      <c r="I17" s="40">
        <f t="shared" si="7"/>
        <v>357</v>
      </c>
      <c r="J17" s="41">
        <v>232</v>
      </c>
      <c r="K17" s="41">
        <v>0</v>
      </c>
      <c r="L17" s="41">
        <v>125</v>
      </c>
      <c r="M17" s="42">
        <v>271</v>
      </c>
      <c r="N17" s="40">
        <f t="shared" si="1"/>
        <v>-273</v>
      </c>
      <c r="O17" s="41">
        <f t="shared" si="1"/>
        <v>-177</v>
      </c>
      <c r="P17" s="41">
        <f t="shared" si="1"/>
        <v>0</v>
      </c>
      <c r="Q17" s="41">
        <f t="shared" si="1"/>
        <v>-96</v>
      </c>
      <c r="R17" s="43">
        <f t="shared" si="2"/>
        <v>-275</v>
      </c>
    </row>
    <row r="18" spans="1:59" s="50" customFormat="1" ht="16.5" thickBot="1" x14ac:dyDescent="0.3">
      <c r="A18" s="52" t="s">
        <v>42</v>
      </c>
      <c r="B18" s="44" t="s">
        <v>8</v>
      </c>
      <c r="C18" s="45" t="s">
        <v>6</v>
      </c>
      <c r="D18" s="46">
        <f t="shared" si="6"/>
        <v>170</v>
      </c>
      <c r="E18" s="47">
        <v>170</v>
      </c>
      <c r="F18" s="47">
        <v>0</v>
      </c>
      <c r="G18" s="47">
        <v>0</v>
      </c>
      <c r="H18" s="48">
        <v>145</v>
      </c>
      <c r="I18" s="46">
        <f t="shared" si="7"/>
        <v>54</v>
      </c>
      <c r="J18" s="47">
        <v>54</v>
      </c>
      <c r="K18" s="47">
        <v>0</v>
      </c>
      <c r="L18" s="47">
        <v>0</v>
      </c>
      <c r="M18" s="48">
        <v>75</v>
      </c>
      <c r="N18" s="46">
        <f t="shared" si="1"/>
        <v>-116</v>
      </c>
      <c r="O18" s="47">
        <f t="shared" si="1"/>
        <v>-116</v>
      </c>
      <c r="P18" s="47">
        <f t="shared" si="1"/>
        <v>0</v>
      </c>
      <c r="Q18" s="47">
        <f t="shared" si="1"/>
        <v>0</v>
      </c>
      <c r="R18" s="49">
        <f t="shared" si="2"/>
        <v>-70</v>
      </c>
    </row>
    <row r="19" spans="1:59" s="50" customFormat="1" ht="15.6" customHeight="1" x14ac:dyDescent="0.25">
      <c r="A19" s="31" t="s">
        <v>43</v>
      </c>
      <c r="B19" s="32" t="s">
        <v>30</v>
      </c>
      <c r="C19" s="171"/>
      <c r="D19" s="34">
        <f t="shared" ref="D19:M19" si="8">SUM(D20:D23)</f>
        <v>44164</v>
      </c>
      <c r="E19" s="35">
        <f t="shared" si="8"/>
        <v>27633</v>
      </c>
      <c r="F19" s="35">
        <f t="shared" si="8"/>
        <v>12424</v>
      </c>
      <c r="G19" s="35">
        <f t="shared" si="8"/>
        <v>4107</v>
      </c>
      <c r="H19" s="36">
        <f t="shared" si="8"/>
        <v>34979</v>
      </c>
      <c r="I19" s="34">
        <f t="shared" si="8"/>
        <v>34340</v>
      </c>
      <c r="J19" s="35">
        <f t="shared" si="8"/>
        <v>20339</v>
      </c>
      <c r="K19" s="35">
        <f t="shared" si="8"/>
        <v>12293</v>
      </c>
      <c r="L19" s="35">
        <f t="shared" si="8"/>
        <v>1708</v>
      </c>
      <c r="M19" s="36">
        <f t="shared" si="8"/>
        <v>26561</v>
      </c>
      <c r="N19" s="34">
        <f t="shared" si="1"/>
        <v>-9824</v>
      </c>
      <c r="O19" s="35">
        <f t="shared" si="1"/>
        <v>-7294</v>
      </c>
      <c r="P19" s="35">
        <f t="shared" si="1"/>
        <v>-131</v>
      </c>
      <c r="Q19" s="35">
        <f t="shared" si="1"/>
        <v>-2399</v>
      </c>
      <c r="R19" s="37">
        <f t="shared" si="2"/>
        <v>-8418</v>
      </c>
    </row>
    <row r="20" spans="1:59" s="50" customFormat="1" x14ac:dyDescent="0.25">
      <c r="A20" s="54" t="s">
        <v>43</v>
      </c>
      <c r="B20" s="38" t="s">
        <v>10</v>
      </c>
      <c r="C20" s="55" t="s">
        <v>7</v>
      </c>
      <c r="D20" s="40">
        <f t="shared" ref="D20:D23" si="9">SUM(E20:G20)</f>
        <v>28293</v>
      </c>
      <c r="E20" s="41">
        <v>14174</v>
      </c>
      <c r="F20" s="41">
        <v>10361</v>
      </c>
      <c r="G20" s="41">
        <v>3758</v>
      </c>
      <c r="H20" s="42">
        <v>24011</v>
      </c>
      <c r="I20" s="40">
        <f t="shared" ref="I20:I23" si="10">SUM(J20:L20)</f>
        <v>30297</v>
      </c>
      <c r="J20" s="41">
        <v>16588</v>
      </c>
      <c r="K20" s="41">
        <v>12240</v>
      </c>
      <c r="L20" s="41">
        <v>1469</v>
      </c>
      <c r="M20" s="42">
        <v>25629</v>
      </c>
      <c r="N20" s="40">
        <f t="shared" si="1"/>
        <v>2004</v>
      </c>
      <c r="O20" s="41">
        <f t="shared" si="1"/>
        <v>2414</v>
      </c>
      <c r="P20" s="41">
        <f t="shared" si="1"/>
        <v>1879</v>
      </c>
      <c r="Q20" s="41">
        <f t="shared" si="1"/>
        <v>-2289</v>
      </c>
      <c r="R20" s="43">
        <f t="shared" si="2"/>
        <v>1618</v>
      </c>
    </row>
    <row r="21" spans="1:59" s="56" customFormat="1" x14ac:dyDescent="0.25">
      <c r="A21" s="54" t="s">
        <v>43</v>
      </c>
      <c r="B21" s="38" t="s">
        <v>10</v>
      </c>
      <c r="C21" s="55" t="s">
        <v>9</v>
      </c>
      <c r="D21" s="40">
        <f t="shared" si="9"/>
        <v>6825</v>
      </c>
      <c r="E21" s="41">
        <v>6825</v>
      </c>
      <c r="F21" s="41">
        <v>0</v>
      </c>
      <c r="G21" s="41">
        <v>0</v>
      </c>
      <c r="H21" s="42">
        <v>7363</v>
      </c>
      <c r="I21" s="40">
        <f t="shared" si="10"/>
        <v>1902</v>
      </c>
      <c r="J21" s="41">
        <v>1902</v>
      </c>
      <c r="K21" s="41">
        <v>0</v>
      </c>
      <c r="L21" s="41">
        <v>0</v>
      </c>
      <c r="M21" s="42">
        <v>305</v>
      </c>
      <c r="N21" s="40">
        <f t="shared" si="1"/>
        <v>-4923</v>
      </c>
      <c r="O21" s="41">
        <f t="shared" si="1"/>
        <v>-4923</v>
      </c>
      <c r="P21" s="41">
        <f t="shared" si="1"/>
        <v>0</v>
      </c>
      <c r="Q21" s="41">
        <f t="shared" si="1"/>
        <v>0</v>
      </c>
      <c r="R21" s="43">
        <f t="shared" si="2"/>
        <v>-7058</v>
      </c>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row>
    <row r="22" spans="1:59" s="16" customFormat="1" x14ac:dyDescent="0.25">
      <c r="A22" s="54" t="s">
        <v>43</v>
      </c>
      <c r="B22" s="38" t="s">
        <v>8</v>
      </c>
      <c r="C22" s="55" t="s">
        <v>7</v>
      </c>
      <c r="D22" s="40">
        <f t="shared" si="9"/>
        <v>6892</v>
      </c>
      <c r="E22" s="41">
        <v>4480</v>
      </c>
      <c r="F22" s="41">
        <v>2063</v>
      </c>
      <c r="G22" s="41">
        <v>349</v>
      </c>
      <c r="H22" s="42">
        <v>2741</v>
      </c>
      <c r="I22" s="40">
        <f t="shared" si="10"/>
        <v>833</v>
      </c>
      <c r="J22" s="41">
        <v>541</v>
      </c>
      <c r="K22" s="41">
        <v>53</v>
      </c>
      <c r="L22" s="41">
        <v>239</v>
      </c>
      <c r="M22" s="42">
        <v>239</v>
      </c>
      <c r="N22" s="40">
        <f t="shared" si="1"/>
        <v>-6059</v>
      </c>
      <c r="O22" s="41">
        <f t="shared" si="1"/>
        <v>-3939</v>
      </c>
      <c r="P22" s="41">
        <f t="shared" si="1"/>
        <v>-2010</v>
      </c>
      <c r="Q22" s="41">
        <f t="shared" si="1"/>
        <v>-110</v>
      </c>
      <c r="R22" s="43">
        <f t="shared" si="2"/>
        <v>-2502</v>
      </c>
    </row>
    <row r="23" spans="1:59" s="16" customFormat="1" ht="16.5" thickBot="1" x14ac:dyDescent="0.3">
      <c r="A23" s="57" t="s">
        <v>43</v>
      </c>
      <c r="B23" s="44" t="s">
        <v>8</v>
      </c>
      <c r="C23" s="58" t="s">
        <v>6</v>
      </c>
      <c r="D23" s="46">
        <f t="shared" si="9"/>
        <v>2154</v>
      </c>
      <c r="E23" s="47">
        <v>2154</v>
      </c>
      <c r="F23" s="47">
        <v>0</v>
      </c>
      <c r="G23" s="47">
        <v>0</v>
      </c>
      <c r="H23" s="48">
        <v>864</v>
      </c>
      <c r="I23" s="46">
        <f t="shared" si="10"/>
        <v>1308</v>
      </c>
      <c r="J23" s="47">
        <v>1308</v>
      </c>
      <c r="K23" s="47">
        <v>0</v>
      </c>
      <c r="L23" s="47">
        <v>0</v>
      </c>
      <c r="M23" s="48">
        <v>388</v>
      </c>
      <c r="N23" s="46">
        <f t="shared" si="1"/>
        <v>-846</v>
      </c>
      <c r="O23" s="47">
        <f t="shared" si="1"/>
        <v>-846</v>
      </c>
      <c r="P23" s="47">
        <f t="shared" si="1"/>
        <v>0</v>
      </c>
      <c r="Q23" s="47">
        <f t="shared" si="1"/>
        <v>0</v>
      </c>
      <c r="R23" s="49">
        <f t="shared" si="2"/>
        <v>-476</v>
      </c>
    </row>
    <row r="24" spans="1:59" s="16" customFormat="1" x14ac:dyDescent="0.25">
      <c r="A24" s="31" t="s">
        <v>45</v>
      </c>
      <c r="B24" s="32" t="s">
        <v>64</v>
      </c>
      <c r="C24" s="33"/>
      <c r="D24" s="34">
        <f t="shared" ref="D24:M24" si="11">SUM(D25:D25)</f>
        <v>11002</v>
      </c>
      <c r="E24" s="35">
        <f t="shared" si="11"/>
        <v>5527</v>
      </c>
      <c r="F24" s="35">
        <f t="shared" si="11"/>
        <v>0</v>
      </c>
      <c r="G24" s="35">
        <f t="shared" si="11"/>
        <v>5475</v>
      </c>
      <c r="H24" s="59">
        <f t="shared" si="11"/>
        <v>1898</v>
      </c>
      <c r="I24" s="34">
        <f t="shared" si="11"/>
        <v>10250</v>
      </c>
      <c r="J24" s="35">
        <f t="shared" si="11"/>
        <v>5162</v>
      </c>
      <c r="K24" s="35">
        <f t="shared" si="11"/>
        <v>0</v>
      </c>
      <c r="L24" s="35">
        <f t="shared" si="11"/>
        <v>5088</v>
      </c>
      <c r="M24" s="60">
        <f t="shared" si="11"/>
        <v>1661</v>
      </c>
      <c r="N24" s="34">
        <f t="shared" si="1"/>
        <v>-752</v>
      </c>
      <c r="O24" s="35">
        <f t="shared" si="1"/>
        <v>-365</v>
      </c>
      <c r="P24" s="35">
        <f t="shared" si="1"/>
        <v>0</v>
      </c>
      <c r="Q24" s="35">
        <f t="shared" si="1"/>
        <v>-387</v>
      </c>
      <c r="R24" s="103">
        <f t="shared" si="2"/>
        <v>-237</v>
      </c>
    </row>
    <row r="25" spans="1:59" s="16" customFormat="1" ht="16.5" thickBot="1" x14ac:dyDescent="0.3">
      <c r="A25" s="54" t="s">
        <v>45</v>
      </c>
      <c r="B25" s="38" t="s">
        <v>8</v>
      </c>
      <c r="C25" s="39" t="s">
        <v>7</v>
      </c>
      <c r="D25" s="40">
        <f t="shared" ref="D25" si="12">SUM(E25:G25)</f>
        <v>11002</v>
      </c>
      <c r="E25" s="41">
        <v>5527</v>
      </c>
      <c r="F25" s="41">
        <v>0</v>
      </c>
      <c r="G25" s="41">
        <v>5475</v>
      </c>
      <c r="H25" s="42">
        <v>1898</v>
      </c>
      <c r="I25" s="40">
        <f t="shared" ref="I25" si="13">SUM(J25:L25)</f>
        <v>10250</v>
      </c>
      <c r="J25" s="41">
        <v>5162</v>
      </c>
      <c r="K25" s="41">
        <v>0</v>
      </c>
      <c r="L25" s="41">
        <v>5088</v>
      </c>
      <c r="M25" s="42">
        <v>1661</v>
      </c>
      <c r="N25" s="40">
        <f t="shared" si="1"/>
        <v>-752</v>
      </c>
      <c r="O25" s="41">
        <f t="shared" si="1"/>
        <v>-365</v>
      </c>
      <c r="P25" s="41">
        <f t="shared" si="1"/>
        <v>0</v>
      </c>
      <c r="Q25" s="41">
        <f t="shared" si="1"/>
        <v>-387</v>
      </c>
      <c r="R25" s="61">
        <f t="shared" si="2"/>
        <v>-237</v>
      </c>
    </row>
    <row r="26" spans="1:59" s="16" customFormat="1" x14ac:dyDescent="0.25">
      <c r="A26" s="31" t="s">
        <v>49</v>
      </c>
      <c r="B26" s="32" t="s">
        <v>65</v>
      </c>
      <c r="C26" s="33"/>
      <c r="D26" s="34">
        <f>SUM(D27:D28)</f>
        <v>28091</v>
      </c>
      <c r="E26" s="35">
        <f t="shared" ref="E26:M26" si="14">SUM(E27:E28)</f>
        <v>18259</v>
      </c>
      <c r="F26" s="35">
        <f t="shared" si="14"/>
        <v>9832</v>
      </c>
      <c r="G26" s="35">
        <f t="shared" si="14"/>
        <v>0</v>
      </c>
      <c r="H26" s="59">
        <f t="shared" si="14"/>
        <v>2356</v>
      </c>
      <c r="I26" s="34">
        <f t="shared" si="14"/>
        <v>14561</v>
      </c>
      <c r="J26" s="35">
        <f t="shared" si="14"/>
        <v>9465</v>
      </c>
      <c r="K26" s="35">
        <f t="shared" si="14"/>
        <v>5096</v>
      </c>
      <c r="L26" s="35">
        <f t="shared" si="14"/>
        <v>0</v>
      </c>
      <c r="M26" s="60">
        <f t="shared" si="14"/>
        <v>2248</v>
      </c>
      <c r="N26" s="34">
        <f t="shared" ref="N26:N29" si="15">I26-D26</f>
        <v>-13530</v>
      </c>
      <c r="O26" s="35">
        <f t="shared" ref="O26:O29" si="16">J26-E26</f>
        <v>-8794</v>
      </c>
      <c r="P26" s="35">
        <f t="shared" ref="P26:P29" si="17">K26-F26</f>
        <v>-4736</v>
      </c>
      <c r="Q26" s="35">
        <f t="shared" ref="Q26:Q29" si="18">L26-G26</f>
        <v>0</v>
      </c>
      <c r="R26" s="103">
        <f t="shared" ref="R26:R29" si="19">M26-H26</f>
        <v>-108</v>
      </c>
    </row>
    <row r="27" spans="1:59" s="16" customFormat="1" x14ac:dyDescent="0.25">
      <c r="A27" s="54" t="s">
        <v>50</v>
      </c>
      <c r="B27" s="38" t="s">
        <v>10</v>
      </c>
      <c r="C27" s="39" t="s">
        <v>7</v>
      </c>
      <c r="D27" s="40">
        <f t="shared" ref="D27:D28" si="20">SUM(E27:G27)</f>
        <v>18163</v>
      </c>
      <c r="E27" s="41">
        <v>8331</v>
      </c>
      <c r="F27" s="41">
        <v>9832</v>
      </c>
      <c r="G27" s="41">
        <v>0</v>
      </c>
      <c r="H27" s="42">
        <v>1649</v>
      </c>
      <c r="I27" s="40">
        <f t="shared" ref="I27:I28" si="21">SUM(J27:L27)</f>
        <v>10193</v>
      </c>
      <c r="J27" s="41">
        <v>5097</v>
      </c>
      <c r="K27" s="41">
        <v>5096</v>
      </c>
      <c r="L27" s="41">
        <v>0</v>
      </c>
      <c r="M27" s="42">
        <v>1574</v>
      </c>
      <c r="N27" s="40">
        <f t="shared" si="15"/>
        <v>-7970</v>
      </c>
      <c r="O27" s="41">
        <f t="shared" si="16"/>
        <v>-3234</v>
      </c>
      <c r="P27" s="41">
        <f t="shared" si="17"/>
        <v>-4736</v>
      </c>
      <c r="Q27" s="41">
        <f t="shared" si="18"/>
        <v>0</v>
      </c>
      <c r="R27" s="61">
        <f t="shared" si="19"/>
        <v>-75</v>
      </c>
    </row>
    <row r="28" spans="1:59" s="16" customFormat="1" ht="16.5" thickBot="1" x14ac:dyDescent="0.3">
      <c r="A28" s="57" t="s">
        <v>50</v>
      </c>
      <c r="B28" s="38" t="s">
        <v>10</v>
      </c>
      <c r="C28" s="45" t="s">
        <v>6</v>
      </c>
      <c r="D28" s="46">
        <f t="shared" si="20"/>
        <v>9928</v>
      </c>
      <c r="E28" s="47">
        <v>9928</v>
      </c>
      <c r="F28" s="47">
        <v>0</v>
      </c>
      <c r="G28" s="47">
        <v>0</v>
      </c>
      <c r="H28" s="48">
        <v>707</v>
      </c>
      <c r="I28" s="46">
        <f t="shared" si="21"/>
        <v>4368</v>
      </c>
      <c r="J28" s="47">
        <v>4368</v>
      </c>
      <c r="K28" s="47">
        <v>0</v>
      </c>
      <c r="L28" s="47">
        <v>0</v>
      </c>
      <c r="M28" s="48">
        <v>674</v>
      </c>
      <c r="N28" s="46">
        <f t="shared" si="15"/>
        <v>-5560</v>
      </c>
      <c r="O28" s="47">
        <f t="shared" si="16"/>
        <v>-5560</v>
      </c>
      <c r="P28" s="47">
        <f t="shared" si="17"/>
        <v>0</v>
      </c>
      <c r="Q28" s="47">
        <f t="shared" si="18"/>
        <v>0</v>
      </c>
      <c r="R28" s="62">
        <f t="shared" si="19"/>
        <v>-33</v>
      </c>
    </row>
    <row r="29" spans="1:59" s="16" customFormat="1" ht="16.5" thickBot="1" x14ac:dyDescent="0.3">
      <c r="A29" s="31" t="s">
        <v>46</v>
      </c>
      <c r="B29" s="32" t="s">
        <v>47</v>
      </c>
      <c r="C29" s="171"/>
      <c r="D29" s="34">
        <f>SUM(E29:H29)</f>
        <v>-56500</v>
      </c>
      <c r="E29" s="35">
        <v>-28380</v>
      </c>
      <c r="F29" s="35">
        <v>0</v>
      </c>
      <c r="G29" s="35">
        <v>-28120</v>
      </c>
      <c r="H29" s="63">
        <v>0</v>
      </c>
      <c r="I29" s="34">
        <f>SUM(J29:M29)</f>
        <v>0</v>
      </c>
      <c r="J29" s="35">
        <v>0</v>
      </c>
      <c r="K29" s="35">
        <v>0</v>
      </c>
      <c r="L29" s="35">
        <v>0</v>
      </c>
      <c r="M29" s="36">
        <v>0</v>
      </c>
      <c r="N29" s="34">
        <f t="shared" si="15"/>
        <v>56500</v>
      </c>
      <c r="O29" s="35">
        <f t="shared" si="16"/>
        <v>28380</v>
      </c>
      <c r="P29" s="35">
        <f t="shared" si="17"/>
        <v>0</v>
      </c>
      <c r="Q29" s="35">
        <f t="shared" si="18"/>
        <v>28120</v>
      </c>
      <c r="R29" s="37">
        <f t="shared" si="19"/>
        <v>0</v>
      </c>
      <c r="S29" s="50"/>
    </row>
    <row r="30" spans="1:59" s="16" customFormat="1" x14ac:dyDescent="0.25">
      <c r="A30" s="31" t="s">
        <v>48</v>
      </c>
      <c r="B30" s="32" t="s">
        <v>37</v>
      </c>
      <c r="C30" s="33"/>
      <c r="D30" s="34">
        <f>SUM(D31:D32)</f>
        <v>3429</v>
      </c>
      <c r="E30" s="35">
        <f t="shared" ref="E30:M30" si="22">SUM(E31:E32)</f>
        <v>3036</v>
      </c>
      <c r="F30" s="35">
        <f t="shared" si="22"/>
        <v>0</v>
      </c>
      <c r="G30" s="35">
        <f t="shared" si="22"/>
        <v>393</v>
      </c>
      <c r="H30" s="59">
        <f t="shared" si="22"/>
        <v>0</v>
      </c>
      <c r="I30" s="34">
        <f t="shared" si="22"/>
        <v>3429</v>
      </c>
      <c r="J30" s="35">
        <f t="shared" si="22"/>
        <v>3036</v>
      </c>
      <c r="K30" s="35">
        <f t="shared" si="22"/>
        <v>0</v>
      </c>
      <c r="L30" s="35">
        <f t="shared" si="22"/>
        <v>393</v>
      </c>
      <c r="M30" s="60">
        <f t="shared" si="22"/>
        <v>0</v>
      </c>
      <c r="N30" s="34">
        <f t="shared" ref="N30:N32" si="23">I30-D30</f>
        <v>0</v>
      </c>
      <c r="O30" s="35">
        <f t="shared" ref="O30:O32" si="24">J30-E30</f>
        <v>0</v>
      </c>
      <c r="P30" s="35">
        <f t="shared" ref="P30:P32" si="25">K30-F30</f>
        <v>0</v>
      </c>
      <c r="Q30" s="35">
        <f t="shared" ref="Q30:Q32" si="26">L30-G30</f>
        <v>0</v>
      </c>
      <c r="R30" s="103">
        <f t="shared" ref="R30:R32" si="27">M30-H30</f>
        <v>0</v>
      </c>
    </row>
    <row r="31" spans="1:59" s="16" customFormat="1" x14ac:dyDescent="0.25">
      <c r="A31" s="54" t="s">
        <v>48</v>
      </c>
      <c r="B31" s="38" t="s">
        <v>10</v>
      </c>
      <c r="C31" s="188"/>
      <c r="D31" s="40">
        <f t="shared" ref="D31:D32" si="28">SUM(E31:G31)</f>
        <v>3206</v>
      </c>
      <c r="E31" s="41">
        <v>2808</v>
      </c>
      <c r="F31" s="41">
        <v>0</v>
      </c>
      <c r="G31" s="41">
        <v>398</v>
      </c>
      <c r="H31" s="42">
        <v>0</v>
      </c>
      <c r="I31" s="40">
        <f t="shared" ref="I31:I32" si="29">SUM(J31:L31)</f>
        <v>3206</v>
      </c>
      <c r="J31" s="41">
        <v>2808</v>
      </c>
      <c r="K31" s="41">
        <v>0</v>
      </c>
      <c r="L31" s="41">
        <v>398</v>
      </c>
      <c r="M31" s="42">
        <v>0</v>
      </c>
      <c r="N31" s="40">
        <f t="shared" si="23"/>
        <v>0</v>
      </c>
      <c r="O31" s="41">
        <f t="shared" si="24"/>
        <v>0</v>
      </c>
      <c r="P31" s="41">
        <f t="shared" si="25"/>
        <v>0</v>
      </c>
      <c r="Q31" s="41">
        <f t="shared" si="26"/>
        <v>0</v>
      </c>
      <c r="R31" s="61">
        <f t="shared" si="27"/>
        <v>0</v>
      </c>
    </row>
    <row r="32" spans="1:59" s="16" customFormat="1" ht="16.5" thickBot="1" x14ac:dyDescent="0.3">
      <c r="A32" s="57" t="s">
        <v>48</v>
      </c>
      <c r="B32" s="38" t="s">
        <v>8</v>
      </c>
      <c r="C32" s="191"/>
      <c r="D32" s="46">
        <f t="shared" si="28"/>
        <v>223</v>
      </c>
      <c r="E32" s="47">
        <v>228</v>
      </c>
      <c r="F32" s="47">
        <v>0</v>
      </c>
      <c r="G32" s="47">
        <v>-5</v>
      </c>
      <c r="H32" s="48">
        <v>0</v>
      </c>
      <c r="I32" s="46">
        <f t="shared" si="29"/>
        <v>223</v>
      </c>
      <c r="J32" s="47">
        <v>228</v>
      </c>
      <c r="K32" s="47">
        <v>0</v>
      </c>
      <c r="L32" s="47">
        <v>-5</v>
      </c>
      <c r="M32" s="48">
        <v>0</v>
      </c>
      <c r="N32" s="46">
        <f t="shared" si="23"/>
        <v>0</v>
      </c>
      <c r="O32" s="47">
        <f t="shared" si="24"/>
        <v>0</v>
      </c>
      <c r="P32" s="47">
        <f t="shared" si="25"/>
        <v>0</v>
      </c>
      <c r="Q32" s="47">
        <f t="shared" si="26"/>
        <v>0</v>
      </c>
      <c r="R32" s="62">
        <f t="shared" si="27"/>
        <v>0</v>
      </c>
    </row>
    <row r="33" spans="1:59" s="16" customFormat="1" x14ac:dyDescent="0.25">
      <c r="A33" s="31" t="s">
        <v>51</v>
      </c>
      <c r="B33" s="32" t="s">
        <v>52</v>
      </c>
      <c r="C33" s="171"/>
      <c r="D33" s="34">
        <f>SUM(D34:D35)</f>
        <v>7808</v>
      </c>
      <c r="E33" s="35">
        <f t="shared" ref="E33:M33" si="30">SUM(E34:E35)</f>
        <v>4605</v>
      </c>
      <c r="F33" s="35">
        <f t="shared" si="30"/>
        <v>794</v>
      </c>
      <c r="G33" s="35">
        <f t="shared" si="30"/>
        <v>2409</v>
      </c>
      <c r="H33" s="59">
        <f t="shared" si="30"/>
        <v>0</v>
      </c>
      <c r="I33" s="34">
        <f t="shared" si="30"/>
        <v>0</v>
      </c>
      <c r="J33" s="35">
        <f t="shared" si="30"/>
        <v>0</v>
      </c>
      <c r="K33" s="35">
        <f t="shared" si="30"/>
        <v>0</v>
      </c>
      <c r="L33" s="35">
        <f t="shared" si="30"/>
        <v>0</v>
      </c>
      <c r="M33" s="60">
        <f t="shared" si="30"/>
        <v>0</v>
      </c>
      <c r="N33" s="34">
        <f t="shared" ref="N33:N35" si="31">I33-D33</f>
        <v>-7808</v>
      </c>
      <c r="O33" s="35">
        <f t="shared" ref="O33:O35" si="32">J33-E33</f>
        <v>-4605</v>
      </c>
      <c r="P33" s="35">
        <f t="shared" ref="P33:P35" si="33">K33-F33</f>
        <v>-794</v>
      </c>
      <c r="Q33" s="35">
        <f t="shared" ref="Q33:Q35" si="34">L33-G33</f>
        <v>-2409</v>
      </c>
      <c r="R33" s="103">
        <f t="shared" ref="R33:R35" si="35">M33-H33</f>
        <v>0</v>
      </c>
    </row>
    <row r="34" spans="1:59" s="16" customFormat="1" x14ac:dyDescent="0.25">
      <c r="A34" s="54" t="s">
        <v>51</v>
      </c>
      <c r="B34" s="38" t="s">
        <v>10</v>
      </c>
      <c r="C34" s="188"/>
      <c r="D34" s="40">
        <f t="shared" ref="D34:D35" si="36">SUM(E34:G34)</f>
        <v>7648</v>
      </c>
      <c r="E34" s="41">
        <v>4523</v>
      </c>
      <c r="F34" s="41">
        <v>794</v>
      </c>
      <c r="G34" s="41">
        <v>2331</v>
      </c>
      <c r="H34" s="42">
        <v>0</v>
      </c>
      <c r="I34" s="40">
        <f t="shared" ref="I34:I35" si="37">SUM(J34:L34)</f>
        <v>0</v>
      </c>
      <c r="J34" s="41">
        <v>0</v>
      </c>
      <c r="K34" s="41">
        <v>0</v>
      </c>
      <c r="L34" s="41">
        <v>0</v>
      </c>
      <c r="M34" s="42">
        <v>0</v>
      </c>
      <c r="N34" s="40">
        <f t="shared" si="31"/>
        <v>-7648</v>
      </c>
      <c r="O34" s="41">
        <f t="shared" si="32"/>
        <v>-4523</v>
      </c>
      <c r="P34" s="41">
        <f t="shared" si="33"/>
        <v>-794</v>
      </c>
      <c r="Q34" s="41">
        <f t="shared" si="34"/>
        <v>-2331</v>
      </c>
      <c r="R34" s="61">
        <f t="shared" si="35"/>
        <v>0</v>
      </c>
    </row>
    <row r="35" spans="1:59" s="16" customFormat="1" ht="16.5" thickBot="1" x14ac:dyDescent="0.3">
      <c r="A35" s="57" t="s">
        <v>51</v>
      </c>
      <c r="B35" s="38" t="s">
        <v>8</v>
      </c>
      <c r="C35" s="191"/>
      <c r="D35" s="46">
        <f t="shared" si="36"/>
        <v>160</v>
      </c>
      <c r="E35" s="47">
        <v>82</v>
      </c>
      <c r="F35" s="47">
        <v>0</v>
      </c>
      <c r="G35" s="47">
        <v>78</v>
      </c>
      <c r="H35" s="48">
        <v>0</v>
      </c>
      <c r="I35" s="46">
        <f t="shared" si="37"/>
        <v>0</v>
      </c>
      <c r="J35" s="47">
        <v>0</v>
      </c>
      <c r="K35" s="47">
        <v>0</v>
      </c>
      <c r="L35" s="47">
        <v>0</v>
      </c>
      <c r="M35" s="48">
        <v>0</v>
      </c>
      <c r="N35" s="46">
        <f t="shared" si="31"/>
        <v>-160</v>
      </c>
      <c r="O35" s="47">
        <f t="shared" si="32"/>
        <v>-82</v>
      </c>
      <c r="P35" s="47">
        <f t="shared" si="33"/>
        <v>0</v>
      </c>
      <c r="Q35" s="47">
        <f t="shared" si="34"/>
        <v>-78</v>
      </c>
      <c r="R35" s="62">
        <f t="shared" si="35"/>
        <v>0</v>
      </c>
    </row>
    <row r="36" spans="1:59" s="16" customFormat="1" x14ac:dyDescent="0.25">
      <c r="A36" s="31" t="s">
        <v>31</v>
      </c>
      <c r="B36" s="32" t="s">
        <v>15</v>
      </c>
      <c r="C36" s="171"/>
      <c r="D36" s="34">
        <f>SUM(D37:D38)</f>
        <v>24295</v>
      </c>
      <c r="E36" s="35">
        <f t="shared" ref="E36:M36" si="38">SUM(E37:E38)</f>
        <v>15629</v>
      </c>
      <c r="F36" s="35">
        <f t="shared" si="38"/>
        <v>2113</v>
      </c>
      <c r="G36" s="35">
        <f t="shared" si="38"/>
        <v>6553</v>
      </c>
      <c r="H36" s="59">
        <f t="shared" si="38"/>
        <v>0</v>
      </c>
      <c r="I36" s="34">
        <f t="shared" si="38"/>
        <v>25190</v>
      </c>
      <c r="J36" s="35">
        <f t="shared" si="38"/>
        <v>14564</v>
      </c>
      <c r="K36" s="35">
        <f t="shared" si="38"/>
        <v>1287</v>
      </c>
      <c r="L36" s="35">
        <f t="shared" si="38"/>
        <v>9339</v>
      </c>
      <c r="M36" s="60">
        <f t="shared" si="38"/>
        <v>0</v>
      </c>
      <c r="N36" s="34">
        <f t="shared" ref="N36:N38" si="39">I36-D36</f>
        <v>895</v>
      </c>
      <c r="O36" s="35">
        <f t="shared" ref="O36:O38" si="40">J36-E36</f>
        <v>-1065</v>
      </c>
      <c r="P36" s="35">
        <f t="shared" ref="P36:P38" si="41">K36-F36</f>
        <v>-826</v>
      </c>
      <c r="Q36" s="35">
        <f t="shared" ref="Q36:Q38" si="42">L36-G36</f>
        <v>2786</v>
      </c>
      <c r="R36" s="103">
        <f t="shared" ref="R36:R38" si="43">M36-H36</f>
        <v>0</v>
      </c>
    </row>
    <row r="37" spans="1:59" s="16" customFormat="1" x14ac:dyDescent="0.25">
      <c r="A37" s="54" t="s">
        <v>31</v>
      </c>
      <c r="B37" s="38" t="s">
        <v>10</v>
      </c>
      <c r="C37" s="188"/>
      <c r="D37" s="40">
        <f t="shared" ref="D37:D38" si="44">SUM(E37:G37)</f>
        <v>23752</v>
      </c>
      <c r="E37" s="41">
        <v>15230</v>
      </c>
      <c r="F37" s="41">
        <v>2113</v>
      </c>
      <c r="G37" s="41">
        <v>6409</v>
      </c>
      <c r="H37" s="42">
        <v>0</v>
      </c>
      <c r="I37" s="40">
        <f t="shared" ref="I37:I38" si="45">SUM(J37:L37)</f>
        <v>24633</v>
      </c>
      <c r="J37" s="41">
        <v>14214</v>
      </c>
      <c r="K37" s="41">
        <v>1248</v>
      </c>
      <c r="L37" s="41">
        <v>9171</v>
      </c>
      <c r="M37" s="42">
        <v>0</v>
      </c>
      <c r="N37" s="40">
        <f t="shared" si="39"/>
        <v>881</v>
      </c>
      <c r="O37" s="41">
        <f t="shared" si="40"/>
        <v>-1016</v>
      </c>
      <c r="P37" s="41">
        <f t="shared" si="41"/>
        <v>-865</v>
      </c>
      <c r="Q37" s="41">
        <f t="shared" si="42"/>
        <v>2762</v>
      </c>
      <c r="R37" s="61">
        <f t="shared" si="43"/>
        <v>0</v>
      </c>
    </row>
    <row r="38" spans="1:59" s="16" customFormat="1" ht="16.5" thickBot="1" x14ac:dyDescent="0.3">
      <c r="A38" s="57" t="s">
        <v>31</v>
      </c>
      <c r="B38" s="38" t="s">
        <v>8</v>
      </c>
      <c r="C38" s="191"/>
      <c r="D38" s="46">
        <f t="shared" si="44"/>
        <v>543</v>
      </c>
      <c r="E38" s="47">
        <v>399</v>
      </c>
      <c r="F38" s="47">
        <v>0</v>
      </c>
      <c r="G38" s="47">
        <v>144</v>
      </c>
      <c r="H38" s="48">
        <v>0</v>
      </c>
      <c r="I38" s="46">
        <f t="shared" si="45"/>
        <v>557</v>
      </c>
      <c r="J38" s="47">
        <v>350</v>
      </c>
      <c r="K38" s="47">
        <v>39</v>
      </c>
      <c r="L38" s="47">
        <v>168</v>
      </c>
      <c r="M38" s="48">
        <v>0</v>
      </c>
      <c r="N38" s="46">
        <f t="shared" si="39"/>
        <v>14</v>
      </c>
      <c r="O38" s="47">
        <f t="shared" si="40"/>
        <v>-49</v>
      </c>
      <c r="P38" s="47">
        <f t="shared" si="41"/>
        <v>39</v>
      </c>
      <c r="Q38" s="47">
        <f t="shared" si="42"/>
        <v>24</v>
      </c>
      <c r="R38" s="62">
        <f t="shared" si="43"/>
        <v>0</v>
      </c>
    </row>
    <row r="39" spans="1:59" s="70" customFormat="1" ht="15" customHeight="1" thickBot="1" x14ac:dyDescent="0.3">
      <c r="A39" s="71" t="s">
        <v>32</v>
      </c>
      <c r="B39" s="64" t="s">
        <v>5</v>
      </c>
      <c r="C39" s="173"/>
      <c r="D39" s="65">
        <f>SUM(E39:H39)</f>
        <v>28517</v>
      </c>
      <c r="E39" s="66">
        <v>18537</v>
      </c>
      <c r="F39" s="66">
        <v>0</v>
      </c>
      <c r="G39" s="66">
        <v>9980</v>
      </c>
      <c r="H39" s="67">
        <v>0</v>
      </c>
      <c r="I39" s="65">
        <f>SUM(J39:M39)</f>
        <v>0</v>
      </c>
      <c r="J39" s="66">
        <v>0</v>
      </c>
      <c r="K39" s="66">
        <v>0</v>
      </c>
      <c r="L39" s="66">
        <v>0</v>
      </c>
      <c r="M39" s="67">
        <v>0</v>
      </c>
      <c r="N39" s="65">
        <f t="shared" ref="N39:N43" si="46">I39-D39</f>
        <v>-28517</v>
      </c>
      <c r="O39" s="66">
        <f t="shared" ref="O39:O43" si="47">J39-E39</f>
        <v>-18537</v>
      </c>
      <c r="P39" s="66">
        <f t="shared" ref="P39:P43" si="48">K39-F39</f>
        <v>0</v>
      </c>
      <c r="Q39" s="66">
        <f t="shared" ref="Q39:Q43" si="49">L39-G39</f>
        <v>-9980</v>
      </c>
      <c r="R39" s="68">
        <f t="shared" ref="R39:R43" si="50">M39-H39</f>
        <v>0</v>
      </c>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row>
    <row r="40" spans="1:59" s="75" customFormat="1" ht="15" customHeight="1" thickBot="1" x14ac:dyDescent="0.3">
      <c r="A40" s="132"/>
      <c r="B40" s="133"/>
      <c r="C40" s="73" t="s">
        <v>14</v>
      </c>
      <c r="D40" s="65">
        <f>D9+D14+D19+D24+D26+D29+D30+D33+D36+D39</f>
        <v>281095</v>
      </c>
      <c r="E40" s="66">
        <f t="shared" ref="E40:G40" si="51">E9+E14+E19+E24+E26+E29+E30+E33+E36+E39</f>
        <v>171159</v>
      </c>
      <c r="F40" s="66">
        <f t="shared" si="51"/>
        <v>25163</v>
      </c>
      <c r="G40" s="66">
        <f t="shared" si="51"/>
        <v>84773</v>
      </c>
      <c r="H40" s="201">
        <f>H9+H14+H19+H24+H26+H29+H30+H33+H36+H39</f>
        <v>125290</v>
      </c>
      <c r="I40" s="65">
        <f>I9+I14+I19+I24+I26+I29+I30+I33+I36+I39</f>
        <v>285328</v>
      </c>
      <c r="J40" s="66">
        <f t="shared" ref="J40:L40" si="52">J9+J14+J19+J24+J26+J29+J30+J33+J36+J39</f>
        <v>160458</v>
      </c>
      <c r="K40" s="66">
        <f t="shared" si="52"/>
        <v>18676</v>
      </c>
      <c r="L40" s="66">
        <f t="shared" si="52"/>
        <v>106194</v>
      </c>
      <c r="M40" s="201">
        <f>M9+M14+M19+M24+M26+M29+M30+M33+M36+M39</f>
        <v>108688</v>
      </c>
      <c r="N40" s="65">
        <f t="shared" si="46"/>
        <v>4233</v>
      </c>
      <c r="O40" s="66">
        <f t="shared" si="47"/>
        <v>-10701</v>
      </c>
      <c r="P40" s="66">
        <f t="shared" si="48"/>
        <v>-6487</v>
      </c>
      <c r="Q40" s="66">
        <f t="shared" si="49"/>
        <v>21421</v>
      </c>
      <c r="R40" s="109">
        <f t="shared" si="50"/>
        <v>-16602</v>
      </c>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row>
    <row r="41" spans="1:59" s="75" customFormat="1" ht="15" customHeight="1" x14ac:dyDescent="0.25">
      <c r="A41" s="134"/>
      <c r="B41" s="113"/>
      <c r="C41" s="76" t="s">
        <v>4</v>
      </c>
      <c r="D41" s="77">
        <f>D10+D11+D15+D16+D20+D21+D27+D28+D31+D34+D37</f>
        <v>286798</v>
      </c>
      <c r="E41" s="78">
        <f t="shared" ref="E41:M41" si="53">E10+E11+E15+E16+E20+E21+E27+E28+E31+E34+E37</f>
        <v>167207</v>
      </c>
      <c r="F41" s="78">
        <f t="shared" si="53"/>
        <v>23100</v>
      </c>
      <c r="G41" s="78">
        <f t="shared" si="53"/>
        <v>96491</v>
      </c>
      <c r="H41" s="192">
        <f t="shared" si="53"/>
        <v>118839</v>
      </c>
      <c r="I41" s="77">
        <f>I10+I11+I15+I16+I20+I21+I27+I28+I31+I34+I37</f>
        <v>271245</v>
      </c>
      <c r="J41" s="78">
        <f t="shared" si="53"/>
        <v>152240</v>
      </c>
      <c r="K41" s="78">
        <f t="shared" si="53"/>
        <v>18584</v>
      </c>
      <c r="L41" s="78">
        <f t="shared" si="53"/>
        <v>100421</v>
      </c>
      <c r="M41" s="192">
        <f t="shared" si="53"/>
        <v>105828</v>
      </c>
      <c r="N41" s="81">
        <f t="shared" si="46"/>
        <v>-15553</v>
      </c>
      <c r="O41" s="41">
        <f t="shared" si="47"/>
        <v>-14967</v>
      </c>
      <c r="P41" s="82">
        <f t="shared" si="48"/>
        <v>-4516</v>
      </c>
      <c r="Q41" s="82">
        <f t="shared" si="49"/>
        <v>3930</v>
      </c>
      <c r="R41" s="101">
        <f t="shared" si="50"/>
        <v>-13011</v>
      </c>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row>
    <row r="42" spans="1:59" s="70" customFormat="1" ht="15" customHeight="1" x14ac:dyDescent="0.25">
      <c r="A42" s="135"/>
      <c r="B42" s="114"/>
      <c r="C42" s="80" t="s">
        <v>3</v>
      </c>
      <c r="D42" s="81">
        <f>D12+D13+D17+D18+D22+D23+D25+D32+D35+D38</f>
        <v>22280</v>
      </c>
      <c r="E42" s="82">
        <f t="shared" ref="E42:H42" si="54">E12+E13+E17+E18+E22+E23+E25+E32+E35+E38</f>
        <v>13795</v>
      </c>
      <c r="F42" s="82">
        <f t="shared" si="54"/>
        <v>2063</v>
      </c>
      <c r="G42" s="82">
        <f t="shared" si="54"/>
        <v>6422</v>
      </c>
      <c r="H42" s="193">
        <f t="shared" si="54"/>
        <v>6451</v>
      </c>
      <c r="I42" s="81">
        <f>I12+I13+I17+I18+I22+I23+I25+I32+I35+I38</f>
        <v>14083</v>
      </c>
      <c r="J42" s="82">
        <f t="shared" ref="J42:M42" si="55">J12+J13+J17+J18+J22+J23+J25+J32+J35+J38</f>
        <v>8218</v>
      </c>
      <c r="K42" s="82">
        <f t="shared" si="55"/>
        <v>92</v>
      </c>
      <c r="L42" s="82">
        <f t="shared" si="55"/>
        <v>5773</v>
      </c>
      <c r="M42" s="193">
        <f t="shared" si="55"/>
        <v>2860</v>
      </c>
      <c r="N42" s="81">
        <f t="shared" si="46"/>
        <v>-8197</v>
      </c>
      <c r="O42" s="41">
        <f t="shared" si="47"/>
        <v>-5577</v>
      </c>
      <c r="P42" s="82">
        <f t="shared" si="48"/>
        <v>-1971</v>
      </c>
      <c r="Q42" s="82">
        <f t="shared" si="49"/>
        <v>-649</v>
      </c>
      <c r="R42" s="101">
        <f t="shared" si="50"/>
        <v>-3591</v>
      </c>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row>
    <row r="43" spans="1:59" s="69" customFormat="1" ht="15" customHeight="1" thickBot="1" x14ac:dyDescent="0.3">
      <c r="A43" s="135"/>
      <c r="B43" s="136"/>
      <c r="C43" s="84" t="s">
        <v>2</v>
      </c>
      <c r="D43" s="40">
        <f>D29+D39</f>
        <v>-27983</v>
      </c>
      <c r="E43" s="41">
        <f t="shared" ref="E43:H43" si="56">E29+E39</f>
        <v>-9843</v>
      </c>
      <c r="F43" s="41">
        <f t="shared" si="56"/>
        <v>0</v>
      </c>
      <c r="G43" s="41">
        <f t="shared" si="56"/>
        <v>-18140</v>
      </c>
      <c r="H43" s="194">
        <f t="shared" si="56"/>
        <v>0</v>
      </c>
      <c r="I43" s="40">
        <f>I29+I39</f>
        <v>0</v>
      </c>
      <c r="J43" s="41">
        <f t="shared" ref="J43:M43" si="57">J29+J39</f>
        <v>0</v>
      </c>
      <c r="K43" s="41">
        <f t="shared" si="57"/>
        <v>0</v>
      </c>
      <c r="L43" s="41">
        <f t="shared" si="57"/>
        <v>0</v>
      </c>
      <c r="M43" s="194">
        <f t="shared" si="57"/>
        <v>0</v>
      </c>
      <c r="N43" s="106">
        <f t="shared" si="46"/>
        <v>27983</v>
      </c>
      <c r="O43" s="47">
        <f t="shared" si="47"/>
        <v>9843</v>
      </c>
      <c r="P43" s="107">
        <f t="shared" si="48"/>
        <v>0</v>
      </c>
      <c r="Q43" s="107">
        <f t="shared" si="49"/>
        <v>18140</v>
      </c>
      <c r="R43" s="102">
        <f t="shared" si="50"/>
        <v>0</v>
      </c>
    </row>
    <row r="44" spans="1:59" x14ac:dyDescent="0.25">
      <c r="A44" s="86" t="s">
        <v>0</v>
      </c>
      <c r="B44" s="2"/>
      <c r="C44" s="2"/>
      <c r="D44" s="8"/>
      <c r="E44" s="8"/>
      <c r="F44" s="8"/>
      <c r="G44" s="8"/>
      <c r="H44" s="8"/>
      <c r="I44" s="8"/>
      <c r="J44" s="8"/>
      <c r="K44" s="8"/>
      <c r="L44" s="8"/>
      <c r="M44" s="2"/>
      <c r="N44" s="8"/>
      <c r="O44" s="8"/>
      <c r="P44" s="8"/>
      <c r="Q44" s="8"/>
      <c r="R44" s="9"/>
    </row>
    <row r="45" spans="1:59" ht="15.6" customHeight="1" x14ac:dyDescent="0.25">
      <c r="A45" s="85" t="s">
        <v>35</v>
      </c>
      <c r="B45" s="175"/>
      <c r="C45" s="172"/>
      <c r="D45" s="10"/>
      <c r="E45" s="10"/>
      <c r="F45" s="8"/>
      <c r="G45" s="10"/>
      <c r="H45" s="10"/>
      <c r="I45" s="10"/>
      <c r="J45" s="10"/>
      <c r="K45" s="10"/>
      <c r="L45" s="10"/>
      <c r="M45" s="10"/>
      <c r="N45" s="10"/>
      <c r="O45" s="10"/>
      <c r="P45" s="10"/>
      <c r="Q45" s="10"/>
      <c r="R45" s="10"/>
    </row>
    <row r="46" spans="1:59" ht="15.6" customHeight="1" x14ac:dyDescent="0.25">
      <c r="A46" s="85" t="s">
        <v>66</v>
      </c>
      <c r="B46" s="175"/>
      <c r="C46" s="172"/>
      <c r="D46" s="10"/>
      <c r="E46" s="10"/>
      <c r="F46" s="8"/>
      <c r="G46" s="10"/>
      <c r="H46" s="10"/>
      <c r="I46" s="10"/>
      <c r="J46" s="10"/>
      <c r="K46" s="10"/>
      <c r="L46" s="10"/>
      <c r="M46" s="10"/>
      <c r="N46" s="10"/>
      <c r="O46" s="10"/>
      <c r="P46" s="10"/>
      <c r="Q46" s="10"/>
      <c r="R46" s="10"/>
    </row>
    <row r="47" spans="1:59" ht="15.6" customHeight="1" x14ac:dyDescent="0.25">
      <c r="A47" s="85" t="s">
        <v>67</v>
      </c>
      <c r="B47" s="175"/>
      <c r="C47" s="172"/>
      <c r="D47" s="10"/>
      <c r="E47" s="10"/>
      <c r="F47" s="8"/>
      <c r="G47" s="10"/>
      <c r="H47" s="10"/>
      <c r="I47" s="10"/>
      <c r="J47" s="10"/>
      <c r="K47" s="10"/>
      <c r="L47" s="10"/>
      <c r="M47" s="10"/>
      <c r="N47" s="10"/>
      <c r="O47" s="10"/>
      <c r="P47" s="10"/>
      <c r="Q47" s="10"/>
      <c r="R47" s="10"/>
    </row>
    <row r="48" spans="1:59" x14ac:dyDescent="0.25">
      <c r="A48" s="170"/>
      <c r="B48" s="176"/>
      <c r="C48" s="176"/>
      <c r="D48" s="177"/>
      <c r="E48" s="177"/>
      <c r="F48" s="177"/>
      <c r="G48" s="177"/>
      <c r="H48" s="176"/>
      <c r="I48" s="12"/>
      <c r="J48" s="12"/>
      <c r="K48" s="12"/>
      <c r="L48" s="12"/>
      <c r="M48" s="11"/>
      <c r="N48" s="12"/>
      <c r="O48" s="12"/>
      <c r="P48" s="12"/>
      <c r="Q48" s="12"/>
      <c r="R48" s="13"/>
    </row>
    <row r="49" spans="1:59" x14ac:dyDescent="0.25">
      <c r="A49" s="18" t="s">
        <v>13</v>
      </c>
      <c r="B49" s="110"/>
      <c r="C49" s="111"/>
      <c r="D49" s="112"/>
      <c r="E49" s="112"/>
      <c r="F49" s="112"/>
      <c r="G49" s="14"/>
      <c r="H49" s="110"/>
      <c r="I49" s="14"/>
      <c r="J49" s="14"/>
      <c r="K49" s="14"/>
      <c r="L49" s="14"/>
      <c r="M49" s="110"/>
      <c r="N49" s="14"/>
      <c r="O49" s="14"/>
      <c r="P49" s="14"/>
      <c r="Q49" s="14"/>
      <c r="R49" s="9"/>
    </row>
    <row r="50" spans="1:59" x14ac:dyDescent="0.25">
      <c r="A50" s="137" t="s">
        <v>74</v>
      </c>
      <c r="B50" s="138"/>
      <c r="C50" s="138"/>
      <c r="D50" s="138"/>
      <c r="E50" s="138"/>
      <c r="F50" s="138"/>
      <c r="G50" s="138"/>
      <c r="H50" s="138"/>
      <c r="I50" s="138"/>
      <c r="J50" s="138"/>
      <c r="K50" s="138"/>
      <c r="L50" s="138"/>
      <c r="M50" s="138"/>
      <c r="N50" s="138"/>
      <c r="O50" s="138"/>
      <c r="P50" s="138"/>
      <c r="Q50" s="138"/>
      <c r="R50" s="139"/>
    </row>
    <row r="51" spans="1:59" s="23" customFormat="1" x14ac:dyDescent="0.25">
      <c r="A51" s="87" t="s">
        <v>40</v>
      </c>
      <c r="B51" s="179"/>
      <c r="C51" s="178"/>
      <c r="D51" s="88" t="s">
        <v>68</v>
      </c>
      <c r="E51" s="123"/>
      <c r="F51" s="123"/>
      <c r="G51" s="123"/>
      <c r="H51" s="124"/>
      <c r="I51" s="88" t="s">
        <v>69</v>
      </c>
      <c r="J51" s="123"/>
      <c r="K51" s="123"/>
      <c r="L51" s="123"/>
      <c r="M51" s="124"/>
      <c r="N51" s="89" t="s">
        <v>25</v>
      </c>
      <c r="O51" s="125"/>
      <c r="P51" s="125"/>
      <c r="Q51" s="125"/>
      <c r="R51" s="126"/>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row>
    <row r="52" spans="1:59" s="23" customFormat="1" ht="16.5" thickBot="1" x14ac:dyDescent="0.3">
      <c r="A52" s="90" t="s">
        <v>12</v>
      </c>
      <c r="B52" s="91" t="s">
        <v>16</v>
      </c>
      <c r="C52" s="92" t="s">
        <v>11</v>
      </c>
      <c r="D52" s="26" t="s">
        <v>70</v>
      </c>
      <c r="E52" s="27" t="s">
        <v>60</v>
      </c>
      <c r="F52" s="27" t="s">
        <v>61</v>
      </c>
      <c r="G52" s="28" t="s">
        <v>71</v>
      </c>
      <c r="H52" s="29" t="s">
        <v>72</v>
      </c>
      <c r="I52" s="26" t="s">
        <v>70</v>
      </c>
      <c r="J52" s="27" t="s">
        <v>60</v>
      </c>
      <c r="K52" s="27" t="s">
        <v>61</v>
      </c>
      <c r="L52" s="28" t="s">
        <v>71</v>
      </c>
      <c r="M52" s="29" t="s">
        <v>72</v>
      </c>
      <c r="N52" s="26" t="s">
        <v>22</v>
      </c>
      <c r="O52" s="27" t="s">
        <v>36</v>
      </c>
      <c r="P52" s="27" t="s">
        <v>38</v>
      </c>
      <c r="Q52" s="28" t="s">
        <v>23</v>
      </c>
      <c r="R52" s="93" t="s">
        <v>26</v>
      </c>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row>
    <row r="53" spans="1:59" x14ac:dyDescent="0.25">
      <c r="A53" s="54" t="s">
        <v>41</v>
      </c>
      <c r="B53" s="53" t="s">
        <v>27</v>
      </c>
      <c r="C53" s="180"/>
      <c r="D53" s="34">
        <f>SUM(D54:D57)</f>
        <v>169835</v>
      </c>
      <c r="E53" s="35">
        <f t="shared" ref="E53:M53" si="58">SUM(E54:E57)</f>
        <v>93397</v>
      </c>
      <c r="F53" s="35">
        <f t="shared" si="58"/>
        <v>0</v>
      </c>
      <c r="G53" s="35">
        <f t="shared" si="58"/>
        <v>76438</v>
      </c>
      <c r="H53" s="36">
        <f t="shared" si="58"/>
        <v>48307</v>
      </c>
      <c r="I53" s="34">
        <f t="shared" si="58"/>
        <v>175525</v>
      </c>
      <c r="J53" s="35">
        <f t="shared" si="58"/>
        <v>96208</v>
      </c>
      <c r="K53" s="35">
        <f t="shared" si="58"/>
        <v>421</v>
      </c>
      <c r="L53" s="35">
        <f t="shared" si="58"/>
        <v>78896</v>
      </c>
      <c r="M53" s="36">
        <f t="shared" si="58"/>
        <v>48341</v>
      </c>
      <c r="N53" s="34">
        <f t="shared" ref="N53:N86" si="59">I53-D53</f>
        <v>5690</v>
      </c>
      <c r="O53" s="35">
        <f t="shared" ref="O53:O86" si="60">J53-E53</f>
        <v>2811</v>
      </c>
      <c r="P53" s="35">
        <f t="shared" ref="P53:P86" si="61">K53-F53</f>
        <v>421</v>
      </c>
      <c r="Q53" s="35">
        <f t="shared" ref="Q53:Q86" si="62">L53-G53</f>
        <v>2458</v>
      </c>
      <c r="R53" s="36">
        <f t="shared" ref="R53:R86" si="63">M53-H53</f>
        <v>34</v>
      </c>
      <c r="S53" s="94"/>
    </row>
    <row r="54" spans="1:59" x14ac:dyDescent="0.25">
      <c r="A54" s="54" t="s">
        <v>41</v>
      </c>
      <c r="B54" s="95" t="s">
        <v>10</v>
      </c>
      <c r="C54" s="39" t="s">
        <v>7</v>
      </c>
      <c r="D54" s="40">
        <f>SUM(E54:G54)</f>
        <v>153133</v>
      </c>
      <c r="E54" s="41">
        <v>76853</v>
      </c>
      <c r="F54" s="41">
        <v>0</v>
      </c>
      <c r="G54" s="41">
        <v>76280</v>
      </c>
      <c r="H54" s="42">
        <v>43481</v>
      </c>
      <c r="I54" s="40">
        <f t="shared" ref="I54:I57" si="64">SUM(J54:L54)</f>
        <v>158186</v>
      </c>
      <c r="J54" s="41">
        <v>79461</v>
      </c>
      <c r="K54" s="41">
        <v>0</v>
      </c>
      <c r="L54" s="41">
        <v>78725</v>
      </c>
      <c r="M54" s="42">
        <v>43498</v>
      </c>
      <c r="N54" s="40">
        <f t="shared" si="59"/>
        <v>5053</v>
      </c>
      <c r="O54" s="41">
        <f t="shared" si="60"/>
        <v>2608</v>
      </c>
      <c r="P54" s="41">
        <f t="shared" si="61"/>
        <v>0</v>
      </c>
      <c r="Q54" s="41">
        <f t="shared" si="62"/>
        <v>2445</v>
      </c>
      <c r="R54" s="42">
        <f t="shared" si="63"/>
        <v>17</v>
      </c>
    </row>
    <row r="55" spans="1:59" x14ac:dyDescent="0.25">
      <c r="A55" s="54" t="s">
        <v>41</v>
      </c>
      <c r="B55" s="95" t="s">
        <v>10</v>
      </c>
      <c r="C55" s="39" t="s">
        <v>9</v>
      </c>
      <c r="D55" s="40">
        <f t="shared" ref="D55:D57" si="65">SUM(E55:G55)</f>
        <v>16201</v>
      </c>
      <c r="E55" s="41">
        <v>16201</v>
      </c>
      <c r="F55" s="41">
        <v>0</v>
      </c>
      <c r="G55" s="41">
        <v>0</v>
      </c>
      <c r="H55" s="42">
        <v>4600</v>
      </c>
      <c r="I55" s="40">
        <f t="shared" si="64"/>
        <v>16798</v>
      </c>
      <c r="J55" s="41">
        <v>16378</v>
      </c>
      <c r="K55" s="41">
        <v>420</v>
      </c>
      <c r="L55" s="41">
        <v>0</v>
      </c>
      <c r="M55" s="42">
        <v>4600</v>
      </c>
      <c r="N55" s="40">
        <f t="shared" si="59"/>
        <v>597</v>
      </c>
      <c r="O55" s="41">
        <f t="shared" si="60"/>
        <v>177</v>
      </c>
      <c r="P55" s="41">
        <f t="shared" si="61"/>
        <v>420</v>
      </c>
      <c r="Q55" s="41">
        <f t="shared" si="62"/>
        <v>0</v>
      </c>
      <c r="R55" s="42">
        <f t="shared" si="63"/>
        <v>0</v>
      </c>
    </row>
    <row r="56" spans="1:59" x14ac:dyDescent="0.25">
      <c r="A56" s="54" t="s">
        <v>41</v>
      </c>
      <c r="B56" s="95" t="s">
        <v>8</v>
      </c>
      <c r="C56" s="39" t="s">
        <v>7</v>
      </c>
      <c r="D56" s="40">
        <f t="shared" si="65"/>
        <v>452</v>
      </c>
      <c r="E56" s="41">
        <v>294</v>
      </c>
      <c r="F56" s="41">
        <v>0</v>
      </c>
      <c r="G56" s="41">
        <v>158</v>
      </c>
      <c r="H56" s="42">
        <v>204</v>
      </c>
      <c r="I56" s="40">
        <f t="shared" si="64"/>
        <v>488</v>
      </c>
      <c r="J56" s="41">
        <v>317</v>
      </c>
      <c r="K56" s="41">
        <v>0</v>
      </c>
      <c r="L56" s="41">
        <v>171</v>
      </c>
      <c r="M56" s="42">
        <v>219</v>
      </c>
      <c r="N56" s="40">
        <f t="shared" si="59"/>
        <v>36</v>
      </c>
      <c r="O56" s="41">
        <f t="shared" si="60"/>
        <v>23</v>
      </c>
      <c r="P56" s="41">
        <f t="shared" si="61"/>
        <v>0</v>
      </c>
      <c r="Q56" s="41">
        <f t="shared" si="62"/>
        <v>13</v>
      </c>
      <c r="R56" s="42">
        <f t="shared" si="63"/>
        <v>15</v>
      </c>
    </row>
    <row r="57" spans="1:59" ht="16.5" thickBot="1" x14ac:dyDescent="0.3">
      <c r="A57" s="57" t="s">
        <v>41</v>
      </c>
      <c r="B57" s="96" t="s">
        <v>8</v>
      </c>
      <c r="C57" s="45" t="s">
        <v>6</v>
      </c>
      <c r="D57" s="46">
        <f t="shared" si="65"/>
        <v>49</v>
      </c>
      <c r="E57" s="47">
        <v>49</v>
      </c>
      <c r="F57" s="47">
        <v>0</v>
      </c>
      <c r="G57" s="47">
        <v>0</v>
      </c>
      <c r="H57" s="48">
        <v>22</v>
      </c>
      <c r="I57" s="46">
        <f t="shared" si="64"/>
        <v>53</v>
      </c>
      <c r="J57" s="47">
        <v>52</v>
      </c>
      <c r="K57" s="47">
        <v>1</v>
      </c>
      <c r="L57" s="47">
        <v>0</v>
      </c>
      <c r="M57" s="48">
        <v>24</v>
      </c>
      <c r="N57" s="46">
        <f t="shared" si="59"/>
        <v>4</v>
      </c>
      <c r="O57" s="47">
        <f t="shared" si="60"/>
        <v>3</v>
      </c>
      <c r="P57" s="47">
        <f t="shared" si="61"/>
        <v>1</v>
      </c>
      <c r="Q57" s="47">
        <f t="shared" si="62"/>
        <v>0</v>
      </c>
      <c r="R57" s="48">
        <f t="shared" si="63"/>
        <v>2</v>
      </c>
    </row>
    <row r="58" spans="1:59" x14ac:dyDescent="0.25">
      <c r="A58" s="130" t="s">
        <v>42</v>
      </c>
      <c r="B58" s="129" t="s">
        <v>33</v>
      </c>
      <c r="C58" s="181"/>
      <c r="D58" s="34">
        <f>SUM(D59:D62)</f>
        <v>27723</v>
      </c>
      <c r="E58" s="35">
        <f t="shared" ref="E58:M58" si="66">SUM(E59:E62)</f>
        <v>14495</v>
      </c>
      <c r="F58" s="35">
        <f t="shared" si="66"/>
        <v>0</v>
      </c>
      <c r="G58" s="35">
        <f t="shared" si="66"/>
        <v>13228</v>
      </c>
      <c r="H58" s="36">
        <f t="shared" si="66"/>
        <v>29911</v>
      </c>
      <c r="I58" s="34">
        <f t="shared" si="66"/>
        <v>25265</v>
      </c>
      <c r="J58" s="35">
        <f t="shared" si="66"/>
        <v>14496</v>
      </c>
      <c r="K58" s="35">
        <f t="shared" si="66"/>
        <v>121</v>
      </c>
      <c r="L58" s="35">
        <f t="shared" si="66"/>
        <v>10648</v>
      </c>
      <c r="M58" s="36">
        <f t="shared" si="66"/>
        <v>29913</v>
      </c>
      <c r="N58" s="34">
        <f t="shared" si="59"/>
        <v>-2458</v>
      </c>
      <c r="O58" s="35">
        <f t="shared" si="60"/>
        <v>1</v>
      </c>
      <c r="P58" s="35">
        <f t="shared" si="61"/>
        <v>121</v>
      </c>
      <c r="Q58" s="35">
        <f t="shared" si="62"/>
        <v>-2580</v>
      </c>
      <c r="R58" s="36">
        <f t="shared" si="63"/>
        <v>2</v>
      </c>
    </row>
    <row r="59" spans="1:59" s="50" customFormat="1" x14ac:dyDescent="0.25">
      <c r="A59" s="97" t="s">
        <v>42</v>
      </c>
      <c r="B59" s="95" t="s">
        <v>10</v>
      </c>
      <c r="C59" s="39" t="s">
        <v>7</v>
      </c>
      <c r="D59" s="40">
        <f t="shared" ref="D59:D62" si="67">SUM(E59:G59)</f>
        <v>24859</v>
      </c>
      <c r="E59" s="41">
        <v>11756</v>
      </c>
      <c r="F59" s="41">
        <v>0</v>
      </c>
      <c r="G59" s="41">
        <v>13103</v>
      </c>
      <c r="H59" s="42">
        <v>25568</v>
      </c>
      <c r="I59" s="40">
        <f t="shared" ref="I59:I62" si="68">SUM(J59:L59)</f>
        <v>20179</v>
      </c>
      <c r="J59" s="41">
        <v>9616</v>
      </c>
      <c r="K59" s="41">
        <v>0</v>
      </c>
      <c r="L59" s="41">
        <v>10563</v>
      </c>
      <c r="M59" s="42">
        <v>23156</v>
      </c>
      <c r="N59" s="40">
        <f t="shared" si="59"/>
        <v>-4680</v>
      </c>
      <c r="O59" s="41">
        <f t="shared" si="60"/>
        <v>-2140</v>
      </c>
      <c r="P59" s="41">
        <f t="shared" si="61"/>
        <v>0</v>
      </c>
      <c r="Q59" s="41">
        <f t="shared" si="62"/>
        <v>-2540</v>
      </c>
      <c r="R59" s="42">
        <f t="shared" si="63"/>
        <v>-2412</v>
      </c>
    </row>
    <row r="60" spans="1:59" s="50" customFormat="1" x14ac:dyDescent="0.25">
      <c r="A60" s="98" t="s">
        <v>42</v>
      </c>
      <c r="B60" s="95" t="s">
        <v>10</v>
      </c>
      <c r="C60" s="39" t="s">
        <v>9</v>
      </c>
      <c r="D60" s="40">
        <f t="shared" si="67"/>
        <v>2453</v>
      </c>
      <c r="E60" s="41">
        <v>2453</v>
      </c>
      <c r="F60" s="41">
        <v>0</v>
      </c>
      <c r="G60" s="41">
        <v>0</v>
      </c>
      <c r="H60" s="42">
        <v>3997</v>
      </c>
      <c r="I60" s="40">
        <f>SUM(J60:L60)</f>
        <v>4738</v>
      </c>
      <c r="J60" s="41">
        <v>4620</v>
      </c>
      <c r="K60" s="41">
        <v>118</v>
      </c>
      <c r="L60" s="41">
        <v>0</v>
      </c>
      <c r="M60" s="42">
        <v>6387</v>
      </c>
      <c r="N60" s="40">
        <f t="shared" si="59"/>
        <v>2285</v>
      </c>
      <c r="O60" s="41">
        <f t="shared" si="60"/>
        <v>2167</v>
      </c>
      <c r="P60" s="41">
        <f t="shared" si="61"/>
        <v>118</v>
      </c>
      <c r="Q60" s="41">
        <f t="shared" si="62"/>
        <v>0</v>
      </c>
      <c r="R60" s="42">
        <f t="shared" si="63"/>
        <v>2390</v>
      </c>
    </row>
    <row r="61" spans="1:59" s="50" customFormat="1" x14ac:dyDescent="0.25">
      <c r="A61" s="98" t="s">
        <v>42</v>
      </c>
      <c r="B61" s="95" t="s">
        <v>8</v>
      </c>
      <c r="C61" s="39" t="s">
        <v>7</v>
      </c>
      <c r="D61" s="40">
        <f t="shared" si="67"/>
        <v>357</v>
      </c>
      <c r="E61" s="41">
        <v>232</v>
      </c>
      <c r="F61" s="41">
        <v>0</v>
      </c>
      <c r="G61" s="41">
        <v>125</v>
      </c>
      <c r="H61" s="42">
        <v>271</v>
      </c>
      <c r="I61" s="40">
        <f t="shared" si="68"/>
        <v>243</v>
      </c>
      <c r="J61" s="41">
        <v>158</v>
      </c>
      <c r="K61" s="41">
        <v>0</v>
      </c>
      <c r="L61" s="41">
        <v>85</v>
      </c>
      <c r="M61" s="42">
        <v>249</v>
      </c>
      <c r="N61" s="40">
        <f t="shared" si="59"/>
        <v>-114</v>
      </c>
      <c r="O61" s="41">
        <f t="shared" si="60"/>
        <v>-74</v>
      </c>
      <c r="P61" s="41">
        <f t="shared" si="61"/>
        <v>0</v>
      </c>
      <c r="Q61" s="41">
        <f t="shared" si="62"/>
        <v>-40</v>
      </c>
      <c r="R61" s="42">
        <f t="shared" si="63"/>
        <v>-22</v>
      </c>
    </row>
    <row r="62" spans="1:59" s="50" customFormat="1" ht="16.5" thickBot="1" x14ac:dyDescent="0.3">
      <c r="A62" s="99" t="s">
        <v>42</v>
      </c>
      <c r="B62" s="96" t="s">
        <v>8</v>
      </c>
      <c r="C62" s="45" t="s">
        <v>6</v>
      </c>
      <c r="D62" s="46">
        <f t="shared" si="67"/>
        <v>54</v>
      </c>
      <c r="E62" s="47">
        <v>54</v>
      </c>
      <c r="F62" s="47">
        <v>0</v>
      </c>
      <c r="G62" s="47">
        <v>0</v>
      </c>
      <c r="H62" s="48">
        <v>75</v>
      </c>
      <c r="I62" s="46">
        <f t="shared" si="68"/>
        <v>105</v>
      </c>
      <c r="J62" s="47">
        <v>102</v>
      </c>
      <c r="K62" s="47">
        <v>3</v>
      </c>
      <c r="L62" s="47">
        <v>0</v>
      </c>
      <c r="M62" s="48">
        <v>121</v>
      </c>
      <c r="N62" s="46">
        <f t="shared" si="59"/>
        <v>51</v>
      </c>
      <c r="O62" s="47">
        <f t="shared" si="60"/>
        <v>48</v>
      </c>
      <c r="P62" s="47">
        <f t="shared" si="61"/>
        <v>3</v>
      </c>
      <c r="Q62" s="47">
        <f t="shared" si="62"/>
        <v>0</v>
      </c>
      <c r="R62" s="48">
        <f t="shared" si="63"/>
        <v>46</v>
      </c>
    </row>
    <row r="63" spans="1:59" s="50" customFormat="1" x14ac:dyDescent="0.25">
      <c r="A63" s="98" t="s">
        <v>43</v>
      </c>
      <c r="B63" s="131" t="s">
        <v>30</v>
      </c>
      <c r="C63" s="182"/>
      <c r="D63" s="34">
        <f>SUM(D64:D67)</f>
        <v>34340</v>
      </c>
      <c r="E63" s="35">
        <f t="shared" ref="E63:M63" si="69">SUM(E64:E67)</f>
        <v>20339</v>
      </c>
      <c r="F63" s="35">
        <f t="shared" si="69"/>
        <v>12293</v>
      </c>
      <c r="G63" s="35">
        <f t="shared" si="69"/>
        <v>1708</v>
      </c>
      <c r="H63" s="59">
        <f t="shared" si="69"/>
        <v>26561</v>
      </c>
      <c r="I63" s="34">
        <f t="shared" si="69"/>
        <v>31288</v>
      </c>
      <c r="J63" s="35">
        <f t="shared" si="69"/>
        <v>16550</v>
      </c>
      <c r="K63" s="35">
        <f t="shared" si="69"/>
        <v>12644</v>
      </c>
      <c r="L63" s="35">
        <f t="shared" si="69"/>
        <v>2094</v>
      </c>
      <c r="M63" s="60">
        <f t="shared" si="69"/>
        <v>26566</v>
      </c>
      <c r="N63" s="34">
        <f t="shared" si="59"/>
        <v>-3052</v>
      </c>
      <c r="O63" s="35">
        <f t="shared" si="60"/>
        <v>-3789</v>
      </c>
      <c r="P63" s="35">
        <f t="shared" si="61"/>
        <v>351</v>
      </c>
      <c r="Q63" s="35">
        <f t="shared" si="62"/>
        <v>386</v>
      </c>
      <c r="R63" s="60">
        <f t="shared" si="63"/>
        <v>5</v>
      </c>
    </row>
    <row r="64" spans="1:59" s="50" customFormat="1" x14ac:dyDescent="0.25">
      <c r="A64" s="98" t="s">
        <v>43</v>
      </c>
      <c r="B64" s="128" t="s">
        <v>10</v>
      </c>
      <c r="C64" s="55" t="s">
        <v>7</v>
      </c>
      <c r="D64" s="40">
        <f t="shared" ref="D64:D67" si="70">SUM(E64:G64)</f>
        <v>30297</v>
      </c>
      <c r="E64" s="41">
        <v>16588</v>
      </c>
      <c r="F64" s="41">
        <v>12240</v>
      </c>
      <c r="G64" s="41">
        <v>1469</v>
      </c>
      <c r="H64" s="42">
        <v>25629</v>
      </c>
      <c r="I64" s="40">
        <f t="shared" ref="I64:I67" si="71">SUM(J64:L64)</f>
        <v>29097</v>
      </c>
      <c r="J64" s="41">
        <v>14620</v>
      </c>
      <c r="K64" s="41">
        <v>12576</v>
      </c>
      <c r="L64" s="41">
        <v>1901</v>
      </c>
      <c r="M64" s="42">
        <v>25524</v>
      </c>
      <c r="N64" s="40">
        <f t="shared" si="59"/>
        <v>-1200</v>
      </c>
      <c r="O64" s="41">
        <f t="shared" si="60"/>
        <v>-1968</v>
      </c>
      <c r="P64" s="41">
        <f t="shared" si="61"/>
        <v>336</v>
      </c>
      <c r="Q64" s="41">
        <f t="shared" si="62"/>
        <v>432</v>
      </c>
      <c r="R64" s="101">
        <f t="shared" si="63"/>
        <v>-105</v>
      </c>
    </row>
    <row r="65" spans="1:59" s="50" customFormat="1" x14ac:dyDescent="0.25">
      <c r="A65" s="98" t="s">
        <v>43</v>
      </c>
      <c r="B65" s="128" t="s">
        <v>10</v>
      </c>
      <c r="C65" s="55" t="s">
        <v>9</v>
      </c>
      <c r="D65" s="40">
        <f t="shared" si="70"/>
        <v>1902</v>
      </c>
      <c r="E65" s="41">
        <v>1902</v>
      </c>
      <c r="F65" s="41">
        <v>0</v>
      </c>
      <c r="G65" s="41">
        <v>0</v>
      </c>
      <c r="H65" s="42">
        <v>305</v>
      </c>
      <c r="I65" s="40">
        <f t="shared" si="71"/>
        <v>375</v>
      </c>
      <c r="J65" s="41">
        <v>366</v>
      </c>
      <c r="K65" s="41">
        <v>9</v>
      </c>
      <c r="L65" s="41">
        <v>0</v>
      </c>
      <c r="M65" s="42">
        <v>357</v>
      </c>
      <c r="N65" s="40">
        <f t="shared" si="59"/>
        <v>-1527</v>
      </c>
      <c r="O65" s="41">
        <f t="shared" si="60"/>
        <v>-1536</v>
      </c>
      <c r="P65" s="41">
        <f t="shared" si="61"/>
        <v>9</v>
      </c>
      <c r="Q65" s="41">
        <f t="shared" si="62"/>
        <v>0</v>
      </c>
      <c r="R65" s="101">
        <f t="shared" si="63"/>
        <v>52</v>
      </c>
    </row>
    <row r="66" spans="1:59" s="50" customFormat="1" x14ac:dyDescent="0.25">
      <c r="A66" s="98" t="s">
        <v>43</v>
      </c>
      <c r="B66" s="128" t="s">
        <v>34</v>
      </c>
      <c r="C66" s="55" t="s">
        <v>7</v>
      </c>
      <c r="D66" s="40">
        <f t="shared" si="70"/>
        <v>833</v>
      </c>
      <c r="E66" s="41">
        <v>541</v>
      </c>
      <c r="F66" s="41">
        <v>53</v>
      </c>
      <c r="G66" s="41">
        <v>239</v>
      </c>
      <c r="H66" s="42">
        <v>239</v>
      </c>
      <c r="I66" s="40">
        <f t="shared" si="71"/>
        <v>634</v>
      </c>
      <c r="J66" s="41">
        <v>412</v>
      </c>
      <c r="K66" s="41">
        <v>29</v>
      </c>
      <c r="L66" s="41">
        <v>193</v>
      </c>
      <c r="M66" s="42">
        <v>232</v>
      </c>
      <c r="N66" s="40">
        <f t="shared" si="59"/>
        <v>-199</v>
      </c>
      <c r="O66" s="41">
        <f t="shared" si="60"/>
        <v>-129</v>
      </c>
      <c r="P66" s="41">
        <f t="shared" si="61"/>
        <v>-24</v>
      </c>
      <c r="Q66" s="41">
        <f t="shared" si="62"/>
        <v>-46</v>
      </c>
      <c r="R66" s="101">
        <f t="shared" si="63"/>
        <v>-7</v>
      </c>
    </row>
    <row r="67" spans="1:59" s="50" customFormat="1" ht="16.5" thickBot="1" x14ac:dyDescent="0.3">
      <c r="A67" s="99" t="s">
        <v>43</v>
      </c>
      <c r="B67" s="128" t="s">
        <v>8</v>
      </c>
      <c r="C67" s="55" t="s">
        <v>9</v>
      </c>
      <c r="D67" s="46">
        <f t="shared" si="70"/>
        <v>1308</v>
      </c>
      <c r="E67" s="47">
        <v>1308</v>
      </c>
      <c r="F67" s="47">
        <v>0</v>
      </c>
      <c r="G67" s="47">
        <v>0</v>
      </c>
      <c r="H67" s="48">
        <v>388</v>
      </c>
      <c r="I67" s="46">
        <f t="shared" si="71"/>
        <v>1182</v>
      </c>
      <c r="J67" s="47">
        <v>1152</v>
      </c>
      <c r="K67" s="47">
        <v>30</v>
      </c>
      <c r="L67" s="47">
        <v>0</v>
      </c>
      <c r="M67" s="48">
        <v>453</v>
      </c>
      <c r="N67" s="46">
        <f t="shared" si="59"/>
        <v>-126</v>
      </c>
      <c r="O67" s="47">
        <f t="shared" si="60"/>
        <v>-156</v>
      </c>
      <c r="P67" s="47">
        <f t="shared" si="61"/>
        <v>30</v>
      </c>
      <c r="Q67" s="47">
        <f t="shared" si="62"/>
        <v>0</v>
      </c>
      <c r="R67" s="102">
        <f t="shared" si="63"/>
        <v>65</v>
      </c>
    </row>
    <row r="68" spans="1:59" s="50" customFormat="1" ht="15.75" customHeight="1" x14ac:dyDescent="0.25">
      <c r="A68" s="97" t="s">
        <v>73</v>
      </c>
      <c r="B68" s="32" t="s">
        <v>28</v>
      </c>
      <c r="C68" s="183"/>
      <c r="D68" s="34">
        <f t="shared" ref="D68:M68" si="72">SUM(D69:D69)</f>
        <v>10250</v>
      </c>
      <c r="E68" s="35">
        <f t="shared" si="72"/>
        <v>5162</v>
      </c>
      <c r="F68" s="35">
        <f t="shared" si="72"/>
        <v>0</v>
      </c>
      <c r="G68" s="35">
        <f t="shared" si="72"/>
        <v>5088</v>
      </c>
      <c r="H68" s="36">
        <f t="shared" si="72"/>
        <v>1661</v>
      </c>
      <c r="I68" s="34">
        <f t="shared" si="72"/>
        <v>11395</v>
      </c>
      <c r="J68" s="35">
        <f t="shared" si="72"/>
        <v>5745</v>
      </c>
      <c r="K68" s="35">
        <f t="shared" si="72"/>
        <v>0</v>
      </c>
      <c r="L68" s="35">
        <f t="shared" si="72"/>
        <v>5650</v>
      </c>
      <c r="M68" s="36">
        <f t="shared" si="72"/>
        <v>1891</v>
      </c>
      <c r="N68" s="34">
        <f t="shared" si="59"/>
        <v>1145</v>
      </c>
      <c r="O68" s="35">
        <f t="shared" si="60"/>
        <v>583</v>
      </c>
      <c r="P68" s="35">
        <f t="shared" si="61"/>
        <v>0</v>
      </c>
      <c r="Q68" s="35">
        <f t="shared" si="62"/>
        <v>562</v>
      </c>
      <c r="R68" s="36">
        <f t="shared" si="63"/>
        <v>230</v>
      </c>
    </row>
    <row r="69" spans="1:59" s="56" customFormat="1" ht="16.5" thickBot="1" x14ac:dyDescent="0.3">
      <c r="A69" s="100" t="s">
        <v>73</v>
      </c>
      <c r="B69" s="38" t="s">
        <v>8</v>
      </c>
      <c r="C69" s="55" t="s">
        <v>7</v>
      </c>
      <c r="D69" s="40">
        <f t="shared" ref="D69" si="73">SUM(E69:G69)</f>
        <v>10250</v>
      </c>
      <c r="E69" s="41">
        <v>5162</v>
      </c>
      <c r="F69" s="41">
        <v>0</v>
      </c>
      <c r="G69" s="41">
        <v>5088</v>
      </c>
      <c r="H69" s="42">
        <v>1661</v>
      </c>
      <c r="I69" s="40">
        <f t="shared" ref="I69" si="74">SUM(J69:L69)</f>
        <v>11395</v>
      </c>
      <c r="J69" s="41">
        <v>5745</v>
      </c>
      <c r="K69" s="41">
        <v>0</v>
      </c>
      <c r="L69" s="41">
        <v>5650</v>
      </c>
      <c r="M69" s="42">
        <v>1891</v>
      </c>
      <c r="N69" s="40">
        <f t="shared" si="59"/>
        <v>1145</v>
      </c>
      <c r="O69" s="41">
        <f t="shared" si="60"/>
        <v>583</v>
      </c>
      <c r="P69" s="41">
        <f t="shared" si="61"/>
        <v>0</v>
      </c>
      <c r="Q69" s="41">
        <f t="shared" si="62"/>
        <v>562</v>
      </c>
      <c r="R69" s="42">
        <f t="shared" si="63"/>
        <v>230</v>
      </c>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row>
    <row r="70" spans="1:59" s="50" customFormat="1" ht="15.75" customHeight="1" x14ac:dyDescent="0.25">
      <c r="A70" s="97" t="s">
        <v>50</v>
      </c>
      <c r="B70" s="32" t="s">
        <v>44</v>
      </c>
      <c r="C70" s="183"/>
      <c r="D70" s="34">
        <f>SUM(D71:D72)</f>
        <v>14561</v>
      </c>
      <c r="E70" s="35">
        <f t="shared" ref="E70:M70" si="75">SUM(E71:E72)</f>
        <v>9465</v>
      </c>
      <c r="F70" s="35">
        <f t="shared" si="75"/>
        <v>5096</v>
      </c>
      <c r="G70" s="35">
        <f t="shared" si="75"/>
        <v>0</v>
      </c>
      <c r="H70" s="36">
        <f t="shared" si="75"/>
        <v>2248</v>
      </c>
      <c r="I70" s="34">
        <f t="shared" si="75"/>
        <v>90892</v>
      </c>
      <c r="J70" s="35">
        <f t="shared" si="75"/>
        <v>58398</v>
      </c>
      <c r="K70" s="35">
        <f t="shared" si="75"/>
        <v>32494</v>
      </c>
      <c r="L70" s="35">
        <f t="shared" si="75"/>
        <v>0</v>
      </c>
      <c r="M70" s="36">
        <f t="shared" si="75"/>
        <v>2639</v>
      </c>
      <c r="N70" s="34">
        <f t="shared" ref="N70:N82" si="76">I70-D70</f>
        <v>76331</v>
      </c>
      <c r="O70" s="35">
        <f t="shared" ref="O70:O82" si="77">J70-E70</f>
        <v>48933</v>
      </c>
      <c r="P70" s="35">
        <f t="shared" ref="P70:P82" si="78">K70-F70</f>
        <v>27398</v>
      </c>
      <c r="Q70" s="35">
        <f t="shared" ref="Q70:Q82" si="79">L70-G70</f>
        <v>0</v>
      </c>
      <c r="R70" s="36">
        <f t="shared" ref="R70:R82" si="80">M70-H70</f>
        <v>391</v>
      </c>
    </row>
    <row r="71" spans="1:59" s="50" customFormat="1" x14ac:dyDescent="0.25">
      <c r="A71" s="97" t="s">
        <v>50</v>
      </c>
      <c r="B71" s="38" t="s">
        <v>10</v>
      </c>
      <c r="C71" s="55" t="s">
        <v>7</v>
      </c>
      <c r="D71" s="40">
        <f t="shared" ref="D71:D72" si="81">SUM(E71:G71)</f>
        <v>10193</v>
      </c>
      <c r="E71" s="41">
        <v>5097</v>
      </c>
      <c r="F71" s="41">
        <v>5096</v>
      </c>
      <c r="G71" s="41">
        <v>0</v>
      </c>
      <c r="H71" s="42">
        <v>1574</v>
      </c>
      <c r="I71" s="40">
        <f t="shared" ref="I71:I72" si="82">SUM(J71:L71)</f>
        <v>63624</v>
      </c>
      <c r="J71" s="41">
        <v>31812</v>
      </c>
      <c r="K71" s="41">
        <v>31812</v>
      </c>
      <c r="L71" s="41">
        <v>0</v>
      </c>
      <c r="M71" s="42">
        <v>1847</v>
      </c>
      <c r="N71" s="40">
        <f t="shared" si="76"/>
        <v>53431</v>
      </c>
      <c r="O71" s="41">
        <f t="shared" si="77"/>
        <v>26715</v>
      </c>
      <c r="P71" s="41">
        <f t="shared" si="78"/>
        <v>26716</v>
      </c>
      <c r="Q71" s="41">
        <f t="shared" si="79"/>
        <v>0</v>
      </c>
      <c r="R71" s="42">
        <f t="shared" si="80"/>
        <v>273</v>
      </c>
    </row>
    <row r="72" spans="1:59" s="196" customFormat="1" ht="16.5" thickBot="1" x14ac:dyDescent="0.3">
      <c r="A72" s="100" t="s">
        <v>50</v>
      </c>
      <c r="B72" s="44" t="s">
        <v>10</v>
      </c>
      <c r="C72" s="55" t="s">
        <v>9</v>
      </c>
      <c r="D72" s="46">
        <f t="shared" si="81"/>
        <v>4368</v>
      </c>
      <c r="E72" s="47">
        <v>4368</v>
      </c>
      <c r="F72" s="47">
        <v>0</v>
      </c>
      <c r="G72" s="47">
        <v>0</v>
      </c>
      <c r="H72" s="48">
        <v>674</v>
      </c>
      <c r="I72" s="46">
        <f t="shared" si="82"/>
        <v>27268</v>
      </c>
      <c r="J72" s="47">
        <v>26586</v>
      </c>
      <c r="K72" s="47">
        <v>682</v>
      </c>
      <c r="L72" s="47">
        <v>0</v>
      </c>
      <c r="M72" s="48">
        <v>792</v>
      </c>
      <c r="N72" s="46">
        <f t="shared" si="76"/>
        <v>22900</v>
      </c>
      <c r="O72" s="47">
        <f t="shared" si="77"/>
        <v>22218</v>
      </c>
      <c r="P72" s="47">
        <f t="shared" si="78"/>
        <v>682</v>
      </c>
      <c r="Q72" s="47">
        <f t="shared" si="79"/>
        <v>0</v>
      </c>
      <c r="R72" s="48">
        <f t="shared" si="80"/>
        <v>118</v>
      </c>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5"/>
      <c r="AS72" s="195"/>
      <c r="AT72" s="195"/>
      <c r="AU72" s="195"/>
      <c r="AV72" s="195"/>
      <c r="AW72" s="195"/>
      <c r="AX72" s="195"/>
      <c r="AY72" s="195"/>
      <c r="AZ72" s="195"/>
      <c r="BA72" s="195"/>
      <c r="BB72" s="195"/>
      <c r="BC72" s="195"/>
      <c r="BD72" s="195"/>
      <c r="BE72" s="195"/>
      <c r="BF72" s="195"/>
      <c r="BG72" s="195"/>
    </row>
    <row r="73" spans="1:59" s="16" customFormat="1" x14ac:dyDescent="0.25">
      <c r="A73" s="31" t="s">
        <v>48</v>
      </c>
      <c r="B73" s="32" t="s">
        <v>37</v>
      </c>
      <c r="C73" s="33"/>
      <c r="D73" s="34">
        <f>SUM(D74:D75)</f>
        <v>3429</v>
      </c>
      <c r="E73" s="35">
        <f t="shared" ref="E73:M73" si="83">SUM(E74:E75)</f>
        <v>3036</v>
      </c>
      <c r="F73" s="35">
        <f t="shared" si="83"/>
        <v>0</v>
      </c>
      <c r="G73" s="35">
        <f t="shared" si="83"/>
        <v>393</v>
      </c>
      <c r="H73" s="59">
        <f t="shared" si="83"/>
        <v>0</v>
      </c>
      <c r="I73" s="34">
        <f t="shared" si="83"/>
        <v>3429</v>
      </c>
      <c r="J73" s="35">
        <f t="shared" si="83"/>
        <v>3036</v>
      </c>
      <c r="K73" s="35">
        <f t="shared" si="83"/>
        <v>0</v>
      </c>
      <c r="L73" s="35">
        <f t="shared" si="83"/>
        <v>393</v>
      </c>
      <c r="M73" s="60">
        <f t="shared" si="83"/>
        <v>0</v>
      </c>
      <c r="N73" s="34">
        <f t="shared" si="76"/>
        <v>0</v>
      </c>
      <c r="O73" s="35">
        <f t="shared" si="77"/>
        <v>0</v>
      </c>
      <c r="P73" s="35">
        <f t="shared" si="78"/>
        <v>0</v>
      </c>
      <c r="Q73" s="35">
        <f t="shared" si="79"/>
        <v>0</v>
      </c>
      <c r="R73" s="103">
        <f t="shared" si="80"/>
        <v>0</v>
      </c>
    </row>
    <row r="74" spans="1:59" s="16" customFormat="1" x14ac:dyDescent="0.25">
      <c r="A74" s="54" t="s">
        <v>48</v>
      </c>
      <c r="B74" s="38" t="s">
        <v>10</v>
      </c>
      <c r="C74" s="188"/>
      <c r="D74" s="40">
        <f t="shared" ref="D74:D75" si="84">SUM(E74:G74)</f>
        <v>3206</v>
      </c>
      <c r="E74" s="41">
        <v>2808</v>
      </c>
      <c r="F74" s="41">
        <v>0</v>
      </c>
      <c r="G74" s="41">
        <v>398</v>
      </c>
      <c r="H74" s="42">
        <v>0</v>
      </c>
      <c r="I74" s="40">
        <f t="shared" ref="I74:I75" si="85">SUM(J74:L74)</f>
        <v>3206</v>
      </c>
      <c r="J74" s="41">
        <v>2808</v>
      </c>
      <c r="K74" s="41">
        <v>0</v>
      </c>
      <c r="L74" s="41">
        <v>398</v>
      </c>
      <c r="M74" s="42">
        <v>0</v>
      </c>
      <c r="N74" s="40">
        <f t="shared" si="76"/>
        <v>0</v>
      </c>
      <c r="O74" s="41">
        <f t="shared" si="77"/>
        <v>0</v>
      </c>
      <c r="P74" s="41">
        <f t="shared" si="78"/>
        <v>0</v>
      </c>
      <c r="Q74" s="41">
        <f t="shared" si="79"/>
        <v>0</v>
      </c>
      <c r="R74" s="61">
        <f t="shared" si="80"/>
        <v>0</v>
      </c>
    </row>
    <row r="75" spans="1:59" s="16" customFormat="1" ht="16.5" thickBot="1" x14ac:dyDescent="0.3">
      <c r="A75" s="57" t="s">
        <v>48</v>
      </c>
      <c r="B75" s="38" t="s">
        <v>8</v>
      </c>
      <c r="C75" s="191"/>
      <c r="D75" s="46">
        <f t="shared" si="84"/>
        <v>223</v>
      </c>
      <c r="E75" s="47">
        <v>228</v>
      </c>
      <c r="F75" s="47">
        <v>0</v>
      </c>
      <c r="G75" s="47">
        <v>-5</v>
      </c>
      <c r="H75" s="48">
        <v>0</v>
      </c>
      <c r="I75" s="46">
        <f t="shared" si="85"/>
        <v>223</v>
      </c>
      <c r="J75" s="47">
        <v>228</v>
      </c>
      <c r="K75" s="47">
        <v>0</v>
      </c>
      <c r="L75" s="47">
        <v>-5</v>
      </c>
      <c r="M75" s="48">
        <v>0</v>
      </c>
      <c r="N75" s="46">
        <f t="shared" si="76"/>
        <v>0</v>
      </c>
      <c r="O75" s="47">
        <f t="shared" si="77"/>
        <v>0</v>
      </c>
      <c r="P75" s="47">
        <f t="shared" si="78"/>
        <v>0</v>
      </c>
      <c r="Q75" s="47">
        <f t="shared" si="79"/>
        <v>0</v>
      </c>
      <c r="R75" s="62">
        <f t="shared" si="80"/>
        <v>0</v>
      </c>
    </row>
    <row r="76" spans="1:59" s="16" customFormat="1" x14ac:dyDescent="0.25">
      <c r="A76" s="31" t="s">
        <v>51</v>
      </c>
      <c r="B76" s="32" t="s">
        <v>52</v>
      </c>
      <c r="C76" s="171"/>
      <c r="D76" s="34">
        <f>SUM(D77:D78)</f>
        <v>0</v>
      </c>
      <c r="E76" s="35">
        <f t="shared" ref="E76:M76" si="86">SUM(E77:E78)</f>
        <v>0</v>
      </c>
      <c r="F76" s="35">
        <f t="shared" si="86"/>
        <v>0</v>
      </c>
      <c r="G76" s="35">
        <f t="shared" si="86"/>
        <v>0</v>
      </c>
      <c r="H76" s="59">
        <f t="shared" si="86"/>
        <v>0</v>
      </c>
      <c r="I76" s="34">
        <f t="shared" si="86"/>
        <v>1229</v>
      </c>
      <c r="J76" s="35">
        <f t="shared" si="86"/>
        <v>766</v>
      </c>
      <c r="K76" s="35">
        <f t="shared" si="86"/>
        <v>369</v>
      </c>
      <c r="L76" s="35">
        <f t="shared" si="86"/>
        <v>94</v>
      </c>
      <c r="M76" s="60">
        <f t="shared" si="86"/>
        <v>0</v>
      </c>
      <c r="N76" s="34">
        <f t="shared" si="76"/>
        <v>1229</v>
      </c>
      <c r="O76" s="35">
        <f t="shared" si="77"/>
        <v>766</v>
      </c>
      <c r="P76" s="35">
        <f t="shared" si="78"/>
        <v>369</v>
      </c>
      <c r="Q76" s="35">
        <f t="shared" si="79"/>
        <v>94</v>
      </c>
      <c r="R76" s="103">
        <f t="shared" si="80"/>
        <v>0</v>
      </c>
    </row>
    <row r="77" spans="1:59" s="16" customFormat="1" x14ac:dyDescent="0.25">
      <c r="A77" s="54" t="s">
        <v>51</v>
      </c>
      <c r="B77" s="38" t="s">
        <v>10</v>
      </c>
      <c r="C77" s="188"/>
      <c r="D77" s="40">
        <f t="shared" ref="D77:D78" si="87">SUM(E77:G77)</f>
        <v>0</v>
      </c>
      <c r="E77" s="41">
        <v>0</v>
      </c>
      <c r="F77" s="41">
        <v>0</v>
      </c>
      <c r="G77" s="41">
        <v>0</v>
      </c>
      <c r="H77" s="42">
        <v>0</v>
      </c>
      <c r="I77" s="40">
        <f t="shared" ref="I77:I78" si="88">SUM(J77:L77)</f>
        <v>721</v>
      </c>
      <c r="J77" s="41">
        <v>361</v>
      </c>
      <c r="K77" s="41">
        <v>360</v>
      </c>
      <c r="L77" s="41">
        <v>0</v>
      </c>
      <c r="M77" s="42">
        <v>0</v>
      </c>
      <c r="N77" s="40">
        <f t="shared" si="76"/>
        <v>721</v>
      </c>
      <c r="O77" s="41">
        <f t="shared" si="77"/>
        <v>361</v>
      </c>
      <c r="P77" s="41">
        <f t="shared" si="78"/>
        <v>360</v>
      </c>
      <c r="Q77" s="41">
        <f t="shared" si="79"/>
        <v>0</v>
      </c>
      <c r="R77" s="61">
        <f t="shared" si="80"/>
        <v>0</v>
      </c>
    </row>
    <row r="78" spans="1:59" s="16" customFormat="1" ht="16.5" thickBot="1" x14ac:dyDescent="0.3">
      <c r="A78" s="57" t="s">
        <v>51</v>
      </c>
      <c r="B78" s="38" t="s">
        <v>8</v>
      </c>
      <c r="C78" s="191"/>
      <c r="D78" s="46">
        <f t="shared" si="87"/>
        <v>0</v>
      </c>
      <c r="E78" s="47">
        <v>0</v>
      </c>
      <c r="F78" s="47">
        <v>0</v>
      </c>
      <c r="G78" s="47">
        <v>0</v>
      </c>
      <c r="H78" s="48">
        <v>0</v>
      </c>
      <c r="I78" s="46">
        <f t="shared" si="88"/>
        <v>508</v>
      </c>
      <c r="J78" s="47">
        <v>405</v>
      </c>
      <c r="K78" s="47">
        <v>9</v>
      </c>
      <c r="L78" s="47">
        <v>94</v>
      </c>
      <c r="M78" s="48">
        <v>0</v>
      </c>
      <c r="N78" s="46">
        <f t="shared" si="76"/>
        <v>508</v>
      </c>
      <c r="O78" s="47">
        <f t="shared" si="77"/>
        <v>405</v>
      </c>
      <c r="P78" s="47">
        <f t="shared" si="78"/>
        <v>9</v>
      </c>
      <c r="Q78" s="47">
        <f t="shared" si="79"/>
        <v>94</v>
      </c>
      <c r="R78" s="62">
        <f t="shared" si="80"/>
        <v>0</v>
      </c>
    </row>
    <row r="79" spans="1:59" s="16" customFormat="1" x14ac:dyDescent="0.25">
      <c r="A79" s="31" t="s">
        <v>31</v>
      </c>
      <c r="B79" s="32" t="s">
        <v>15</v>
      </c>
      <c r="C79" s="171"/>
      <c r="D79" s="34">
        <f>SUM(D80:D81)</f>
        <v>25190</v>
      </c>
      <c r="E79" s="35">
        <f t="shared" ref="E79:M79" si="89">SUM(E80:E81)</f>
        <v>14564</v>
      </c>
      <c r="F79" s="35">
        <f t="shared" si="89"/>
        <v>1287</v>
      </c>
      <c r="G79" s="35">
        <f t="shared" si="89"/>
        <v>9339</v>
      </c>
      <c r="H79" s="59">
        <f t="shared" si="89"/>
        <v>0</v>
      </c>
      <c r="I79" s="34">
        <f t="shared" si="89"/>
        <v>28950</v>
      </c>
      <c r="J79" s="35">
        <f t="shared" si="89"/>
        <v>16710</v>
      </c>
      <c r="K79" s="35">
        <f t="shared" si="89"/>
        <v>1864</v>
      </c>
      <c r="L79" s="35">
        <f t="shared" si="89"/>
        <v>10376</v>
      </c>
      <c r="M79" s="60">
        <f t="shared" si="89"/>
        <v>0</v>
      </c>
      <c r="N79" s="34">
        <f t="shared" si="76"/>
        <v>3760</v>
      </c>
      <c r="O79" s="35">
        <f t="shared" si="77"/>
        <v>2146</v>
      </c>
      <c r="P79" s="35">
        <f t="shared" si="78"/>
        <v>577</v>
      </c>
      <c r="Q79" s="35">
        <f t="shared" si="79"/>
        <v>1037</v>
      </c>
      <c r="R79" s="103">
        <f t="shared" si="80"/>
        <v>0</v>
      </c>
    </row>
    <row r="80" spans="1:59" s="16" customFormat="1" x14ac:dyDescent="0.25">
      <c r="A80" s="54" t="s">
        <v>31</v>
      </c>
      <c r="B80" s="38" t="s">
        <v>10</v>
      </c>
      <c r="C80" s="188"/>
      <c r="D80" s="40">
        <f t="shared" ref="D80:D81" si="90">SUM(E80:G80)</f>
        <v>24633</v>
      </c>
      <c r="E80" s="41">
        <v>14214</v>
      </c>
      <c r="F80" s="41">
        <v>1248</v>
      </c>
      <c r="G80" s="41">
        <v>9171</v>
      </c>
      <c r="H80" s="42">
        <v>0</v>
      </c>
      <c r="I80" s="40">
        <f t="shared" ref="I80:I81" si="91">SUM(J80:L80)</f>
        <v>28338</v>
      </c>
      <c r="J80" s="41">
        <v>16327</v>
      </c>
      <c r="K80" s="41">
        <v>1820</v>
      </c>
      <c r="L80" s="41">
        <v>10191</v>
      </c>
      <c r="M80" s="42">
        <v>0</v>
      </c>
      <c r="N80" s="40">
        <f t="shared" si="76"/>
        <v>3705</v>
      </c>
      <c r="O80" s="41">
        <f t="shared" si="77"/>
        <v>2113</v>
      </c>
      <c r="P80" s="41">
        <f t="shared" si="78"/>
        <v>572</v>
      </c>
      <c r="Q80" s="41">
        <f t="shared" si="79"/>
        <v>1020</v>
      </c>
      <c r="R80" s="61">
        <f t="shared" si="80"/>
        <v>0</v>
      </c>
    </row>
    <row r="81" spans="1:59" s="16" customFormat="1" ht="16.5" thickBot="1" x14ac:dyDescent="0.3">
      <c r="A81" s="57" t="s">
        <v>31</v>
      </c>
      <c r="B81" s="38" t="s">
        <v>8</v>
      </c>
      <c r="C81" s="191"/>
      <c r="D81" s="46">
        <f t="shared" si="90"/>
        <v>557</v>
      </c>
      <c r="E81" s="47">
        <v>350</v>
      </c>
      <c r="F81" s="47">
        <v>39</v>
      </c>
      <c r="G81" s="47">
        <v>168</v>
      </c>
      <c r="H81" s="48">
        <v>0</v>
      </c>
      <c r="I81" s="46">
        <f t="shared" si="91"/>
        <v>612</v>
      </c>
      <c r="J81" s="47">
        <v>383</v>
      </c>
      <c r="K81" s="47">
        <v>44</v>
      </c>
      <c r="L81" s="47">
        <v>185</v>
      </c>
      <c r="M81" s="48">
        <v>0</v>
      </c>
      <c r="N81" s="46">
        <f t="shared" si="76"/>
        <v>55</v>
      </c>
      <c r="O81" s="47">
        <f t="shared" si="77"/>
        <v>33</v>
      </c>
      <c r="P81" s="47">
        <f t="shared" si="78"/>
        <v>5</v>
      </c>
      <c r="Q81" s="47">
        <f t="shared" si="79"/>
        <v>17</v>
      </c>
      <c r="R81" s="62">
        <f t="shared" si="80"/>
        <v>0</v>
      </c>
    </row>
    <row r="82" spans="1:59" s="70" customFormat="1" ht="15" customHeight="1" thickBot="1" x14ac:dyDescent="0.3">
      <c r="A82" s="71" t="s">
        <v>32</v>
      </c>
      <c r="B82" s="64" t="s">
        <v>5</v>
      </c>
      <c r="C82" s="173"/>
      <c r="D82" s="65">
        <f>SUM(E82:H82)</f>
        <v>0</v>
      </c>
      <c r="E82" s="66">
        <v>0</v>
      </c>
      <c r="F82" s="66">
        <v>0</v>
      </c>
      <c r="G82" s="66">
        <v>0</v>
      </c>
      <c r="H82" s="67">
        <v>0</v>
      </c>
      <c r="I82" s="65">
        <f>SUM(J82:M82)</f>
        <v>28517</v>
      </c>
      <c r="J82" s="66">
        <v>18537</v>
      </c>
      <c r="K82" s="66">
        <v>0</v>
      </c>
      <c r="L82" s="66">
        <v>9980</v>
      </c>
      <c r="M82" s="67">
        <v>0</v>
      </c>
      <c r="N82" s="65">
        <f t="shared" si="76"/>
        <v>28517</v>
      </c>
      <c r="O82" s="66">
        <f t="shared" si="77"/>
        <v>18537</v>
      </c>
      <c r="P82" s="66">
        <f t="shared" si="78"/>
        <v>0</v>
      </c>
      <c r="Q82" s="66">
        <f t="shared" si="79"/>
        <v>9980</v>
      </c>
      <c r="R82" s="68">
        <f t="shared" si="80"/>
        <v>0</v>
      </c>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row>
    <row r="83" spans="1:59" s="200" customFormat="1" ht="15" customHeight="1" thickBot="1" x14ac:dyDescent="0.3">
      <c r="A83" s="189"/>
      <c r="B83" s="197"/>
      <c r="C83" s="198" t="s">
        <v>14</v>
      </c>
      <c r="D83" s="65">
        <f>D53+D58+D63+D68+D70+D73+D76+D79+D82</f>
        <v>285328</v>
      </c>
      <c r="E83" s="66">
        <f t="shared" ref="E83:H83" si="92">E53+E58+E63+E68+E70+E73+E76+E79+E82</f>
        <v>160458</v>
      </c>
      <c r="F83" s="66">
        <f t="shared" si="92"/>
        <v>18676</v>
      </c>
      <c r="G83" s="66">
        <f t="shared" si="92"/>
        <v>106194</v>
      </c>
      <c r="H83" s="66">
        <f t="shared" si="92"/>
        <v>108688</v>
      </c>
      <c r="I83" s="65">
        <f>I53+I58+I63+I68+I70+I73+I76+I79+I82</f>
        <v>396490</v>
      </c>
      <c r="J83" s="66">
        <f t="shared" ref="J83" si="93">J53+J58+J63+J68+J70+J73+J76+J79+J82</f>
        <v>230446</v>
      </c>
      <c r="K83" s="66">
        <f t="shared" ref="K83" si="94">K53+K58+K63+K68+K70+K73+K76+K79+K82</f>
        <v>47913</v>
      </c>
      <c r="L83" s="66">
        <f t="shared" ref="L83" si="95">L53+L58+L63+L68+L70+L73+L76+L79+L82</f>
        <v>118131</v>
      </c>
      <c r="M83" s="66">
        <f t="shared" ref="M83" si="96">M53+M58+M63+M68+M70+M73+M76+M79+M82</f>
        <v>109350</v>
      </c>
      <c r="N83" s="65">
        <f t="shared" si="59"/>
        <v>111162</v>
      </c>
      <c r="O83" s="66">
        <f t="shared" si="60"/>
        <v>69988</v>
      </c>
      <c r="P83" s="66">
        <f t="shared" si="61"/>
        <v>29237</v>
      </c>
      <c r="Q83" s="66">
        <f t="shared" si="62"/>
        <v>11937</v>
      </c>
      <c r="R83" s="109">
        <f t="shared" si="63"/>
        <v>662</v>
      </c>
      <c r="S83" s="199"/>
      <c r="T83" s="199"/>
      <c r="U83" s="199"/>
      <c r="V83" s="199"/>
      <c r="W83" s="199"/>
      <c r="X83" s="199"/>
      <c r="Y83" s="199"/>
      <c r="Z83" s="199"/>
      <c r="AA83" s="199"/>
      <c r="AB83" s="199"/>
      <c r="AC83" s="199"/>
      <c r="AD83" s="199"/>
      <c r="AE83" s="199"/>
      <c r="AF83" s="199"/>
      <c r="AG83" s="199"/>
      <c r="AH83" s="199"/>
      <c r="AI83" s="199"/>
      <c r="AJ83" s="199"/>
      <c r="AK83" s="199"/>
      <c r="AL83" s="199"/>
      <c r="AM83" s="199"/>
      <c r="AN83" s="199"/>
      <c r="AO83" s="199"/>
      <c r="AP83" s="199"/>
      <c r="AQ83" s="199"/>
      <c r="AR83" s="199"/>
      <c r="AS83" s="199"/>
      <c r="AT83" s="199"/>
      <c r="AU83" s="199"/>
      <c r="AV83" s="199"/>
      <c r="AW83" s="199"/>
      <c r="AX83" s="199"/>
      <c r="AY83" s="199"/>
      <c r="AZ83" s="199"/>
      <c r="BA83" s="199"/>
      <c r="BB83" s="199"/>
      <c r="BC83" s="199"/>
      <c r="BD83" s="199"/>
      <c r="BE83" s="199"/>
      <c r="BF83" s="199"/>
      <c r="BG83" s="199"/>
    </row>
    <row r="84" spans="1:59" s="72" customFormat="1" ht="15" customHeight="1" x14ac:dyDescent="0.25">
      <c r="A84" s="184"/>
      <c r="B84" s="133"/>
      <c r="C84" s="80" t="s">
        <v>4</v>
      </c>
      <c r="D84" s="77">
        <f>D54+D55+D59+D60+D64+D65+D71+D72+D74+D77+D80</f>
        <v>271245</v>
      </c>
      <c r="E84" s="82">
        <f t="shared" ref="E84:H84" si="97">E54+E55+E59+E60+E64+E65+E71+E72+E74+E77+E80</f>
        <v>152240</v>
      </c>
      <c r="F84" s="82">
        <f t="shared" si="97"/>
        <v>18584</v>
      </c>
      <c r="G84" s="82">
        <f t="shared" si="97"/>
        <v>100421</v>
      </c>
      <c r="H84" s="82">
        <f t="shared" si="97"/>
        <v>105828</v>
      </c>
      <c r="I84" s="77">
        <f>I54+I55+I59+I60+I64+I65+I71+I72+I74+I77+I80</f>
        <v>352530</v>
      </c>
      <c r="J84" s="82">
        <f t="shared" ref="J84:M84" si="98">J54+J55+J59+J60+J64+J65+J71+J72+J74+J77+J80</f>
        <v>202955</v>
      </c>
      <c r="K84" s="82">
        <f t="shared" si="98"/>
        <v>47797</v>
      </c>
      <c r="L84" s="82">
        <f t="shared" si="98"/>
        <v>101778</v>
      </c>
      <c r="M84" s="82">
        <f t="shared" si="98"/>
        <v>106161</v>
      </c>
      <c r="N84" s="81">
        <f t="shared" si="59"/>
        <v>81285</v>
      </c>
      <c r="O84" s="41">
        <f t="shared" si="60"/>
        <v>50715</v>
      </c>
      <c r="P84" s="82">
        <f t="shared" si="61"/>
        <v>29213</v>
      </c>
      <c r="Q84" s="82">
        <f t="shared" si="62"/>
        <v>1357</v>
      </c>
      <c r="R84" s="101">
        <f t="shared" si="63"/>
        <v>333</v>
      </c>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row>
    <row r="85" spans="1:59" s="79" customFormat="1" ht="15" customHeight="1" x14ac:dyDescent="0.25">
      <c r="A85" s="185"/>
      <c r="B85" s="114"/>
      <c r="C85" s="80" t="s">
        <v>3</v>
      </c>
      <c r="D85" s="81">
        <f>D56+D57+D61+D62+D66+D67+D69+D75+D78+D81</f>
        <v>14083</v>
      </c>
      <c r="E85" s="82">
        <f t="shared" ref="E85:H85" si="99">E56+E57+E61+E62+E66+E67+E69+E75+E78+E81</f>
        <v>8218</v>
      </c>
      <c r="F85" s="82">
        <f t="shared" si="99"/>
        <v>92</v>
      </c>
      <c r="G85" s="82">
        <f t="shared" si="99"/>
        <v>5773</v>
      </c>
      <c r="H85" s="82">
        <f t="shared" si="99"/>
        <v>2860</v>
      </c>
      <c r="I85" s="81">
        <f>I56+I57+I61+I62+I66+I67+I69+I75+I78+I81</f>
        <v>15443</v>
      </c>
      <c r="J85" s="82">
        <f t="shared" ref="J85:M85" si="100">J56+J57+J61+J62+J66+J67+J69+J75+J78+J81</f>
        <v>8954</v>
      </c>
      <c r="K85" s="82">
        <f t="shared" si="100"/>
        <v>116</v>
      </c>
      <c r="L85" s="82">
        <f t="shared" si="100"/>
        <v>6373</v>
      </c>
      <c r="M85" s="82">
        <f t="shared" si="100"/>
        <v>3189</v>
      </c>
      <c r="N85" s="81">
        <f t="shared" si="59"/>
        <v>1360</v>
      </c>
      <c r="O85" s="41">
        <f t="shared" si="60"/>
        <v>736</v>
      </c>
      <c r="P85" s="82">
        <f t="shared" si="61"/>
        <v>24</v>
      </c>
      <c r="Q85" s="82">
        <f t="shared" si="62"/>
        <v>600</v>
      </c>
      <c r="R85" s="101">
        <f t="shared" si="63"/>
        <v>329</v>
      </c>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row>
    <row r="86" spans="1:59" s="83" customFormat="1" ht="15" customHeight="1" thickBot="1" x14ac:dyDescent="0.3">
      <c r="A86" s="186"/>
      <c r="B86" s="187"/>
      <c r="C86" s="105" t="s">
        <v>2</v>
      </c>
      <c r="D86" s="46">
        <f>D82</f>
        <v>0</v>
      </c>
      <c r="E86" s="47">
        <f t="shared" ref="E86:H86" si="101">E82</f>
        <v>0</v>
      </c>
      <c r="F86" s="47">
        <f t="shared" si="101"/>
        <v>0</v>
      </c>
      <c r="G86" s="47">
        <f t="shared" si="101"/>
        <v>0</v>
      </c>
      <c r="H86" s="47">
        <f t="shared" si="101"/>
        <v>0</v>
      </c>
      <c r="I86" s="46">
        <f>I82</f>
        <v>28517</v>
      </c>
      <c r="J86" s="47">
        <f t="shared" ref="J86:M86" si="102">J82</f>
        <v>18537</v>
      </c>
      <c r="K86" s="47">
        <f t="shared" si="102"/>
        <v>0</v>
      </c>
      <c r="L86" s="47">
        <f t="shared" si="102"/>
        <v>9980</v>
      </c>
      <c r="M86" s="47">
        <f t="shared" si="102"/>
        <v>0</v>
      </c>
      <c r="N86" s="106">
        <f t="shared" si="59"/>
        <v>28517</v>
      </c>
      <c r="O86" s="47">
        <f t="shared" si="60"/>
        <v>18537</v>
      </c>
      <c r="P86" s="107">
        <f t="shared" si="61"/>
        <v>0</v>
      </c>
      <c r="Q86" s="107">
        <f t="shared" si="62"/>
        <v>9980</v>
      </c>
      <c r="R86" s="102">
        <f t="shared" si="63"/>
        <v>0</v>
      </c>
    </row>
    <row r="87" spans="1:59" x14ac:dyDescent="0.25">
      <c r="A87" s="108" t="s">
        <v>0</v>
      </c>
      <c r="B87" s="7"/>
      <c r="C87" s="115"/>
      <c r="D87" s="12"/>
      <c r="E87" s="12"/>
      <c r="F87" s="12"/>
      <c r="G87" s="12"/>
      <c r="H87" s="115"/>
      <c r="I87" s="12"/>
      <c r="J87" s="12"/>
      <c r="K87" s="12"/>
      <c r="L87" s="12"/>
      <c r="M87" s="12"/>
      <c r="N87" s="8"/>
      <c r="O87" s="12"/>
      <c r="P87" s="12"/>
      <c r="Q87" s="12"/>
      <c r="R87" s="12"/>
    </row>
    <row r="88" spans="1:59" ht="15" customHeight="1" x14ac:dyDescent="0.25">
      <c r="A88" s="140"/>
      <c r="B88" s="85" t="s">
        <v>1</v>
      </c>
      <c r="C88" s="116"/>
      <c r="D88" s="116"/>
      <c r="E88" s="116"/>
      <c r="F88" s="116"/>
      <c r="G88" s="116"/>
      <c r="H88" s="116"/>
      <c r="I88" s="116"/>
      <c r="J88" s="116"/>
      <c r="K88" s="116"/>
      <c r="L88" s="116"/>
      <c r="M88" s="116"/>
      <c r="N88" s="116"/>
      <c r="O88" s="116"/>
      <c r="P88" s="116"/>
      <c r="Q88" s="116"/>
      <c r="R88" s="116"/>
    </row>
    <row r="89" spans="1:59" ht="15" hidden="1" customHeight="1" x14ac:dyDescent="0.25">
      <c r="A89" s="170"/>
      <c r="B89" s="190"/>
      <c r="C89" s="176"/>
      <c r="D89" s="177"/>
      <c r="E89" s="177"/>
      <c r="F89" s="177"/>
      <c r="G89" s="177"/>
      <c r="H89" s="176"/>
      <c r="I89" s="12"/>
      <c r="J89" s="12"/>
      <c r="K89" s="12"/>
      <c r="L89" s="12"/>
      <c r="M89" s="11"/>
      <c r="N89" s="12"/>
      <c r="O89" s="12"/>
      <c r="P89" s="12"/>
      <c r="Q89" s="12"/>
      <c r="R89" s="13"/>
    </row>
    <row r="90" spans="1:59" ht="15.75" hidden="1" customHeight="1" x14ac:dyDescent="0.25">
      <c r="A90" s="141"/>
      <c r="B90" s="142"/>
      <c r="C90" s="142"/>
      <c r="D90" s="142"/>
      <c r="E90" s="142"/>
      <c r="F90" s="142"/>
      <c r="G90" s="142"/>
      <c r="H90" s="142"/>
      <c r="I90" s="142"/>
      <c r="J90" s="142"/>
      <c r="K90" s="142"/>
      <c r="L90" s="142"/>
      <c r="M90" s="142"/>
      <c r="N90" s="142"/>
      <c r="O90" s="142"/>
      <c r="P90" s="142"/>
      <c r="Q90" s="142"/>
      <c r="R90" s="142"/>
    </row>
    <row r="91" spans="1:59" ht="15.75" hidden="1" customHeight="1" x14ac:dyDescent="0.25">
      <c r="A91" s="141"/>
      <c r="B91" s="143"/>
      <c r="C91" s="143"/>
      <c r="D91" s="144"/>
      <c r="E91" s="144"/>
      <c r="F91" s="144"/>
      <c r="G91" s="144"/>
      <c r="H91" s="143"/>
      <c r="I91" s="144"/>
      <c r="J91" s="144"/>
      <c r="K91" s="144"/>
      <c r="L91" s="144"/>
      <c r="M91" s="143"/>
      <c r="N91" s="144"/>
      <c r="O91" s="144"/>
      <c r="P91" s="144"/>
      <c r="Q91" s="144"/>
      <c r="R91" s="145"/>
    </row>
    <row r="92" spans="1:59" hidden="1" x14ac:dyDescent="0.25">
      <c r="A92" s="141"/>
      <c r="B92" s="143"/>
      <c r="C92" s="143"/>
      <c r="D92" s="144"/>
      <c r="E92" s="144"/>
      <c r="F92" s="144"/>
      <c r="G92" s="144"/>
      <c r="H92" s="143"/>
      <c r="I92" s="144"/>
      <c r="J92" s="144"/>
      <c r="K92" s="144"/>
      <c r="L92" s="144"/>
      <c r="M92" s="143"/>
      <c r="N92" s="144"/>
      <c r="O92" s="144"/>
      <c r="P92" s="144"/>
      <c r="Q92" s="144"/>
      <c r="R92" s="145"/>
    </row>
    <row r="93" spans="1:59" hidden="1" x14ac:dyDescent="0.25">
      <c r="A93" s="141"/>
      <c r="B93" s="143"/>
      <c r="C93" s="143"/>
      <c r="D93" s="144"/>
      <c r="E93" s="144"/>
      <c r="F93" s="144"/>
      <c r="G93" s="144"/>
      <c r="H93" s="143"/>
      <c r="I93" s="144"/>
      <c r="J93" s="144"/>
      <c r="K93" s="144"/>
      <c r="L93" s="144"/>
      <c r="M93" s="143"/>
      <c r="N93" s="144"/>
      <c r="O93" s="144"/>
      <c r="P93" s="144"/>
      <c r="Q93" s="144"/>
      <c r="R93" s="145"/>
    </row>
    <row r="94" spans="1:59" ht="18" hidden="1" customHeight="1" x14ac:dyDescent="0.25">
      <c r="A94" s="141"/>
      <c r="B94" s="143"/>
      <c r="C94" s="143"/>
      <c r="D94" s="144"/>
      <c r="E94" s="144"/>
      <c r="F94" s="144"/>
      <c r="G94" s="144"/>
      <c r="H94" s="143"/>
      <c r="I94" s="144"/>
      <c r="J94" s="144"/>
      <c r="K94" s="144"/>
      <c r="L94" s="144"/>
      <c r="M94" s="143"/>
      <c r="N94" s="144"/>
      <c r="O94" s="144"/>
      <c r="P94" s="144"/>
      <c r="Q94" s="144"/>
      <c r="R94" s="145"/>
    </row>
    <row r="95" spans="1:59" ht="25.5" hidden="1" customHeight="1" x14ac:dyDescent="0.25"/>
    <row r="96" spans="1:59"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sheetData>
  <printOptions horizontalCentered="1"/>
  <pageMargins left="0.25" right="0.25" top="0.75" bottom="0.75" header="0.3" footer="0.3"/>
  <pageSetup paperSize="5" scale="45" fitToHeight="0" orientation="landscape" r:id="rId1"/>
  <headerFooter>
    <oddHeader>&amp;LCalifornia Department of Health Care Services&amp;RNovember 2015 Medi-Cal Estimate</oddHeader>
  </headerFooter>
  <rowBreaks count="1" manualBreakCount="1">
    <brk id="48" max="17"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DHCSDOC-376834418-583</_dlc_DocId>
    <TAGBusPart xmlns="69bc34b3-1921-46c7-8c7a-d18363374b4b" xsi:nil="true"/>
    <Publication_x0020_Type xmlns="69bc34b3-1921-46c7-8c7a-d18363374b4b">49</Publication_x0020_Type>
    <Topics xmlns="69bc34b3-1921-46c7-8c7a-d18363374b4b" xsi:nil="true"/>
    <PublishingContactName xmlns="http://schemas.microsoft.com/sharepoint/v3">Fiscal Forecasting Division</PublishingContactName>
    <_dlc_DocIdUrl xmlns="69bc34b3-1921-46c7-8c7a-d18363374b4b">
      <Url>https://dhcscagovauthoring/dataandstats/reports/_layouts/15/DocIdRedir.aspx?ID=DHCSDOC-376834418-583</Url>
      <Description>DHCSDOC-376834418-583</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225C57B5-A6DB-4B8F-A188-7BE40E9A480D}">
  <ds:schemaRefs>
    <ds:schemaRef ds:uri="http://schemas.microsoft.com/sharepoint/v3/contenttype/forms"/>
  </ds:schemaRefs>
</ds:datastoreItem>
</file>

<file path=customXml/itemProps2.xml><?xml version="1.0" encoding="utf-8"?>
<ds:datastoreItem xmlns:ds="http://schemas.openxmlformats.org/officeDocument/2006/customXml" ds:itemID="{427C5BBC-4857-4092-BB0C-1128BC1D9A23}">
  <ds:schemaRefs>
    <ds:schemaRef ds:uri="http://schemas.microsoft.com/sharepoint/events"/>
  </ds:schemaRefs>
</ds:datastoreItem>
</file>

<file path=customXml/itemProps3.xml><?xml version="1.0" encoding="utf-8"?>
<ds:datastoreItem xmlns:ds="http://schemas.openxmlformats.org/officeDocument/2006/customXml" ds:itemID="{36DE3C7E-5443-4C3D-8F39-40A66DD068A2}"/>
</file>

<file path=customXml/itemProps4.xml><?xml version="1.0" encoding="utf-8"?>
<ds:datastoreItem xmlns:ds="http://schemas.openxmlformats.org/officeDocument/2006/customXml" ds:itemID="{231FDAD7-0ECB-4CCC-BFE3-39655B71DFCB}">
  <ds:schemaRefs>
    <ds:schemaRef ds:uri="http://purl.org/dc/dcmitype/"/>
    <ds:schemaRef ds:uri="c1c1dc04-eeda-4b6e-b2df-40979f5da1d3"/>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9bc34b3-1921-46c7-8c7a-d18363374b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Supplemental Chart 2</vt:lpstr>
      <vt:lpstr>'Supplemental Chart 2'!Print_Area</vt:lpstr>
      <vt:lpstr>'Supplemental Chart 2'!Print_Titles</vt:lpstr>
      <vt:lpstr>TitleRegion1.a6.r43.1</vt:lpstr>
      <vt:lpstr>TitleRegion2.a53.90.1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2015 Medi-Cal Drug Supplemental Chart</dc:title>
  <dc:creator>J. Singh</dc:creator>
  <cp:keywords/>
  <cp:lastModifiedBy>Poveda, Kevin (OC)@DHCS</cp:lastModifiedBy>
  <cp:lastPrinted>2019-11-26T22:51:13Z</cp:lastPrinted>
  <dcterms:created xsi:type="dcterms:W3CDTF">2019-08-09T18:02:06Z</dcterms:created>
  <dcterms:modified xsi:type="dcterms:W3CDTF">2020-01-10T18:24:14Z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0b597c8f-9581-4a70-9352-3769f6b8185b</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