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ownloads\"/>
    </mc:Choice>
  </mc:AlternateContent>
  <bookViews>
    <workbookView xWindow="-110" yWindow="-110" windowWidth="19420" windowHeight="10420" tabRatio="823" activeTab="10"/>
  </bookViews>
  <sheets>
    <sheet name="Certification" sheetId="1" r:id="rId1"/>
    <sheet name="WS A Summary" sheetId="2" r:id="rId2"/>
    <sheet name="Allocation Statistics" sheetId="10" r:id="rId3"/>
    <sheet name="WS B.1 Audited S&amp;B Data" sheetId="20" r:id="rId4"/>
    <sheet name="WS B Funding" sheetId="19" r:id="rId5"/>
    <sheet name="WS B.2 Adjusted S&amp;B Data" sheetId="16"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4">'WS B Funding'!$A$1:$G$38</definedName>
    <definedName name="_xlnm.Print_Area" localSheetId="3">'WS B.1 Audited S&amp;B Data'!$A$1:$F$23</definedName>
    <definedName name="_xlnm.Print_Area" localSheetId="5">'WS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5">'WS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62913"/>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l="1"/>
  <c r="G33" i="19" s="1"/>
  <c r="C7" i="2"/>
  <c r="H32" i="16"/>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<sst xmlns="http://schemas.openxmlformats.org/spreadsheetml/2006/main" count="632" uniqueCount="301">
  <si>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</si>
  <si>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</si>
  <si>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</si>
  <si>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</si>
  <si>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</si>
  <si>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</si>
  <si>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</si>
  <si>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</si>
  <si>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</si>
  <si>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</si>
  <si>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</si>
  <si>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</si>
  <si>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</si>
  <si>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</si>
  <si>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</si>
  <si>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</si>
  <si>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</si>
  <si>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</si>
  <si>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</si>
  <si>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</si>
  <si>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</si>
  <si>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</si>
  <si>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</si>
  <si>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</si>
  <si>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</si>
  <si>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</si>
  <si>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</si>
  <si>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</si>
  <si>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</si>
  <si>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</si>
  <si>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</si>
  <si>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</si>
  <si>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</si>
  <si>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</si>
  <si>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</si>
  <si>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</si>
  <si>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</si>
  <si>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</si>
  <si>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</si>
  <si>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</si>
  <si>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</si>
  <si>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</si>
  <si>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</si>
  <si>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</si>
  <si>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</si>
  <si>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</si>
  <si>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</si>
  <si>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</si>
  <si>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</si>
  <si>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</si>
  <si>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</si>
  <si>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</si>
  <si>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</si>
  <si>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</si>
  <si>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</si>
  <si>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</si>
  <si>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</si>
  <si>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</si>
  <si>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</si>
  <si>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</si>
  <si>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</si>
  <si>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</si>
  <si>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</si>
  <si>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</si>
  <si>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</si>
  <si>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</si>
  <si>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</si>
  <si>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</si>
  <si>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</si>
  <si>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</si>
  <si>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</si>
  <si>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</si>
  <si>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</si>
  <si>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</si>
  <si>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</si>
  <si>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</si>
  <si>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</si>
  <si>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</si>
  <si>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</si>
  <si>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</si>
  <si>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</si>
  <si>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</si>
  <si>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</si>
  <si>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</si>
  <si>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</si>
  <si>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</si>
  <si>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</si>
  <si>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</si>
  <si>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</si>
  <si>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</si>
  <si>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</si>
  <si>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</si>
  <si>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</si>
  <si>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</si>
  <si>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</si>
  <si>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</si>
  <si>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</si>
  <si>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</si>
  <si>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</si>
  <si>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</si>
  <si>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</si>
  <si>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</si>
  <si>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</si>
  <si>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</si>
  <si>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</si>
  <si>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</si>
  <si>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</si>
  <si>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</si>
  <si>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</si>
  <si>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</si>
  <si>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</si>
  <si>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</si>
  <si>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</si>
  <si>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</si>
  <si>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</si>
  <si>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</si>
  <si>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</si>
  <si>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</si>
  <si>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</si>
  <si>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</si>
  <si>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</si>
  <si>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</si>
  <si>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</si>
  <si>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</si>
  <si>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</si>
  <si>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</si>
  <si>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</si>
  <si>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</si>
  <si>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</si>
  <si>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</si>
  <si>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</si>
  <si>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</si>
  <si>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</si>
  <si>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</si>
  <si>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</si>
  <si>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</si>
  <si>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</si>
  <si>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</si>
  <si>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</si>
  <si>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</si>
  <si>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</si>
  <si>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</si>
  <si>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</si>
  <si>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</si>
  <si>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</si>
  <si>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</si>
  <si>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</si>
  <si>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</si>
  <si>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</si>
  <si>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</si>
  <si>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</si>
  <si>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</si>
  <si>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</si>
  <si>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</si>
  <si>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</si>
  <si>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</si>
  <si>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</si>
  <si>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</si>
  <si>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</si>
  <si>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</si>
  <si>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</si>
  <si>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</si>
  <si>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</si>
  <si>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</si>
  <si>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</si>
  <si>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</si>
  <si>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</si>
  <si>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</si>
  <si>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</si>
  <si>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</si>
  <si>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</si>
  <si>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</si>
  <si>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</si>
  <si>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</si>
  <si>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</si>
  <si>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</si>
  <si>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</si>
  <si>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</si>
  <si>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</si>
  <si>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</si>
  <si>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</si>
  <si>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</si>
  <si>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</si>
  <si>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</si>
  <si>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</si>
  <si>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</si>
  <si>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</si>
  <si>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</si>
  <si>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</si>
  <si>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</si>
  <si>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</si>
  <si>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</si>
  <si>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</si>
  <si>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</si>
  <si>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</si>
  <si>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</si>
  <si>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</si>
  <si>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</si>
  <si>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</si>
  <si>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</si>
  <si>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</si>
  <si>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</si>
  <si>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</si>
  <si>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</si>
  <si>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</si>
  <si>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</si>
  <si>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</si>
  <si>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</si>
  <si>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</si>
  <si>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</si>
  <si>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</si>
  <si>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</si>
  <si>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</si>
  <si>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</si>
  <si>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</si>
  <si>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</si>
  <si>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</si>
  <si>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</si>
  <si>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</si>
  <si>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</si>
  <si>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</si>
  <si>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</si>
  <si>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</si>
  <si>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</si>
  <si>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</si>
  <si>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</si>
  <si>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</si>
  <si>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</si>
  <si>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</si>
  <si>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</si>
  <si>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</si>
  <si>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</si>
  <si>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</si>
  <si>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</si>
  <si>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</si>
  <si>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</si>
  <si>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</si>
  <si>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</si>
  <si>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</si>
  <si>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</si>
  <si>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</si>
  <si>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</si>
  <si>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</si>
  <si>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</si>
  <si>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</si>
  <si>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</si>
  <si>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</si>
  <si>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</si>
  <si>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</si>
  <si>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</si>
  <si>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</si>
  <si>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</si>
  <si>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</si>
  <si>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</si>
  <si>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</si>
  <si>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</si>
  <si>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</si>
  <si>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</si>
  <si>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</si>
  <si>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</si>
  <si>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</si>
  <si>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</si>
  <si>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</si>
  <si>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</si>
  <si>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</si>
  <si>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</si>
  <si>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</si>
  <si>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</si>
  <si>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</si>
  <si>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</si>
  <si>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</si>
  <si>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</si>
  <si>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</si>
  <si>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</si>
  <si>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</si>
  <si>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</si>
  <si>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</si>
  <si>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</si>
  <si>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</si>
  <si>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</si>
  <si>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</si>
  <si>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</si>
  <si>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</si>
  <si>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</si>
  <si>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</si>
  <si>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</si>
  <si>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</si>
  <si>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</si>
  <si>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Total Direct Medical Equipment Depreciation for the Year (from Worksheet C.3)</t>
  </si>
  <si>
    <t>SFY 2017-18</t>
  </si>
  <si>
    <t xml:space="preserve"> (From SFY 17-18 Audit Schedule 1 - Summary of Findings)</t>
  </si>
  <si>
    <t>SFY 2017-18 Audited Net Salaries and Benefits</t>
  </si>
  <si>
    <t>SFY 2017-18 Adjustments to Salaries</t>
  </si>
  <si>
    <t>SFY 2017-18 Adjustments to Benefits</t>
  </si>
  <si>
    <t>SFY 2017-18 Net Compensation Expenditures (Audited and Adjusted)</t>
  </si>
  <si>
    <t>Dates of Service 7/1/17- 6/30/18</t>
  </si>
  <si>
    <t>Federal Medicaid Assistance Percentage (FMAP) for July 1, 2017 to June 30, 2018 - Title XIX</t>
  </si>
  <si>
    <t>Contact Name</t>
  </si>
  <si>
    <t>v.</t>
  </si>
  <si>
    <t>Total Costs, Including Contracted Services Costs (h + i + j + k)</t>
  </si>
  <si>
    <t>FMAP Title XIX (7/1/17-6/30/18)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</si>
</sst>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4">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14" fontId="21" fillId="0" borderId="1" xfId="0" applyNumberFormat="1" applyFont="1" applyFill="1" applyBorder="1" applyAlignment="1" applyProtection="1">
      <alignment horizontal="left"/>
      <protection locked="0"/>
    </xf>
    <xf numFmtId="10" fontId="21" fillId="6" borderId="5" xfId="12" applyNumberFormat="1" applyFont="1" applyFill="1" applyBorder="1" applyAlignment="1" applyProtection="1">
      <alignment horizontal="right"/>
    </xf>
    <xf numFmtId="166" fontId="21" fillId="6" borderId="22" xfId="0" applyNumberFormat="1" applyFont="1" applyFill="1" applyBorder="1" applyAlignment="1" applyProtection="1">
      <alignment horizont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zoomScale="84" zoomScaleNormal="84" zoomScaleSheetLayoutView="92" workbookViewId="0">
      <selection activeCell="C3" sqref="C3"/>
    </sheetView>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53</v>
      </c>
      <c r="B1" s="62"/>
      <c r="C1" s="62"/>
      <c r="D1" s="62"/>
      <c r="E1" s="62"/>
      <c r="F1" s="62"/>
    </row>
    <row r="2" spans="1:10" x14ac:dyDescent="0.35">
      <c r="A2" s="89" t="s">
        <v>50</v>
      </c>
      <c r="B2" s="62"/>
      <c r="C2" s="62"/>
      <c r="D2" s="62"/>
      <c r="E2" s="62"/>
      <c r="F2" s="62"/>
      <c r="G2" s="186"/>
    </row>
    <row r="3" spans="1:10" ht="30.5" customHeight="1" x14ac:dyDescent="0.35">
      <c r="A3" s="63" t="s">
        <v>206</v>
      </c>
      <c r="B3" s="58"/>
      <c r="C3" s="58"/>
      <c r="D3" s="58"/>
      <c r="E3" s="58"/>
      <c r="F3" s="58"/>
      <c r="G3" s="58"/>
      <c r="H3" s="60"/>
    </row>
    <row r="4" spans="1:10" ht="15" customHeight="1" x14ac:dyDescent="0.35">
      <c r="A4" s="64" t="s">
        <v>152</v>
      </c>
      <c r="B4" s="64"/>
      <c r="C4" s="64"/>
      <c r="D4" s="64"/>
      <c r="E4" s="64"/>
      <c r="F4" s="64"/>
      <c r="G4" s="64"/>
      <c r="H4" s="60"/>
    </row>
    <row r="5" spans="1:10" ht="16.399999999999999" customHeight="1" x14ac:dyDescent="0.35">
      <c r="A5" s="63" t="s">
        <v>289</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213</v>
      </c>
      <c r="C7" s="319"/>
      <c r="E7" s="68"/>
      <c r="F7" s="69" t="s">
        <v>52</v>
      </c>
      <c r="G7" s="81"/>
    </row>
    <row r="8" spans="1:10" ht="20" customHeight="1" x14ac:dyDescent="0.35">
      <c r="A8" s="61"/>
      <c r="B8" s="181" t="s">
        <v>297</v>
      </c>
      <c r="C8" s="320"/>
      <c r="E8" s="62"/>
      <c r="F8" s="69" t="s">
        <v>95</v>
      </c>
      <c r="G8" s="70"/>
    </row>
    <row r="9" spans="1:10" ht="20" customHeight="1" x14ac:dyDescent="0.35">
      <c r="A9" s="61"/>
      <c r="B9" s="75" t="s">
        <v>51</v>
      </c>
      <c r="C9" s="321"/>
      <c r="E9" s="71"/>
      <c r="F9" s="75" t="s">
        <v>37</v>
      </c>
      <c r="G9" s="70"/>
    </row>
    <row r="10" spans="1:10" ht="20" customHeight="1" x14ac:dyDescent="0.35">
      <c r="A10" s="61"/>
      <c r="B10" s="75" t="s">
        <v>64</v>
      </c>
      <c r="C10" s="321"/>
      <c r="E10" s="76"/>
      <c r="F10" s="75" t="s">
        <v>48</v>
      </c>
      <c r="G10" s="318"/>
    </row>
    <row r="11" spans="1:10" ht="20" customHeight="1" x14ac:dyDescent="0.35">
      <c r="A11" s="61"/>
      <c r="B11" s="75" t="s">
        <v>59</v>
      </c>
      <c r="C11" s="322"/>
      <c r="E11" s="71"/>
      <c r="F11" s="75" t="s">
        <v>61</v>
      </c>
      <c r="G11" s="320"/>
    </row>
    <row r="12" spans="1:10" ht="20" customHeight="1" x14ac:dyDescent="0.35">
      <c r="A12" s="61"/>
      <c r="B12" s="75" t="s">
        <v>60</v>
      </c>
      <c r="C12" s="321"/>
      <c r="D12" s="75" t="s">
        <v>62</v>
      </c>
      <c r="E12" s="77" t="s">
        <v>166</v>
      </c>
      <c r="F12" s="75" t="s">
        <v>63</v>
      </c>
      <c r="G12" s="323"/>
    </row>
    <row r="13" spans="1:10" ht="20" customHeight="1" x14ac:dyDescent="0.35">
      <c r="A13" s="61"/>
      <c r="B13" s="75" t="s">
        <v>264</v>
      </c>
      <c r="C13" s="321"/>
      <c r="D13" s="75"/>
      <c r="E13" s="284"/>
      <c r="F13" s="75"/>
      <c r="G13" s="435"/>
    </row>
    <row r="14" spans="1:10" s="62" customFormat="1" ht="26.5" customHeight="1" x14ac:dyDescent="0.35">
      <c r="A14" s="61" t="s">
        <v>8</v>
      </c>
      <c r="B14" s="63" t="s">
        <v>165</v>
      </c>
      <c r="C14" s="72"/>
      <c r="D14" s="72"/>
      <c r="E14" s="72"/>
      <c r="F14" s="71"/>
      <c r="G14" s="79"/>
      <c r="I14" s="187"/>
      <c r="J14" s="187"/>
    </row>
    <row r="15" spans="1:10" s="62" customFormat="1" ht="16" customHeight="1" x14ac:dyDescent="0.35">
      <c r="A15" s="61"/>
      <c r="B15" s="80" t="s">
        <v>180</v>
      </c>
      <c r="C15" s="72"/>
      <c r="D15" s="72"/>
      <c r="E15" s="72"/>
      <c r="F15" s="71"/>
      <c r="G15" s="79"/>
      <c r="I15" s="187"/>
      <c r="J15" s="187"/>
    </row>
    <row r="16" spans="1:10" s="62" customFormat="1" ht="17" customHeight="1" x14ac:dyDescent="0.35">
      <c r="A16" s="61"/>
      <c r="B16" s="80" t="s">
        <v>164</v>
      </c>
      <c r="C16" s="81"/>
      <c r="D16" s="72"/>
      <c r="E16" s="72"/>
      <c r="F16" s="71"/>
      <c r="G16" s="79"/>
      <c r="I16" s="187"/>
      <c r="J16" s="187"/>
    </row>
    <row r="17" spans="1:9" ht="28" customHeight="1" x14ac:dyDescent="0.35">
      <c r="A17" s="61" t="s">
        <v>10</v>
      </c>
      <c r="B17" s="67" t="s">
        <v>210</v>
      </c>
      <c r="C17" s="62"/>
      <c r="D17" s="62"/>
      <c r="E17" s="62"/>
      <c r="F17" s="62"/>
      <c r="G17" s="62"/>
      <c r="I17" s="66"/>
    </row>
    <row r="18" spans="1:9" ht="14.15" customHeight="1" x14ac:dyDescent="0.35">
      <c r="A18" s="61"/>
      <c r="B18" s="82" t="s">
        <v>85</v>
      </c>
      <c r="C18" s="82"/>
      <c r="D18" s="82"/>
      <c r="E18" s="82"/>
      <c r="F18" s="82"/>
      <c r="G18" s="82"/>
      <c r="H18" s="62"/>
    </row>
    <row r="19" spans="1:9" ht="15.5" customHeight="1" x14ac:dyDescent="0.35">
      <c r="A19" s="83" t="s">
        <v>86</v>
      </c>
      <c r="B19" s="84" t="s">
        <v>87</v>
      </c>
      <c r="C19" s="84"/>
      <c r="D19" s="84"/>
      <c r="E19" s="84"/>
      <c r="F19" s="84"/>
      <c r="G19" s="84"/>
      <c r="H19" s="62"/>
    </row>
    <row r="20" spans="1:9" ht="15" customHeight="1" x14ac:dyDescent="0.35">
      <c r="A20" s="83" t="s">
        <v>88</v>
      </c>
      <c r="B20" s="85" t="s">
        <v>207</v>
      </c>
      <c r="C20" s="86"/>
      <c r="D20" s="86"/>
      <c r="E20" s="86"/>
      <c r="F20" s="86"/>
      <c r="G20" s="86"/>
    </row>
    <row r="21" spans="1:9" ht="15" customHeight="1" x14ac:dyDescent="0.35">
      <c r="A21" s="83"/>
      <c r="B21" s="85" t="s">
        <v>181</v>
      </c>
      <c r="C21" s="86"/>
      <c r="D21" s="86"/>
      <c r="E21" s="86"/>
      <c r="F21" s="86"/>
      <c r="G21" s="86"/>
    </row>
    <row r="22" spans="1:9" x14ac:dyDescent="0.35">
      <c r="A22" s="83"/>
      <c r="B22" s="85" t="s">
        <v>182</v>
      </c>
      <c r="C22" s="86"/>
      <c r="D22" s="86"/>
      <c r="E22" s="86"/>
      <c r="F22" s="86"/>
      <c r="G22" s="86"/>
    </row>
    <row r="23" spans="1:9" ht="17.399999999999999" customHeight="1" x14ac:dyDescent="0.35">
      <c r="A23" s="83" t="s">
        <v>89</v>
      </c>
      <c r="B23" s="85" t="s">
        <v>183</v>
      </c>
      <c r="C23" s="85"/>
      <c r="D23" s="85"/>
      <c r="E23" s="85"/>
      <c r="F23" s="85"/>
      <c r="G23" s="85"/>
    </row>
    <row r="24" spans="1:9" ht="17.399999999999999" customHeight="1" x14ac:dyDescent="0.35">
      <c r="A24" s="83"/>
      <c r="B24" s="85" t="s">
        <v>184</v>
      </c>
      <c r="C24" s="85"/>
      <c r="D24" s="85"/>
      <c r="E24" s="85"/>
      <c r="F24" s="85"/>
      <c r="G24" s="85"/>
    </row>
    <row r="25" spans="1:9" ht="15.65" customHeight="1" x14ac:dyDescent="0.35">
      <c r="A25" s="83" t="s">
        <v>90</v>
      </c>
      <c r="B25" s="84" t="s">
        <v>185</v>
      </c>
      <c r="C25" s="84"/>
      <c r="D25" s="84"/>
      <c r="E25" s="84"/>
      <c r="F25" s="84"/>
      <c r="G25" s="84"/>
    </row>
    <row r="26" spans="1:9" x14ac:dyDescent="0.35">
      <c r="A26" s="83"/>
      <c r="B26" s="84" t="s">
        <v>186</v>
      </c>
      <c r="C26" s="84"/>
      <c r="D26" s="84"/>
      <c r="E26" s="84"/>
      <c r="F26" s="84"/>
      <c r="G26" s="84"/>
    </row>
    <row r="27" spans="1:9" ht="16.25" customHeight="1" x14ac:dyDescent="0.35">
      <c r="A27" s="83"/>
      <c r="B27" s="84" t="s">
        <v>187</v>
      </c>
      <c r="C27" s="84"/>
      <c r="D27" s="84"/>
      <c r="E27" s="84"/>
      <c r="F27" s="84"/>
      <c r="G27" s="84"/>
    </row>
    <row r="28" spans="1:9" ht="16.25" customHeight="1" x14ac:dyDescent="0.35">
      <c r="A28" s="83"/>
      <c r="B28" s="84" t="s">
        <v>188</v>
      </c>
      <c r="C28" s="84"/>
      <c r="D28" s="84"/>
      <c r="E28" s="84"/>
      <c r="F28" s="84"/>
      <c r="G28" s="84"/>
    </row>
    <row r="29" spans="1:9" ht="16.75" customHeight="1" x14ac:dyDescent="0.35">
      <c r="A29" s="83" t="s">
        <v>91</v>
      </c>
      <c r="B29" s="84" t="s">
        <v>189</v>
      </c>
      <c r="C29" s="84"/>
      <c r="D29" s="84"/>
      <c r="E29" s="84"/>
      <c r="F29" s="84"/>
      <c r="G29" s="84"/>
    </row>
    <row r="30" spans="1:9" ht="17.399999999999999" customHeight="1" x14ac:dyDescent="0.35">
      <c r="A30" s="83"/>
      <c r="B30" s="84" t="s">
        <v>190</v>
      </c>
      <c r="C30" s="84"/>
      <c r="D30" s="84"/>
      <c r="E30" s="84"/>
      <c r="F30" s="84"/>
      <c r="G30" s="84"/>
    </row>
    <row r="31" spans="1:9" x14ac:dyDescent="0.35">
      <c r="A31" s="83" t="s">
        <v>92</v>
      </c>
      <c r="B31" s="84" t="s">
        <v>191</v>
      </c>
      <c r="C31" s="84"/>
      <c r="D31" s="84"/>
      <c r="E31" s="84"/>
      <c r="F31" s="84"/>
      <c r="G31" s="84"/>
    </row>
    <row r="32" spans="1:9" ht="17.399999999999999" customHeight="1" x14ac:dyDescent="0.35">
      <c r="A32" s="83"/>
      <c r="B32" s="84" t="s">
        <v>192</v>
      </c>
      <c r="C32" s="84"/>
      <c r="D32" s="84"/>
      <c r="E32" s="84"/>
      <c r="F32" s="84"/>
      <c r="G32" s="84"/>
    </row>
    <row r="33" spans="1:12" ht="17.399999999999999" customHeight="1" x14ac:dyDescent="0.35">
      <c r="A33" s="83"/>
      <c r="B33" s="84" t="s">
        <v>193</v>
      </c>
      <c r="C33" s="84"/>
      <c r="D33" s="84"/>
      <c r="E33" s="84"/>
      <c r="F33" s="84"/>
      <c r="G33" s="84"/>
    </row>
    <row r="34" spans="1:12" x14ac:dyDescent="0.35">
      <c r="A34" s="83" t="s">
        <v>93</v>
      </c>
      <c r="B34" s="85" t="s">
        <v>170</v>
      </c>
      <c r="C34" s="85"/>
      <c r="D34" s="85"/>
      <c r="E34" s="85"/>
      <c r="F34" s="85"/>
      <c r="G34" s="85"/>
    </row>
    <row r="35" spans="1:12" x14ac:dyDescent="0.35">
      <c r="A35" s="83"/>
      <c r="B35" s="85" t="s">
        <v>171</v>
      </c>
      <c r="C35" s="85"/>
      <c r="D35" s="85"/>
      <c r="E35" s="85"/>
      <c r="F35" s="85"/>
      <c r="G35" s="85"/>
    </row>
    <row r="36" spans="1:12" x14ac:dyDescent="0.35">
      <c r="A36" s="83" t="s">
        <v>94</v>
      </c>
      <c r="B36" s="87" t="s">
        <v>194</v>
      </c>
      <c r="C36" s="87"/>
      <c r="D36" s="87"/>
      <c r="E36" s="87"/>
      <c r="F36" s="87"/>
      <c r="G36" s="87"/>
      <c r="I36" s="187"/>
      <c r="J36" s="62"/>
      <c r="K36" s="62"/>
      <c r="L36" s="62"/>
    </row>
    <row r="37" spans="1:12" ht="15" customHeight="1" x14ac:dyDescent="0.35">
      <c r="A37" s="83"/>
      <c r="B37" s="87" t="s">
        <v>195</v>
      </c>
      <c r="C37" s="87"/>
      <c r="D37" s="87"/>
      <c r="E37" s="87"/>
      <c r="F37" s="87"/>
      <c r="G37" s="87"/>
      <c r="I37" s="187"/>
      <c r="J37" s="62"/>
      <c r="K37" s="62"/>
      <c r="L37" s="62"/>
    </row>
    <row r="38" spans="1:12" ht="21.5" customHeight="1" x14ac:dyDescent="0.35">
      <c r="A38" s="61"/>
      <c r="B38" s="86" t="s">
        <v>196</v>
      </c>
      <c r="C38" s="88"/>
      <c r="D38" s="88"/>
      <c r="E38" s="88"/>
      <c r="F38" s="88"/>
      <c r="G38" s="88"/>
      <c r="I38" s="187"/>
      <c r="J38" s="62"/>
      <c r="K38" s="62"/>
      <c r="L38" s="62"/>
    </row>
    <row r="39" spans="1:12" x14ac:dyDescent="0.35">
      <c r="A39" s="61"/>
      <c r="B39" s="88" t="s">
        <v>197</v>
      </c>
      <c r="C39" s="88"/>
      <c r="D39" s="88"/>
      <c r="E39" s="88"/>
      <c r="F39" s="88"/>
      <c r="G39" s="88"/>
      <c r="I39" s="187"/>
      <c r="J39" s="62"/>
      <c r="K39" s="62"/>
      <c r="L39" s="62"/>
    </row>
    <row r="40" spans="1:12" x14ac:dyDescent="0.35">
      <c r="A40" s="61"/>
      <c r="B40" s="88" t="s">
        <v>198</v>
      </c>
      <c r="C40" s="88"/>
      <c r="D40" s="88"/>
      <c r="E40" s="88"/>
      <c r="F40" s="88"/>
      <c r="G40" s="88"/>
    </row>
    <row r="41" spans="1:12" x14ac:dyDescent="0.35">
      <c r="A41" s="61"/>
      <c r="B41" s="88" t="s">
        <v>199</v>
      </c>
      <c r="C41" s="88"/>
      <c r="D41" s="88"/>
      <c r="E41" s="88"/>
      <c r="F41" s="88"/>
      <c r="G41" s="88"/>
    </row>
    <row r="42" spans="1:12" x14ac:dyDescent="0.35">
      <c r="A42" s="61"/>
      <c r="B42" s="88" t="s">
        <v>200</v>
      </c>
      <c r="C42" s="88"/>
      <c r="D42" s="88"/>
      <c r="E42" s="88"/>
      <c r="F42" s="88"/>
      <c r="G42" s="88"/>
    </row>
    <row r="43" spans="1:12" ht="27.5" customHeight="1" x14ac:dyDescent="0.35">
      <c r="A43" s="61"/>
      <c r="B43" s="242" t="s">
        <v>55</v>
      </c>
      <c r="C43" s="78"/>
      <c r="D43" s="78"/>
      <c r="E43" s="68"/>
      <c r="F43" s="62"/>
      <c r="G43" s="62"/>
    </row>
    <row r="44" spans="1:12" ht="18.5" customHeight="1" thickBot="1" x14ac:dyDescent="0.4">
      <c r="A44" s="61"/>
      <c r="B44" s="68" t="s">
        <v>263</v>
      </c>
      <c r="C44" s="78"/>
      <c r="D44" s="78"/>
      <c r="E44" s="68"/>
      <c r="F44" s="62"/>
      <c r="G44" s="427"/>
      <c r="H44" s="290"/>
    </row>
    <row r="45" spans="1:12" ht="16" customHeight="1" x14ac:dyDescent="0.35">
      <c r="A45" s="61"/>
      <c r="B45" s="282" t="s">
        <v>290</v>
      </c>
      <c r="C45" s="78"/>
      <c r="D45" s="78"/>
      <c r="E45" s="68"/>
      <c r="F45" s="62"/>
      <c r="G45" s="62"/>
      <c r="H45" s="290"/>
    </row>
    <row r="46" spans="1:12" ht="20.5" customHeight="1" x14ac:dyDescent="0.35">
      <c r="A46" s="61"/>
      <c r="B46" s="71" t="s">
        <v>211</v>
      </c>
      <c r="C46" s="71"/>
      <c r="D46" s="71"/>
      <c r="E46" s="71"/>
      <c r="F46" s="62"/>
      <c r="G46" s="229">
        <f>'WS A Summary'!C53</f>
        <v>0</v>
      </c>
      <c r="H46" s="290"/>
    </row>
    <row r="47" spans="1:12" ht="15" customHeight="1" x14ac:dyDescent="0.35">
      <c r="A47" s="61"/>
      <c r="B47" s="283" t="s">
        <v>205</v>
      </c>
      <c r="C47" s="87"/>
      <c r="D47" s="90"/>
      <c r="E47" s="62"/>
      <c r="F47" s="91"/>
      <c r="G47" s="91"/>
    </row>
    <row r="48" spans="1:12" ht="20" customHeight="1" x14ac:dyDescent="0.35">
      <c r="A48" s="61"/>
      <c r="B48" s="197" t="s">
        <v>262</v>
      </c>
      <c r="C48" s="87"/>
      <c r="D48" s="90"/>
      <c r="E48" s="62"/>
      <c r="F48" s="91"/>
      <c r="G48" s="229">
        <f>G46-G44</f>
        <v>0</v>
      </c>
      <c r="H48" s="290"/>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36</v>
      </c>
      <c r="C51" s="62"/>
      <c r="D51" s="62"/>
      <c r="E51" s="62" t="s">
        <v>37</v>
      </c>
      <c r="F51" s="62"/>
      <c r="G51" s="62"/>
    </row>
    <row r="52" spans="1:10" ht="21.5" customHeight="1" x14ac:dyDescent="0.35">
      <c r="A52" s="61"/>
      <c r="B52" s="70"/>
      <c r="C52" s="92"/>
      <c r="D52" s="92"/>
      <c r="E52" s="451"/>
      <c r="F52" s="207"/>
      <c r="G52" s="68"/>
    </row>
    <row r="53" spans="1:10" x14ac:dyDescent="0.35">
      <c r="A53" s="61"/>
      <c r="B53" s="62" t="s">
        <v>38</v>
      </c>
      <c r="C53" s="62"/>
      <c r="D53" s="62"/>
      <c r="E53" s="62" t="s">
        <v>39</v>
      </c>
      <c r="F53" s="62"/>
      <c r="G53" s="62"/>
    </row>
    <row r="54" spans="1:10" s="62" customFormat="1" ht="27" customHeight="1" x14ac:dyDescent="0.35">
      <c r="A54" s="61" t="s">
        <v>11</v>
      </c>
      <c r="B54" s="67" t="s">
        <v>212</v>
      </c>
      <c r="I54" s="187"/>
      <c r="J54" s="187"/>
    </row>
    <row r="55" spans="1:10" s="62" customFormat="1" ht="15" customHeight="1" x14ac:dyDescent="0.35">
      <c r="B55" s="72" t="s">
        <v>66</v>
      </c>
      <c r="C55" s="78"/>
      <c r="D55" s="71"/>
      <c r="E55" s="81"/>
      <c r="I55" s="187"/>
      <c r="J55" s="187"/>
    </row>
    <row r="56" spans="1:10" s="62" customFormat="1" ht="16.75" customHeight="1" x14ac:dyDescent="0.35">
      <c r="B56" s="93" t="s">
        <v>168</v>
      </c>
      <c r="C56" s="94"/>
      <c r="D56" s="94"/>
      <c r="E56" s="94"/>
      <c r="F56" s="94"/>
      <c r="G56" s="94"/>
      <c r="I56" s="187"/>
      <c r="J56" s="187"/>
    </row>
    <row r="57" spans="1:10" s="62" customFormat="1" x14ac:dyDescent="0.35">
      <c r="A57" s="61"/>
      <c r="B57" s="62" t="s">
        <v>169</v>
      </c>
      <c r="I57" s="187"/>
      <c r="J57" s="187"/>
    </row>
    <row r="58" spans="1:10" s="62" customFormat="1" x14ac:dyDescent="0.35">
      <c r="A58" s="95"/>
      <c r="C58" s="64" t="s">
        <v>67</v>
      </c>
      <c r="D58" s="64"/>
      <c r="E58" s="64" t="s">
        <v>68</v>
      </c>
      <c r="F58" s="64"/>
      <c r="I58" s="187"/>
      <c r="J58" s="187"/>
    </row>
    <row r="59" spans="1:10" s="62" customFormat="1" ht="19" customHeight="1" x14ac:dyDescent="0.35">
      <c r="A59" s="95"/>
      <c r="B59" s="73" t="s">
        <v>69</v>
      </c>
      <c r="C59" s="70"/>
      <c r="D59" s="71"/>
      <c r="E59" s="208"/>
      <c r="F59" s="431"/>
      <c r="I59" s="187"/>
      <c r="J59" s="187"/>
    </row>
    <row r="60" spans="1:10" s="62" customFormat="1" ht="19" customHeight="1" x14ac:dyDescent="0.35">
      <c r="A60" s="95"/>
      <c r="B60" s="73" t="s">
        <v>70</v>
      </c>
      <c r="C60" s="70"/>
      <c r="D60" s="71"/>
      <c r="E60" s="208"/>
      <c r="F60" s="431"/>
      <c r="I60" s="187"/>
      <c r="J60" s="187"/>
    </row>
    <row r="61" spans="1:10" s="62" customFormat="1" ht="19" customHeight="1" x14ac:dyDescent="0.35">
      <c r="A61" s="61"/>
      <c r="B61" s="73" t="s">
        <v>71</v>
      </c>
      <c r="C61" s="70"/>
      <c r="D61" s="71"/>
      <c r="E61" s="208"/>
      <c r="F61" s="431"/>
      <c r="I61" s="187"/>
      <c r="J61" s="187"/>
    </row>
    <row r="62" spans="1:10" s="62" customFormat="1" ht="19" customHeight="1" x14ac:dyDescent="0.35">
      <c r="A62" s="61"/>
      <c r="B62" s="73" t="s">
        <v>72</v>
      </c>
      <c r="C62" s="70"/>
      <c r="D62" s="71"/>
      <c r="E62" s="208"/>
      <c r="F62" s="431"/>
      <c r="I62" s="187"/>
      <c r="J62" s="187"/>
    </row>
    <row r="63" spans="1:10" s="62" customFormat="1" ht="19" customHeight="1" x14ac:dyDescent="0.35">
      <c r="A63" s="61"/>
      <c r="B63" s="73" t="s">
        <v>73</v>
      </c>
      <c r="C63" s="70"/>
      <c r="D63" s="71"/>
      <c r="E63" s="208"/>
      <c r="F63" s="431"/>
      <c r="I63" s="187"/>
      <c r="J63" s="187"/>
    </row>
    <row r="64" spans="1:10" s="62" customFormat="1" ht="19" customHeight="1" x14ac:dyDescent="0.35">
      <c r="A64" s="61"/>
      <c r="B64" s="73" t="s">
        <v>74</v>
      </c>
      <c r="C64" s="70"/>
      <c r="D64" s="71"/>
      <c r="E64" s="208"/>
      <c r="F64" s="431"/>
      <c r="I64" s="187"/>
      <c r="J64" s="187"/>
    </row>
    <row r="65" spans="1:10" s="62" customFormat="1" ht="19" customHeight="1" x14ac:dyDescent="0.35">
      <c r="A65" s="61"/>
      <c r="B65" s="73" t="s">
        <v>75</v>
      </c>
      <c r="C65" s="70"/>
      <c r="D65" s="71"/>
      <c r="E65" s="208"/>
      <c r="F65" s="431"/>
      <c r="I65" s="187"/>
      <c r="J65" s="187"/>
    </row>
    <row r="66" spans="1:10" s="62" customFormat="1" ht="19" customHeight="1" x14ac:dyDescent="0.35">
      <c r="A66" s="61"/>
      <c r="B66" s="73" t="s">
        <v>76</v>
      </c>
      <c r="C66" s="70"/>
      <c r="D66" s="71"/>
      <c r="E66" s="208"/>
      <c r="F66" s="431"/>
      <c r="I66" s="187"/>
      <c r="J66" s="187"/>
    </row>
    <row r="67" spans="1:10" s="62" customFormat="1" ht="19" customHeight="1" x14ac:dyDescent="0.35">
      <c r="A67" s="61"/>
      <c r="B67" s="73" t="s">
        <v>77</v>
      </c>
      <c r="C67" s="70"/>
      <c r="D67" s="71"/>
      <c r="E67" s="208"/>
      <c r="F67" s="431"/>
      <c r="I67" s="187"/>
      <c r="J67" s="187"/>
    </row>
    <row r="68" spans="1:10" s="62" customFormat="1" ht="19" customHeight="1" x14ac:dyDescent="0.35">
      <c r="A68" s="61"/>
      <c r="B68" s="73" t="s">
        <v>78</v>
      </c>
      <c r="C68" s="70"/>
      <c r="D68" s="71"/>
      <c r="E68" s="208"/>
      <c r="F68" s="431"/>
      <c r="I68" s="187"/>
      <c r="J68" s="187"/>
    </row>
    <row r="69" spans="1:10" s="62" customFormat="1" ht="19" customHeight="1" x14ac:dyDescent="0.35">
      <c r="A69" s="61"/>
      <c r="B69" s="73" t="s">
        <v>79</v>
      </c>
      <c r="C69" s="70"/>
      <c r="D69" s="71"/>
      <c r="E69" s="208"/>
      <c r="F69" s="431"/>
      <c r="I69" s="187"/>
      <c r="J69" s="187"/>
    </row>
    <row r="70" spans="1:10" s="62" customFormat="1" ht="19" customHeight="1" x14ac:dyDescent="0.35">
      <c r="A70" s="61"/>
      <c r="B70" s="73" t="s">
        <v>80</v>
      </c>
      <c r="C70" s="70"/>
      <c r="D70" s="71"/>
      <c r="E70" s="208"/>
      <c r="F70" s="431"/>
      <c r="I70" s="187"/>
      <c r="J70" s="187"/>
    </row>
    <row r="71" spans="1:10" s="62" customFormat="1" ht="19" customHeight="1" x14ac:dyDescent="0.35">
      <c r="A71" s="61"/>
      <c r="B71" s="73" t="s">
        <v>81</v>
      </c>
      <c r="C71" s="70"/>
      <c r="D71" s="71"/>
      <c r="E71" s="208"/>
      <c r="F71" s="431"/>
      <c r="I71" s="187"/>
      <c r="J71" s="187"/>
    </row>
    <row r="72" spans="1:10" s="62" customFormat="1" ht="19" customHeight="1" x14ac:dyDescent="0.35">
      <c r="A72" s="61"/>
      <c r="B72" s="73" t="s">
        <v>82</v>
      </c>
      <c r="C72" s="70"/>
      <c r="D72" s="71"/>
      <c r="E72" s="208"/>
      <c r="F72" s="431"/>
      <c r="I72" s="187"/>
      <c r="J72" s="187"/>
    </row>
    <row r="73" spans="1:10" s="62" customFormat="1" ht="19" customHeight="1" x14ac:dyDescent="0.35">
      <c r="A73" s="61"/>
      <c r="B73" s="73" t="s">
        <v>83</v>
      </c>
      <c r="C73" s="70"/>
      <c r="D73" s="71"/>
      <c r="E73" s="208"/>
      <c r="F73" s="431"/>
      <c r="I73" s="187"/>
      <c r="J73" s="187"/>
    </row>
    <row r="74" spans="1:10" ht="20.5" customHeight="1" x14ac:dyDescent="0.35">
      <c r="A74" s="66" t="s">
        <v>49</v>
      </c>
      <c r="C74" s="96">
        <f>Certification!$C$7</f>
        <v>0</v>
      </c>
      <c r="D74" s="97"/>
      <c r="E74" s="97"/>
    </row>
    <row r="75" spans="1:10" x14ac:dyDescent="0.35">
      <c r="A75" s="66" t="s">
        <v>179</v>
      </c>
      <c r="C75" s="98">
        <f>Certification!$G$7</f>
        <v>0</v>
      </c>
      <c r="D75" s="97"/>
      <c r="E75" s="97"/>
    </row>
    <row r="76" spans="1:10" x14ac:dyDescent="0.35">
      <c r="A76" s="66" t="s">
        <v>0</v>
      </c>
      <c r="C76" s="96" t="str">
        <f>Certification!$A$5</f>
        <v>SFY 2017-18</v>
      </c>
      <c r="D76" s="97"/>
      <c r="E76" s="97"/>
    </row>
    <row r="77" spans="1:10" x14ac:dyDescent="0.35"/>
    <row r="101" spans="1:7" hidden="1" x14ac:dyDescent="0.35">
      <c r="A101" s="179"/>
      <c r="B101" s="179"/>
      <c r="C101" s="179"/>
      <c r="D101" s="179"/>
      <c r="E101" s="179"/>
      <c r="F101" s="179"/>
      <c r="G101" s="179"/>
    </row>
  </sheetData>
  <sheetProtection sheet="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260" yWindow="544" count="24">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7-18 Audit Schedule" sqref="G44"/>
    <dataValidation allowBlank="1" showInputMessage="1" showErrorMessage="1" prompt="Enter the RMTS Administrative Unit_x000a_" sqref="C13"/>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topLeftCell="A16" zoomScale="83" zoomScaleNormal="83" zoomScaleSheetLayoutView="100" workbookViewId="0">
      <selection activeCell="G34" sqref="G34:H34"/>
    </sheetView>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53</v>
      </c>
    </row>
    <row r="2" spans="1:13" ht="15.5" x14ac:dyDescent="0.35">
      <c r="A2" s="197" t="s">
        <v>50</v>
      </c>
    </row>
    <row r="3" spans="1:13" ht="15.5" x14ac:dyDescent="0.35">
      <c r="A3" s="197" t="s">
        <v>34</v>
      </c>
      <c r="B3" s="66"/>
      <c r="C3" s="66"/>
      <c r="D3" s="66"/>
      <c r="E3" s="66"/>
      <c r="F3" s="66"/>
      <c r="G3" s="66"/>
      <c r="H3" s="66"/>
      <c r="I3" s="66"/>
      <c r="M3" s="9"/>
    </row>
    <row r="4" spans="1:13" ht="30" customHeight="1" thickBot="1" x14ac:dyDescent="0.4">
      <c r="A4" s="258" t="s">
        <v>243</v>
      </c>
      <c r="B4" s="60"/>
      <c r="C4" s="255"/>
      <c r="D4" s="255"/>
      <c r="E4" s="255"/>
      <c r="F4" s="60"/>
      <c r="G4" s="57"/>
      <c r="H4" s="57"/>
      <c r="I4" s="60"/>
      <c r="J4" s="4"/>
      <c r="K4" s="4"/>
      <c r="L4" s="4"/>
      <c r="M4" s="4"/>
    </row>
    <row r="5" spans="1:13" ht="19.5" customHeight="1" thickBot="1" x14ac:dyDescent="0.4">
      <c r="A5" s="193"/>
      <c r="B5" s="60"/>
      <c r="C5" s="256" t="s">
        <v>219</v>
      </c>
      <c r="D5" s="257"/>
      <c r="E5" s="257"/>
      <c r="F5" s="60"/>
      <c r="G5" s="57"/>
      <c r="H5" s="57"/>
      <c r="I5" s="60"/>
      <c r="J5" s="4"/>
      <c r="K5" s="4"/>
      <c r="L5" s="4"/>
      <c r="M5" s="4"/>
    </row>
    <row r="6" spans="1:13" ht="48.5" customHeight="1" x14ac:dyDescent="0.35">
      <c r="A6" s="66"/>
      <c r="B6" s="114" t="s">
        <v>33</v>
      </c>
      <c r="C6" s="142" t="s">
        <v>177</v>
      </c>
      <c r="D6" s="142" t="s">
        <v>178</v>
      </c>
      <c r="E6" s="142" t="s">
        <v>236</v>
      </c>
      <c r="F6" s="142" t="s">
        <v>237</v>
      </c>
      <c r="G6" s="111" t="s">
        <v>47</v>
      </c>
      <c r="H6" s="111" t="s">
        <v>46</v>
      </c>
      <c r="I6" s="66"/>
    </row>
    <row r="7" spans="1:13" ht="17" customHeight="1" x14ac:dyDescent="0.35">
      <c r="A7" s="66"/>
      <c r="B7" s="143" t="s">
        <v>1</v>
      </c>
      <c r="C7" s="77" t="s">
        <v>2</v>
      </c>
      <c r="D7" s="77" t="s">
        <v>3</v>
      </c>
      <c r="E7" s="77" t="s">
        <v>4</v>
      </c>
      <c r="F7" s="77" t="s">
        <v>227</v>
      </c>
      <c r="G7" s="77" t="s">
        <v>5</v>
      </c>
      <c r="H7" s="77" t="s">
        <v>45</v>
      </c>
      <c r="I7" s="66"/>
    </row>
    <row r="8" spans="1:13" ht="17" customHeight="1" x14ac:dyDescent="0.35">
      <c r="A8" s="95" t="s">
        <v>6</v>
      </c>
      <c r="B8" s="68" t="s">
        <v>7</v>
      </c>
      <c r="C8" s="288"/>
      <c r="D8" s="288"/>
      <c r="E8" s="288"/>
      <c r="F8" s="217">
        <f>(C8+D8-E8)</f>
        <v>0</v>
      </c>
      <c r="G8" s="172"/>
      <c r="H8" s="173"/>
      <c r="I8" s="66"/>
    </row>
    <row r="9" spans="1:13" ht="17" customHeight="1" x14ac:dyDescent="0.35">
      <c r="A9" s="95" t="s">
        <v>8</v>
      </c>
      <c r="B9" s="68" t="s">
        <v>9</v>
      </c>
      <c r="C9" s="288"/>
      <c r="D9" s="288"/>
      <c r="E9" s="288"/>
      <c r="F9" s="217">
        <f t="shared" ref="F9:F32" si="0">(C9+D9-E9)</f>
        <v>0</v>
      </c>
      <c r="G9" s="172"/>
      <c r="H9" s="173"/>
      <c r="I9" s="66"/>
    </row>
    <row r="10" spans="1:13" ht="17" customHeight="1" x14ac:dyDescent="0.35">
      <c r="A10" s="95" t="s">
        <v>10</v>
      </c>
      <c r="B10" s="68" t="s">
        <v>216</v>
      </c>
      <c r="C10" s="288"/>
      <c r="D10" s="288"/>
      <c r="E10" s="288"/>
      <c r="F10" s="217">
        <f t="shared" si="0"/>
        <v>0</v>
      </c>
      <c r="G10" s="172"/>
      <c r="H10" s="173"/>
      <c r="I10" s="66"/>
    </row>
    <row r="11" spans="1:13" ht="17" customHeight="1" x14ac:dyDescent="0.35">
      <c r="A11" s="95" t="s">
        <v>11</v>
      </c>
      <c r="B11" s="68" t="s">
        <v>130</v>
      </c>
      <c r="C11" s="288"/>
      <c r="D11" s="288"/>
      <c r="E11" s="288"/>
      <c r="F11" s="217">
        <f t="shared" si="0"/>
        <v>0</v>
      </c>
      <c r="G11" s="172"/>
      <c r="H11" s="173"/>
      <c r="I11" s="66"/>
    </row>
    <row r="12" spans="1:13" ht="17" customHeight="1" x14ac:dyDescent="0.35">
      <c r="A12" s="95" t="s">
        <v>12</v>
      </c>
      <c r="B12" s="68" t="s">
        <v>13</v>
      </c>
      <c r="C12" s="288"/>
      <c r="D12" s="288"/>
      <c r="E12" s="288"/>
      <c r="F12" s="217">
        <f t="shared" si="0"/>
        <v>0</v>
      </c>
      <c r="G12" s="172"/>
      <c r="H12" s="173"/>
      <c r="I12" s="66"/>
    </row>
    <row r="13" spans="1:13" ht="17" customHeight="1" x14ac:dyDescent="0.35">
      <c r="A13" s="95" t="s">
        <v>14</v>
      </c>
      <c r="B13" s="68" t="s">
        <v>15</v>
      </c>
      <c r="C13" s="288"/>
      <c r="D13" s="288"/>
      <c r="E13" s="288"/>
      <c r="F13" s="217">
        <f t="shared" si="0"/>
        <v>0</v>
      </c>
      <c r="G13" s="172"/>
      <c r="H13" s="173"/>
      <c r="I13" s="66"/>
    </row>
    <row r="14" spans="1:13" ht="17" customHeight="1" x14ac:dyDescent="0.35">
      <c r="A14" s="95" t="s">
        <v>16</v>
      </c>
      <c r="B14" s="68" t="s">
        <v>17</v>
      </c>
      <c r="C14" s="288"/>
      <c r="D14" s="288"/>
      <c r="E14" s="288"/>
      <c r="F14" s="217">
        <f t="shared" si="0"/>
        <v>0</v>
      </c>
      <c r="G14" s="172"/>
      <c r="H14" s="173"/>
      <c r="I14" s="66"/>
    </row>
    <row r="15" spans="1:13" ht="17" customHeight="1" x14ac:dyDescent="0.35">
      <c r="A15" s="95" t="s">
        <v>18</v>
      </c>
      <c r="B15" s="68" t="s">
        <v>19</v>
      </c>
      <c r="C15" s="288"/>
      <c r="D15" s="288"/>
      <c r="E15" s="288"/>
      <c r="F15" s="217">
        <f t="shared" si="0"/>
        <v>0</v>
      </c>
      <c r="G15" s="172"/>
      <c r="H15" s="173"/>
      <c r="I15" s="66"/>
    </row>
    <row r="16" spans="1:13" ht="17" customHeight="1" x14ac:dyDescent="0.35">
      <c r="A16" s="95" t="s">
        <v>20</v>
      </c>
      <c r="B16" s="68" t="s">
        <v>21</v>
      </c>
      <c r="C16" s="288"/>
      <c r="D16" s="288"/>
      <c r="E16" s="288"/>
      <c r="F16" s="217">
        <f t="shared" si="0"/>
        <v>0</v>
      </c>
      <c r="G16" s="172"/>
      <c r="H16" s="173"/>
      <c r="I16" s="66"/>
    </row>
    <row r="17" spans="1:9" ht="17" customHeight="1" x14ac:dyDescent="0.35">
      <c r="A17" s="95" t="s">
        <v>22</v>
      </c>
      <c r="B17" s="68" t="s">
        <v>23</v>
      </c>
      <c r="C17" s="288"/>
      <c r="D17" s="288"/>
      <c r="E17" s="288"/>
      <c r="F17" s="217">
        <f t="shared" si="0"/>
        <v>0</v>
      </c>
      <c r="G17" s="172"/>
      <c r="H17" s="173"/>
      <c r="I17" s="66"/>
    </row>
    <row r="18" spans="1:9" ht="17" customHeight="1" x14ac:dyDescent="0.35">
      <c r="A18" s="95" t="s">
        <v>24</v>
      </c>
      <c r="B18" s="68" t="s">
        <v>225</v>
      </c>
      <c r="C18" s="288"/>
      <c r="D18" s="288"/>
      <c r="E18" s="288"/>
      <c r="F18" s="217">
        <f t="shared" si="0"/>
        <v>0</v>
      </c>
      <c r="G18" s="172"/>
      <c r="H18" s="173"/>
      <c r="I18" s="66"/>
    </row>
    <row r="19" spans="1:9" ht="17" customHeight="1" x14ac:dyDescent="0.35">
      <c r="A19" s="95" t="s">
        <v>40</v>
      </c>
      <c r="B19" s="68" t="s">
        <v>41</v>
      </c>
      <c r="C19" s="288"/>
      <c r="D19" s="288"/>
      <c r="E19" s="288"/>
      <c r="F19" s="217">
        <f t="shared" si="0"/>
        <v>0</v>
      </c>
      <c r="G19" s="172"/>
      <c r="H19" s="173"/>
      <c r="I19" s="66"/>
    </row>
    <row r="20" spans="1:9" ht="17" customHeight="1" thickBot="1" x14ac:dyDescent="0.4">
      <c r="A20" s="95" t="s">
        <v>42</v>
      </c>
      <c r="B20" s="68" t="s">
        <v>43</v>
      </c>
      <c r="C20" s="288"/>
      <c r="D20" s="288"/>
      <c r="E20" s="288"/>
      <c r="F20" s="285">
        <f t="shared" si="0"/>
        <v>0</v>
      </c>
      <c r="G20" s="311"/>
      <c r="H20" s="306"/>
      <c r="I20" s="66"/>
    </row>
    <row r="21" spans="1:9" ht="17" customHeight="1" thickBot="1" x14ac:dyDescent="0.4">
      <c r="A21" s="419" t="s">
        <v>278</v>
      </c>
      <c r="B21" s="420"/>
      <c r="C21" s="421">
        <f>SUM(C8:C20)</f>
        <v>0</v>
      </c>
      <c r="D21" s="421">
        <f>SUM(D8:D20)</f>
        <v>0</v>
      </c>
      <c r="E21" s="421">
        <f>SUM(E8:E20)</f>
        <v>0</v>
      </c>
      <c r="F21" s="421">
        <f>SUM(F8:F20)</f>
        <v>0</v>
      </c>
      <c r="G21" s="428"/>
      <c r="H21" s="429"/>
      <c r="I21" s="66"/>
    </row>
    <row r="22" spans="1:9" ht="17" customHeight="1" x14ac:dyDescent="0.35">
      <c r="A22" s="271" t="s">
        <v>245</v>
      </c>
      <c r="B22" s="253"/>
      <c r="C22" s="430"/>
      <c r="D22" s="430"/>
      <c r="E22" s="430"/>
      <c r="F22" s="430"/>
      <c r="G22" s="430"/>
      <c r="H22" s="430"/>
      <c r="I22" s="66"/>
    </row>
    <row r="23" spans="1:9" ht="17" customHeight="1" x14ac:dyDescent="0.35">
      <c r="A23" s="95" t="s">
        <v>96</v>
      </c>
      <c r="B23" s="68" t="s">
        <v>99</v>
      </c>
      <c r="C23" s="288"/>
      <c r="D23" s="288"/>
      <c r="E23" s="288"/>
      <c r="F23" s="217">
        <f t="shared" si="0"/>
        <v>0</v>
      </c>
      <c r="G23" s="172"/>
      <c r="H23" s="173"/>
      <c r="I23" s="66"/>
    </row>
    <row r="24" spans="1:9" ht="17" customHeight="1" x14ac:dyDescent="0.35">
      <c r="A24" s="95" t="s">
        <v>98</v>
      </c>
      <c r="B24" s="68" t="s">
        <v>153</v>
      </c>
      <c r="C24" s="288"/>
      <c r="D24" s="288"/>
      <c r="E24" s="288"/>
      <c r="F24" s="217">
        <f t="shared" si="0"/>
        <v>0</v>
      </c>
      <c r="G24" s="172"/>
      <c r="H24" s="173"/>
      <c r="I24" s="66"/>
    </row>
    <row r="25" spans="1:9" ht="17" customHeight="1" x14ac:dyDescent="0.35">
      <c r="A25" s="95" t="s">
        <v>103</v>
      </c>
      <c r="B25" s="68" t="s">
        <v>232</v>
      </c>
      <c r="C25" s="288"/>
      <c r="D25" s="288"/>
      <c r="E25" s="288"/>
      <c r="F25" s="217">
        <f t="shared" si="0"/>
        <v>0</v>
      </c>
      <c r="G25" s="172"/>
      <c r="H25" s="173"/>
      <c r="I25" s="66"/>
    </row>
    <row r="26" spans="1:9" ht="17" customHeight="1" x14ac:dyDescent="0.35">
      <c r="A26" s="95" t="s">
        <v>104</v>
      </c>
      <c r="B26" s="68" t="s">
        <v>100</v>
      </c>
      <c r="C26" s="288"/>
      <c r="D26" s="288"/>
      <c r="E26" s="288"/>
      <c r="F26" s="217">
        <f t="shared" si="0"/>
        <v>0</v>
      </c>
      <c r="G26" s="172"/>
      <c r="H26" s="173"/>
      <c r="I26" s="66"/>
    </row>
    <row r="27" spans="1:9" ht="17" customHeight="1" x14ac:dyDescent="0.35">
      <c r="A27" s="95" t="s">
        <v>105</v>
      </c>
      <c r="B27" s="68" t="s">
        <v>102</v>
      </c>
      <c r="C27" s="288"/>
      <c r="D27" s="288"/>
      <c r="E27" s="288"/>
      <c r="F27" s="217">
        <f t="shared" si="0"/>
        <v>0</v>
      </c>
      <c r="G27" s="172"/>
      <c r="H27" s="173"/>
      <c r="I27" s="66"/>
    </row>
    <row r="28" spans="1:9" ht="17" customHeight="1" x14ac:dyDescent="0.35">
      <c r="A28" s="95" t="s">
        <v>110</v>
      </c>
      <c r="B28" s="68" t="s">
        <v>230</v>
      </c>
      <c r="C28" s="288"/>
      <c r="D28" s="288"/>
      <c r="E28" s="288"/>
      <c r="F28" s="217">
        <f t="shared" si="0"/>
        <v>0</v>
      </c>
      <c r="G28" s="172"/>
      <c r="H28" s="173"/>
      <c r="I28" s="66"/>
    </row>
    <row r="29" spans="1:9" ht="17" customHeight="1" x14ac:dyDescent="0.35">
      <c r="A29" s="95" t="s">
        <v>106</v>
      </c>
      <c r="B29" s="68" t="s">
        <v>167</v>
      </c>
      <c r="C29" s="288"/>
      <c r="D29" s="288"/>
      <c r="E29" s="288"/>
      <c r="F29" s="217">
        <f t="shared" si="0"/>
        <v>0</v>
      </c>
      <c r="G29" s="172"/>
      <c r="H29" s="173"/>
      <c r="I29" s="66"/>
    </row>
    <row r="30" spans="1:9" ht="17" customHeight="1" x14ac:dyDescent="0.35">
      <c r="A30" s="95" t="s">
        <v>107</v>
      </c>
      <c r="B30" s="68" t="s">
        <v>97</v>
      </c>
      <c r="C30" s="288"/>
      <c r="D30" s="288"/>
      <c r="E30" s="288"/>
      <c r="F30" s="217">
        <f t="shared" si="0"/>
        <v>0</v>
      </c>
      <c r="G30" s="172"/>
      <c r="H30" s="173"/>
      <c r="I30" s="66"/>
    </row>
    <row r="31" spans="1:9" ht="17" customHeight="1" x14ac:dyDescent="0.35">
      <c r="A31" s="95" t="s">
        <v>108</v>
      </c>
      <c r="B31" s="68" t="s">
        <v>101</v>
      </c>
      <c r="C31" s="288"/>
      <c r="D31" s="288"/>
      <c r="E31" s="288"/>
      <c r="F31" s="217">
        <f t="shared" si="0"/>
        <v>0</v>
      </c>
      <c r="G31" s="172"/>
      <c r="H31" s="173"/>
      <c r="I31" s="66"/>
    </row>
    <row r="32" spans="1:9" ht="17" customHeight="1" thickBot="1" x14ac:dyDescent="0.4">
      <c r="A32" s="95" t="s">
        <v>109</v>
      </c>
      <c r="B32" s="68" t="s">
        <v>120</v>
      </c>
      <c r="C32" s="288"/>
      <c r="D32" s="288"/>
      <c r="E32" s="288"/>
      <c r="F32" s="217">
        <f t="shared" si="0"/>
        <v>0</v>
      </c>
      <c r="G32" s="172"/>
      <c r="H32" s="173"/>
      <c r="I32" s="66"/>
    </row>
    <row r="33" spans="1:9" ht="17" customHeight="1" thickBot="1" x14ac:dyDescent="0.4">
      <c r="A33" s="419" t="s">
        <v>279</v>
      </c>
      <c r="B33" s="420"/>
      <c r="C33" s="421">
        <f>SUM(C23:C32)</f>
        <v>0</v>
      </c>
      <c r="D33" s="421">
        <f>SUM(D23:D32)</f>
        <v>0</v>
      </c>
      <c r="E33" s="421">
        <f>SUM(E23:E32)</f>
        <v>0</v>
      </c>
      <c r="F33" s="308">
        <f>SUM(F23:F32)</f>
        <v>0</v>
      </c>
      <c r="G33" s="428"/>
      <c r="H33" s="429"/>
      <c r="I33" s="66"/>
    </row>
    <row r="34" spans="1:9" ht="27.5" customHeight="1" thickBot="1" x14ac:dyDescent="0.4">
      <c r="A34" s="424"/>
      <c r="B34" s="425" t="s">
        <v>84</v>
      </c>
      <c r="C34" s="312">
        <f>C21+C33</f>
        <v>0</v>
      </c>
      <c r="D34" s="312">
        <f>D21+D33</f>
        <v>0</v>
      </c>
      <c r="E34" s="312">
        <f>E21+E33</f>
        <v>0</v>
      </c>
      <c r="F34" s="313">
        <f>F21+F33</f>
        <v>0</v>
      </c>
      <c r="G34" s="250"/>
      <c r="H34" s="174"/>
      <c r="I34" s="66"/>
    </row>
    <row r="35" spans="1:9" ht="31.5" customHeight="1" x14ac:dyDescent="0.35">
      <c r="A35" s="99"/>
      <c r="B35" s="247" t="s">
        <v>228</v>
      </c>
      <c r="C35" s="450">
        <f>C34*'Allocation Statistics'!B10</f>
        <v>0</v>
      </c>
      <c r="D35" s="248"/>
      <c r="E35" s="248"/>
      <c r="F35" s="249"/>
      <c r="G35" s="250"/>
      <c r="H35" s="174"/>
      <c r="I35" s="66"/>
    </row>
    <row r="36" spans="1:9" ht="20.5" customHeight="1" x14ac:dyDescent="0.35">
      <c r="A36" s="66"/>
      <c r="B36" s="66" t="s">
        <v>49</v>
      </c>
      <c r="C36" s="214">
        <f>Certification!$C$7</f>
        <v>0</v>
      </c>
      <c r="D36" s="126"/>
      <c r="E36" s="126"/>
      <c r="F36" s="124"/>
      <c r="G36" s="124"/>
      <c r="H36" s="66"/>
      <c r="I36" s="66"/>
    </row>
    <row r="37" spans="1:9" ht="15.5" x14ac:dyDescent="0.35">
      <c r="A37" s="66"/>
      <c r="B37" s="66" t="s">
        <v>52</v>
      </c>
      <c r="C37" s="213">
        <f>Certification!$G$7</f>
        <v>0</v>
      </c>
      <c r="D37" s="126"/>
      <c r="E37" s="126"/>
      <c r="F37" s="124"/>
      <c r="G37" s="124"/>
      <c r="H37" s="66"/>
      <c r="I37" s="66"/>
    </row>
    <row r="38" spans="1:9" ht="15.5" x14ac:dyDescent="0.35">
      <c r="A38" s="66"/>
      <c r="B38" s="66" t="s">
        <v>0</v>
      </c>
      <c r="C38" s="183" t="str">
        <f>Certification!$A$5</f>
        <v>SFY 2017-18</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sheet="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85" zoomScaleNormal="85" workbookViewId="0">
      <selection activeCell="C5" sqref="C5:E6"/>
    </sheetView>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53</v>
      </c>
    </row>
    <row r="2" spans="1:10" ht="15.5" x14ac:dyDescent="0.25">
      <c r="A2" s="117" t="s">
        <v>50</v>
      </c>
    </row>
    <row r="3" spans="1:10" s="17" customFormat="1" ht="15.5" x14ac:dyDescent="0.25">
      <c r="A3" s="117" t="s">
        <v>34</v>
      </c>
      <c r="B3" s="1"/>
      <c r="C3" s="3"/>
      <c r="D3" s="3"/>
      <c r="E3" s="14"/>
    </row>
    <row r="4" spans="1:10" s="10" customFormat="1" ht="27" customHeight="1" x14ac:dyDescent="0.35">
      <c r="A4" s="235" t="s">
        <v>222</v>
      </c>
      <c r="B4" s="236"/>
      <c r="C4" s="194"/>
      <c r="D4" s="194"/>
      <c r="E4" s="194"/>
      <c r="F4" s="176"/>
      <c r="G4" s="176"/>
      <c r="H4" s="176"/>
      <c r="I4" s="176"/>
      <c r="J4" s="176"/>
    </row>
    <row r="5" spans="1:10" s="10" customFormat="1" ht="15.5" x14ac:dyDescent="0.35">
      <c r="A5" s="237" t="s">
        <v>295</v>
      </c>
      <c r="B5" s="238"/>
      <c r="C5" s="239"/>
      <c r="D5" s="194"/>
      <c r="E5" s="194"/>
      <c r="F5" s="176"/>
      <c r="G5" s="176"/>
      <c r="H5" s="176"/>
      <c r="I5" s="176"/>
      <c r="J5" s="176"/>
    </row>
    <row r="6" spans="1:10" s="10" customFormat="1" ht="15.5" x14ac:dyDescent="0.35">
      <c r="A6" s="237" t="s">
        <v>214</v>
      </c>
      <c r="B6" s="240"/>
      <c r="C6" s="241"/>
      <c r="D6" s="182"/>
      <c r="E6" s="182"/>
      <c r="F6" s="176"/>
      <c r="G6" s="176"/>
      <c r="H6" s="176"/>
      <c r="I6" s="176"/>
      <c r="J6" s="176"/>
    </row>
    <row r="7" spans="1:10" s="10" customFormat="1" ht="42.65" customHeight="1" x14ac:dyDescent="0.35">
      <c r="A7" s="177" t="s">
        <v>54</v>
      </c>
      <c r="B7" s="178" t="s">
        <v>1</v>
      </c>
      <c r="C7" s="244" t="s">
        <v>111</v>
      </c>
      <c r="D7" s="244" t="s">
        <v>112</v>
      </c>
      <c r="E7" s="244" t="s">
        <v>113</v>
      </c>
      <c r="F7" s="94"/>
      <c r="G7" s="176"/>
      <c r="H7" s="176"/>
      <c r="I7" s="176"/>
      <c r="J7" s="176"/>
    </row>
    <row r="8" spans="1:10" s="10" customFormat="1" ht="17.5" customHeight="1" thickBot="1" x14ac:dyDescent="0.4">
      <c r="A8" s="195"/>
      <c r="B8" s="196"/>
      <c r="C8" s="270" t="s">
        <v>2</v>
      </c>
      <c r="D8" s="270" t="s">
        <v>3</v>
      </c>
      <c r="E8" s="270" t="s">
        <v>114</v>
      </c>
      <c r="F8" s="176"/>
      <c r="G8" s="176"/>
      <c r="H8" s="176"/>
      <c r="I8" s="176"/>
      <c r="J8" s="176"/>
    </row>
    <row r="9" spans="1:10" ht="20" customHeight="1" thickBot="1" x14ac:dyDescent="0.4">
      <c r="A9" s="269" t="s">
        <v>6</v>
      </c>
      <c r="B9" s="68" t="s">
        <v>7</v>
      </c>
      <c r="C9" s="267"/>
      <c r="D9" s="267"/>
      <c r="E9" s="268"/>
      <c r="F9" s="66"/>
      <c r="G9" s="66"/>
      <c r="H9" s="66"/>
      <c r="I9" s="66"/>
      <c r="J9" s="66"/>
    </row>
    <row r="10" spans="1:10" ht="20" customHeight="1" thickBot="1" x14ac:dyDescent="0.4">
      <c r="A10" s="269" t="s">
        <v>8</v>
      </c>
      <c r="B10" s="68" t="s">
        <v>9</v>
      </c>
      <c r="C10" s="267"/>
      <c r="D10" s="267"/>
      <c r="E10" s="268"/>
      <c r="F10" s="66"/>
      <c r="G10" s="66"/>
      <c r="H10" s="66"/>
      <c r="I10" s="66"/>
      <c r="J10" s="66"/>
    </row>
    <row r="11" spans="1:10" ht="20" customHeight="1" thickBot="1" x14ac:dyDescent="0.4">
      <c r="A11" s="269" t="s">
        <v>10</v>
      </c>
      <c r="B11" s="68" t="s">
        <v>216</v>
      </c>
      <c r="C11" s="267"/>
      <c r="D11" s="267"/>
      <c r="E11" s="268"/>
      <c r="F11" s="66"/>
      <c r="G11" s="66"/>
      <c r="H11" s="66"/>
      <c r="I11" s="66"/>
      <c r="J11" s="66"/>
    </row>
    <row r="12" spans="1:10" ht="20" customHeight="1" thickBot="1" x14ac:dyDescent="0.4">
      <c r="A12" s="269" t="s">
        <v>11</v>
      </c>
      <c r="B12" s="68" t="s">
        <v>130</v>
      </c>
      <c r="C12" s="267"/>
      <c r="D12" s="267"/>
      <c r="E12" s="268"/>
      <c r="F12" s="66"/>
      <c r="G12" s="66"/>
      <c r="H12" s="66"/>
      <c r="I12" s="66"/>
      <c r="J12" s="66"/>
    </row>
    <row r="13" spans="1:10" ht="20" customHeight="1" thickBot="1" x14ac:dyDescent="0.4">
      <c r="A13" s="269" t="s">
        <v>12</v>
      </c>
      <c r="B13" s="68" t="s">
        <v>13</v>
      </c>
      <c r="C13" s="267"/>
      <c r="D13" s="267"/>
      <c r="E13" s="268"/>
      <c r="F13" s="66"/>
      <c r="G13" s="66"/>
      <c r="H13" s="66"/>
      <c r="I13" s="66"/>
      <c r="J13" s="66"/>
    </row>
    <row r="14" spans="1:10" ht="20" customHeight="1" thickBot="1" x14ac:dyDescent="0.4">
      <c r="A14" s="269" t="s">
        <v>14</v>
      </c>
      <c r="B14" s="68" t="s">
        <v>15</v>
      </c>
      <c r="C14" s="267"/>
      <c r="D14" s="267"/>
      <c r="E14" s="268"/>
      <c r="F14" s="66"/>
      <c r="G14" s="66"/>
      <c r="H14" s="66"/>
      <c r="I14" s="66"/>
      <c r="J14" s="66"/>
    </row>
    <row r="15" spans="1:10" ht="20" customHeight="1" thickBot="1" x14ac:dyDescent="0.4">
      <c r="A15" s="269" t="s">
        <v>16</v>
      </c>
      <c r="B15" s="68" t="s">
        <v>17</v>
      </c>
      <c r="C15" s="267"/>
      <c r="D15" s="267"/>
      <c r="E15" s="268"/>
      <c r="F15" s="66"/>
      <c r="G15" s="66"/>
      <c r="H15" s="66"/>
      <c r="I15" s="66"/>
      <c r="J15" s="66"/>
    </row>
    <row r="16" spans="1:10" ht="20" customHeight="1" thickBot="1" x14ac:dyDescent="0.4">
      <c r="A16" s="269" t="s">
        <v>18</v>
      </c>
      <c r="B16" s="68" t="s">
        <v>19</v>
      </c>
      <c r="C16" s="267"/>
      <c r="D16" s="267"/>
      <c r="E16" s="268"/>
      <c r="F16" s="66"/>
      <c r="G16" s="66"/>
      <c r="H16" s="66"/>
      <c r="I16" s="66"/>
      <c r="J16" s="66"/>
    </row>
    <row r="17" spans="1:10" ht="20" customHeight="1" thickBot="1" x14ac:dyDescent="0.4">
      <c r="A17" s="269" t="s">
        <v>20</v>
      </c>
      <c r="B17" s="68" t="s">
        <v>21</v>
      </c>
      <c r="C17" s="267"/>
      <c r="D17" s="267"/>
      <c r="E17" s="268"/>
      <c r="F17" s="66"/>
      <c r="G17" s="66"/>
      <c r="H17" s="66"/>
      <c r="I17" s="66"/>
      <c r="J17" s="66"/>
    </row>
    <row r="18" spans="1:10" ht="20" customHeight="1" thickBot="1" x14ac:dyDescent="0.4">
      <c r="A18" s="269" t="s">
        <v>22</v>
      </c>
      <c r="B18" s="68" t="s">
        <v>23</v>
      </c>
      <c r="C18" s="267"/>
      <c r="D18" s="267"/>
      <c r="E18" s="268"/>
      <c r="F18" s="66"/>
      <c r="G18" s="66"/>
      <c r="H18" s="66"/>
      <c r="I18" s="66"/>
      <c r="J18" s="66"/>
    </row>
    <row r="19" spans="1:10" ht="20" customHeight="1" thickBot="1" x14ac:dyDescent="0.4">
      <c r="A19" s="269" t="s">
        <v>24</v>
      </c>
      <c r="B19" s="68" t="s">
        <v>225</v>
      </c>
      <c r="C19" s="267"/>
      <c r="D19" s="267"/>
      <c r="E19" s="268"/>
      <c r="F19" s="66"/>
      <c r="G19" s="66"/>
      <c r="H19" s="66"/>
      <c r="I19" s="66"/>
      <c r="J19" s="66"/>
    </row>
    <row r="20" spans="1:10" ht="20" customHeight="1" thickBot="1" x14ac:dyDescent="0.4">
      <c r="A20" s="269" t="s">
        <v>40</v>
      </c>
      <c r="B20" s="68" t="s">
        <v>41</v>
      </c>
      <c r="C20" s="267"/>
      <c r="D20" s="267"/>
      <c r="E20" s="268"/>
      <c r="F20" s="66"/>
      <c r="G20" s="66"/>
      <c r="H20" s="66"/>
      <c r="I20" s="66"/>
      <c r="J20" s="66"/>
    </row>
    <row r="21" spans="1:10" ht="20" customHeight="1" thickBot="1" x14ac:dyDescent="0.4">
      <c r="A21" s="269" t="s">
        <v>42</v>
      </c>
      <c r="B21" s="68" t="s">
        <v>43</v>
      </c>
      <c r="C21" s="314"/>
      <c r="D21" s="314"/>
      <c r="E21" s="315"/>
      <c r="F21" s="66"/>
      <c r="G21" s="66"/>
      <c r="H21" s="66"/>
      <c r="I21" s="66"/>
      <c r="J21" s="66"/>
    </row>
    <row r="22" spans="1:10" ht="21.5" customHeight="1" thickBot="1" x14ac:dyDescent="0.4">
      <c r="A22" s="426" t="s">
        <v>209</v>
      </c>
      <c r="B22" s="420"/>
      <c r="C22" s="316">
        <f>SUM(C9:C21)</f>
        <v>0</v>
      </c>
      <c r="D22" s="316">
        <f>SUM(D9:D21)</f>
        <v>0</v>
      </c>
      <c r="E22" s="317">
        <f>SUM(E9:E21)</f>
        <v>0</v>
      </c>
      <c r="F22" s="66"/>
      <c r="G22" s="66"/>
      <c r="H22" s="66"/>
      <c r="I22" s="66"/>
      <c r="J22" s="66"/>
    </row>
    <row r="23" spans="1:10" ht="15.5" x14ac:dyDescent="0.35">
      <c r="A23" s="66" t="s">
        <v>49</v>
      </c>
      <c r="B23" s="66"/>
      <c r="C23" s="126">
        <f>Certification!$C$7</f>
        <v>0</v>
      </c>
      <c r="D23" s="126"/>
      <c r="E23" s="126"/>
      <c r="F23" s="179"/>
      <c r="G23" s="179"/>
      <c r="H23" s="66"/>
      <c r="I23" s="66"/>
      <c r="J23" s="66"/>
    </row>
    <row r="24" spans="1:10" ht="15.5" x14ac:dyDescent="0.35">
      <c r="A24" s="66" t="s">
        <v>52</v>
      </c>
      <c r="B24" s="66"/>
      <c r="C24" s="127">
        <f>Certification!$G$7</f>
        <v>0</v>
      </c>
      <c r="D24" s="126"/>
      <c r="E24" s="126"/>
      <c r="F24" s="66"/>
      <c r="G24" s="66"/>
      <c r="H24" s="66"/>
      <c r="I24" s="66"/>
      <c r="J24" s="66"/>
    </row>
    <row r="25" spans="1:10" ht="15.5" x14ac:dyDescent="0.35">
      <c r="A25" s="66" t="s">
        <v>0</v>
      </c>
      <c r="B25" s="66"/>
      <c r="C25" s="126" t="str">
        <f>Certification!$A$5</f>
        <v>SFY 2017-18</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sheet="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topLeftCell="A34" zoomScale="84" zoomScaleNormal="84" zoomScaleSheetLayoutView="94" workbookViewId="0">
      <selection activeCell="C31" sqref="C31"/>
    </sheetView>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53</v>
      </c>
      <c r="B1" s="3"/>
      <c r="C1" s="3"/>
    </row>
    <row r="2" spans="1:4" ht="15.5" x14ac:dyDescent="0.35">
      <c r="A2" s="197" t="s">
        <v>50</v>
      </c>
      <c r="B2" s="3"/>
      <c r="C2" s="3"/>
    </row>
    <row r="3" spans="1:4" ht="15.5" x14ac:dyDescent="0.35">
      <c r="A3" s="197" t="s">
        <v>34</v>
      </c>
      <c r="B3" s="3"/>
      <c r="C3" s="3"/>
    </row>
    <row r="4" spans="1:4" ht="38" customHeight="1" x14ac:dyDescent="0.3">
      <c r="A4" s="192" t="s">
        <v>129</v>
      </c>
      <c r="B4" s="109"/>
      <c r="C4" s="109"/>
      <c r="D4" s="18"/>
    </row>
    <row r="5" spans="1:4" ht="68" customHeight="1" x14ac:dyDescent="0.35">
      <c r="A5" s="73"/>
      <c r="B5" s="110"/>
      <c r="C5" s="111" t="s">
        <v>287</v>
      </c>
    </row>
    <row r="6" spans="1:4" ht="19.5" customHeight="1" x14ac:dyDescent="0.35">
      <c r="A6" s="73"/>
      <c r="B6" s="251" t="s">
        <v>1</v>
      </c>
      <c r="C6" s="112" t="s">
        <v>2</v>
      </c>
    </row>
    <row r="7" spans="1:4" ht="20" customHeight="1" x14ac:dyDescent="0.35">
      <c r="A7" s="95" t="s">
        <v>6</v>
      </c>
      <c r="B7" s="62" t="s">
        <v>7</v>
      </c>
      <c r="C7" s="113">
        <f>'WS B Funding'!G7</f>
        <v>0</v>
      </c>
    </row>
    <row r="8" spans="1:4" ht="20" customHeight="1" x14ac:dyDescent="0.35">
      <c r="A8" s="95" t="s">
        <v>8</v>
      </c>
      <c r="B8" s="62" t="s">
        <v>9</v>
      </c>
      <c r="C8" s="113">
        <f>'WS B Funding'!G8</f>
        <v>0</v>
      </c>
    </row>
    <row r="9" spans="1:4" ht="20" customHeight="1" x14ac:dyDescent="0.35">
      <c r="A9" s="95" t="s">
        <v>10</v>
      </c>
      <c r="B9" s="62" t="s">
        <v>215</v>
      </c>
      <c r="C9" s="113">
        <f>'WS B Funding'!G9</f>
        <v>0</v>
      </c>
    </row>
    <row r="10" spans="1:4" ht="20" customHeight="1" x14ac:dyDescent="0.35">
      <c r="A10" s="95" t="s">
        <v>11</v>
      </c>
      <c r="B10" s="62" t="s">
        <v>130</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225</v>
      </c>
      <c r="C17" s="113">
        <f>'WS B Funding'!G17</f>
        <v>0</v>
      </c>
    </row>
    <row r="18" spans="1:4" ht="20" customHeight="1" x14ac:dyDescent="0.35">
      <c r="A18" s="95" t="s">
        <v>40</v>
      </c>
      <c r="B18" s="62" t="s">
        <v>41</v>
      </c>
      <c r="C18" s="113">
        <f>'WS B Funding'!G18</f>
        <v>0</v>
      </c>
    </row>
    <row r="19" spans="1:4" ht="20" customHeight="1" x14ac:dyDescent="0.35">
      <c r="A19" s="95" t="s">
        <v>42</v>
      </c>
      <c r="B19" s="62" t="s">
        <v>43</v>
      </c>
      <c r="C19" s="113">
        <f>'WS B Funding'!G19</f>
        <v>0</v>
      </c>
    </row>
    <row r="20" spans="1:4" ht="20" customHeight="1" x14ac:dyDescent="0.35">
      <c r="A20" s="95" t="s">
        <v>96</v>
      </c>
      <c r="B20" s="62" t="s">
        <v>99</v>
      </c>
      <c r="C20" s="113">
        <f>'WS B Funding'!G22</f>
        <v>0</v>
      </c>
    </row>
    <row r="21" spans="1:4" ht="20" customHeight="1" x14ac:dyDescent="0.35">
      <c r="A21" s="95" t="s">
        <v>98</v>
      </c>
      <c r="B21" s="62" t="s">
        <v>153</v>
      </c>
      <c r="C21" s="113">
        <f>'WS B Funding'!G23</f>
        <v>0</v>
      </c>
    </row>
    <row r="22" spans="1:4" ht="20" customHeight="1" x14ac:dyDescent="0.35">
      <c r="A22" s="95" t="s">
        <v>103</v>
      </c>
      <c r="B22" s="62" t="s">
        <v>231</v>
      </c>
      <c r="C22" s="113">
        <f>'WS B Funding'!G24</f>
        <v>0</v>
      </c>
    </row>
    <row r="23" spans="1:4" ht="20" customHeight="1" x14ac:dyDescent="0.35">
      <c r="A23" s="95" t="s">
        <v>104</v>
      </c>
      <c r="B23" s="62" t="s">
        <v>100</v>
      </c>
      <c r="C23" s="113">
        <f>'WS B Funding'!G25</f>
        <v>0</v>
      </c>
    </row>
    <row r="24" spans="1:4" ht="20" customHeight="1" x14ac:dyDescent="0.35">
      <c r="A24" s="95" t="s">
        <v>105</v>
      </c>
      <c r="B24" s="62" t="s">
        <v>102</v>
      </c>
      <c r="C24" s="113">
        <f>'WS B Funding'!G26</f>
        <v>0</v>
      </c>
    </row>
    <row r="25" spans="1:4" ht="20" customHeight="1" x14ac:dyDescent="0.35">
      <c r="A25" s="95" t="s">
        <v>110</v>
      </c>
      <c r="B25" s="62" t="s">
        <v>229</v>
      </c>
      <c r="C25" s="113">
        <f>'WS B Funding'!G27</f>
        <v>0</v>
      </c>
    </row>
    <row r="26" spans="1:4" ht="20" customHeight="1" x14ac:dyDescent="0.35">
      <c r="A26" s="95" t="s">
        <v>106</v>
      </c>
      <c r="B26" s="62" t="s">
        <v>167</v>
      </c>
      <c r="C26" s="113">
        <f>'WS B Funding'!G28</f>
        <v>0</v>
      </c>
    </row>
    <row r="27" spans="1:4" ht="20" customHeight="1" x14ac:dyDescent="0.35">
      <c r="A27" s="95" t="s">
        <v>107</v>
      </c>
      <c r="B27" s="62" t="s">
        <v>97</v>
      </c>
      <c r="C27" s="113">
        <f>'WS B Funding'!G29</f>
        <v>0</v>
      </c>
    </row>
    <row r="28" spans="1:4" ht="20" customHeight="1" x14ac:dyDescent="0.35">
      <c r="A28" s="95" t="s">
        <v>108</v>
      </c>
      <c r="B28" s="62" t="s">
        <v>101</v>
      </c>
      <c r="C28" s="113">
        <f>'WS B Funding'!G30</f>
        <v>0</v>
      </c>
    </row>
    <row r="29" spans="1:4" ht="20" customHeight="1" x14ac:dyDescent="0.35">
      <c r="A29" s="95" t="s">
        <v>109</v>
      </c>
      <c r="B29" s="62" t="s">
        <v>120</v>
      </c>
      <c r="C29" s="113">
        <f>'WS B Funding'!G31</f>
        <v>0</v>
      </c>
    </row>
    <row r="30" spans="1:4" ht="21.65" customHeight="1" thickBot="1" x14ac:dyDescent="0.4">
      <c r="A30" s="95"/>
      <c r="B30" s="115" t="s">
        <v>260</v>
      </c>
      <c r="C30" s="116">
        <f>SUM(C7:C29)</f>
        <v>0</v>
      </c>
    </row>
    <row r="31" spans="1:4" ht="41" customHeight="1" x14ac:dyDescent="0.25">
      <c r="A31" s="277" t="s">
        <v>259</v>
      </c>
      <c r="B31" s="278"/>
      <c r="C31" s="276"/>
    </row>
    <row r="32" spans="1:4" ht="22.5" customHeight="1" x14ac:dyDescent="0.35">
      <c r="A32" s="78" t="s">
        <v>25</v>
      </c>
      <c r="B32" s="124" t="s">
        <v>249</v>
      </c>
      <c r="C32" s="275">
        <f>C30</f>
        <v>0</v>
      </c>
      <c r="D32" s="289"/>
    </row>
    <row r="33" spans="1:4" ht="20" customHeight="1" x14ac:dyDescent="0.35">
      <c r="A33" s="78" t="s">
        <v>26</v>
      </c>
      <c r="B33" s="119" t="s">
        <v>270</v>
      </c>
      <c r="C33" s="120">
        <f>'Allocation Statistics'!B10</f>
        <v>0</v>
      </c>
    </row>
    <row r="34" spans="1:4" ht="20" customHeight="1" x14ac:dyDescent="0.35">
      <c r="A34" s="78" t="s">
        <v>27</v>
      </c>
      <c r="B34" s="119" t="s">
        <v>118</v>
      </c>
      <c r="C34" s="118">
        <f>C32*C33</f>
        <v>0</v>
      </c>
    </row>
    <row r="35" spans="1:4" ht="20" customHeight="1" x14ac:dyDescent="0.35">
      <c r="A35" s="78" t="s">
        <v>28</v>
      </c>
      <c r="B35" s="119" t="s">
        <v>119</v>
      </c>
      <c r="C35" s="118">
        <f>C32+C34</f>
        <v>0</v>
      </c>
    </row>
    <row r="36" spans="1:4" ht="20" customHeight="1" x14ac:dyDescent="0.35">
      <c r="A36" s="78" t="s">
        <v>29</v>
      </c>
      <c r="B36" s="119" t="s">
        <v>139</v>
      </c>
      <c r="C36" s="118">
        <f>'C.3 Equip Depreciation'!L38</f>
        <v>0</v>
      </c>
    </row>
    <row r="37" spans="1:4" ht="20" customHeight="1" x14ac:dyDescent="0.35">
      <c r="A37" s="78" t="s">
        <v>30</v>
      </c>
      <c r="B37" s="119" t="s">
        <v>138</v>
      </c>
      <c r="C37" s="118">
        <f>C35+C36</f>
        <v>0</v>
      </c>
    </row>
    <row r="38" spans="1:4" ht="20" customHeight="1" x14ac:dyDescent="0.35">
      <c r="A38" s="78" t="s">
        <v>31</v>
      </c>
      <c r="B38" s="119" t="s">
        <v>142</v>
      </c>
      <c r="C38" s="120">
        <f>'Allocation Statistics'!B12</f>
        <v>0</v>
      </c>
    </row>
    <row r="39" spans="1:4" ht="20" customHeight="1" x14ac:dyDescent="0.35">
      <c r="A39" s="78" t="s">
        <v>32</v>
      </c>
      <c r="B39" s="119" t="s">
        <v>261</v>
      </c>
      <c r="C39" s="118">
        <f>C37*C38</f>
        <v>0</v>
      </c>
    </row>
    <row r="40" spans="1:4" ht="20" customHeight="1" x14ac:dyDescent="0.35">
      <c r="A40" s="78" t="s">
        <v>56</v>
      </c>
      <c r="B40" s="119" t="s">
        <v>250</v>
      </c>
      <c r="C40" s="118">
        <f>'WS C.1 Audited Other Costs'!H21+'WS D Adjusted Contractor Costs'!D34</f>
        <v>0</v>
      </c>
    </row>
    <row r="41" spans="1:4" ht="20" customHeight="1" x14ac:dyDescent="0.35">
      <c r="A41" s="78" t="s">
        <v>65</v>
      </c>
      <c r="B41" s="119" t="s">
        <v>251</v>
      </c>
      <c r="C41" s="118">
        <f>'WS C.1 Audited Other Costs'!G21+'WS D Adjusted Contractor Costs'!C34</f>
        <v>0</v>
      </c>
    </row>
    <row r="42" spans="1:4" ht="20" customHeight="1" x14ac:dyDescent="0.35">
      <c r="A42" s="78" t="s">
        <v>115</v>
      </c>
      <c r="B42" s="119" t="s">
        <v>252</v>
      </c>
      <c r="C42" s="118">
        <f>C41*C33</f>
        <v>0</v>
      </c>
    </row>
    <row r="43" spans="1:4" ht="20" customHeight="1" x14ac:dyDescent="0.35">
      <c r="A43" s="78" t="s">
        <v>126</v>
      </c>
      <c r="B43" s="119" t="s">
        <v>299</v>
      </c>
      <c r="C43" s="118">
        <f>C39+C40+C41+C42</f>
        <v>0</v>
      </c>
    </row>
    <row r="44" spans="1:4" ht="20" customHeight="1" x14ac:dyDescent="0.35">
      <c r="A44" s="78" t="s">
        <v>116</v>
      </c>
      <c r="B44" s="66" t="s">
        <v>157</v>
      </c>
      <c r="C44" s="120">
        <f>'Allocation Statistics'!B18</f>
        <v>-3.2596724815032799E-2</v>
      </c>
    </row>
    <row r="45" spans="1:4" ht="20" customHeight="1" x14ac:dyDescent="0.35">
      <c r="A45" s="78" t="s">
        <v>117</v>
      </c>
      <c r="B45" s="66" t="s">
        <v>253</v>
      </c>
      <c r="C45" s="118">
        <f>C43*C44</f>
        <v>0</v>
      </c>
    </row>
    <row r="46" spans="1:4" ht="20" customHeight="1" x14ac:dyDescent="0.35">
      <c r="A46" s="78" t="s">
        <v>127</v>
      </c>
      <c r="B46" s="119" t="s">
        <v>300</v>
      </c>
      <c r="C46" s="120">
        <f>'Allocation Statistics'!B11</f>
        <v>0.5</v>
      </c>
    </row>
    <row r="47" spans="1:4" ht="20" customHeight="1" thickBot="1" x14ac:dyDescent="0.4">
      <c r="A47" s="78" t="s">
        <v>156</v>
      </c>
      <c r="B47" s="119" t="s">
        <v>254</v>
      </c>
      <c r="C47" s="123">
        <f>C45*C46</f>
        <v>0</v>
      </c>
      <c r="D47" s="5"/>
    </row>
    <row r="48" spans="1:4" ht="20" customHeight="1" x14ac:dyDescent="0.35">
      <c r="A48" s="78" t="s">
        <v>131</v>
      </c>
      <c r="B48" s="124" t="s">
        <v>218</v>
      </c>
      <c r="C48" s="125">
        <f>'WS E Interim Reimb.'!E22</f>
        <v>0</v>
      </c>
      <c r="D48" s="5"/>
    </row>
    <row r="49" spans="1:4" ht="20" customHeight="1" x14ac:dyDescent="0.35">
      <c r="A49" s="78" t="s">
        <v>147</v>
      </c>
      <c r="B49" s="119" t="s">
        <v>132</v>
      </c>
      <c r="C49" s="438"/>
      <c r="D49" s="5"/>
    </row>
    <row r="50" spans="1:4" ht="20" customHeight="1" x14ac:dyDescent="0.35">
      <c r="A50" s="78" t="s">
        <v>148</v>
      </c>
      <c r="B50" s="100" t="s">
        <v>220</v>
      </c>
      <c r="C50" s="438"/>
      <c r="D50" s="5"/>
    </row>
    <row r="51" spans="1:4" ht="20" customHeight="1" x14ac:dyDescent="0.35">
      <c r="A51" s="78" t="s">
        <v>155</v>
      </c>
      <c r="B51" s="100" t="s">
        <v>255</v>
      </c>
      <c r="C51" s="233">
        <f>C50*(1+C33) *0.5</f>
        <v>0</v>
      </c>
      <c r="D51" s="5"/>
    </row>
    <row r="52" spans="1:4" ht="20" customHeight="1" thickBot="1" x14ac:dyDescent="0.4">
      <c r="A52" s="78" t="s">
        <v>256</v>
      </c>
      <c r="B52" s="119" t="s">
        <v>257</v>
      </c>
      <c r="C52" s="180">
        <f>C48+C49+C51</f>
        <v>0</v>
      </c>
      <c r="D52" s="5"/>
    </row>
    <row r="53" spans="1:4" ht="20" customHeight="1" thickBot="1" x14ac:dyDescent="0.4">
      <c r="A53" s="78" t="s">
        <v>298</v>
      </c>
      <c r="B53" s="119" t="s">
        <v>258</v>
      </c>
      <c r="C53" s="279">
        <f>(C52)-C47</f>
        <v>0</v>
      </c>
      <c r="D53" s="5"/>
    </row>
    <row r="54" spans="1:4" ht="31.5" customHeight="1" thickTop="1" x14ac:dyDescent="0.35">
      <c r="A54" s="122"/>
      <c r="B54" s="62" t="s">
        <v>49</v>
      </c>
      <c r="C54" s="126">
        <f>Certification!$C$7</f>
        <v>0</v>
      </c>
    </row>
    <row r="55" spans="1:4" ht="20" customHeight="1" x14ac:dyDescent="0.35">
      <c r="A55" s="122"/>
      <c r="B55" s="62" t="s">
        <v>52</v>
      </c>
      <c r="C55" s="127">
        <f>Certification!$G$7</f>
        <v>0</v>
      </c>
    </row>
    <row r="56" spans="1:4" ht="20" customHeight="1" x14ac:dyDescent="0.35">
      <c r="A56" s="122"/>
      <c r="B56" s="62" t="s">
        <v>0</v>
      </c>
      <c r="C56" s="183" t="str">
        <f>Certification!$A$5</f>
        <v>SFY 2017-18</v>
      </c>
    </row>
    <row r="57" spans="1:4" ht="6.65" hidden="1" customHeight="1" x14ac:dyDescent="0.25"/>
  </sheetData>
  <sheetProtection sheet="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7-18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election activeCell="A12" sqref="A12"/>
    </sheetView>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201</v>
      </c>
      <c r="C1" s="3"/>
      <c r="D1" s="3"/>
      <c r="E1" s="3"/>
      <c r="G1" s="1"/>
    </row>
    <row r="2" spans="1:10" ht="15.5" x14ac:dyDescent="0.35">
      <c r="A2" s="189" t="s">
        <v>50</v>
      </c>
      <c r="C2" s="3"/>
      <c r="D2" s="3"/>
      <c r="E2" s="3"/>
      <c r="G2" s="1"/>
    </row>
    <row r="3" spans="1:10" ht="15.5" x14ac:dyDescent="0.35">
      <c r="A3" s="189" t="s">
        <v>34</v>
      </c>
      <c r="B3" s="2"/>
      <c r="C3" s="3"/>
      <c r="D3" s="3"/>
      <c r="E3" s="3"/>
      <c r="G3" s="1"/>
    </row>
    <row r="4" spans="1:10" ht="22" customHeight="1" x14ac:dyDescent="0.35">
      <c r="A4" s="63" t="s">
        <v>133</v>
      </c>
      <c r="B4" s="58"/>
      <c r="C4" s="3"/>
      <c r="D4" s="3"/>
      <c r="E4" s="3"/>
      <c r="F4" s="6"/>
      <c r="G4" s="1"/>
    </row>
    <row r="5" spans="1:10" ht="17.5" customHeight="1" thickBot="1" x14ac:dyDescent="0.4">
      <c r="A5" s="190" t="s">
        <v>128</v>
      </c>
      <c r="B5" s="58"/>
      <c r="C5" s="19"/>
      <c r="D5" s="19"/>
      <c r="E5" s="19"/>
      <c r="F5" s="19"/>
      <c r="G5" s="19"/>
    </row>
    <row r="6" spans="1:10" ht="25.5" customHeight="1" thickBot="1" x14ac:dyDescent="0.4">
      <c r="A6" s="218" t="s">
        <v>162</v>
      </c>
      <c r="B6" s="219"/>
    </row>
    <row r="7" spans="1:10" ht="18.5" customHeight="1" thickBot="1" x14ac:dyDescent="0.3">
      <c r="A7" s="338">
        <f>Certification!C7</f>
        <v>0</v>
      </c>
      <c r="B7" s="209"/>
    </row>
    <row r="8" spans="1:10" ht="17" customHeight="1" thickBot="1" x14ac:dyDescent="0.3">
      <c r="A8" s="339">
        <f>Certification!G7</f>
        <v>0</v>
      </c>
      <c r="B8" s="210"/>
    </row>
    <row r="9" spans="1:10" s="40" customFormat="1" ht="24" customHeight="1" thickBot="1" x14ac:dyDescent="0.4">
      <c r="A9" s="218" t="s">
        <v>224</v>
      </c>
      <c r="B9" s="220"/>
    </row>
    <row r="10" spans="1:10" ht="18.5" customHeight="1" thickBot="1" x14ac:dyDescent="0.4">
      <c r="A10" s="101" t="s">
        <v>269</v>
      </c>
      <c r="B10" s="102"/>
      <c r="C10" s="221"/>
      <c r="D10" s="221"/>
      <c r="E10" s="221"/>
      <c r="F10" s="221"/>
      <c r="G10" s="221"/>
      <c r="H10" s="221"/>
      <c r="I10" s="221"/>
    </row>
    <row r="11" spans="1:10" ht="33.5" customHeight="1" thickBot="1" x14ac:dyDescent="0.4">
      <c r="A11" s="103" t="s">
        <v>296</v>
      </c>
      <c r="B11" s="104">
        <v>0.5</v>
      </c>
    </row>
    <row r="12" spans="1:10" s="22" customFormat="1" ht="32.5" customHeight="1" thickBot="1" x14ac:dyDescent="0.4">
      <c r="A12" s="105" t="s">
        <v>223</v>
      </c>
      <c r="B12" s="102"/>
    </row>
    <row r="13" spans="1:10" s="40" customFormat="1" ht="23.5" customHeight="1" thickBot="1" x14ac:dyDescent="0.4">
      <c r="A13" s="211" t="s">
        <v>163</v>
      </c>
      <c r="B13" s="212"/>
    </row>
    <row r="14" spans="1:10" ht="20" customHeight="1" thickBot="1" x14ac:dyDescent="0.4">
      <c r="A14" s="243" t="s">
        <v>158</v>
      </c>
      <c r="B14" s="436"/>
      <c r="C14" s="222"/>
      <c r="D14" s="22"/>
      <c r="E14" s="22"/>
      <c r="F14" s="22"/>
      <c r="G14" s="22"/>
      <c r="H14" s="22"/>
      <c r="I14" s="22"/>
      <c r="J14" s="22"/>
    </row>
    <row r="15" spans="1:10" ht="20" customHeight="1" thickBot="1" x14ac:dyDescent="0.4">
      <c r="A15" s="101" t="s">
        <v>159</v>
      </c>
      <c r="B15" s="437"/>
    </row>
    <row r="16" spans="1:10" ht="20" customHeight="1" thickBot="1" x14ac:dyDescent="0.4">
      <c r="A16" s="106" t="s">
        <v>160</v>
      </c>
      <c r="B16" s="452" t="str">
        <f>IFERROR(B14/B15,"0")</f>
        <v>0</v>
      </c>
    </row>
    <row r="17" spans="1:17" ht="20" customHeight="1" thickBot="1" x14ac:dyDescent="0.4">
      <c r="A17" s="106" t="s">
        <v>208</v>
      </c>
      <c r="B17" s="107">
        <v>3.2596724815032799E-2</v>
      </c>
    </row>
    <row r="18" spans="1:17" ht="20" customHeight="1" thickBot="1" x14ac:dyDescent="0.4">
      <c r="A18" s="106" t="s">
        <v>161</v>
      </c>
      <c r="B18" s="107">
        <f>B16-B17</f>
        <v>-3.2596724815032799E-2</v>
      </c>
    </row>
    <row r="19" spans="1:17" s="1" customFormat="1" ht="23.5" customHeight="1" x14ac:dyDescent="0.35">
      <c r="A19" s="340" t="s">
        <v>49</v>
      </c>
      <c r="B19" s="453">
        <f>Certification!C7</f>
        <v>0</v>
      </c>
      <c r="C19" s="13"/>
      <c r="D19" s="13"/>
      <c r="E19" s="13"/>
      <c r="F19" s="13"/>
      <c r="G19" s="13"/>
      <c r="H19" s="13"/>
      <c r="I19" s="13"/>
      <c r="J19" s="13"/>
      <c r="K19" s="3"/>
      <c r="L19" s="3"/>
      <c r="M19" s="3"/>
      <c r="N19" s="3"/>
      <c r="O19" s="7"/>
      <c r="P19" s="3"/>
      <c r="Q19" s="3"/>
    </row>
    <row r="20" spans="1:17" s="1" customFormat="1" ht="15.5" x14ac:dyDescent="0.35">
      <c r="A20" s="340" t="s">
        <v>202</v>
      </c>
      <c r="B20" s="341">
        <f>Certification!G7</f>
        <v>0</v>
      </c>
      <c r="C20" s="21"/>
      <c r="D20" s="21"/>
      <c r="E20" s="21"/>
      <c r="F20" s="21"/>
      <c r="G20" s="21"/>
      <c r="H20" s="21"/>
      <c r="I20" s="21"/>
      <c r="J20" s="21"/>
      <c r="K20" s="3"/>
      <c r="L20" s="3"/>
      <c r="M20" s="3"/>
      <c r="N20" s="3"/>
      <c r="O20" s="7"/>
      <c r="P20" s="3"/>
      <c r="Q20" s="3"/>
    </row>
    <row r="21" spans="1:17" s="1" customFormat="1" ht="16" thickBot="1" x14ac:dyDescent="0.4">
      <c r="A21" s="342" t="s">
        <v>0</v>
      </c>
      <c r="B21" s="343" t="str">
        <f>Certification!A5</f>
        <v>SFY 2017-18</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sheet="1"/>
  <protectedRanges>
    <protectedRange sqref="B10" name="Range1_1_1"/>
  </protectedRanges>
  <dataValidations xWindow="463" yWindow="391" count="7">
    <dataValidation allowBlank="1" showInputMessage="1" showErrorMessage="1" prompt="For LEAs that received a limited/field audit in SFY 2017-18, include the audited Indirect Cost Rate from Audit Report, Schedule 7. For LEAs with a minimal review, include the Indirect Cost Rate that was reported on your as-submitted CRCS for SFY 2017-18.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zoomScale="70" zoomScaleNormal="70" zoomScaleSheetLayoutView="80" zoomScalePageLayoutView="75" workbookViewId="0">
      <selection activeCell="A10" sqref="A10"/>
    </sheetView>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7" width="0" style="164" hidden="1" customWidth="1"/>
    <col min="8" max="16384" width="13.19921875" style="164" hidden="1"/>
  </cols>
  <sheetData>
    <row r="1" spans="1:6" x14ac:dyDescent="0.35">
      <c r="A1" s="191" t="s">
        <v>53</v>
      </c>
      <c r="B1" s="62"/>
      <c r="C1" s="62"/>
      <c r="D1" s="62"/>
      <c r="E1" s="62"/>
      <c r="F1" s="62"/>
    </row>
    <row r="2" spans="1:6" x14ac:dyDescent="0.35">
      <c r="A2" s="197" t="s">
        <v>50</v>
      </c>
      <c r="B2" s="62"/>
      <c r="C2" s="62"/>
      <c r="D2" s="62"/>
      <c r="E2" s="62"/>
      <c r="F2" s="62"/>
    </row>
    <row r="3" spans="1:6" x14ac:dyDescent="0.35">
      <c r="A3" s="197" t="s">
        <v>34</v>
      </c>
      <c r="B3" s="62"/>
      <c r="C3" s="62"/>
      <c r="D3" s="62"/>
      <c r="E3" s="62"/>
      <c r="F3" s="62"/>
    </row>
    <row r="4" spans="1:6" s="200" customFormat="1" ht="25.5" customHeight="1" thickBot="1" x14ac:dyDescent="0.4">
      <c r="A4" s="60" t="s">
        <v>282</v>
      </c>
      <c r="B4" s="234"/>
    </row>
    <row r="5" spans="1:6" s="200" customFormat="1" ht="25.5" customHeight="1" thickBot="1" x14ac:dyDescent="0.4">
      <c r="A5" s="60"/>
      <c r="B5" s="234"/>
      <c r="C5" s="326" t="s">
        <v>265</v>
      </c>
      <c r="D5" s="327"/>
      <c r="E5" s="327"/>
      <c r="F5" s="328"/>
    </row>
    <row r="6" spans="1:6" s="203" customFormat="1" ht="71" customHeight="1" thickBot="1" x14ac:dyDescent="0.4">
      <c r="A6" s="329" t="s">
        <v>1</v>
      </c>
      <c r="B6" s="201" t="s">
        <v>233</v>
      </c>
      <c r="C6" s="330" t="s">
        <v>266</v>
      </c>
      <c r="D6" s="330" t="s">
        <v>267</v>
      </c>
      <c r="E6" s="330" t="s">
        <v>268</v>
      </c>
      <c r="F6" s="202" t="s">
        <v>291</v>
      </c>
    </row>
    <row r="7" spans="1:6" s="203" customFormat="1" ht="24" customHeight="1" x14ac:dyDescent="0.35">
      <c r="A7" s="324" t="s">
        <v>7</v>
      </c>
      <c r="B7" s="204">
        <v>1</v>
      </c>
      <c r="C7" s="223"/>
      <c r="D7" s="223"/>
      <c r="E7" s="223"/>
      <c r="F7" s="245">
        <f>SUM(C7+D7-E7)</f>
        <v>0</v>
      </c>
    </row>
    <row r="8" spans="1:6" s="203" customFormat="1" ht="24" customHeight="1" x14ac:dyDescent="0.35">
      <c r="A8" s="324" t="s">
        <v>9</v>
      </c>
      <c r="B8" s="204">
        <v>2</v>
      </c>
      <c r="C8" s="223"/>
      <c r="D8" s="223"/>
      <c r="E8" s="223"/>
      <c r="F8" s="245">
        <f t="shared" ref="F8:F19" si="0">SUM(C8+D8-E8)</f>
        <v>0</v>
      </c>
    </row>
    <row r="9" spans="1:6" s="203" customFormat="1" ht="24" customHeight="1" x14ac:dyDescent="0.35">
      <c r="A9" s="324" t="s">
        <v>216</v>
      </c>
      <c r="B9" s="204">
        <v>3</v>
      </c>
      <c r="C9" s="223"/>
      <c r="D9" s="223"/>
      <c r="E9" s="223"/>
      <c r="F9" s="245">
        <f t="shared" si="0"/>
        <v>0</v>
      </c>
    </row>
    <row r="10" spans="1:6" s="203" customFormat="1" ht="24" customHeight="1" x14ac:dyDescent="0.35">
      <c r="A10" s="324" t="s">
        <v>130</v>
      </c>
      <c r="B10" s="204">
        <v>4</v>
      </c>
      <c r="C10" s="223"/>
      <c r="D10" s="223"/>
      <c r="E10" s="223"/>
      <c r="F10" s="245">
        <f t="shared" si="0"/>
        <v>0</v>
      </c>
    </row>
    <row r="11" spans="1:6" s="203" customFormat="1" ht="24" customHeight="1" x14ac:dyDescent="0.35">
      <c r="A11" s="324" t="s">
        <v>13</v>
      </c>
      <c r="B11" s="204">
        <v>5</v>
      </c>
      <c r="C11" s="223"/>
      <c r="D11" s="223"/>
      <c r="E11" s="223"/>
      <c r="F11" s="245">
        <f t="shared" si="0"/>
        <v>0</v>
      </c>
    </row>
    <row r="12" spans="1:6" s="203" customFormat="1" ht="24" customHeight="1" x14ac:dyDescent="0.35">
      <c r="A12" s="324" t="s">
        <v>15</v>
      </c>
      <c r="B12" s="204">
        <v>6</v>
      </c>
      <c r="C12" s="223"/>
      <c r="D12" s="223"/>
      <c r="E12" s="223"/>
      <c r="F12" s="245">
        <f t="shared" si="0"/>
        <v>0</v>
      </c>
    </row>
    <row r="13" spans="1:6" s="203" customFormat="1" ht="24" customHeight="1" x14ac:dyDescent="0.35">
      <c r="A13" s="324" t="s">
        <v>17</v>
      </c>
      <c r="B13" s="204">
        <v>7</v>
      </c>
      <c r="C13" s="223"/>
      <c r="D13" s="223"/>
      <c r="E13" s="223"/>
      <c r="F13" s="245">
        <f t="shared" si="0"/>
        <v>0</v>
      </c>
    </row>
    <row r="14" spans="1:6" s="203" customFormat="1" ht="24" customHeight="1" x14ac:dyDescent="0.35">
      <c r="A14" s="324" t="s">
        <v>19</v>
      </c>
      <c r="B14" s="204">
        <v>8</v>
      </c>
      <c r="C14" s="223"/>
      <c r="D14" s="223"/>
      <c r="E14" s="223"/>
      <c r="F14" s="245">
        <f t="shared" si="0"/>
        <v>0</v>
      </c>
    </row>
    <row r="15" spans="1:6" s="203" customFormat="1" ht="24" customHeight="1" x14ac:dyDescent="0.35">
      <c r="A15" s="324" t="s">
        <v>21</v>
      </c>
      <c r="B15" s="204">
        <v>9</v>
      </c>
      <c r="C15" s="223"/>
      <c r="D15" s="223"/>
      <c r="E15" s="223"/>
      <c r="F15" s="245">
        <f t="shared" si="0"/>
        <v>0</v>
      </c>
    </row>
    <row r="16" spans="1:6" s="203" customFormat="1" ht="24" customHeight="1" x14ac:dyDescent="0.35">
      <c r="A16" s="324" t="s">
        <v>23</v>
      </c>
      <c r="B16" s="204">
        <v>10</v>
      </c>
      <c r="C16" s="223"/>
      <c r="D16" s="223"/>
      <c r="E16" s="223"/>
      <c r="F16" s="245">
        <f t="shared" si="0"/>
        <v>0</v>
      </c>
    </row>
    <row r="17" spans="1:6" s="203" customFormat="1" ht="24" customHeight="1" x14ac:dyDescent="0.35">
      <c r="A17" s="324" t="s">
        <v>225</v>
      </c>
      <c r="B17" s="204">
        <v>11</v>
      </c>
      <c r="C17" s="223"/>
      <c r="D17" s="223"/>
      <c r="E17" s="223"/>
      <c r="F17" s="245">
        <f t="shared" si="0"/>
        <v>0</v>
      </c>
    </row>
    <row r="18" spans="1:6" s="203" customFormat="1" ht="24" customHeight="1" x14ac:dyDescent="0.35">
      <c r="A18" s="324" t="s">
        <v>41</v>
      </c>
      <c r="B18" s="204">
        <v>12</v>
      </c>
      <c r="C18" s="223"/>
      <c r="D18" s="223"/>
      <c r="E18" s="223"/>
      <c r="F18" s="245">
        <f t="shared" si="0"/>
        <v>0</v>
      </c>
    </row>
    <row r="19" spans="1:6" s="203" customFormat="1" ht="24" customHeight="1" x14ac:dyDescent="0.35">
      <c r="A19" s="324" t="s">
        <v>43</v>
      </c>
      <c r="B19" s="204">
        <v>13</v>
      </c>
      <c r="C19" s="223"/>
      <c r="D19" s="223"/>
      <c r="E19" s="223"/>
      <c r="F19" s="245">
        <f t="shared" si="0"/>
        <v>0</v>
      </c>
    </row>
    <row r="20" spans="1:6" s="203" customFormat="1" ht="21" customHeight="1" thickBot="1" x14ac:dyDescent="0.4">
      <c r="A20" s="205" t="s">
        <v>217</v>
      </c>
      <c r="B20" s="206"/>
      <c r="C20" s="224">
        <f>SUM(C7:C19)</f>
        <v>0</v>
      </c>
      <c r="D20" s="224">
        <f>SUM(D7:D19)</f>
        <v>0</v>
      </c>
      <c r="E20" s="224">
        <f>SUM(E7:E19)</f>
        <v>0</v>
      </c>
      <c r="F20" s="246">
        <f>SUM(F7:F19)</f>
        <v>0</v>
      </c>
    </row>
    <row r="21" spans="1:6" s="230" customFormat="1" x14ac:dyDescent="0.35">
      <c r="A21" s="325" t="s">
        <v>49</v>
      </c>
      <c r="B21" s="97">
        <f>Certification!$C$7</f>
        <v>0</v>
      </c>
      <c r="C21" s="126"/>
      <c r="D21" s="232"/>
      <c r="E21" s="74"/>
      <c r="F21" s="331"/>
    </row>
    <row r="22" spans="1:6" s="230" customFormat="1" x14ac:dyDescent="0.35">
      <c r="A22" s="325" t="s">
        <v>52</v>
      </c>
      <c r="B22" s="231">
        <f>Certification!$G$7</f>
        <v>0</v>
      </c>
      <c r="C22" s="126"/>
      <c r="D22" s="232"/>
      <c r="E22" s="74"/>
      <c r="F22" s="331"/>
    </row>
    <row r="23" spans="1:6" s="230" customFormat="1" ht="16" thickBot="1" x14ac:dyDescent="0.4">
      <c r="A23" s="332" t="s">
        <v>0</v>
      </c>
      <c r="B23" s="333" t="str">
        <f>Certification!$A$5</f>
        <v>SFY 2017-18</v>
      </c>
      <c r="C23" s="334"/>
      <c r="D23" s="335"/>
      <c r="E23" s="336"/>
      <c r="F23" s="337"/>
    </row>
    <row r="24" spans="1:6" s="230" customFormat="1" hidden="1" x14ac:dyDescent="0.35"/>
    <row r="25" spans="1:6" s="230" customFormat="1" hidden="1" x14ac:dyDescent="0.35"/>
    <row r="26" spans="1:6" s="230" customFormat="1" hidden="1" x14ac:dyDescent="0.35"/>
    <row r="27" spans="1:6" s="230" customFormat="1" hidden="1" x14ac:dyDescent="0.35"/>
    <row r="28" spans="1:6" s="230" customFormat="1" hidden="1" x14ac:dyDescent="0.35"/>
    <row r="29" spans="1:6" s="230" customFormat="1" hidden="1" x14ac:dyDescent="0.35"/>
    <row r="30" spans="1:6" s="230" customFormat="1" hidden="1" x14ac:dyDescent="0.35"/>
    <row r="31" spans="1:6" s="230" customFormat="1" hidden="1" x14ac:dyDescent="0.35"/>
    <row r="32" spans="1:6" s="230" customFormat="1" hidden="1" x14ac:dyDescent="0.35"/>
    <row r="33" s="230" customFormat="1" hidden="1" x14ac:dyDescent="0.35"/>
    <row r="34" s="230" customFormat="1" hidden="1" x14ac:dyDescent="0.35"/>
    <row r="35" s="230" customFormat="1" hidden="1" x14ac:dyDescent="0.35"/>
    <row r="36" s="230" customFormat="1" hidden="1" x14ac:dyDescent="0.35"/>
    <row r="37" s="230" customFormat="1" hidden="1" x14ac:dyDescent="0.35"/>
    <row r="38" s="230" customFormat="1" hidden="1" x14ac:dyDescent="0.35"/>
    <row r="39" s="230" customFormat="1" hidden="1" x14ac:dyDescent="0.35"/>
    <row r="40" s="230" customFormat="1" hidden="1" x14ac:dyDescent="0.35"/>
    <row r="41" s="230" customFormat="1" hidden="1" x14ac:dyDescent="0.35"/>
    <row r="42" s="230" customFormat="1" hidden="1" x14ac:dyDescent="0.35"/>
    <row r="43" s="230" customFormat="1" hidden="1" x14ac:dyDescent="0.35"/>
    <row r="44" s="230" customFormat="1" hidden="1" x14ac:dyDescent="0.35"/>
    <row r="45" s="230" customFormat="1" hidden="1" x14ac:dyDescent="0.35"/>
    <row r="46" s="230" customFormat="1" hidden="1" x14ac:dyDescent="0.35"/>
    <row r="47" s="230" customFormat="1" hidden="1" x14ac:dyDescent="0.35"/>
    <row r="4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sheetData>
  <sheetProtection sheet="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opLeftCell="A16" zoomScale="84" zoomScaleNormal="84" workbookViewId="0">
      <selection activeCell="C38" sqref="C38"/>
    </sheetView>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53</v>
      </c>
      <c r="B1" s="41"/>
      <c r="C1" s="41"/>
      <c r="D1" s="41"/>
      <c r="E1" s="41"/>
      <c r="F1" s="41"/>
      <c r="H1" s="41"/>
      <c r="L1" s="43"/>
    </row>
    <row r="2" spans="1:17" s="42" customFormat="1" ht="15.5" x14ac:dyDescent="0.35">
      <c r="A2" s="197" t="s">
        <v>50</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283</v>
      </c>
      <c r="B4" s="128"/>
      <c r="C4" s="128"/>
      <c r="D4" s="128"/>
      <c r="E4" s="128"/>
      <c r="F4" s="128"/>
      <c r="G4" s="128"/>
    </row>
    <row r="5" spans="1:17" ht="50.5" customHeight="1" x14ac:dyDescent="0.35">
      <c r="A5" s="359"/>
      <c r="B5" s="360" t="s">
        <v>33</v>
      </c>
      <c r="C5" s="361" t="s">
        <v>246</v>
      </c>
      <c r="D5" s="361" t="s">
        <v>247</v>
      </c>
      <c r="E5" s="361" t="s">
        <v>248</v>
      </c>
      <c r="F5" s="361" t="s">
        <v>235</v>
      </c>
      <c r="G5" s="362" t="s">
        <v>234</v>
      </c>
      <c r="I5" s="47"/>
      <c r="Q5" s="46"/>
    </row>
    <row r="6" spans="1:17" ht="14.5" customHeight="1" x14ac:dyDescent="0.35">
      <c r="A6" s="363"/>
      <c r="B6" s="252" t="s">
        <v>1</v>
      </c>
      <c r="C6" s="132" t="s">
        <v>2</v>
      </c>
      <c r="D6" s="132" t="s">
        <v>3</v>
      </c>
      <c r="E6" s="132" t="s">
        <v>4</v>
      </c>
      <c r="F6" s="132" t="s">
        <v>44</v>
      </c>
      <c r="G6" s="364" t="s">
        <v>280</v>
      </c>
      <c r="I6" s="44"/>
      <c r="Q6" s="47"/>
    </row>
    <row r="7" spans="1:17" ht="18" customHeight="1" x14ac:dyDescent="0.35">
      <c r="A7" s="365" t="s">
        <v>6</v>
      </c>
      <c r="B7" s="253" t="s">
        <v>7</v>
      </c>
      <c r="C7" s="217">
        <f>'WS B.1 Audited S&amp;B Data'!C7+'WS B.2 Adjusted S&amp;B Data'!D6</f>
        <v>0</v>
      </c>
      <c r="D7" s="217">
        <f>'WS B.1 Audited S&amp;B Data'!D7+'WS B.2 Adjusted S&amp;B Data'!E6</f>
        <v>0</v>
      </c>
      <c r="E7" s="225">
        <f>'WS C.1 Audited Other Costs'!C8+'WS C.1 Audited Other Costs'!D8+'WS C.1 Audited Other Costs'!E8+'WS C.1 Audited Other Costs'!F8+'WS C.1 Audited Other Costs'!I8+'WS C.2 Adjusted Other Costs'!H8</f>
        <v>0</v>
      </c>
      <c r="F7" s="217">
        <f>'WS B.1 Audited S&amp;B Data'!E7+'WS B.2 Adjusted S&amp;B Data'!F6+'WS C.2 Adjusted Other Costs'!I8</f>
        <v>0</v>
      </c>
      <c r="G7" s="366">
        <f t="shared" ref="G7:G31" si="0">(IF((C7+D7+E7-ABS(F7))&lt;0,0,(C7+D7+E7-ABS(F7))))</f>
        <v>0</v>
      </c>
      <c r="I7" s="49"/>
      <c r="Q7" s="48"/>
    </row>
    <row r="8" spans="1:17" ht="18" customHeight="1" x14ac:dyDescent="0.35">
      <c r="A8" s="365" t="s">
        <v>8</v>
      </c>
      <c r="B8" s="253" t="s">
        <v>9</v>
      </c>
      <c r="C8" s="217">
        <f>'WS B.1 Audited S&amp;B Data'!C8+'WS B.2 Adjusted S&amp;B Data'!D7</f>
        <v>0</v>
      </c>
      <c r="D8" s="217">
        <f>'WS B.1 Audited S&amp;B Data'!D8+'WS B.2 Adjusted S&amp;B Data'!E7</f>
        <v>0</v>
      </c>
      <c r="E8" s="225">
        <f>'WS C.1 Audited Other Costs'!C9+'WS C.1 Audited Other Costs'!D9+'WS C.1 Audited Other Costs'!E9+'WS C.1 Audited Other Costs'!F9+'WS C.1 Audited Other Costs'!I9+'WS C.2 Adjusted Other Costs'!H9</f>
        <v>0</v>
      </c>
      <c r="F8" s="217">
        <f>'WS B.1 Audited S&amp;B Data'!E8+'WS B.2 Adjusted S&amp;B Data'!F7+'WS C.2 Adjusted Other Costs'!I9</f>
        <v>0</v>
      </c>
      <c r="G8" s="366">
        <f t="shared" si="0"/>
        <v>0</v>
      </c>
      <c r="I8" s="49"/>
      <c r="Q8" s="48"/>
    </row>
    <row r="9" spans="1:17" ht="18" customHeight="1" x14ac:dyDescent="0.35">
      <c r="A9" s="365" t="s">
        <v>10</v>
      </c>
      <c r="B9" s="253" t="s">
        <v>216</v>
      </c>
      <c r="C9" s="217">
        <f>'WS B.1 Audited S&amp;B Data'!C9+'WS B.2 Adjusted S&amp;B Data'!D8</f>
        <v>0</v>
      </c>
      <c r="D9" s="217">
        <f>'WS B.1 Audited S&amp;B Data'!D9+'WS B.2 Adjusted S&amp;B Data'!E8</f>
        <v>0</v>
      </c>
      <c r="E9" s="225">
        <f>'WS C.1 Audited Other Costs'!C10+'WS C.1 Audited Other Costs'!D10+'WS C.1 Audited Other Costs'!E10+'WS C.1 Audited Other Costs'!F10+'WS C.1 Audited Other Costs'!I10+'WS C.2 Adjusted Other Costs'!H10</f>
        <v>0</v>
      </c>
      <c r="F9" s="217">
        <f>'WS B.1 Audited S&amp;B Data'!E9+'WS B.2 Adjusted S&amp;B Data'!F8+'WS C.2 Adjusted Other Costs'!I10</f>
        <v>0</v>
      </c>
      <c r="G9" s="366">
        <f t="shared" si="0"/>
        <v>0</v>
      </c>
      <c r="I9" s="49"/>
      <c r="Q9" s="48"/>
    </row>
    <row r="10" spans="1:17" ht="18" customHeight="1" x14ac:dyDescent="0.35">
      <c r="A10" s="365" t="s">
        <v>11</v>
      </c>
      <c r="B10" s="253" t="s">
        <v>130</v>
      </c>
      <c r="C10" s="217">
        <f>'WS B.1 Audited S&amp;B Data'!C10+'WS B.2 Adjusted S&amp;B Data'!D9</f>
        <v>0</v>
      </c>
      <c r="D10" s="217">
        <f>'WS B.1 Audited S&amp;B Data'!D10+'WS B.2 Adjusted S&amp;B Data'!E9</f>
        <v>0</v>
      </c>
      <c r="E10" s="225">
        <f>'WS C.1 Audited Other Costs'!C11+'WS C.1 Audited Other Costs'!D11+'WS C.1 Audited Other Costs'!E11+'WS C.1 Audited Other Costs'!F11+'WS C.1 Audited Other Costs'!I11+'WS C.2 Adjusted Other Costs'!H11</f>
        <v>0</v>
      </c>
      <c r="F10" s="217">
        <f>'WS B.1 Audited S&amp;B Data'!E10+'WS B.2 Adjusted S&amp;B Data'!F9+'WS C.2 Adjusted Other Costs'!I11</f>
        <v>0</v>
      </c>
      <c r="G10" s="366">
        <f t="shared" si="0"/>
        <v>0</v>
      </c>
      <c r="I10" s="49"/>
      <c r="Q10" s="48"/>
    </row>
    <row r="11" spans="1:17" ht="18" customHeight="1" x14ac:dyDescent="0.35">
      <c r="A11" s="365" t="s">
        <v>12</v>
      </c>
      <c r="B11" s="253" t="s">
        <v>13</v>
      </c>
      <c r="C11" s="217">
        <f>'WS B.1 Audited S&amp;B Data'!C11+'WS B.2 Adjusted S&amp;B Data'!D10</f>
        <v>0</v>
      </c>
      <c r="D11" s="217">
        <f>'WS B.1 Audited S&amp;B Data'!D11+'WS B.2 Adjusted S&amp;B Data'!E10</f>
        <v>0</v>
      </c>
      <c r="E11" s="225">
        <f>'WS C.1 Audited Other Costs'!C12+'WS C.1 Audited Other Costs'!D12+'WS C.1 Audited Other Costs'!E12+'WS C.1 Audited Other Costs'!F12+'WS C.1 Audited Other Costs'!I12+'WS C.2 Adjusted Other Costs'!H12</f>
        <v>0</v>
      </c>
      <c r="F11" s="217">
        <f>'WS B.1 Audited S&amp;B Data'!E11+'WS B.2 Adjusted S&amp;B Data'!F10+'WS C.2 Adjusted Other Costs'!I12</f>
        <v>0</v>
      </c>
      <c r="G11" s="366">
        <f t="shared" si="0"/>
        <v>0</v>
      </c>
      <c r="I11" s="49"/>
      <c r="Q11" s="48"/>
    </row>
    <row r="12" spans="1:17" ht="18" customHeight="1" x14ac:dyDescent="0.35">
      <c r="A12" s="365" t="s">
        <v>14</v>
      </c>
      <c r="B12" s="253" t="s">
        <v>15</v>
      </c>
      <c r="C12" s="217">
        <f>'WS B.1 Audited S&amp;B Data'!C12+'WS B.2 Adjusted S&amp;B Data'!D11</f>
        <v>0</v>
      </c>
      <c r="D12" s="217">
        <f>'WS B.1 Audited S&amp;B Data'!D12+'WS B.2 Adjusted S&amp;B Data'!E11</f>
        <v>0</v>
      </c>
      <c r="E12" s="225">
        <f>'WS C.1 Audited Other Costs'!C13+'WS C.1 Audited Other Costs'!D13+'WS C.1 Audited Other Costs'!E13+'WS C.1 Audited Other Costs'!F13+'WS C.1 Audited Other Costs'!I13+'WS C.2 Adjusted Other Costs'!H13</f>
        <v>0</v>
      </c>
      <c r="F12" s="217">
        <f>'WS B.1 Audited S&amp;B Data'!E12+'WS B.2 Adjusted S&amp;B Data'!F11+'WS C.2 Adjusted Other Costs'!I13</f>
        <v>0</v>
      </c>
      <c r="G12" s="366">
        <f t="shared" si="0"/>
        <v>0</v>
      </c>
      <c r="I12" s="49"/>
      <c r="Q12" s="48"/>
    </row>
    <row r="13" spans="1:17" ht="18" customHeight="1" x14ac:dyDescent="0.35">
      <c r="A13" s="365" t="s">
        <v>16</v>
      </c>
      <c r="B13" s="253" t="s">
        <v>17</v>
      </c>
      <c r="C13" s="217">
        <f>'WS B.1 Audited S&amp;B Data'!C13+'WS B.2 Adjusted S&amp;B Data'!D12</f>
        <v>0</v>
      </c>
      <c r="D13" s="217">
        <f>'WS B.1 Audited S&amp;B Data'!D13+'WS B.2 Adjusted S&amp;B Data'!E12</f>
        <v>0</v>
      </c>
      <c r="E13" s="225">
        <f>'WS C.1 Audited Other Costs'!C14+'WS C.1 Audited Other Costs'!D14+'WS C.1 Audited Other Costs'!E14+'WS C.1 Audited Other Costs'!F14+'WS C.1 Audited Other Costs'!I14+'WS C.2 Adjusted Other Costs'!H14</f>
        <v>0</v>
      </c>
      <c r="F13" s="217">
        <f>'WS B.1 Audited S&amp;B Data'!E13+'WS B.2 Adjusted S&amp;B Data'!F12+'WS C.2 Adjusted Other Costs'!I14</f>
        <v>0</v>
      </c>
      <c r="G13" s="366">
        <f t="shared" si="0"/>
        <v>0</v>
      </c>
      <c r="I13" s="49"/>
      <c r="Q13" s="48"/>
    </row>
    <row r="14" spans="1:17" ht="18" customHeight="1" x14ac:dyDescent="0.35">
      <c r="A14" s="365" t="s">
        <v>18</v>
      </c>
      <c r="B14" s="253" t="s">
        <v>19</v>
      </c>
      <c r="C14" s="217">
        <f>'WS B.1 Audited S&amp;B Data'!C14+'WS B.2 Adjusted S&amp;B Data'!D13</f>
        <v>0</v>
      </c>
      <c r="D14" s="217">
        <f>'WS B.1 Audited S&amp;B Data'!D14+'WS B.2 Adjusted S&amp;B Data'!E13</f>
        <v>0</v>
      </c>
      <c r="E14" s="225">
        <f>'WS C.1 Audited Other Costs'!C15+'WS C.1 Audited Other Costs'!D15+'WS C.1 Audited Other Costs'!E15+'WS C.1 Audited Other Costs'!F15+'WS C.1 Audited Other Costs'!I15+'WS C.2 Adjusted Other Costs'!H15</f>
        <v>0</v>
      </c>
      <c r="F14" s="217">
        <f>'WS B.1 Audited S&amp;B Data'!E14+'WS B.2 Adjusted S&amp;B Data'!F13+'WS C.2 Adjusted Other Costs'!I15</f>
        <v>0</v>
      </c>
      <c r="G14" s="366">
        <f t="shared" si="0"/>
        <v>0</v>
      </c>
      <c r="I14" s="49"/>
      <c r="Q14" s="48"/>
    </row>
    <row r="15" spans="1:17" ht="18" customHeight="1" x14ac:dyDescent="0.35">
      <c r="A15" s="365" t="s">
        <v>20</v>
      </c>
      <c r="B15" s="253" t="s">
        <v>21</v>
      </c>
      <c r="C15" s="217">
        <f>'WS B.1 Audited S&amp;B Data'!C15+'WS B.2 Adjusted S&amp;B Data'!D14</f>
        <v>0</v>
      </c>
      <c r="D15" s="217">
        <f>'WS B.1 Audited S&amp;B Data'!D15+'WS B.2 Adjusted S&amp;B Data'!E14</f>
        <v>0</v>
      </c>
      <c r="E15" s="225">
        <f>'WS C.1 Audited Other Costs'!C16+'WS C.1 Audited Other Costs'!D16+'WS C.1 Audited Other Costs'!E16+'WS C.1 Audited Other Costs'!F16+'WS C.1 Audited Other Costs'!I16+'WS C.2 Adjusted Other Costs'!H16</f>
        <v>0</v>
      </c>
      <c r="F15" s="217">
        <f>'WS B.1 Audited S&amp;B Data'!E15+'WS B.2 Adjusted S&amp;B Data'!F14+'WS C.2 Adjusted Other Costs'!I16</f>
        <v>0</v>
      </c>
      <c r="G15" s="366">
        <f t="shared" si="0"/>
        <v>0</v>
      </c>
      <c r="I15" s="49"/>
      <c r="Q15" s="48"/>
    </row>
    <row r="16" spans="1:17" ht="18" customHeight="1" x14ac:dyDescent="0.35">
      <c r="A16" s="365" t="s">
        <v>22</v>
      </c>
      <c r="B16" s="253" t="s">
        <v>23</v>
      </c>
      <c r="C16" s="217">
        <f>'WS B.1 Audited S&amp;B Data'!C16+'WS B.2 Adjusted S&amp;B Data'!D15</f>
        <v>0</v>
      </c>
      <c r="D16" s="217">
        <f>'WS B.1 Audited S&amp;B Data'!D16+'WS B.2 Adjusted S&amp;B Data'!E15</f>
        <v>0</v>
      </c>
      <c r="E16" s="225">
        <f>'WS C.1 Audited Other Costs'!C17+'WS C.1 Audited Other Costs'!D17+'WS C.1 Audited Other Costs'!E17+'WS C.1 Audited Other Costs'!F17+'WS C.1 Audited Other Costs'!I17+'WS C.2 Adjusted Other Costs'!H17</f>
        <v>0</v>
      </c>
      <c r="F16" s="217">
        <f>'WS B.1 Audited S&amp;B Data'!E16+'WS B.2 Adjusted S&amp;B Data'!F15+'WS C.2 Adjusted Other Costs'!I17</f>
        <v>0</v>
      </c>
      <c r="G16" s="366">
        <f t="shared" si="0"/>
        <v>0</v>
      </c>
      <c r="I16" s="49"/>
      <c r="Q16" s="48"/>
    </row>
    <row r="17" spans="1:17" ht="18" customHeight="1" x14ac:dyDescent="0.35">
      <c r="A17" s="365" t="s">
        <v>24</v>
      </c>
      <c r="B17" s="253" t="s">
        <v>225</v>
      </c>
      <c r="C17" s="217">
        <f>'WS B.1 Audited S&amp;B Data'!C17+'WS B.2 Adjusted S&amp;B Data'!D16</f>
        <v>0</v>
      </c>
      <c r="D17" s="217">
        <f>'WS B.1 Audited S&amp;B Data'!D17+'WS B.2 Adjusted S&amp;B Data'!E16</f>
        <v>0</v>
      </c>
      <c r="E17" s="225">
        <f>'WS C.1 Audited Other Costs'!C18+'WS C.1 Audited Other Costs'!D18+'WS C.1 Audited Other Costs'!E18+'WS C.1 Audited Other Costs'!F18+'WS C.1 Audited Other Costs'!I18+'WS C.2 Adjusted Other Costs'!H18</f>
        <v>0</v>
      </c>
      <c r="F17" s="217">
        <f>'WS B.1 Audited S&amp;B Data'!E17+'WS B.2 Adjusted S&amp;B Data'!F16+'WS C.2 Adjusted Other Costs'!I18</f>
        <v>0</v>
      </c>
      <c r="G17" s="366">
        <f t="shared" si="0"/>
        <v>0</v>
      </c>
      <c r="I17" s="49"/>
      <c r="Q17" s="48"/>
    </row>
    <row r="18" spans="1:17" ht="18" customHeight="1" x14ac:dyDescent="0.35">
      <c r="A18" s="365" t="s">
        <v>40</v>
      </c>
      <c r="B18" s="253" t="s">
        <v>41</v>
      </c>
      <c r="C18" s="217">
        <f>'WS B.1 Audited S&amp;B Data'!C18+'WS B.2 Adjusted S&amp;B Data'!D17</f>
        <v>0</v>
      </c>
      <c r="D18" s="217">
        <f>'WS B.1 Audited S&amp;B Data'!D18+'WS B.2 Adjusted S&amp;B Data'!E17</f>
        <v>0</v>
      </c>
      <c r="E18" s="225">
        <f>'WS C.1 Audited Other Costs'!C19+'WS C.1 Audited Other Costs'!D19+'WS C.1 Audited Other Costs'!E19+'WS C.1 Audited Other Costs'!F19+'WS C.1 Audited Other Costs'!I19+'WS C.2 Adjusted Other Costs'!H19</f>
        <v>0</v>
      </c>
      <c r="F18" s="217">
        <f>'WS B.1 Audited S&amp;B Data'!E18+'WS B.2 Adjusted S&amp;B Data'!F17+'WS C.2 Adjusted Other Costs'!I19</f>
        <v>0</v>
      </c>
      <c r="G18" s="366">
        <f>(IF((C18+D18+E18-ABS(F18))&lt;0,0,(C18+D18+E18-ABS(F18))))</f>
        <v>0</v>
      </c>
      <c r="I18" s="49"/>
      <c r="Q18" s="48"/>
    </row>
    <row r="19" spans="1:17" ht="18" customHeight="1" x14ac:dyDescent="0.35">
      <c r="A19" s="365" t="s">
        <v>42</v>
      </c>
      <c r="B19" s="253" t="s">
        <v>43</v>
      </c>
      <c r="C19" s="285">
        <f>'WS B.1 Audited S&amp;B Data'!C19+'WS B.2 Adjusted S&amp;B Data'!D18</f>
        <v>0</v>
      </c>
      <c r="D19" s="285">
        <f>'WS B.1 Audited S&amp;B Data'!D19+'WS B.2 Adjusted S&amp;B Data'!E18</f>
        <v>0</v>
      </c>
      <c r="E19" s="286">
        <f>'WS C.1 Audited Other Costs'!C20+'WS C.1 Audited Other Costs'!D20+'WS C.1 Audited Other Costs'!E20+'WS C.1 Audited Other Costs'!F20+'WS C.1 Audited Other Costs'!I20+'WS C.2 Adjusted Other Costs'!H20</f>
        <v>0</v>
      </c>
      <c r="F19" s="285">
        <f>'WS B.1 Audited S&amp;B Data'!E19+'WS B.2 Adjusted S&amp;B Data'!F18+'WS C.2 Adjusted Other Costs'!I20</f>
        <v>0</v>
      </c>
      <c r="G19" s="367">
        <f t="shared" si="0"/>
        <v>0</v>
      </c>
      <c r="I19" s="49"/>
      <c r="Q19" s="48"/>
    </row>
    <row r="20" spans="1:17" ht="18" customHeight="1" x14ac:dyDescent="0.35">
      <c r="A20" s="387" t="s">
        <v>274</v>
      </c>
      <c r="B20" s="388"/>
      <c r="C20" s="303">
        <f>SUM(C7:C19)</f>
        <v>0</v>
      </c>
      <c r="D20" s="303">
        <f>SUM(D7:D19)</f>
        <v>0</v>
      </c>
      <c r="E20" s="303">
        <f>SUM(E7:E19)</f>
        <v>0</v>
      </c>
      <c r="F20" s="303">
        <f>SUM(F7:F19)</f>
        <v>0</v>
      </c>
      <c r="G20" s="368">
        <f>SUM(G7:G19)</f>
        <v>0</v>
      </c>
      <c r="I20" s="49"/>
      <c r="Q20" s="48"/>
    </row>
    <row r="21" spans="1:17" ht="18" customHeight="1" x14ac:dyDescent="0.35">
      <c r="A21" s="350" t="s">
        <v>245</v>
      </c>
      <c r="B21" s="253"/>
      <c r="C21" s="272"/>
      <c r="D21" s="272"/>
      <c r="E21" s="273"/>
      <c r="F21" s="272"/>
      <c r="G21" s="369"/>
      <c r="I21" s="49"/>
      <c r="Q21" s="48"/>
    </row>
    <row r="22" spans="1:17" ht="18" customHeight="1" x14ac:dyDescent="0.35">
      <c r="A22" s="365" t="s">
        <v>96</v>
      </c>
      <c r="B22" s="253" t="s">
        <v>99</v>
      </c>
      <c r="C22" s="217">
        <f>'WS B.2 Adjusted S&amp;B Data'!D21</f>
        <v>0</v>
      </c>
      <c r="D22" s="217">
        <f>'WS B.2 Adjusted S&amp;B Data'!E21</f>
        <v>0</v>
      </c>
      <c r="E22" s="225">
        <f>'WS C.2 Adjusted Other Costs'!H23</f>
        <v>0</v>
      </c>
      <c r="F22" s="217">
        <f>'WS B.2 Adjusted S&amp;B Data'!F21+'WS C.2 Adjusted Other Costs'!I23</f>
        <v>0</v>
      </c>
      <c r="G22" s="366">
        <f t="shared" si="0"/>
        <v>0</v>
      </c>
      <c r="I22" s="49"/>
      <c r="Q22" s="48"/>
    </row>
    <row r="23" spans="1:17" ht="18" customHeight="1" x14ac:dyDescent="0.35">
      <c r="A23" s="365" t="s">
        <v>98</v>
      </c>
      <c r="B23" s="253" t="s">
        <v>153</v>
      </c>
      <c r="C23" s="217">
        <f>'WS B.2 Adjusted S&amp;B Data'!D22</f>
        <v>0</v>
      </c>
      <c r="D23" s="217">
        <f>'WS B.2 Adjusted S&amp;B Data'!E22</f>
        <v>0</v>
      </c>
      <c r="E23" s="225">
        <f>'WS C.2 Adjusted Other Costs'!H24</f>
        <v>0</v>
      </c>
      <c r="F23" s="217">
        <f>'WS B.2 Adjusted S&amp;B Data'!F22+'WS C.2 Adjusted Other Costs'!I24</f>
        <v>0</v>
      </c>
      <c r="G23" s="366">
        <f t="shared" si="0"/>
        <v>0</v>
      </c>
      <c r="I23" s="49"/>
      <c r="Q23" s="48"/>
    </row>
    <row r="24" spans="1:17" ht="18" customHeight="1" x14ac:dyDescent="0.35">
      <c r="A24" s="365" t="s">
        <v>103</v>
      </c>
      <c r="B24" s="253" t="s">
        <v>232</v>
      </c>
      <c r="C24" s="217">
        <f>'WS B.2 Adjusted S&amp;B Data'!D23</f>
        <v>0</v>
      </c>
      <c r="D24" s="217">
        <f>'WS B.2 Adjusted S&amp;B Data'!E23</f>
        <v>0</v>
      </c>
      <c r="E24" s="225">
        <f>'WS C.2 Adjusted Other Costs'!H25</f>
        <v>0</v>
      </c>
      <c r="F24" s="217">
        <f>'WS B.2 Adjusted S&amp;B Data'!F23+'WS C.2 Adjusted Other Costs'!I25</f>
        <v>0</v>
      </c>
      <c r="G24" s="366">
        <f t="shared" si="0"/>
        <v>0</v>
      </c>
      <c r="I24" s="49"/>
      <c r="Q24" s="48"/>
    </row>
    <row r="25" spans="1:17" ht="18" customHeight="1" x14ac:dyDescent="0.35">
      <c r="A25" s="365" t="s">
        <v>104</v>
      </c>
      <c r="B25" s="253" t="s">
        <v>100</v>
      </c>
      <c r="C25" s="217">
        <f>'WS B.2 Adjusted S&amp;B Data'!D24</f>
        <v>0</v>
      </c>
      <c r="D25" s="217">
        <f>'WS B.2 Adjusted S&amp;B Data'!E24</f>
        <v>0</v>
      </c>
      <c r="E25" s="225">
        <f>'WS C.2 Adjusted Other Costs'!H26</f>
        <v>0</v>
      </c>
      <c r="F25" s="217">
        <f>'WS B.2 Adjusted S&amp;B Data'!F24+'WS C.2 Adjusted Other Costs'!I26</f>
        <v>0</v>
      </c>
      <c r="G25" s="366">
        <f t="shared" si="0"/>
        <v>0</v>
      </c>
      <c r="I25" s="49"/>
      <c r="Q25" s="48"/>
    </row>
    <row r="26" spans="1:17" ht="18" customHeight="1" x14ac:dyDescent="0.35">
      <c r="A26" s="365" t="s">
        <v>105</v>
      </c>
      <c r="B26" s="253" t="s">
        <v>102</v>
      </c>
      <c r="C26" s="217">
        <f>'WS B.2 Adjusted S&amp;B Data'!D25</f>
        <v>0</v>
      </c>
      <c r="D26" s="217">
        <f>'WS B.2 Adjusted S&amp;B Data'!E25</f>
        <v>0</v>
      </c>
      <c r="E26" s="225">
        <f>'WS C.2 Adjusted Other Costs'!H27</f>
        <v>0</v>
      </c>
      <c r="F26" s="217">
        <f>'WS B.2 Adjusted S&amp;B Data'!F25+'WS C.2 Adjusted Other Costs'!I27</f>
        <v>0</v>
      </c>
      <c r="G26" s="366">
        <f t="shared" si="0"/>
        <v>0</v>
      </c>
      <c r="I26" s="49"/>
      <c r="K26" s="45" t="s">
        <v>277</v>
      </c>
      <c r="Q26" s="48"/>
    </row>
    <row r="27" spans="1:17" ht="18" customHeight="1" x14ac:dyDescent="0.35">
      <c r="A27" s="365" t="s">
        <v>110</v>
      </c>
      <c r="B27" s="253" t="s">
        <v>230</v>
      </c>
      <c r="C27" s="217">
        <f>'WS B.2 Adjusted S&amp;B Data'!D26</f>
        <v>0</v>
      </c>
      <c r="D27" s="217">
        <f>'WS B.2 Adjusted S&amp;B Data'!E26</f>
        <v>0</v>
      </c>
      <c r="E27" s="225">
        <f>'WS C.2 Adjusted Other Costs'!H28</f>
        <v>0</v>
      </c>
      <c r="F27" s="217">
        <f>'WS B.2 Adjusted S&amp;B Data'!F26+'WS C.2 Adjusted Other Costs'!I28</f>
        <v>0</v>
      </c>
      <c r="G27" s="366">
        <f t="shared" si="0"/>
        <v>0</v>
      </c>
      <c r="I27" s="49"/>
      <c r="Q27" s="48"/>
    </row>
    <row r="28" spans="1:17" ht="18" customHeight="1" x14ac:dyDescent="0.35">
      <c r="A28" s="365" t="s">
        <v>106</v>
      </c>
      <c r="B28" s="253" t="s">
        <v>167</v>
      </c>
      <c r="C28" s="217">
        <f>'WS B.2 Adjusted S&amp;B Data'!D27</f>
        <v>0</v>
      </c>
      <c r="D28" s="217">
        <f>'WS B.2 Adjusted S&amp;B Data'!E27</f>
        <v>0</v>
      </c>
      <c r="E28" s="225">
        <f>'WS C.2 Adjusted Other Costs'!H29</f>
        <v>0</v>
      </c>
      <c r="F28" s="217">
        <f>'WS B.2 Adjusted S&amp;B Data'!F27+'WS C.2 Adjusted Other Costs'!I29</f>
        <v>0</v>
      </c>
      <c r="G28" s="366">
        <f t="shared" si="0"/>
        <v>0</v>
      </c>
      <c r="I28" s="49"/>
      <c r="Q28" s="48"/>
    </row>
    <row r="29" spans="1:17" ht="18" customHeight="1" x14ac:dyDescent="0.35">
      <c r="A29" s="365" t="s">
        <v>107</v>
      </c>
      <c r="B29" s="253" t="s">
        <v>97</v>
      </c>
      <c r="C29" s="217">
        <f>'WS B.2 Adjusted S&amp;B Data'!D28</f>
        <v>0</v>
      </c>
      <c r="D29" s="217">
        <f>'WS B.2 Adjusted S&amp;B Data'!E28</f>
        <v>0</v>
      </c>
      <c r="E29" s="225">
        <f>'WS C.2 Adjusted Other Costs'!H30</f>
        <v>0</v>
      </c>
      <c r="F29" s="217">
        <f>'WS B.2 Adjusted S&amp;B Data'!F28+'WS C.2 Adjusted Other Costs'!I30</f>
        <v>0</v>
      </c>
      <c r="G29" s="366">
        <f t="shared" si="0"/>
        <v>0</v>
      </c>
      <c r="I29" s="49"/>
      <c r="Q29" s="48"/>
    </row>
    <row r="30" spans="1:17" ht="18" customHeight="1" x14ac:dyDescent="0.35">
      <c r="A30" s="365" t="s">
        <v>108</v>
      </c>
      <c r="B30" s="253" t="s">
        <v>101</v>
      </c>
      <c r="C30" s="217">
        <f>'WS B.2 Adjusted S&amp;B Data'!D29</f>
        <v>0</v>
      </c>
      <c r="D30" s="217">
        <f>'WS B.2 Adjusted S&amp;B Data'!E29</f>
        <v>0</v>
      </c>
      <c r="E30" s="225">
        <f>'WS C.2 Adjusted Other Costs'!H31</f>
        <v>0</v>
      </c>
      <c r="F30" s="217">
        <f>'WS B.2 Adjusted S&amp;B Data'!F29+'WS C.2 Adjusted Other Costs'!I31</f>
        <v>0</v>
      </c>
      <c r="G30" s="366">
        <f t="shared" si="0"/>
        <v>0</v>
      </c>
      <c r="I30" s="49"/>
      <c r="Q30" s="48"/>
    </row>
    <row r="31" spans="1:17" ht="18" customHeight="1" x14ac:dyDescent="0.35">
      <c r="A31" s="365" t="s">
        <v>109</v>
      </c>
      <c r="B31" s="253" t="s">
        <v>120</v>
      </c>
      <c r="C31" s="285">
        <f>'WS B.2 Adjusted S&amp;B Data'!D30</f>
        <v>0</v>
      </c>
      <c r="D31" s="285">
        <f>'WS B.2 Adjusted S&amp;B Data'!E30</f>
        <v>0</v>
      </c>
      <c r="E31" s="286">
        <f>'WS C.2 Adjusted Other Costs'!H32</f>
        <v>0</v>
      </c>
      <c r="F31" s="217">
        <f>'WS B.2 Adjusted S&amp;B Data'!F30+'WS C.2 Adjusted Other Costs'!I32</f>
        <v>0</v>
      </c>
      <c r="G31" s="367">
        <f t="shared" si="0"/>
        <v>0</v>
      </c>
      <c r="Q31" s="42"/>
    </row>
    <row r="32" spans="1:17" ht="18" customHeight="1" thickBot="1" x14ac:dyDescent="0.4">
      <c r="A32" s="389" t="s">
        <v>275</v>
      </c>
      <c r="B32" s="390"/>
      <c r="C32" s="304">
        <f>SUM(C22:C31)</f>
        <v>0</v>
      </c>
      <c r="D32" s="304">
        <f>SUM(D22:D31)</f>
        <v>0</v>
      </c>
      <c r="E32" s="304">
        <f>SUM(E22:E31)</f>
        <v>0</v>
      </c>
      <c r="F32" s="304">
        <f>SUM(F22:F31)</f>
        <v>0</v>
      </c>
      <c r="G32" s="370">
        <f>SUM(G22:G31)</f>
        <v>0</v>
      </c>
      <c r="Q32" s="42"/>
    </row>
    <row r="33" spans="1:17" ht="19.5" customHeight="1" thickBot="1" x14ac:dyDescent="0.4">
      <c r="A33" s="391" t="s">
        <v>276</v>
      </c>
      <c r="B33" s="392"/>
      <c r="C33" s="287">
        <f>C20+C32</f>
        <v>0</v>
      </c>
      <c r="D33" s="287">
        <f>D20+D32</f>
        <v>0</v>
      </c>
      <c r="E33" s="287">
        <f>E20+E32</f>
        <v>0</v>
      </c>
      <c r="F33" s="287">
        <f>F20+F32</f>
        <v>0</v>
      </c>
      <c r="G33" s="305">
        <f>G20+G32</f>
        <v>0</v>
      </c>
      <c r="Q33" s="42"/>
    </row>
    <row r="34" spans="1:17" s="50" customFormat="1" ht="15.5" x14ac:dyDescent="0.3">
      <c r="A34" s="371" t="s">
        <v>203</v>
      </c>
      <c r="B34" s="372"/>
      <c r="C34" s="373"/>
      <c r="D34" s="373"/>
      <c r="E34" s="373"/>
      <c r="F34" s="373"/>
      <c r="G34" s="374"/>
      <c r="H34" s="51"/>
      <c r="I34" s="51"/>
      <c r="J34" s="51"/>
      <c r="K34" s="51"/>
      <c r="L34" s="51"/>
    </row>
    <row r="35" spans="1:17" s="50" customFormat="1" ht="17.5" customHeight="1" x14ac:dyDescent="0.3">
      <c r="A35" s="375" t="s">
        <v>204</v>
      </c>
      <c r="B35" s="376"/>
      <c r="C35" s="376"/>
      <c r="D35" s="376"/>
      <c r="E35" s="376"/>
      <c r="F35" s="376"/>
      <c r="G35" s="377"/>
      <c r="H35" s="51"/>
      <c r="I35" s="51"/>
      <c r="J35" s="51"/>
      <c r="K35" s="51"/>
      <c r="L35" s="51"/>
    </row>
    <row r="36" spans="1:17" s="42" customFormat="1" ht="15.5" x14ac:dyDescent="0.35">
      <c r="A36" s="378"/>
      <c r="B36" s="379" t="s">
        <v>49</v>
      </c>
      <c r="C36" s="133">
        <f>Certification!$C$7</f>
        <v>0</v>
      </c>
      <c r="D36" s="133"/>
      <c r="E36" s="134"/>
      <c r="F36" s="134"/>
      <c r="G36" s="380"/>
      <c r="H36" s="52"/>
      <c r="I36" s="52"/>
      <c r="J36" s="52"/>
      <c r="K36" s="52"/>
      <c r="L36" s="52"/>
      <c r="M36" s="52"/>
      <c r="N36" s="52"/>
    </row>
    <row r="37" spans="1:17" s="42" customFormat="1" ht="17" customHeight="1" x14ac:dyDescent="0.35">
      <c r="A37" s="378"/>
      <c r="B37" s="379" t="s">
        <v>52</v>
      </c>
      <c r="C37" s="135">
        <f>Certification!$G$7</f>
        <v>0</v>
      </c>
      <c r="D37" s="133"/>
      <c r="E37" s="134"/>
      <c r="F37" s="134"/>
      <c r="G37" s="381"/>
      <c r="M37" s="53"/>
    </row>
    <row r="38" spans="1:17" s="42" customFormat="1" ht="16" thickBot="1" x14ac:dyDescent="0.4">
      <c r="A38" s="382"/>
      <c r="B38" s="383" t="s">
        <v>0</v>
      </c>
      <c r="C38" s="384" t="str">
        <f>Certification!$A$5</f>
        <v>SFY 2017-18</v>
      </c>
      <c r="D38" s="384"/>
      <c r="E38" s="385"/>
      <c r="F38" s="385"/>
      <c r="G38" s="386"/>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sheet="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60" zoomScaleNormal="60" zoomScaleSheetLayoutView="43" zoomScalePageLayoutView="75" workbookViewId="0">
      <selection activeCell="H10" sqref="H10"/>
    </sheetView>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53</v>
      </c>
      <c r="B1" s="62"/>
      <c r="C1" s="62"/>
      <c r="D1" s="62"/>
      <c r="E1" s="62"/>
      <c r="F1" s="62"/>
      <c r="G1" s="62"/>
    </row>
    <row r="2" spans="1:8" x14ac:dyDescent="0.35">
      <c r="A2" s="197" t="s">
        <v>50</v>
      </c>
      <c r="B2" s="62"/>
      <c r="C2" s="62"/>
      <c r="D2" s="62"/>
      <c r="E2" s="62"/>
      <c r="F2" s="62"/>
      <c r="G2" s="62"/>
    </row>
    <row r="3" spans="1:8" ht="16" thickBot="1" x14ac:dyDescent="0.4">
      <c r="A3" s="197" t="s">
        <v>34</v>
      </c>
      <c r="B3" s="62"/>
      <c r="C3" s="62"/>
      <c r="D3" s="62"/>
      <c r="E3" s="62"/>
      <c r="F3" s="62"/>
      <c r="G3" s="62"/>
      <c r="H3" s="62"/>
    </row>
    <row r="4" spans="1:8" s="265" customFormat="1" ht="29.5" customHeight="1" thickBot="1" x14ac:dyDescent="0.35">
      <c r="A4" s="146" t="s">
        <v>281</v>
      </c>
      <c r="B4" s="261"/>
      <c r="C4" s="262"/>
      <c r="D4" s="344" t="s">
        <v>226</v>
      </c>
      <c r="E4" s="345"/>
      <c r="F4" s="346"/>
      <c r="G4" s="263"/>
      <c r="H4" s="264"/>
    </row>
    <row r="5" spans="1:8" s="203" customFormat="1" ht="85" customHeight="1" thickBot="1" x14ac:dyDescent="0.4">
      <c r="A5" s="329" t="s">
        <v>1</v>
      </c>
      <c r="B5" s="201" t="s">
        <v>221</v>
      </c>
      <c r="C5" s="330" t="s">
        <v>291</v>
      </c>
      <c r="D5" s="330" t="s">
        <v>292</v>
      </c>
      <c r="E5" s="330" t="s">
        <v>293</v>
      </c>
      <c r="F5" s="330" t="s">
        <v>236</v>
      </c>
      <c r="G5" s="347" t="s">
        <v>140</v>
      </c>
      <c r="H5" s="202" t="s">
        <v>294</v>
      </c>
    </row>
    <row r="6" spans="1:8" s="203" customFormat="1" ht="21" customHeight="1" x14ac:dyDescent="0.35">
      <c r="A6" s="324" t="s">
        <v>7</v>
      </c>
      <c r="B6" s="204">
        <v>1</v>
      </c>
      <c r="C6" s="245">
        <f>'WS B.1 Audited S&amp;B Data'!F7</f>
        <v>0</v>
      </c>
      <c r="D6" s="439"/>
      <c r="E6" s="439"/>
      <c r="F6" s="440"/>
      <c r="G6" s="199"/>
      <c r="H6" s="245">
        <f>C6+D6+E6-F6</f>
        <v>0</v>
      </c>
    </row>
    <row r="7" spans="1:8" s="203" customFormat="1" ht="21" customHeight="1" x14ac:dyDescent="0.35">
      <c r="A7" s="324" t="s">
        <v>9</v>
      </c>
      <c r="B7" s="204">
        <v>2</v>
      </c>
      <c r="C7" s="245">
        <f>'WS B.1 Audited S&amp;B Data'!F8</f>
        <v>0</v>
      </c>
      <c r="D7" s="439"/>
      <c r="E7" s="439"/>
      <c r="F7" s="440"/>
      <c r="G7" s="199"/>
      <c r="H7" s="245">
        <f t="shared" ref="H7:H30" si="0">C7+D7+E7-F7</f>
        <v>0</v>
      </c>
    </row>
    <row r="8" spans="1:8" s="203" customFormat="1" ht="21" customHeight="1" x14ac:dyDescent="0.35">
      <c r="A8" s="324" t="s">
        <v>216</v>
      </c>
      <c r="B8" s="204">
        <v>3</v>
      </c>
      <c r="C8" s="245">
        <f>'WS B.1 Audited S&amp;B Data'!F9</f>
        <v>0</v>
      </c>
      <c r="D8" s="439"/>
      <c r="E8" s="439"/>
      <c r="F8" s="440"/>
      <c r="G8" s="199"/>
      <c r="H8" s="245">
        <f t="shared" si="0"/>
        <v>0</v>
      </c>
    </row>
    <row r="9" spans="1:8" s="203" customFormat="1" ht="21" customHeight="1" x14ac:dyDescent="0.35">
      <c r="A9" s="324" t="s">
        <v>130</v>
      </c>
      <c r="B9" s="204">
        <v>4</v>
      </c>
      <c r="C9" s="245">
        <f>'WS B.1 Audited S&amp;B Data'!F10</f>
        <v>0</v>
      </c>
      <c r="D9" s="439"/>
      <c r="E9" s="439"/>
      <c r="F9" s="440"/>
      <c r="G9" s="199"/>
      <c r="H9" s="245">
        <f t="shared" si="0"/>
        <v>0</v>
      </c>
    </row>
    <row r="10" spans="1:8" s="203" customFormat="1" ht="21" customHeight="1" x14ac:dyDescent="0.35">
      <c r="A10" s="324" t="s">
        <v>13</v>
      </c>
      <c r="B10" s="204">
        <v>5</v>
      </c>
      <c r="C10" s="245">
        <f>'WS B.1 Audited S&amp;B Data'!F11</f>
        <v>0</v>
      </c>
      <c r="D10" s="439"/>
      <c r="E10" s="439"/>
      <c r="F10" s="440"/>
      <c r="G10" s="199"/>
      <c r="H10" s="245">
        <f t="shared" si="0"/>
        <v>0</v>
      </c>
    </row>
    <row r="11" spans="1:8" s="203" customFormat="1" ht="21" customHeight="1" x14ac:dyDescent="0.35">
      <c r="A11" s="324" t="s">
        <v>15</v>
      </c>
      <c r="B11" s="204">
        <v>6</v>
      </c>
      <c r="C11" s="245">
        <f>'WS B.1 Audited S&amp;B Data'!F12</f>
        <v>0</v>
      </c>
      <c r="D11" s="439"/>
      <c r="E11" s="439"/>
      <c r="F11" s="440"/>
      <c r="G11" s="199"/>
      <c r="H11" s="245">
        <f t="shared" si="0"/>
        <v>0</v>
      </c>
    </row>
    <row r="12" spans="1:8" s="203" customFormat="1" ht="21" customHeight="1" x14ac:dyDescent="0.35">
      <c r="A12" s="324" t="s">
        <v>17</v>
      </c>
      <c r="B12" s="204">
        <v>7</v>
      </c>
      <c r="C12" s="245">
        <f>'WS B.1 Audited S&amp;B Data'!F13</f>
        <v>0</v>
      </c>
      <c r="D12" s="439"/>
      <c r="E12" s="439"/>
      <c r="F12" s="440"/>
      <c r="G12" s="199"/>
      <c r="H12" s="245">
        <f t="shared" si="0"/>
        <v>0</v>
      </c>
    </row>
    <row r="13" spans="1:8" s="203" customFormat="1" ht="21" customHeight="1" x14ac:dyDescent="0.35">
      <c r="A13" s="324" t="s">
        <v>19</v>
      </c>
      <c r="B13" s="204">
        <v>8</v>
      </c>
      <c r="C13" s="245">
        <f>'WS B.1 Audited S&amp;B Data'!F14</f>
        <v>0</v>
      </c>
      <c r="D13" s="439"/>
      <c r="E13" s="439"/>
      <c r="F13" s="440"/>
      <c r="G13" s="199"/>
      <c r="H13" s="245">
        <f t="shared" si="0"/>
        <v>0</v>
      </c>
    </row>
    <row r="14" spans="1:8" s="203" customFormat="1" ht="21" customHeight="1" x14ac:dyDescent="0.35">
      <c r="A14" s="324" t="s">
        <v>21</v>
      </c>
      <c r="B14" s="204">
        <v>9</v>
      </c>
      <c r="C14" s="245">
        <f>'WS B.1 Audited S&amp;B Data'!F15</f>
        <v>0</v>
      </c>
      <c r="D14" s="439"/>
      <c r="E14" s="439"/>
      <c r="F14" s="440"/>
      <c r="G14" s="199"/>
      <c r="H14" s="245">
        <f t="shared" si="0"/>
        <v>0</v>
      </c>
    </row>
    <row r="15" spans="1:8" s="203" customFormat="1" ht="21" customHeight="1" x14ac:dyDescent="0.35">
      <c r="A15" s="324" t="s">
        <v>23</v>
      </c>
      <c r="B15" s="204">
        <v>10</v>
      </c>
      <c r="C15" s="245">
        <f>'WS B.1 Audited S&amp;B Data'!F16</f>
        <v>0</v>
      </c>
      <c r="D15" s="439"/>
      <c r="E15" s="439"/>
      <c r="F15" s="440"/>
      <c r="G15" s="199"/>
      <c r="H15" s="245">
        <f t="shared" si="0"/>
        <v>0</v>
      </c>
    </row>
    <row r="16" spans="1:8" s="203" customFormat="1" ht="21" customHeight="1" x14ac:dyDescent="0.35">
      <c r="A16" s="324" t="s">
        <v>225</v>
      </c>
      <c r="B16" s="204">
        <v>11</v>
      </c>
      <c r="C16" s="245">
        <f>'WS B.1 Audited S&amp;B Data'!F17</f>
        <v>0</v>
      </c>
      <c r="D16" s="439"/>
      <c r="E16" s="439"/>
      <c r="F16" s="440"/>
      <c r="G16" s="199"/>
      <c r="H16" s="245">
        <f t="shared" si="0"/>
        <v>0</v>
      </c>
    </row>
    <row r="17" spans="1:8" s="203" customFormat="1" ht="21" customHeight="1" x14ac:dyDescent="0.35">
      <c r="A17" s="324" t="s">
        <v>41</v>
      </c>
      <c r="B17" s="204">
        <v>12</v>
      </c>
      <c r="C17" s="245">
        <f>'WS B.1 Audited S&amp;B Data'!F18</f>
        <v>0</v>
      </c>
      <c r="D17" s="439"/>
      <c r="E17" s="439"/>
      <c r="F17" s="440"/>
      <c r="G17" s="199"/>
      <c r="H17" s="245">
        <f t="shared" si="0"/>
        <v>0</v>
      </c>
    </row>
    <row r="18" spans="1:8" s="203" customFormat="1" ht="21" customHeight="1" x14ac:dyDescent="0.35">
      <c r="A18" s="348" t="s">
        <v>43</v>
      </c>
      <c r="B18" s="296">
        <v>13</v>
      </c>
      <c r="C18" s="281">
        <f>'WS B.1 Audited S&amp;B Data'!F19</f>
        <v>0</v>
      </c>
      <c r="D18" s="439"/>
      <c r="E18" s="439"/>
      <c r="F18" s="441"/>
      <c r="G18" s="199"/>
      <c r="H18" s="281">
        <f t="shared" si="0"/>
        <v>0</v>
      </c>
    </row>
    <row r="19" spans="1:8" s="203" customFormat="1" ht="21" customHeight="1" x14ac:dyDescent="0.35">
      <c r="A19" s="349" t="s">
        <v>271</v>
      </c>
      <c r="B19" s="300"/>
      <c r="C19" s="301">
        <f>SUM(C6:C18)</f>
        <v>0</v>
      </c>
      <c r="D19" s="432">
        <f>SUM(D6:D18)</f>
        <v>0</v>
      </c>
      <c r="E19" s="432">
        <f>SUM(E6:E18)</f>
        <v>0</v>
      </c>
      <c r="F19" s="432">
        <f>SUM(F6:F18)</f>
        <v>0</v>
      </c>
      <c r="G19" s="432"/>
      <c r="H19" s="301">
        <f>SUM(H6:H18)</f>
        <v>0</v>
      </c>
    </row>
    <row r="20" spans="1:8" s="203" customFormat="1" ht="21" customHeight="1" x14ac:dyDescent="0.35">
      <c r="A20" s="350" t="s">
        <v>245</v>
      </c>
      <c r="B20" s="274"/>
      <c r="C20" s="280"/>
      <c r="D20" s="433"/>
      <c r="E20" s="433"/>
      <c r="F20" s="433"/>
      <c r="G20" s="433"/>
      <c r="H20" s="433"/>
    </row>
    <row r="21" spans="1:8" s="203" customFormat="1" ht="21" customHeight="1" x14ac:dyDescent="0.35">
      <c r="A21" s="324" t="s">
        <v>99</v>
      </c>
      <c r="B21" s="291">
        <v>14</v>
      </c>
      <c r="C21" s="294"/>
      <c r="D21" s="442"/>
      <c r="E21" s="439"/>
      <c r="F21" s="440"/>
      <c r="G21" s="199"/>
      <c r="H21" s="245">
        <f t="shared" si="0"/>
        <v>0</v>
      </c>
    </row>
    <row r="22" spans="1:8" s="203" customFormat="1" ht="21" customHeight="1" x14ac:dyDescent="0.35">
      <c r="A22" s="324" t="s">
        <v>153</v>
      </c>
      <c r="B22" s="291">
        <v>15</v>
      </c>
      <c r="C22" s="294"/>
      <c r="D22" s="442"/>
      <c r="E22" s="439"/>
      <c r="F22" s="440"/>
      <c r="G22" s="199"/>
      <c r="H22" s="245">
        <f t="shared" si="0"/>
        <v>0</v>
      </c>
    </row>
    <row r="23" spans="1:8" s="203" customFormat="1" ht="21" customHeight="1" x14ac:dyDescent="0.35">
      <c r="A23" s="324" t="s">
        <v>232</v>
      </c>
      <c r="B23" s="291">
        <v>16</v>
      </c>
      <c r="C23" s="294"/>
      <c r="D23" s="442"/>
      <c r="E23" s="439"/>
      <c r="F23" s="440"/>
      <c r="G23" s="199"/>
      <c r="H23" s="245">
        <f t="shared" si="0"/>
        <v>0</v>
      </c>
    </row>
    <row r="24" spans="1:8" s="203" customFormat="1" ht="21" customHeight="1" x14ac:dyDescent="0.35">
      <c r="A24" s="324" t="s">
        <v>100</v>
      </c>
      <c r="B24" s="291">
        <v>17</v>
      </c>
      <c r="C24" s="294"/>
      <c r="D24" s="442"/>
      <c r="E24" s="439"/>
      <c r="F24" s="440"/>
      <c r="G24" s="199"/>
      <c r="H24" s="245">
        <f t="shared" si="0"/>
        <v>0</v>
      </c>
    </row>
    <row r="25" spans="1:8" s="203" customFormat="1" ht="21" customHeight="1" x14ac:dyDescent="0.35">
      <c r="A25" s="324" t="s">
        <v>102</v>
      </c>
      <c r="B25" s="291">
        <v>18</v>
      </c>
      <c r="C25" s="294"/>
      <c r="D25" s="442"/>
      <c r="E25" s="439"/>
      <c r="F25" s="440"/>
      <c r="G25" s="199"/>
      <c r="H25" s="245">
        <f t="shared" si="0"/>
        <v>0</v>
      </c>
    </row>
    <row r="26" spans="1:8" s="203" customFormat="1" ht="21" customHeight="1" x14ac:dyDescent="0.35">
      <c r="A26" s="324" t="s">
        <v>230</v>
      </c>
      <c r="B26" s="291">
        <v>19</v>
      </c>
      <c r="C26" s="294"/>
      <c r="D26" s="442"/>
      <c r="E26" s="439"/>
      <c r="F26" s="440"/>
      <c r="G26" s="199"/>
      <c r="H26" s="245">
        <f t="shared" si="0"/>
        <v>0</v>
      </c>
    </row>
    <row r="27" spans="1:8" s="203" customFormat="1" ht="21" customHeight="1" x14ac:dyDescent="0.35">
      <c r="A27" s="324" t="s">
        <v>167</v>
      </c>
      <c r="B27" s="291">
        <v>20</v>
      </c>
      <c r="C27" s="294"/>
      <c r="D27" s="442"/>
      <c r="E27" s="439"/>
      <c r="F27" s="440"/>
      <c r="G27" s="199"/>
      <c r="H27" s="245">
        <f t="shared" si="0"/>
        <v>0</v>
      </c>
    </row>
    <row r="28" spans="1:8" s="203" customFormat="1" ht="21" customHeight="1" x14ac:dyDescent="0.35">
      <c r="A28" s="324" t="s">
        <v>97</v>
      </c>
      <c r="B28" s="291">
        <v>21</v>
      </c>
      <c r="C28" s="294"/>
      <c r="D28" s="442"/>
      <c r="E28" s="439"/>
      <c r="F28" s="440"/>
      <c r="G28" s="199"/>
      <c r="H28" s="245">
        <f t="shared" si="0"/>
        <v>0</v>
      </c>
    </row>
    <row r="29" spans="1:8" s="203" customFormat="1" ht="21" customHeight="1" x14ac:dyDescent="0.35">
      <c r="A29" s="324" t="s">
        <v>101</v>
      </c>
      <c r="B29" s="291">
        <v>22</v>
      </c>
      <c r="C29" s="294"/>
      <c r="D29" s="442"/>
      <c r="E29" s="439"/>
      <c r="F29" s="440"/>
      <c r="G29" s="199"/>
      <c r="H29" s="245">
        <f t="shared" si="0"/>
        <v>0</v>
      </c>
    </row>
    <row r="30" spans="1:8" s="203" customFormat="1" ht="21" customHeight="1" x14ac:dyDescent="0.35">
      <c r="A30" s="348" t="s">
        <v>120</v>
      </c>
      <c r="B30" s="292">
        <v>23</v>
      </c>
      <c r="C30" s="294"/>
      <c r="D30" s="442"/>
      <c r="E30" s="439"/>
      <c r="F30" s="441"/>
      <c r="G30" s="199"/>
      <c r="H30" s="281">
        <f t="shared" si="0"/>
        <v>0</v>
      </c>
    </row>
    <row r="31" spans="1:8" s="203" customFormat="1" ht="21" customHeight="1" x14ac:dyDescent="0.35">
      <c r="A31" s="349" t="s">
        <v>272</v>
      </c>
      <c r="B31" s="300"/>
      <c r="C31" s="302"/>
      <c r="D31" s="432">
        <f>SUM(D21:D30)</f>
        <v>0</v>
      </c>
      <c r="E31" s="432">
        <f t="shared" ref="E31:H31" si="1">SUM(E21:E30)</f>
        <v>0</v>
      </c>
      <c r="F31" s="432">
        <f t="shared" si="1"/>
        <v>0</v>
      </c>
      <c r="G31" s="432"/>
      <c r="H31" s="301">
        <f t="shared" si="1"/>
        <v>0</v>
      </c>
    </row>
    <row r="32" spans="1:8" s="203" customFormat="1" ht="27.5" customHeight="1" thickBot="1" x14ac:dyDescent="0.4">
      <c r="A32" s="393" t="s">
        <v>217</v>
      </c>
      <c r="B32" s="297"/>
      <c r="C32" s="293">
        <f>C19</f>
        <v>0</v>
      </c>
      <c r="D32" s="298">
        <f>D31+D19</f>
        <v>0</v>
      </c>
      <c r="E32" s="298">
        <f>E31+E19</f>
        <v>0</v>
      </c>
      <c r="F32" s="298">
        <f>F31+F19</f>
        <v>0</v>
      </c>
      <c r="G32" s="298"/>
      <c r="H32" s="299">
        <f>H19+H31</f>
        <v>0</v>
      </c>
    </row>
    <row r="33" spans="1:8" s="230" customFormat="1" x14ac:dyDescent="0.35">
      <c r="A33" s="325" t="s">
        <v>49</v>
      </c>
      <c r="B33" s="126">
        <f>Certification!$C$7</f>
        <v>0</v>
      </c>
      <c r="C33" s="127"/>
      <c r="D33" s="126"/>
      <c r="E33" s="74"/>
      <c r="F33" s="351"/>
      <c r="G33" s="351"/>
      <c r="H33" s="352"/>
    </row>
    <row r="34" spans="1:8" s="230" customFormat="1" x14ac:dyDescent="0.35">
      <c r="A34" s="325" t="s">
        <v>52</v>
      </c>
      <c r="B34" s="127">
        <f>Certification!$G$7</f>
        <v>0</v>
      </c>
      <c r="C34" s="127"/>
      <c r="D34" s="126"/>
      <c r="E34" s="74"/>
      <c r="F34" s="351"/>
      <c r="G34" s="351"/>
      <c r="H34" s="352"/>
    </row>
    <row r="35" spans="1:8" s="230" customFormat="1" ht="16" thickBot="1" x14ac:dyDescent="0.4">
      <c r="A35" s="353" t="s">
        <v>0</v>
      </c>
      <c r="B35" s="354" t="str">
        <f>Certification!$A$5</f>
        <v>SFY 2017-18</v>
      </c>
      <c r="C35" s="355"/>
      <c r="D35" s="354"/>
      <c r="E35" s="356"/>
      <c r="F35" s="357"/>
      <c r="G35" s="357"/>
      <c r="H35" s="358"/>
    </row>
    <row r="36" spans="1:8" s="230" customFormat="1" ht="16" hidden="1" thickTop="1" x14ac:dyDescent="0.35"/>
    <row r="37" spans="1:8" s="230" customFormat="1" hidden="1" x14ac:dyDescent="0.35"/>
    <row r="38" spans="1:8" s="230" customFormat="1" hidden="1" x14ac:dyDescent="0.35"/>
    <row r="39" spans="1:8" s="230" customFormat="1" hidden="1" x14ac:dyDescent="0.35"/>
    <row r="40" spans="1:8" s="230" customFormat="1" hidden="1" x14ac:dyDescent="0.35"/>
    <row r="41" spans="1:8" s="230" customFormat="1" hidden="1" x14ac:dyDescent="0.35"/>
    <row r="42" spans="1:8" s="230" customFormat="1" hidden="1" x14ac:dyDescent="0.35"/>
    <row r="43" spans="1:8" s="230" customFormat="1" hidden="1" x14ac:dyDescent="0.35"/>
    <row r="44" spans="1:8" s="230" customFormat="1" hidden="1" x14ac:dyDescent="0.35"/>
    <row r="45" spans="1:8" s="230" customFormat="1" hidden="1" x14ac:dyDescent="0.35"/>
    <row r="46" spans="1:8" s="230" customFormat="1" hidden="1" x14ac:dyDescent="0.35"/>
    <row r="47" spans="1:8" s="230" customFormat="1" hidden="1" x14ac:dyDescent="0.35"/>
    <row r="48" spans="1: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row r="125" s="230" customFormat="1" hidden="1" x14ac:dyDescent="0.35"/>
    <row r="126" s="230" customFormat="1" hidden="1" x14ac:dyDescent="0.35"/>
    <row r="127" s="230" customFormat="1" hidden="1" x14ac:dyDescent="0.35"/>
    <row r="128" s="230" customFormat="1" hidden="1" x14ac:dyDescent="0.35"/>
    <row r="129" s="230" customFormat="1" hidden="1" x14ac:dyDescent="0.35"/>
    <row r="130" s="230" customFormat="1" hidden="1" x14ac:dyDescent="0.35"/>
    <row r="131" s="230" customFormat="1" hidden="1" x14ac:dyDescent="0.35"/>
    <row r="132" s="230" customFormat="1" hidden="1" x14ac:dyDescent="0.35"/>
    <row r="133" s="230" customFormat="1" hidden="1" x14ac:dyDescent="0.35"/>
    <row r="134" s="230" customFormat="1" hidden="1" x14ac:dyDescent="0.35"/>
    <row r="135" s="230" customFormat="1" hidden="1" x14ac:dyDescent="0.35"/>
    <row r="136" s="230" customFormat="1" hidden="1" x14ac:dyDescent="0.35"/>
  </sheetData>
  <sheetProtection sheet="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election activeCell="H25" sqref="H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53</v>
      </c>
      <c r="S1" s="8"/>
    </row>
    <row r="2" spans="1:19" ht="15.5" x14ac:dyDescent="0.35">
      <c r="A2" s="197" t="s">
        <v>50</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8" t="s">
        <v>285</v>
      </c>
      <c r="B4" s="141"/>
      <c r="C4" s="254"/>
      <c r="D4" s="254"/>
      <c r="E4" s="254"/>
      <c r="F4" s="254"/>
      <c r="G4" s="254"/>
      <c r="H4" s="254"/>
      <c r="I4" s="254"/>
      <c r="J4" s="60"/>
      <c r="S4" s="8"/>
    </row>
    <row r="5" spans="1:19" ht="25.5" customHeight="1" thickBot="1" x14ac:dyDescent="0.4">
      <c r="A5" s="193"/>
      <c r="B5" s="141"/>
      <c r="C5" s="394" t="s">
        <v>265</v>
      </c>
      <c r="D5" s="395"/>
      <c r="E5" s="395"/>
      <c r="F5" s="395"/>
      <c r="G5" s="395"/>
      <c r="H5" s="395"/>
      <c r="I5" s="396"/>
      <c r="J5" s="60"/>
      <c r="S5" s="8"/>
    </row>
    <row r="6" spans="1:19" ht="97.5" customHeight="1" x14ac:dyDescent="0.35">
      <c r="A6" s="397"/>
      <c r="B6" s="398" t="s">
        <v>33</v>
      </c>
      <c r="C6" s="399" t="s">
        <v>240</v>
      </c>
      <c r="D6" s="399" t="s">
        <v>173</v>
      </c>
      <c r="E6" s="399" t="s">
        <v>174</v>
      </c>
      <c r="F6" s="399" t="s">
        <v>175</v>
      </c>
      <c r="G6" s="399" t="s">
        <v>241</v>
      </c>
      <c r="H6" s="399" t="s">
        <v>242</v>
      </c>
      <c r="I6" s="399" t="s">
        <v>176</v>
      </c>
      <c r="J6" s="400" t="s">
        <v>144</v>
      </c>
    </row>
    <row r="7" spans="1:19" s="17" customFormat="1" ht="24" customHeight="1" x14ac:dyDescent="0.3">
      <c r="A7" s="401"/>
      <c r="B7" s="402" t="s">
        <v>1</v>
      </c>
      <c r="C7" s="403" t="s">
        <v>2</v>
      </c>
      <c r="D7" s="403" t="s">
        <v>3</v>
      </c>
      <c r="E7" s="403" t="s">
        <v>4</v>
      </c>
      <c r="F7" s="403" t="s">
        <v>44</v>
      </c>
      <c r="G7" s="403" t="s">
        <v>5</v>
      </c>
      <c r="H7" s="403" t="s">
        <v>45</v>
      </c>
      <c r="I7" s="403" t="s">
        <v>143</v>
      </c>
      <c r="J7" s="404" t="s">
        <v>238</v>
      </c>
    </row>
    <row r="8" spans="1:19" ht="22" customHeight="1" x14ac:dyDescent="0.35">
      <c r="A8" s="365" t="s">
        <v>6</v>
      </c>
      <c r="B8" s="68" t="s">
        <v>7</v>
      </c>
      <c r="C8" s="306"/>
      <c r="D8" s="306"/>
      <c r="E8" s="306"/>
      <c r="F8" s="306"/>
      <c r="G8" s="306"/>
      <c r="H8" s="306"/>
      <c r="I8" s="306"/>
      <c r="J8" s="405">
        <f>SUM(C8:I8)</f>
        <v>0</v>
      </c>
    </row>
    <row r="9" spans="1:19" ht="22" customHeight="1" x14ac:dyDescent="0.35">
      <c r="A9" s="365" t="s">
        <v>8</v>
      </c>
      <c r="B9" s="68" t="s">
        <v>9</v>
      </c>
      <c r="C9" s="306"/>
      <c r="D9" s="306"/>
      <c r="E9" s="306"/>
      <c r="F9" s="306"/>
      <c r="G9" s="306"/>
      <c r="H9" s="306"/>
      <c r="I9" s="306"/>
      <c r="J9" s="405">
        <f t="shared" ref="J9:J20" si="0">SUM(C9:I9)</f>
        <v>0</v>
      </c>
    </row>
    <row r="10" spans="1:19" ht="22" customHeight="1" x14ac:dyDescent="0.35">
      <c r="A10" s="365" t="s">
        <v>10</v>
      </c>
      <c r="B10" s="68" t="s">
        <v>216</v>
      </c>
      <c r="C10" s="306"/>
      <c r="D10" s="306"/>
      <c r="E10" s="306"/>
      <c r="F10" s="306"/>
      <c r="G10" s="306"/>
      <c r="H10" s="306"/>
      <c r="I10" s="306"/>
      <c r="J10" s="405">
        <f t="shared" si="0"/>
        <v>0</v>
      </c>
    </row>
    <row r="11" spans="1:19" ht="22" customHeight="1" x14ac:dyDescent="0.35">
      <c r="A11" s="365" t="s">
        <v>11</v>
      </c>
      <c r="B11" s="68" t="s">
        <v>130</v>
      </c>
      <c r="C11" s="306"/>
      <c r="D11" s="306"/>
      <c r="E11" s="306"/>
      <c r="F11" s="306"/>
      <c r="G11" s="306"/>
      <c r="H11" s="306"/>
      <c r="I11" s="306"/>
      <c r="J11" s="405">
        <f t="shared" si="0"/>
        <v>0</v>
      </c>
    </row>
    <row r="12" spans="1:19" ht="22" customHeight="1" x14ac:dyDescent="0.35">
      <c r="A12" s="365" t="s">
        <v>12</v>
      </c>
      <c r="B12" s="68" t="s">
        <v>13</v>
      </c>
      <c r="C12" s="306"/>
      <c r="D12" s="306"/>
      <c r="E12" s="306"/>
      <c r="F12" s="306"/>
      <c r="G12" s="306"/>
      <c r="H12" s="306"/>
      <c r="I12" s="306"/>
      <c r="J12" s="405">
        <f t="shared" si="0"/>
        <v>0</v>
      </c>
    </row>
    <row r="13" spans="1:19" ht="22" customHeight="1" x14ac:dyDescent="0.35">
      <c r="A13" s="365" t="s">
        <v>14</v>
      </c>
      <c r="B13" s="68" t="s">
        <v>15</v>
      </c>
      <c r="C13" s="306"/>
      <c r="D13" s="306"/>
      <c r="E13" s="306"/>
      <c r="F13" s="306"/>
      <c r="G13" s="306"/>
      <c r="H13" s="306"/>
      <c r="I13" s="306"/>
      <c r="J13" s="405">
        <f t="shared" si="0"/>
        <v>0</v>
      </c>
    </row>
    <row r="14" spans="1:19" ht="22" customHeight="1" x14ac:dyDescent="0.35">
      <c r="A14" s="365" t="s">
        <v>16</v>
      </c>
      <c r="B14" s="68" t="s">
        <v>17</v>
      </c>
      <c r="C14" s="306"/>
      <c r="D14" s="306"/>
      <c r="E14" s="306"/>
      <c r="F14" s="306"/>
      <c r="G14" s="306"/>
      <c r="H14" s="306"/>
      <c r="I14" s="306"/>
      <c r="J14" s="405">
        <f t="shared" si="0"/>
        <v>0</v>
      </c>
    </row>
    <row r="15" spans="1:19" ht="22" customHeight="1" x14ac:dyDescent="0.35">
      <c r="A15" s="365" t="s">
        <v>18</v>
      </c>
      <c r="B15" s="68" t="s">
        <v>19</v>
      </c>
      <c r="C15" s="306"/>
      <c r="D15" s="306"/>
      <c r="E15" s="306"/>
      <c r="F15" s="306"/>
      <c r="G15" s="306"/>
      <c r="H15" s="306"/>
      <c r="I15" s="306"/>
      <c r="J15" s="405">
        <f t="shared" si="0"/>
        <v>0</v>
      </c>
    </row>
    <row r="16" spans="1:19" ht="22" customHeight="1" x14ac:dyDescent="0.35">
      <c r="A16" s="365" t="s">
        <v>20</v>
      </c>
      <c r="B16" s="68" t="s">
        <v>21</v>
      </c>
      <c r="C16" s="306"/>
      <c r="D16" s="306"/>
      <c r="E16" s="306"/>
      <c r="F16" s="306"/>
      <c r="G16" s="306"/>
      <c r="H16" s="306"/>
      <c r="I16" s="306"/>
      <c r="J16" s="405">
        <f t="shared" si="0"/>
        <v>0</v>
      </c>
    </row>
    <row r="17" spans="1:10" ht="22" customHeight="1" x14ac:dyDescent="0.35">
      <c r="A17" s="365" t="s">
        <v>22</v>
      </c>
      <c r="B17" s="68" t="s">
        <v>23</v>
      </c>
      <c r="C17" s="306"/>
      <c r="D17" s="306"/>
      <c r="E17" s="306"/>
      <c r="F17" s="306"/>
      <c r="G17" s="306"/>
      <c r="H17" s="306"/>
      <c r="I17" s="306"/>
      <c r="J17" s="405">
        <f t="shared" si="0"/>
        <v>0</v>
      </c>
    </row>
    <row r="18" spans="1:10" ht="22" customHeight="1" x14ac:dyDescent="0.35">
      <c r="A18" s="365" t="s">
        <v>24</v>
      </c>
      <c r="B18" s="68" t="s">
        <v>225</v>
      </c>
      <c r="C18" s="306"/>
      <c r="D18" s="306"/>
      <c r="E18" s="306"/>
      <c r="F18" s="306"/>
      <c r="G18" s="306"/>
      <c r="H18" s="306"/>
      <c r="I18" s="306"/>
      <c r="J18" s="405">
        <f t="shared" si="0"/>
        <v>0</v>
      </c>
    </row>
    <row r="19" spans="1:10" ht="22" customHeight="1" x14ac:dyDescent="0.35">
      <c r="A19" s="365" t="s">
        <v>40</v>
      </c>
      <c r="B19" s="68" t="s">
        <v>41</v>
      </c>
      <c r="C19" s="306"/>
      <c r="D19" s="306"/>
      <c r="E19" s="306"/>
      <c r="F19" s="306"/>
      <c r="G19" s="306"/>
      <c r="H19" s="306"/>
      <c r="I19" s="306"/>
      <c r="J19" s="405">
        <f t="shared" si="0"/>
        <v>0</v>
      </c>
    </row>
    <row r="20" spans="1:10" ht="22" customHeight="1" x14ac:dyDescent="0.35">
      <c r="A20" s="365" t="s">
        <v>42</v>
      </c>
      <c r="B20" s="68" t="s">
        <v>43</v>
      </c>
      <c r="C20" s="306"/>
      <c r="D20" s="306"/>
      <c r="E20" s="306"/>
      <c r="F20" s="306"/>
      <c r="G20" s="306"/>
      <c r="H20" s="306"/>
      <c r="I20" s="306"/>
      <c r="J20" s="405">
        <f t="shared" si="0"/>
        <v>0</v>
      </c>
    </row>
    <row r="21" spans="1:10" ht="32.5" customHeight="1" x14ac:dyDescent="0.35">
      <c r="A21" s="406"/>
      <c r="B21" s="407" t="s">
        <v>84</v>
      </c>
      <c r="C21" s="226">
        <f t="shared" ref="C21:J21" si="1">SUM(C8:C20)</f>
        <v>0</v>
      </c>
      <c r="D21" s="226">
        <f t="shared" si="1"/>
        <v>0</v>
      </c>
      <c r="E21" s="226">
        <f t="shared" si="1"/>
        <v>0</v>
      </c>
      <c r="F21" s="226">
        <f t="shared" si="1"/>
        <v>0</v>
      </c>
      <c r="G21" s="226">
        <f t="shared" si="1"/>
        <v>0</v>
      </c>
      <c r="H21" s="226">
        <f t="shared" si="1"/>
        <v>0</v>
      </c>
      <c r="I21" s="226">
        <f t="shared" si="1"/>
        <v>0</v>
      </c>
      <c r="J21" s="408">
        <f t="shared" si="1"/>
        <v>0</v>
      </c>
    </row>
    <row r="22" spans="1:10" ht="32.5" customHeight="1" x14ac:dyDescent="0.35">
      <c r="A22" s="406"/>
      <c r="B22" s="407"/>
      <c r="C22" s="266"/>
      <c r="D22" s="266"/>
      <c r="E22" s="266"/>
      <c r="F22" s="266"/>
      <c r="G22" s="409" t="s">
        <v>244</v>
      </c>
      <c r="H22" s="410"/>
      <c r="I22" s="410"/>
      <c r="J22" s="408">
        <f>H21</f>
        <v>0</v>
      </c>
    </row>
    <row r="23" spans="1:10" ht="16" customHeight="1" x14ac:dyDescent="0.35">
      <c r="A23" s="406" t="s">
        <v>49</v>
      </c>
      <c r="B23" s="411"/>
      <c r="C23" s="126"/>
      <c r="D23" s="148">
        <f>Certification!$C$7</f>
        <v>0</v>
      </c>
      <c r="E23" s="126"/>
      <c r="F23" s="412"/>
      <c r="G23" s="412"/>
      <c r="H23" s="412"/>
      <c r="I23" s="412"/>
      <c r="J23" s="413"/>
    </row>
    <row r="24" spans="1:10" ht="16" customHeight="1" x14ac:dyDescent="0.35">
      <c r="A24" s="406" t="s">
        <v>52</v>
      </c>
      <c r="B24" s="411"/>
      <c r="C24" s="184"/>
      <c r="D24" s="150">
        <f>Certification!$G$7</f>
        <v>0</v>
      </c>
      <c r="E24" s="184"/>
      <c r="F24" s="411"/>
      <c r="G24" s="411"/>
      <c r="H24" s="411"/>
      <c r="I24" s="411"/>
      <c r="J24" s="414"/>
    </row>
    <row r="25" spans="1:10" ht="16" customHeight="1" thickBot="1" x14ac:dyDescent="0.4">
      <c r="A25" s="415" t="s">
        <v>0</v>
      </c>
      <c r="B25" s="416"/>
      <c r="C25" s="334"/>
      <c r="D25" s="417" t="str">
        <f>Certification!$A$5</f>
        <v>SFY 2017-18</v>
      </c>
      <c r="E25" s="334"/>
      <c r="F25" s="416"/>
      <c r="G25" s="416"/>
      <c r="H25" s="416"/>
      <c r="I25" s="416"/>
      <c r="J25" s="418"/>
    </row>
    <row r="27" spans="1:10" hidden="1" x14ac:dyDescent="0.25">
      <c r="A27" s="15"/>
      <c r="B27" s="15"/>
      <c r="C27" s="15"/>
      <c r="D27" s="15"/>
      <c r="E27" s="15"/>
      <c r="F27" s="15"/>
      <c r="G27" s="15"/>
      <c r="H27" s="15"/>
      <c r="I27" s="15"/>
      <c r="J27" s="15"/>
    </row>
    <row r="30" spans="1:10" hidden="1" x14ac:dyDescent="0.25">
      <c r="J30" s="1"/>
    </row>
  </sheetData>
  <sheetProtection sheet="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topLeftCell="A10" zoomScale="83" zoomScaleNormal="83" zoomScaleSheetLayoutView="84" workbookViewId="0">
      <selection activeCell="B25" sqref="B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53</v>
      </c>
      <c r="S1" s="8"/>
    </row>
    <row r="2" spans="1:19" ht="15.5" x14ac:dyDescent="0.35">
      <c r="A2" s="197" t="s">
        <v>50</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8" t="s">
        <v>284</v>
      </c>
      <c r="B4" s="295"/>
      <c r="H4" s="60"/>
      <c r="I4" s="57"/>
      <c r="J4" s="57"/>
      <c r="S4" s="8"/>
    </row>
    <row r="5" spans="1:19" ht="23" customHeight="1" thickBot="1" x14ac:dyDescent="0.4">
      <c r="A5" s="193"/>
      <c r="B5" s="141"/>
      <c r="C5" s="256" t="s">
        <v>226</v>
      </c>
      <c r="D5" s="259"/>
      <c r="E5" s="259"/>
      <c r="F5" s="259"/>
      <c r="G5" s="257"/>
      <c r="H5" s="60"/>
      <c r="I5" s="57"/>
      <c r="J5" s="57"/>
      <c r="S5" s="8"/>
    </row>
    <row r="6" spans="1:19" ht="78" customHeight="1" x14ac:dyDescent="0.35">
      <c r="A6" s="66"/>
      <c r="B6" s="114" t="s">
        <v>33</v>
      </c>
      <c r="C6" s="142" t="s">
        <v>172</v>
      </c>
      <c r="D6" s="142" t="s">
        <v>173</v>
      </c>
      <c r="E6" s="142" t="s">
        <v>174</v>
      </c>
      <c r="F6" s="142" t="s">
        <v>175</v>
      </c>
      <c r="G6" s="142" t="s">
        <v>176</v>
      </c>
      <c r="H6" s="142" t="s">
        <v>144</v>
      </c>
      <c r="I6" s="142" t="s">
        <v>236</v>
      </c>
      <c r="J6" s="142" t="s">
        <v>140</v>
      </c>
    </row>
    <row r="7" spans="1:19" ht="16" customHeight="1" x14ac:dyDescent="0.35">
      <c r="A7" s="66"/>
      <c r="B7" s="143" t="s">
        <v>1</v>
      </c>
      <c r="C7" s="77" t="s">
        <v>2</v>
      </c>
      <c r="D7" s="77" t="s">
        <v>3</v>
      </c>
      <c r="E7" s="77" t="s">
        <v>4</v>
      </c>
      <c r="F7" s="77" t="s">
        <v>44</v>
      </c>
      <c r="G7" s="77" t="s">
        <v>5</v>
      </c>
      <c r="H7" s="144" t="s">
        <v>239</v>
      </c>
      <c r="I7" s="77" t="s">
        <v>143</v>
      </c>
      <c r="J7" s="77" t="s">
        <v>145</v>
      </c>
    </row>
    <row r="8" spans="1:19" ht="18" customHeight="1" x14ac:dyDescent="0.35">
      <c r="A8" s="95" t="s">
        <v>6</v>
      </c>
      <c r="B8" s="68" t="s">
        <v>7</v>
      </c>
      <c r="C8" s="443"/>
      <c r="D8" s="443"/>
      <c r="E8" s="443"/>
      <c r="F8" s="443"/>
      <c r="G8" s="443"/>
      <c r="H8" s="217">
        <f t="shared" ref="H8:H20" si="0">SUM(C8:G8)</f>
        <v>0</v>
      </c>
      <c r="I8" s="173"/>
      <c r="J8" s="145"/>
    </row>
    <row r="9" spans="1:19" ht="18" customHeight="1" x14ac:dyDescent="0.35">
      <c r="A9" s="95" t="s">
        <v>8</v>
      </c>
      <c r="B9" s="68" t="s">
        <v>9</v>
      </c>
      <c r="C9" s="443"/>
      <c r="D9" s="443"/>
      <c r="E9" s="443"/>
      <c r="F9" s="443"/>
      <c r="G9" s="443"/>
      <c r="H9" s="217">
        <f t="shared" si="0"/>
        <v>0</v>
      </c>
      <c r="I9" s="173"/>
      <c r="J9" s="145"/>
    </row>
    <row r="10" spans="1:19" ht="18" customHeight="1" x14ac:dyDescent="0.35">
      <c r="A10" s="95" t="s">
        <v>10</v>
      </c>
      <c r="B10" s="68" t="s">
        <v>216</v>
      </c>
      <c r="C10" s="443"/>
      <c r="D10" s="443"/>
      <c r="E10" s="443"/>
      <c r="F10" s="443"/>
      <c r="G10" s="443"/>
      <c r="H10" s="217">
        <f t="shared" si="0"/>
        <v>0</v>
      </c>
      <c r="I10" s="173"/>
      <c r="J10" s="145"/>
    </row>
    <row r="11" spans="1:19" ht="18" customHeight="1" x14ac:dyDescent="0.35">
      <c r="A11" s="95" t="s">
        <v>11</v>
      </c>
      <c r="B11" s="68" t="s">
        <v>130</v>
      </c>
      <c r="C11" s="443"/>
      <c r="D11" s="443"/>
      <c r="E11" s="443"/>
      <c r="F11" s="443"/>
      <c r="G11" s="443"/>
      <c r="H11" s="217">
        <f t="shared" si="0"/>
        <v>0</v>
      </c>
      <c r="I11" s="173"/>
      <c r="J11" s="145"/>
    </row>
    <row r="12" spans="1:19" ht="18" customHeight="1" x14ac:dyDescent="0.35">
      <c r="A12" s="95" t="s">
        <v>12</v>
      </c>
      <c r="B12" s="68" t="s">
        <v>13</v>
      </c>
      <c r="C12" s="443"/>
      <c r="D12" s="443"/>
      <c r="E12" s="443"/>
      <c r="F12" s="443"/>
      <c r="G12" s="443"/>
      <c r="H12" s="217">
        <f t="shared" si="0"/>
        <v>0</v>
      </c>
      <c r="I12" s="173"/>
      <c r="J12" s="145"/>
    </row>
    <row r="13" spans="1:19" ht="18" customHeight="1" x14ac:dyDescent="0.35">
      <c r="A13" s="95" t="s">
        <v>14</v>
      </c>
      <c r="B13" s="68" t="s">
        <v>15</v>
      </c>
      <c r="C13" s="443"/>
      <c r="D13" s="443"/>
      <c r="E13" s="443"/>
      <c r="F13" s="443"/>
      <c r="G13" s="443"/>
      <c r="H13" s="217">
        <f t="shared" si="0"/>
        <v>0</v>
      </c>
      <c r="I13" s="173"/>
      <c r="J13" s="145"/>
    </row>
    <row r="14" spans="1:19" ht="18" customHeight="1" x14ac:dyDescent="0.35">
      <c r="A14" s="95" t="s">
        <v>16</v>
      </c>
      <c r="B14" s="68" t="s">
        <v>17</v>
      </c>
      <c r="C14" s="443"/>
      <c r="D14" s="443"/>
      <c r="E14" s="443"/>
      <c r="F14" s="443"/>
      <c r="G14" s="443"/>
      <c r="H14" s="217">
        <f t="shared" si="0"/>
        <v>0</v>
      </c>
      <c r="I14" s="173"/>
      <c r="J14" s="145"/>
    </row>
    <row r="15" spans="1:19" ht="18" customHeight="1" x14ac:dyDescent="0.35">
      <c r="A15" s="95" t="s">
        <v>18</v>
      </c>
      <c r="B15" s="68" t="s">
        <v>19</v>
      </c>
      <c r="C15" s="443"/>
      <c r="D15" s="443"/>
      <c r="E15" s="443"/>
      <c r="F15" s="443"/>
      <c r="G15" s="443"/>
      <c r="H15" s="217">
        <f t="shared" si="0"/>
        <v>0</v>
      </c>
      <c r="I15" s="173"/>
      <c r="J15" s="145"/>
    </row>
    <row r="16" spans="1:19" ht="18" customHeight="1" x14ac:dyDescent="0.35">
      <c r="A16" s="95" t="s">
        <v>20</v>
      </c>
      <c r="B16" s="68" t="s">
        <v>21</v>
      </c>
      <c r="C16" s="443"/>
      <c r="D16" s="443"/>
      <c r="E16" s="443"/>
      <c r="F16" s="443"/>
      <c r="G16" s="443"/>
      <c r="H16" s="217">
        <f t="shared" si="0"/>
        <v>0</v>
      </c>
      <c r="I16" s="173"/>
      <c r="J16" s="145"/>
    </row>
    <row r="17" spans="1:10" ht="18" customHeight="1" x14ac:dyDescent="0.35">
      <c r="A17" s="95" t="s">
        <v>22</v>
      </c>
      <c r="B17" s="68" t="s">
        <v>23</v>
      </c>
      <c r="C17" s="443"/>
      <c r="D17" s="443"/>
      <c r="E17" s="443"/>
      <c r="F17" s="443"/>
      <c r="G17" s="443"/>
      <c r="H17" s="217">
        <f t="shared" si="0"/>
        <v>0</v>
      </c>
      <c r="I17" s="173"/>
      <c r="J17" s="145"/>
    </row>
    <row r="18" spans="1:10" ht="18" customHeight="1" x14ac:dyDescent="0.35">
      <c r="A18" s="95" t="s">
        <v>24</v>
      </c>
      <c r="B18" s="68" t="s">
        <v>225</v>
      </c>
      <c r="C18" s="443"/>
      <c r="D18" s="443"/>
      <c r="E18" s="443"/>
      <c r="F18" s="443"/>
      <c r="G18" s="443"/>
      <c r="H18" s="217">
        <f t="shared" si="0"/>
        <v>0</v>
      </c>
      <c r="I18" s="173"/>
      <c r="J18" s="145"/>
    </row>
    <row r="19" spans="1:10" ht="18" customHeight="1" x14ac:dyDescent="0.35">
      <c r="A19" s="95" t="s">
        <v>40</v>
      </c>
      <c r="B19" s="68" t="s">
        <v>41</v>
      </c>
      <c r="C19" s="443"/>
      <c r="D19" s="443"/>
      <c r="E19" s="443"/>
      <c r="F19" s="443"/>
      <c r="G19" s="443"/>
      <c r="H19" s="217">
        <f t="shared" si="0"/>
        <v>0</v>
      </c>
      <c r="I19" s="173"/>
      <c r="J19" s="145"/>
    </row>
    <row r="20" spans="1:10" ht="18" customHeight="1" thickBot="1" x14ac:dyDescent="0.4">
      <c r="A20" s="95" t="s">
        <v>42</v>
      </c>
      <c r="B20" s="68" t="s">
        <v>43</v>
      </c>
      <c r="C20" s="443"/>
      <c r="D20" s="443"/>
      <c r="E20" s="443"/>
      <c r="F20" s="443"/>
      <c r="G20" s="443"/>
      <c r="H20" s="285">
        <f t="shared" si="0"/>
        <v>0</v>
      </c>
      <c r="I20" s="306"/>
      <c r="J20" s="307"/>
    </row>
    <row r="21" spans="1:10" ht="18" customHeight="1" thickBot="1" x14ac:dyDescent="0.4">
      <c r="A21" s="419" t="s">
        <v>278</v>
      </c>
      <c r="B21" s="420"/>
      <c r="C21" s="421">
        <f>SUM(C8:C20)</f>
        <v>0</v>
      </c>
      <c r="D21" s="421">
        <f t="shared" ref="D21:I21" si="1">SUM(D8:D20)</f>
        <v>0</v>
      </c>
      <c r="E21" s="421">
        <f t="shared" si="1"/>
        <v>0</v>
      </c>
      <c r="F21" s="421">
        <f t="shared" si="1"/>
        <v>0</v>
      </c>
      <c r="G21" s="421">
        <f t="shared" si="1"/>
        <v>0</v>
      </c>
      <c r="H21" s="421">
        <f>SUM(H8:H20)</f>
        <v>0</v>
      </c>
      <c r="I21" s="421">
        <f t="shared" si="1"/>
        <v>0</v>
      </c>
      <c r="J21" s="434"/>
    </row>
    <row r="22" spans="1:10" ht="18" customHeight="1" x14ac:dyDescent="0.35">
      <c r="A22" s="271" t="s">
        <v>245</v>
      </c>
      <c r="B22" s="68"/>
      <c r="C22" s="272"/>
      <c r="D22" s="272"/>
      <c r="E22" s="272"/>
      <c r="F22" s="272"/>
      <c r="G22" s="272"/>
      <c r="H22" s="272"/>
      <c r="I22" s="272"/>
      <c r="J22" s="272"/>
    </row>
    <row r="23" spans="1:10" ht="18" customHeight="1" x14ac:dyDescent="0.35">
      <c r="A23" s="95" t="s">
        <v>96</v>
      </c>
      <c r="B23" s="68" t="s">
        <v>99</v>
      </c>
      <c r="C23" s="443"/>
      <c r="D23" s="443"/>
      <c r="E23" s="443"/>
      <c r="F23" s="443"/>
      <c r="G23" s="443"/>
      <c r="H23" s="217">
        <f t="shared" ref="H23:H32" si="2">SUM(C23:G23)</f>
        <v>0</v>
      </c>
      <c r="I23" s="173"/>
      <c r="J23" s="145"/>
    </row>
    <row r="24" spans="1:10" ht="18" customHeight="1" x14ac:dyDescent="0.35">
      <c r="A24" s="95" t="s">
        <v>98</v>
      </c>
      <c r="B24" s="68" t="s">
        <v>153</v>
      </c>
      <c r="C24" s="443"/>
      <c r="D24" s="443"/>
      <c r="E24" s="443"/>
      <c r="F24" s="443"/>
      <c r="G24" s="443"/>
      <c r="H24" s="217">
        <f t="shared" si="2"/>
        <v>0</v>
      </c>
      <c r="I24" s="173"/>
      <c r="J24" s="145"/>
    </row>
    <row r="25" spans="1:10" ht="18" customHeight="1" x14ac:dyDescent="0.35">
      <c r="A25" s="95" t="s">
        <v>103</v>
      </c>
      <c r="B25" s="68" t="s">
        <v>232</v>
      </c>
      <c r="C25" s="443"/>
      <c r="D25" s="443"/>
      <c r="E25" s="443"/>
      <c r="F25" s="443"/>
      <c r="G25" s="443"/>
      <c r="H25" s="217">
        <f t="shared" si="2"/>
        <v>0</v>
      </c>
      <c r="I25" s="173"/>
      <c r="J25" s="145"/>
    </row>
    <row r="26" spans="1:10" ht="18" customHeight="1" x14ac:dyDescent="0.35">
      <c r="A26" s="95" t="s">
        <v>104</v>
      </c>
      <c r="B26" s="68" t="s">
        <v>100</v>
      </c>
      <c r="C26" s="443"/>
      <c r="D26" s="443"/>
      <c r="E26" s="443"/>
      <c r="F26" s="443"/>
      <c r="G26" s="443"/>
      <c r="H26" s="217">
        <f t="shared" si="2"/>
        <v>0</v>
      </c>
      <c r="I26" s="173"/>
      <c r="J26" s="145"/>
    </row>
    <row r="27" spans="1:10" ht="18" customHeight="1" x14ac:dyDescent="0.35">
      <c r="A27" s="95" t="s">
        <v>105</v>
      </c>
      <c r="B27" s="68" t="s">
        <v>102</v>
      </c>
      <c r="C27" s="443"/>
      <c r="D27" s="443"/>
      <c r="E27" s="443"/>
      <c r="F27" s="443"/>
      <c r="G27" s="443"/>
      <c r="H27" s="217">
        <f t="shared" si="2"/>
        <v>0</v>
      </c>
      <c r="I27" s="173"/>
      <c r="J27" s="145"/>
    </row>
    <row r="28" spans="1:10" ht="18" customHeight="1" x14ac:dyDescent="0.35">
      <c r="A28" s="95" t="s">
        <v>110</v>
      </c>
      <c r="B28" s="68" t="s">
        <v>230</v>
      </c>
      <c r="C28" s="443"/>
      <c r="D28" s="443"/>
      <c r="E28" s="443"/>
      <c r="F28" s="443"/>
      <c r="G28" s="443"/>
      <c r="H28" s="217">
        <f t="shared" si="2"/>
        <v>0</v>
      </c>
      <c r="I28" s="173"/>
      <c r="J28" s="145"/>
    </row>
    <row r="29" spans="1:10" ht="18" customHeight="1" x14ac:dyDescent="0.35">
      <c r="A29" s="95" t="s">
        <v>106</v>
      </c>
      <c r="B29" s="68" t="s">
        <v>167</v>
      </c>
      <c r="C29" s="443"/>
      <c r="D29" s="443"/>
      <c r="E29" s="443"/>
      <c r="F29" s="443"/>
      <c r="G29" s="443"/>
      <c r="H29" s="217">
        <f t="shared" si="2"/>
        <v>0</v>
      </c>
      <c r="I29" s="173"/>
      <c r="J29" s="145"/>
    </row>
    <row r="30" spans="1:10" ht="18" customHeight="1" x14ac:dyDescent="0.35">
      <c r="A30" s="95" t="s">
        <v>107</v>
      </c>
      <c r="B30" s="68" t="s">
        <v>97</v>
      </c>
      <c r="C30" s="443"/>
      <c r="D30" s="443"/>
      <c r="E30" s="443"/>
      <c r="F30" s="443"/>
      <c r="G30" s="443"/>
      <c r="H30" s="217">
        <f t="shared" si="2"/>
        <v>0</v>
      </c>
      <c r="I30" s="173"/>
      <c r="J30" s="145"/>
    </row>
    <row r="31" spans="1:10" ht="18" customHeight="1" x14ac:dyDescent="0.35">
      <c r="A31" s="95" t="s">
        <v>108</v>
      </c>
      <c r="B31" s="68" t="s">
        <v>101</v>
      </c>
      <c r="C31" s="443"/>
      <c r="D31" s="443"/>
      <c r="E31" s="443"/>
      <c r="F31" s="443"/>
      <c r="G31" s="443"/>
      <c r="H31" s="217">
        <f t="shared" si="2"/>
        <v>0</v>
      </c>
      <c r="I31" s="173"/>
      <c r="J31" s="145"/>
    </row>
    <row r="32" spans="1:10" ht="18" customHeight="1" thickBot="1" x14ac:dyDescent="0.4">
      <c r="A32" s="95" t="s">
        <v>109</v>
      </c>
      <c r="B32" s="68" t="s">
        <v>120</v>
      </c>
      <c r="C32" s="443"/>
      <c r="D32" s="443"/>
      <c r="E32" s="443"/>
      <c r="F32" s="443"/>
      <c r="G32" s="443"/>
      <c r="H32" s="285">
        <f t="shared" si="2"/>
        <v>0</v>
      </c>
      <c r="I32" s="306"/>
      <c r="J32" s="307"/>
    </row>
    <row r="33" spans="1:10" ht="18" customHeight="1" thickBot="1" x14ac:dyDescent="0.4">
      <c r="A33" s="419" t="s">
        <v>279</v>
      </c>
      <c r="B33" s="420"/>
      <c r="C33" s="421">
        <f>SUM(C23:C32)</f>
        <v>0</v>
      </c>
      <c r="D33" s="421">
        <f t="shared" ref="D33:G33" si="3">SUM(D23:D32)</f>
        <v>0</v>
      </c>
      <c r="E33" s="421">
        <f t="shared" si="3"/>
        <v>0</v>
      </c>
      <c r="F33" s="421">
        <f t="shared" si="3"/>
        <v>0</v>
      </c>
      <c r="G33" s="421">
        <f t="shared" si="3"/>
        <v>0</v>
      </c>
      <c r="H33" s="421">
        <f>SUM(H23:H32)</f>
        <v>0</v>
      </c>
      <c r="I33" s="421">
        <f>SUM(I23:I32)</f>
        <v>0</v>
      </c>
      <c r="J33" s="434"/>
    </row>
    <row r="34" spans="1:10" ht="26.25" customHeight="1" thickBot="1" x14ac:dyDescent="0.4">
      <c r="A34" s="422" t="s">
        <v>273</v>
      </c>
      <c r="B34" s="423"/>
      <c r="C34" s="309">
        <f t="shared" ref="C34:I34" si="4">C21+C33</f>
        <v>0</v>
      </c>
      <c r="D34" s="309">
        <f t="shared" si="4"/>
        <v>0</v>
      </c>
      <c r="E34" s="309">
        <f t="shared" si="4"/>
        <v>0</v>
      </c>
      <c r="F34" s="309">
        <f t="shared" si="4"/>
        <v>0</v>
      </c>
      <c r="G34" s="309">
        <f t="shared" si="4"/>
        <v>0</v>
      </c>
      <c r="H34" s="309">
        <f t="shared" si="4"/>
        <v>0</v>
      </c>
      <c r="I34" s="309">
        <f t="shared" si="4"/>
        <v>0</v>
      </c>
      <c r="J34" s="310"/>
    </row>
    <row r="35" spans="1:10" ht="23.5" customHeight="1" x14ac:dyDescent="0.35">
      <c r="A35" s="147"/>
      <c r="B35" s="147"/>
      <c r="C35" s="227"/>
      <c r="D35" s="227"/>
      <c r="E35" s="227"/>
      <c r="F35" s="227"/>
      <c r="G35" s="260" t="s">
        <v>288</v>
      </c>
      <c r="H35" s="226">
        <f>'C.3 Equip Depreciation'!L38</f>
        <v>0</v>
      </c>
      <c r="I35" s="228"/>
      <c r="J35" s="66"/>
    </row>
    <row r="36" spans="1:10" ht="23.5" customHeight="1" x14ac:dyDescent="0.35">
      <c r="A36" s="147"/>
      <c r="B36" s="147"/>
      <c r="C36" s="227"/>
      <c r="D36" s="227"/>
      <c r="E36" s="227"/>
      <c r="F36" s="227"/>
      <c r="G36" s="260" t="s">
        <v>136</v>
      </c>
      <c r="H36" s="226">
        <f>H34+H35</f>
        <v>0</v>
      </c>
      <c r="I36" s="228"/>
      <c r="J36" s="66"/>
    </row>
    <row r="37" spans="1:10" ht="15.5" x14ac:dyDescent="0.35">
      <c r="A37" s="66" t="s">
        <v>49</v>
      </c>
      <c r="B37" s="66"/>
      <c r="C37" s="126"/>
      <c r="D37" s="148">
        <f>Certification!$C$7</f>
        <v>0</v>
      </c>
      <c r="E37" s="126"/>
      <c r="F37" s="149"/>
      <c r="G37" s="149"/>
      <c r="H37" s="149"/>
      <c r="I37" s="66"/>
      <c r="J37" s="66"/>
    </row>
    <row r="38" spans="1:10" ht="15.5" x14ac:dyDescent="0.35">
      <c r="A38" s="66" t="s">
        <v>52</v>
      </c>
      <c r="B38" s="66"/>
      <c r="C38" s="184"/>
      <c r="D38" s="150">
        <f>Certification!$G$7</f>
        <v>0</v>
      </c>
      <c r="E38" s="184"/>
      <c r="F38" s="66"/>
      <c r="G38" s="66"/>
      <c r="H38" s="121"/>
      <c r="I38" s="66"/>
      <c r="J38" s="66"/>
    </row>
    <row r="39" spans="1:10" ht="15.5" x14ac:dyDescent="0.35">
      <c r="A39" s="66" t="s">
        <v>0</v>
      </c>
      <c r="B39" s="66"/>
      <c r="C39" s="183"/>
      <c r="D39" s="108" t="str">
        <f>Certification!$A$5</f>
        <v>SFY 2017-18</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sheet="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opLeftCell="A13" zoomScale="85" zoomScaleNormal="100" workbookViewId="0">
      <selection activeCell="I40" sqref="I40"/>
    </sheetView>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53</v>
      </c>
    </row>
    <row r="2" spans="1:21" s="1" customFormat="1" ht="15.5" x14ac:dyDescent="0.35">
      <c r="A2" s="197" t="s">
        <v>50</v>
      </c>
    </row>
    <row r="3" spans="1:21" s="1" customFormat="1" ht="15.5" x14ac:dyDescent="0.35">
      <c r="A3" s="197" t="s">
        <v>34</v>
      </c>
    </row>
    <row r="4" spans="1:21" s="1" customFormat="1" ht="23.5" customHeight="1" thickBot="1" x14ac:dyDescent="0.4">
      <c r="A4" s="193" t="s">
        <v>286</v>
      </c>
      <c r="B4" s="56"/>
      <c r="C4" s="56"/>
      <c r="D4" s="56"/>
      <c r="E4" s="56"/>
      <c r="F4" s="56"/>
      <c r="G4" s="56"/>
      <c r="H4" s="56"/>
      <c r="I4" s="56"/>
      <c r="J4" s="56"/>
      <c r="K4" s="56"/>
      <c r="L4" s="56"/>
      <c r="M4" s="23"/>
      <c r="N4" s="23"/>
    </row>
    <row r="5" spans="1:21" s="27" customFormat="1" ht="93.5" thickBot="1" x14ac:dyDescent="0.4">
      <c r="A5" s="151" t="s">
        <v>121</v>
      </c>
      <c r="B5" s="151" t="s">
        <v>122</v>
      </c>
      <c r="C5" s="152" t="s">
        <v>149</v>
      </c>
      <c r="D5" s="152" t="s">
        <v>123</v>
      </c>
      <c r="E5" s="153" t="s">
        <v>146</v>
      </c>
      <c r="F5" s="153" t="s">
        <v>154</v>
      </c>
      <c r="G5" s="153" t="s">
        <v>141</v>
      </c>
      <c r="H5" s="153" t="s">
        <v>135</v>
      </c>
      <c r="I5" s="153" t="s">
        <v>134</v>
      </c>
      <c r="J5" s="152" t="s">
        <v>150</v>
      </c>
      <c r="K5" s="153" t="s">
        <v>124</v>
      </c>
      <c r="L5" s="154" t="s">
        <v>125</v>
      </c>
      <c r="M5" s="25"/>
      <c r="N5" s="26"/>
    </row>
    <row r="6" spans="1:21" s="27" customFormat="1" ht="16" thickBot="1" x14ac:dyDescent="0.4">
      <c r="A6" s="155" t="s">
        <v>151</v>
      </c>
      <c r="B6" s="156"/>
      <c r="C6" s="157"/>
      <c r="D6" s="157"/>
      <c r="E6" s="158"/>
      <c r="F6" s="158"/>
      <c r="G6" s="158"/>
      <c r="H6" s="158"/>
      <c r="I6" s="158"/>
      <c r="J6" s="158"/>
      <c r="K6" s="158"/>
      <c r="L6" s="159"/>
      <c r="M6" s="25"/>
      <c r="N6" s="26"/>
    </row>
    <row r="7" spans="1:21" s="38" customFormat="1" ht="15.5" x14ac:dyDescent="0.35">
      <c r="A7" s="444"/>
      <c r="B7" s="445"/>
      <c r="C7" s="160"/>
      <c r="D7" s="161"/>
      <c r="E7" s="215"/>
      <c r="F7" s="215"/>
      <c r="G7" s="446"/>
      <c r="H7" s="447" t="str">
        <f>IF(D7&gt;0,((E7-F7)/D7)," ")</f>
        <v xml:space="preserve"> </v>
      </c>
      <c r="I7" s="162"/>
      <c r="J7" s="163"/>
      <c r="K7" s="448"/>
      <c r="L7" s="448"/>
      <c r="M7" s="36"/>
      <c r="N7" s="37"/>
    </row>
    <row r="8" spans="1:21" s="38" customFormat="1" ht="15.5" x14ac:dyDescent="0.35">
      <c r="A8" s="444"/>
      <c r="B8" s="445"/>
      <c r="C8" s="160"/>
      <c r="D8" s="161"/>
      <c r="E8" s="215"/>
      <c r="F8" s="215"/>
      <c r="G8" s="446"/>
      <c r="H8" s="449" t="str">
        <f>IF(D8&gt;0,((E8-F8)/D8)," ")</f>
        <v xml:space="preserve"> </v>
      </c>
      <c r="I8" s="162"/>
      <c r="J8" s="163"/>
      <c r="K8" s="448"/>
      <c r="L8" s="448"/>
      <c r="M8" s="39"/>
      <c r="N8" s="37"/>
      <c r="U8" s="38" t="s">
        <v>58</v>
      </c>
    </row>
    <row r="9" spans="1:21" s="38" customFormat="1" ht="15.5" x14ac:dyDescent="0.35">
      <c r="A9" s="444"/>
      <c r="B9" s="445"/>
      <c r="C9" s="160"/>
      <c r="D9" s="161"/>
      <c r="E9" s="215"/>
      <c r="F9" s="215"/>
      <c r="G9" s="446"/>
      <c r="H9" s="449" t="str">
        <f t="shared" ref="H9:H37" si="0">IF(D9&gt;0,((E9-F9)/D9)," ")</f>
        <v xml:space="preserve"> </v>
      </c>
      <c r="I9" s="162"/>
      <c r="J9" s="163"/>
      <c r="K9" s="448"/>
      <c r="L9" s="448"/>
      <c r="M9" s="39"/>
      <c r="N9" s="37"/>
      <c r="U9" s="38" t="s">
        <v>57</v>
      </c>
    </row>
    <row r="10" spans="1:21" s="38" customFormat="1" ht="15.5" x14ac:dyDescent="0.35">
      <c r="A10" s="444"/>
      <c r="B10" s="445"/>
      <c r="C10" s="160"/>
      <c r="D10" s="161"/>
      <c r="E10" s="215"/>
      <c r="F10" s="215"/>
      <c r="G10" s="446"/>
      <c r="H10" s="449" t="str">
        <f t="shared" si="0"/>
        <v xml:space="preserve"> </v>
      </c>
      <c r="I10" s="162"/>
      <c r="J10" s="163"/>
      <c r="K10" s="448"/>
      <c r="L10" s="448"/>
      <c r="M10" s="39"/>
      <c r="N10" s="37"/>
    </row>
    <row r="11" spans="1:21" s="38" customFormat="1" ht="15.5" x14ac:dyDescent="0.35">
      <c r="A11" s="444"/>
      <c r="B11" s="445"/>
      <c r="C11" s="160"/>
      <c r="D11" s="161"/>
      <c r="E11" s="215"/>
      <c r="F11" s="215"/>
      <c r="G11" s="446"/>
      <c r="H11" s="449" t="str">
        <f t="shared" si="0"/>
        <v xml:space="preserve"> </v>
      </c>
      <c r="I11" s="162"/>
      <c r="J11" s="163"/>
      <c r="K11" s="448"/>
      <c r="L11" s="448"/>
      <c r="M11" s="39"/>
      <c r="N11" s="37"/>
    </row>
    <row r="12" spans="1:21" s="38" customFormat="1" ht="15.5" x14ac:dyDescent="0.35">
      <c r="A12" s="444"/>
      <c r="B12" s="445"/>
      <c r="C12" s="160"/>
      <c r="D12" s="161"/>
      <c r="E12" s="215"/>
      <c r="F12" s="215"/>
      <c r="G12" s="446"/>
      <c r="H12" s="449" t="str">
        <f t="shared" si="0"/>
        <v xml:space="preserve"> </v>
      </c>
      <c r="I12" s="162"/>
      <c r="J12" s="163"/>
      <c r="K12" s="448"/>
      <c r="L12" s="448"/>
      <c r="M12" s="39"/>
      <c r="N12" s="37"/>
    </row>
    <row r="13" spans="1:21" s="38" customFormat="1" ht="15.5" x14ac:dyDescent="0.35">
      <c r="A13" s="444"/>
      <c r="B13" s="445"/>
      <c r="C13" s="160"/>
      <c r="D13" s="161"/>
      <c r="E13" s="215"/>
      <c r="F13" s="215"/>
      <c r="G13" s="446"/>
      <c r="H13" s="449" t="str">
        <f t="shared" si="0"/>
        <v xml:space="preserve"> </v>
      </c>
      <c r="I13" s="162"/>
      <c r="J13" s="163"/>
      <c r="K13" s="448"/>
      <c r="L13" s="448"/>
      <c r="M13" s="39"/>
      <c r="N13" s="37"/>
    </row>
    <row r="14" spans="1:21" s="38" customFormat="1" ht="15.5" x14ac:dyDescent="0.35">
      <c r="A14" s="444"/>
      <c r="B14" s="445"/>
      <c r="C14" s="160"/>
      <c r="D14" s="161"/>
      <c r="E14" s="215"/>
      <c r="F14" s="215"/>
      <c r="G14" s="446"/>
      <c r="H14" s="449" t="str">
        <f t="shared" si="0"/>
        <v xml:space="preserve"> </v>
      </c>
      <c r="I14" s="162"/>
      <c r="J14" s="163"/>
      <c r="K14" s="448"/>
      <c r="L14" s="448"/>
      <c r="M14" s="39"/>
      <c r="N14" s="37"/>
    </row>
    <row r="15" spans="1:21" s="38" customFormat="1" ht="15.5" x14ac:dyDescent="0.35">
      <c r="A15" s="444"/>
      <c r="B15" s="445"/>
      <c r="C15" s="160"/>
      <c r="D15" s="161"/>
      <c r="E15" s="215"/>
      <c r="F15" s="215"/>
      <c r="G15" s="446"/>
      <c r="H15" s="449" t="str">
        <f t="shared" si="0"/>
        <v xml:space="preserve"> </v>
      </c>
      <c r="I15" s="162"/>
      <c r="J15" s="163"/>
      <c r="K15" s="448"/>
      <c r="L15" s="448"/>
      <c r="M15" s="39"/>
      <c r="N15" s="37"/>
    </row>
    <row r="16" spans="1:21" s="38" customFormat="1" ht="15.5" x14ac:dyDescent="0.35">
      <c r="A16" s="444"/>
      <c r="B16" s="445"/>
      <c r="C16" s="160"/>
      <c r="D16" s="161"/>
      <c r="E16" s="215"/>
      <c r="F16" s="215"/>
      <c r="G16" s="446"/>
      <c r="H16" s="449" t="str">
        <f t="shared" si="0"/>
        <v xml:space="preserve"> </v>
      </c>
      <c r="I16" s="162"/>
      <c r="J16" s="163"/>
      <c r="K16" s="448"/>
      <c r="L16" s="448"/>
      <c r="M16" s="39"/>
      <c r="N16" s="37"/>
    </row>
    <row r="17" spans="1:14" s="38" customFormat="1" ht="15.5" x14ac:dyDescent="0.35">
      <c r="A17" s="444"/>
      <c r="B17" s="445"/>
      <c r="C17" s="160"/>
      <c r="D17" s="161"/>
      <c r="E17" s="215"/>
      <c r="F17" s="215"/>
      <c r="G17" s="446"/>
      <c r="H17" s="449" t="str">
        <f t="shared" si="0"/>
        <v xml:space="preserve"> </v>
      </c>
      <c r="I17" s="162"/>
      <c r="J17" s="163"/>
      <c r="K17" s="448"/>
      <c r="L17" s="448"/>
      <c r="M17" s="39"/>
      <c r="N17" s="37"/>
    </row>
    <row r="18" spans="1:14" s="38" customFormat="1" ht="15.5" x14ac:dyDescent="0.35">
      <c r="A18" s="444"/>
      <c r="B18" s="445"/>
      <c r="C18" s="160"/>
      <c r="D18" s="161"/>
      <c r="E18" s="215"/>
      <c r="F18" s="215"/>
      <c r="G18" s="446"/>
      <c r="H18" s="449" t="str">
        <f t="shared" si="0"/>
        <v xml:space="preserve"> </v>
      </c>
      <c r="I18" s="162"/>
      <c r="J18" s="163"/>
      <c r="K18" s="448"/>
      <c r="L18" s="448"/>
      <c r="M18" s="39"/>
      <c r="N18" s="37"/>
    </row>
    <row r="19" spans="1:14" s="38" customFormat="1" ht="15.5" x14ac:dyDescent="0.35">
      <c r="A19" s="444"/>
      <c r="B19" s="445"/>
      <c r="C19" s="160"/>
      <c r="D19" s="161"/>
      <c r="E19" s="215"/>
      <c r="F19" s="215"/>
      <c r="G19" s="446"/>
      <c r="H19" s="449" t="str">
        <f t="shared" si="0"/>
        <v xml:space="preserve"> </v>
      </c>
      <c r="I19" s="162"/>
      <c r="J19" s="163"/>
      <c r="K19" s="448"/>
      <c r="L19" s="448"/>
      <c r="M19" s="39"/>
      <c r="N19" s="37"/>
    </row>
    <row r="20" spans="1:14" s="38" customFormat="1" ht="15.5" x14ac:dyDescent="0.35">
      <c r="A20" s="444"/>
      <c r="B20" s="445"/>
      <c r="C20" s="160"/>
      <c r="D20" s="161"/>
      <c r="E20" s="215"/>
      <c r="F20" s="215"/>
      <c r="G20" s="446"/>
      <c r="H20" s="449" t="str">
        <f t="shared" si="0"/>
        <v xml:space="preserve"> </v>
      </c>
      <c r="I20" s="162"/>
      <c r="J20" s="163"/>
      <c r="K20" s="448"/>
      <c r="L20" s="448"/>
      <c r="M20" s="39"/>
      <c r="N20" s="37"/>
    </row>
    <row r="21" spans="1:14" s="38" customFormat="1" ht="15.5" x14ac:dyDescent="0.35">
      <c r="A21" s="444"/>
      <c r="B21" s="445"/>
      <c r="C21" s="160"/>
      <c r="D21" s="161"/>
      <c r="E21" s="215"/>
      <c r="F21" s="215"/>
      <c r="G21" s="446"/>
      <c r="H21" s="449" t="str">
        <f t="shared" si="0"/>
        <v xml:space="preserve"> </v>
      </c>
      <c r="I21" s="162"/>
      <c r="J21" s="163"/>
      <c r="K21" s="448"/>
      <c r="L21" s="448"/>
      <c r="M21" s="39"/>
      <c r="N21" s="37"/>
    </row>
    <row r="22" spans="1:14" s="38" customFormat="1" ht="15.5" x14ac:dyDescent="0.35">
      <c r="A22" s="444"/>
      <c r="B22" s="445"/>
      <c r="C22" s="160"/>
      <c r="D22" s="161"/>
      <c r="E22" s="215"/>
      <c r="F22" s="215"/>
      <c r="G22" s="446"/>
      <c r="H22" s="449" t="str">
        <f t="shared" si="0"/>
        <v xml:space="preserve"> </v>
      </c>
      <c r="I22" s="162"/>
      <c r="J22" s="163"/>
      <c r="K22" s="448"/>
      <c r="L22" s="448"/>
      <c r="M22" s="39"/>
      <c r="N22" s="37"/>
    </row>
    <row r="23" spans="1:14" s="38" customFormat="1" ht="15.5" x14ac:dyDescent="0.35">
      <c r="A23" s="444"/>
      <c r="B23" s="445"/>
      <c r="C23" s="160"/>
      <c r="D23" s="161"/>
      <c r="E23" s="215"/>
      <c r="F23" s="215"/>
      <c r="G23" s="446"/>
      <c r="H23" s="449" t="str">
        <f t="shared" si="0"/>
        <v xml:space="preserve"> </v>
      </c>
      <c r="I23" s="162"/>
      <c r="J23" s="163"/>
      <c r="K23" s="448"/>
      <c r="L23" s="448"/>
      <c r="M23" s="39"/>
      <c r="N23" s="37"/>
    </row>
    <row r="24" spans="1:14" s="38" customFormat="1" ht="15.5" x14ac:dyDescent="0.35">
      <c r="A24" s="444"/>
      <c r="B24" s="445"/>
      <c r="C24" s="160"/>
      <c r="D24" s="161"/>
      <c r="E24" s="215"/>
      <c r="F24" s="215"/>
      <c r="G24" s="446"/>
      <c r="H24" s="449" t="str">
        <f t="shared" si="0"/>
        <v xml:space="preserve"> </v>
      </c>
      <c r="I24" s="162"/>
      <c r="J24" s="163"/>
      <c r="K24" s="448"/>
      <c r="L24" s="448"/>
      <c r="M24" s="39"/>
      <c r="N24" s="37"/>
    </row>
    <row r="25" spans="1:14" s="38" customFormat="1" ht="15.5" x14ac:dyDescent="0.35">
      <c r="A25" s="444"/>
      <c r="B25" s="445"/>
      <c r="C25" s="160"/>
      <c r="D25" s="161"/>
      <c r="E25" s="215"/>
      <c r="F25" s="215"/>
      <c r="G25" s="446"/>
      <c r="H25" s="449" t="str">
        <f t="shared" si="0"/>
        <v xml:space="preserve"> </v>
      </c>
      <c r="I25" s="162"/>
      <c r="J25" s="163"/>
      <c r="K25" s="448"/>
      <c r="L25" s="448"/>
      <c r="M25" s="39"/>
      <c r="N25" s="37"/>
    </row>
    <row r="26" spans="1:14" s="38" customFormat="1" ht="15.5" x14ac:dyDescent="0.35">
      <c r="A26" s="444"/>
      <c r="B26" s="445"/>
      <c r="C26" s="160"/>
      <c r="D26" s="161"/>
      <c r="E26" s="215"/>
      <c r="F26" s="215"/>
      <c r="G26" s="446"/>
      <c r="H26" s="449" t="str">
        <f t="shared" si="0"/>
        <v xml:space="preserve"> </v>
      </c>
      <c r="I26" s="162"/>
      <c r="J26" s="163"/>
      <c r="K26" s="448"/>
      <c r="L26" s="448"/>
      <c r="M26" s="39"/>
      <c r="N26" s="37"/>
    </row>
    <row r="27" spans="1:14" s="38" customFormat="1" ht="15.5" x14ac:dyDescent="0.35">
      <c r="A27" s="444"/>
      <c r="B27" s="445"/>
      <c r="C27" s="160"/>
      <c r="D27" s="161"/>
      <c r="E27" s="215"/>
      <c r="F27" s="215"/>
      <c r="G27" s="446"/>
      <c r="H27" s="449" t="str">
        <f t="shared" si="0"/>
        <v xml:space="preserve"> </v>
      </c>
      <c r="I27" s="162"/>
      <c r="J27" s="163"/>
      <c r="K27" s="448"/>
      <c r="L27" s="448"/>
      <c r="M27" s="39"/>
      <c r="N27" s="37"/>
    </row>
    <row r="28" spans="1:14" s="38" customFormat="1" ht="15.5" x14ac:dyDescent="0.35">
      <c r="A28" s="444"/>
      <c r="B28" s="445"/>
      <c r="C28" s="160"/>
      <c r="D28" s="161"/>
      <c r="E28" s="215"/>
      <c r="F28" s="215"/>
      <c r="G28" s="446"/>
      <c r="H28" s="449" t="str">
        <f t="shared" si="0"/>
        <v xml:space="preserve"> </v>
      </c>
      <c r="I28" s="162"/>
      <c r="J28" s="163"/>
      <c r="K28" s="448"/>
      <c r="L28" s="448"/>
      <c r="M28" s="39"/>
      <c r="N28" s="37"/>
    </row>
    <row r="29" spans="1:14" s="38" customFormat="1" ht="15.5" x14ac:dyDescent="0.35">
      <c r="A29" s="444"/>
      <c r="B29" s="445"/>
      <c r="C29" s="160"/>
      <c r="D29" s="161"/>
      <c r="E29" s="215"/>
      <c r="F29" s="215"/>
      <c r="G29" s="446"/>
      <c r="H29" s="449" t="str">
        <f t="shared" si="0"/>
        <v xml:space="preserve"> </v>
      </c>
      <c r="I29" s="162"/>
      <c r="J29" s="163"/>
      <c r="K29" s="448"/>
      <c r="L29" s="448"/>
      <c r="M29" s="39"/>
      <c r="N29" s="37"/>
    </row>
    <row r="30" spans="1:14" s="38" customFormat="1" ht="15.5" x14ac:dyDescent="0.35">
      <c r="A30" s="444"/>
      <c r="B30" s="445"/>
      <c r="C30" s="160"/>
      <c r="D30" s="161"/>
      <c r="E30" s="215"/>
      <c r="F30" s="215"/>
      <c r="G30" s="446"/>
      <c r="H30" s="449" t="str">
        <f t="shared" si="0"/>
        <v xml:space="preserve"> </v>
      </c>
      <c r="I30" s="162"/>
      <c r="J30" s="163"/>
      <c r="K30" s="448"/>
      <c r="L30" s="448"/>
      <c r="M30" s="39"/>
      <c r="N30" s="37"/>
    </row>
    <row r="31" spans="1:14" s="38" customFormat="1" ht="15.5" x14ac:dyDescent="0.35">
      <c r="A31" s="444"/>
      <c r="B31" s="445"/>
      <c r="C31" s="160"/>
      <c r="D31" s="161"/>
      <c r="E31" s="215"/>
      <c r="F31" s="215"/>
      <c r="G31" s="446"/>
      <c r="H31" s="449" t="str">
        <f t="shared" si="0"/>
        <v xml:space="preserve"> </v>
      </c>
      <c r="I31" s="162"/>
      <c r="J31" s="163"/>
      <c r="K31" s="448"/>
      <c r="L31" s="448"/>
      <c r="M31" s="39"/>
      <c r="N31" s="37"/>
    </row>
    <row r="32" spans="1:14" s="38" customFormat="1" ht="15.5" x14ac:dyDescent="0.35">
      <c r="A32" s="444"/>
      <c r="B32" s="445"/>
      <c r="C32" s="160"/>
      <c r="D32" s="161"/>
      <c r="E32" s="215"/>
      <c r="F32" s="215"/>
      <c r="G32" s="446"/>
      <c r="H32" s="449" t="str">
        <f t="shared" si="0"/>
        <v xml:space="preserve"> </v>
      </c>
      <c r="I32" s="162"/>
      <c r="J32" s="163"/>
      <c r="K32" s="448"/>
      <c r="L32" s="448"/>
      <c r="M32" s="39"/>
      <c r="N32" s="37"/>
    </row>
    <row r="33" spans="1:14" s="38" customFormat="1" ht="15.5" x14ac:dyDescent="0.35">
      <c r="A33" s="444"/>
      <c r="B33" s="445"/>
      <c r="C33" s="160"/>
      <c r="D33" s="161"/>
      <c r="E33" s="215"/>
      <c r="F33" s="215"/>
      <c r="G33" s="446"/>
      <c r="H33" s="449" t="str">
        <f t="shared" si="0"/>
        <v xml:space="preserve"> </v>
      </c>
      <c r="I33" s="162"/>
      <c r="J33" s="163"/>
      <c r="K33" s="448"/>
      <c r="L33" s="448"/>
      <c r="M33" s="39"/>
      <c r="N33" s="37"/>
    </row>
    <row r="34" spans="1:14" s="38" customFormat="1" ht="15.5" x14ac:dyDescent="0.35">
      <c r="A34" s="444"/>
      <c r="B34" s="445"/>
      <c r="C34" s="160"/>
      <c r="D34" s="161"/>
      <c r="E34" s="215"/>
      <c r="F34" s="215"/>
      <c r="G34" s="446"/>
      <c r="H34" s="449" t="str">
        <f t="shared" si="0"/>
        <v xml:space="preserve"> </v>
      </c>
      <c r="I34" s="162"/>
      <c r="J34" s="163"/>
      <c r="K34" s="448"/>
      <c r="L34" s="448"/>
      <c r="M34" s="39"/>
      <c r="N34" s="37"/>
    </row>
    <row r="35" spans="1:14" s="38" customFormat="1" ht="12.65" customHeight="1" x14ac:dyDescent="0.35">
      <c r="A35" s="444"/>
      <c r="B35" s="445"/>
      <c r="C35" s="160"/>
      <c r="D35" s="161"/>
      <c r="E35" s="215"/>
      <c r="F35" s="215"/>
      <c r="G35" s="446"/>
      <c r="H35" s="449" t="str">
        <f t="shared" si="0"/>
        <v xml:space="preserve"> </v>
      </c>
      <c r="I35" s="162"/>
      <c r="J35" s="163"/>
      <c r="K35" s="448"/>
      <c r="L35" s="448"/>
      <c r="M35" s="39"/>
      <c r="N35" s="37"/>
    </row>
    <row r="36" spans="1:14" s="38" customFormat="1" ht="15.5" x14ac:dyDescent="0.35">
      <c r="A36" s="444"/>
      <c r="B36" s="445"/>
      <c r="C36" s="160"/>
      <c r="D36" s="161"/>
      <c r="E36" s="215"/>
      <c r="F36" s="215"/>
      <c r="G36" s="446"/>
      <c r="H36" s="449" t="str">
        <f t="shared" si="0"/>
        <v xml:space="preserve"> </v>
      </c>
      <c r="I36" s="162"/>
      <c r="J36" s="163"/>
      <c r="K36" s="448"/>
      <c r="L36" s="448"/>
      <c r="M36" s="39"/>
      <c r="N36" s="37"/>
    </row>
    <row r="37" spans="1:14" s="38" customFormat="1" ht="15.5" x14ac:dyDescent="0.35">
      <c r="A37" s="444"/>
      <c r="B37" s="445"/>
      <c r="C37" s="160"/>
      <c r="D37" s="161"/>
      <c r="E37" s="215"/>
      <c r="F37" s="215"/>
      <c r="G37" s="446"/>
      <c r="H37" s="449" t="str">
        <f t="shared" si="0"/>
        <v xml:space="preserve"> </v>
      </c>
      <c r="I37" s="162"/>
      <c r="J37" s="163"/>
      <c r="K37" s="448"/>
      <c r="L37" s="448"/>
      <c r="M37" s="39"/>
      <c r="N37" s="37"/>
    </row>
    <row r="38" spans="1:14" ht="15.5" x14ac:dyDescent="0.35">
      <c r="A38" s="164"/>
      <c r="B38" s="165"/>
      <c r="C38" s="166"/>
      <c r="D38" s="167"/>
      <c r="E38" s="168"/>
      <c r="F38" s="168"/>
      <c r="G38" s="168"/>
      <c r="H38" s="168"/>
      <c r="I38" s="168"/>
      <c r="J38" s="168"/>
      <c r="K38" s="169" t="s">
        <v>137</v>
      </c>
      <c r="L38" s="216">
        <f>SUM(L7:L37)</f>
        <v>0</v>
      </c>
      <c r="M38" s="24"/>
      <c r="N38" s="24"/>
    </row>
    <row r="39" spans="1:14" ht="18" customHeight="1" x14ac:dyDescent="0.35">
      <c r="A39" s="66" t="s">
        <v>49</v>
      </c>
      <c r="B39" s="66"/>
      <c r="C39" s="214">
        <f>Certification!$C$7</f>
        <v>0</v>
      </c>
      <c r="D39" s="214"/>
      <c r="E39" s="126"/>
      <c r="G39" s="97"/>
      <c r="H39" s="74"/>
      <c r="I39" s="74"/>
      <c r="J39" s="74"/>
      <c r="K39" s="170"/>
      <c r="L39" s="171"/>
      <c r="M39" s="24"/>
      <c r="N39" s="24"/>
    </row>
    <row r="40" spans="1:14" ht="15.5" x14ac:dyDescent="0.35">
      <c r="A40" s="66" t="s">
        <v>52</v>
      </c>
      <c r="B40" s="66"/>
      <c r="C40" s="213">
        <f>Certification!$G$7</f>
        <v>0</v>
      </c>
      <c r="D40" s="213"/>
      <c r="E40" s="126"/>
      <c r="G40" s="97"/>
      <c r="H40" s="74"/>
      <c r="I40" s="74"/>
      <c r="J40" s="74"/>
      <c r="K40" s="170"/>
      <c r="L40" s="171"/>
      <c r="M40" s="24"/>
      <c r="N40" s="24"/>
    </row>
    <row r="41" spans="1:14" ht="15.5" x14ac:dyDescent="0.35">
      <c r="A41" s="66" t="s">
        <v>0</v>
      </c>
      <c r="B41" s="66"/>
      <c r="C41" s="183" t="str">
        <f>Certification!$A$5</f>
        <v>SFY 2017-18</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sheet="1" objects="1" scenarios="1"/>
  <dataConsolidate/>
  <conditionalFormatting sqref="M7:M37">
    <cfRule type="iconSet" priority="4">
      <iconSet iconSet="3Symbols2" showValue="0">
        <cfvo type="percent" val="0"/>
        <cfvo type="formula" val="TODAY()-1"/>
        <cfvo type="formula" val="TODAY()"/>
      </iconSet>
    </cfRule>
  </conditionalFormatting>
  <dataValidations xWindow="315" yWindow="352" count="13">
    <dataValidation allowBlank="1" showInputMessage="1" showErrorMessage="1" prompt="Press TAB to move input areas" sqref="A1"/>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decimal" operator="greaterThan" allowBlank="1" showInputMessage="1" showErrorMessage="1" prompt="Report the date that the asset was placed out of service.  Enter the data in MM/YYYY format.  If asset was not retired, leave blank_x000a_" sqref="J7:J37">
      <formula1>0</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DHCSDOC-2129867196-5318</_dlc_DocId>
    <_dlc_DocIdUrl xmlns="69bc34b3-1921-46c7-8c7a-d18363374b4b">
      <Url>https://dhcscagovauthoring/provgovpart/_layouts/15/DocIdRedir.aspx?ID=DHCSDOC-2129867196-5318</Url>
      <Description>DHCSDOC-2129867196-5318</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1808F96-55FE-4CA0-8D6F-F28A011A8F11}"/>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1DE77ACA-0A82-4577-995F-2A297DBF1C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 Funding</vt:lpstr>
      <vt:lpstr>WS B.2 Adjusted S&amp;B Data</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SFY-2017-18-Amended-CRCS</dc:title>
  <dc:creator>Guidehouse</dc:creator>
  <cp:keywords>CRCS DHCS 2437</cp:keywords>
  <cp:lastModifiedBy>Rose-Walker, Ezralene@DHCS</cp:lastModifiedBy>
  <cp:lastPrinted>2022-03-28T21:24:13Z</cp:lastPrinted>
  <dcterms:created xsi:type="dcterms:W3CDTF">2006-12-08T19:43:58Z</dcterms:created>
  <dcterms:modified xsi:type="dcterms:W3CDTF">2022-10-07T17:13:44Z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984a2846-f9ca-44a4-8dec-ca2501ee2a29</vt:lpwstr>
  </property>
  <property fmtid="{D5CDD505-2E9C-101B-9397-08002B2CF9AE}" pid="14" name="Division">
    <vt:lpwstr>28;#Local Governmental Financing|80c71d1a-be15-484a-88bb-f1f056d69f94</vt:lpwstr>
  </property>
</Properties>
</file>