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alcChain.xml" ContentType="application/vnd.openxmlformats-officedocument.spreadsheetml.calcChain+xml"/>
  <Override PartName="/xl/comments1.xml" ContentType="application/vnd.openxmlformats-officedocument.spreadsheetml.comments+xml"/>
  <Override PartName="/customXml/itemProps1.xml" ContentType="application/vnd.openxmlformats-officedocument.customXml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13_ncr:1_{E5B3E89A-BF34-462E-A55C-CFB6B821C57F}" xr6:coauthVersionLast="47" xr6:coauthVersionMax="47" xr10:uidLastSave="{00000000-0000-0000-0000-000000000000}"/>
  <bookViews>
    <workbookView xWindow="-110" yWindow="-110" windowWidth="19420" windowHeight="10300" firstSheet="8" xr2:uid="{760A0891-DC31-47D5-BDDA-AEE1E72D1EA7}"/>
  </bookViews>
  <sheets>
    <sheet name="Disclaimer" sheetId="26" r:id="rId1"/>
    <sheet name="Methodology &amp; Column Desc." sheetId="21" r:id="rId2"/>
    <sheet name="DP-PSA CY 2026 Rates" sheetId="12" r:id="rId3"/>
    <sheet name="App. A - Class Median" sheetId="3" r:id="rId4"/>
    <sheet name="App. B - Projected Cost" sheetId="13" r:id="rId5"/>
    <sheet name="SB 616 Add-On" sheetId="14" r:id="rId6"/>
    <sheet name="DP-PSA FYE 2023 Audit" sheetId="11" state="hidden" r:id="rId7"/>
    <sheet name="Labor Study CY 2026" sheetId="29" r:id="rId8"/>
    <sheet name="CCPI CY 2026" sheetId="30" r:id="rId9"/>
    <sheet name="DP-PSA CY 2025 Rates" sheetId="27" state="hidden" r:id="rId10"/>
    <sheet name="App. B - Projected Cost CY 2025" sheetId="2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_123Graph_ACHART_2" localSheetId="10" hidden="1">[1]HOURS!$AN$24:$AN$59</definedName>
    <definedName name="_1__123Graph_ACHART_2" localSheetId="9" hidden="1">[1]HOURS!$AN$24:$AN$59</definedName>
    <definedName name="_1__123Graph_ACHART_2" hidden="1">[2]HOURS!$AN$24:$AN$59</definedName>
    <definedName name="_121455585D_SAN_DIEGO_HEALTHCARE_CENTER.xlsm">#REF!</definedName>
    <definedName name="_2__123Graph_ACHART_3" localSheetId="10" hidden="1">[1]wageperhour!$F$12:$F$59</definedName>
    <definedName name="_2__123Graph_ACHART_3" localSheetId="9" hidden="1">[1]wageperhour!$F$12:$F$59</definedName>
    <definedName name="_2__123Graph_ACHART_3" hidden="1">[2]wageperhour!$F$12:$F$59</definedName>
    <definedName name="_3__123Graph_BCHART_2" localSheetId="10" hidden="1">[1]HOURS!$AP$24:$AP$59</definedName>
    <definedName name="_3__123Graph_BCHART_2" localSheetId="9" hidden="1">[1]HOURS!$AP$24:$AP$59</definedName>
    <definedName name="_3__123Graph_BCHART_2" hidden="1">[2]HOURS!$AP$24:$AP$59</definedName>
    <definedName name="_4__123Graph_CCHART_2" localSheetId="10" hidden="1">[1]HOURS!$AR$24:$AR$59</definedName>
    <definedName name="_4__123Graph_CCHART_2" localSheetId="9" hidden="1">[1]HOURS!$AR$24:$AR$59</definedName>
    <definedName name="_4__123Graph_CCHART_2" hidden="1">[2]HOURS!$AR$24:$AR$59</definedName>
    <definedName name="_Fill" hidden="1">#REF!</definedName>
    <definedName name="_xlnm._FilterDatabase" localSheetId="3" hidden="1">'App. A - Class Median'!#REF!</definedName>
    <definedName name="_Key1" hidden="1">#REF!</definedName>
    <definedName name="_Order1" hidden="1">255</definedName>
    <definedName name="_Order2" hidden="1">255</definedName>
    <definedName name="_Regression_Out" localSheetId="10" hidden="1">'[3]TABLE 3'!#REF!</definedName>
    <definedName name="_Regression_Out" localSheetId="9" hidden="1">'[3]TABLE 3'!#REF!</definedName>
    <definedName name="_Regression_Out" hidden="1">'[4]TABLE 3'!#REF!</definedName>
    <definedName name="_Sort" localSheetId="10" hidden="1">[1]DATA!$A$2:$AI$68</definedName>
    <definedName name="_Sort" localSheetId="9" hidden="1">[1]DATA!$A$2:$AI$68</definedName>
    <definedName name="_Sort" hidden="1">[2]DATA!$A$2:$AI$68</definedName>
    <definedName name="aaa">#REF!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hidden="1">#REF!</definedName>
    <definedName name="Distribution_of_Days">#REF!</definedName>
    <definedName name="DP_Data">#REF!</definedName>
    <definedName name="DP_Median" localSheetId="10">'[5]20%MCalDays'!$A$46</definedName>
    <definedName name="DP_Median" localSheetId="9">'[5]20%MCalDays'!$A$46</definedName>
    <definedName name="DP_Median">'[6]20%MCalDays'!$A$46</definedName>
    <definedName name="ff">#REF!</definedName>
    <definedName name="Fiscal_Period_Parameters">#REF!</definedName>
    <definedName name="FPB" localSheetId="10">[7]TEMPLATE!$G$6</definedName>
    <definedName name="FPB" localSheetId="9">[7]TEMPLATE!$G$6</definedName>
    <definedName name="FPB">[8]TEMPLATE!$G$6</definedName>
    <definedName name="FPE" localSheetId="10">[7]TEMPLATE!$G$7</definedName>
    <definedName name="FPE" localSheetId="9">[7]TEMPLATE!$G$7</definedName>
    <definedName name="FPE">[8]TEMPLATE!$G$7</definedName>
    <definedName name="FRVS_25">#REF!</definedName>
    <definedName name="FRVS_26">#REF!</definedName>
    <definedName name="k" hidden="1">#REF!</definedName>
    <definedName name="LAalcohol">[9]MONTH!$AZ$27:$FC$27</definedName>
    <definedName name="labor" localSheetId="10" hidden="1">{"Table3",#N/A,FALSE,"C";"Table2",#N/A,FALSE,"C";"Table1",#N/A,FALSE,"C"}</definedName>
    <definedName name="labor" localSheetId="9" hidden="1">{"Table3",#N/A,FALSE,"C";"Table2",#N/A,FALSE,"C";"Table1",#N/A,FALSE,"C"}</definedName>
    <definedName name="labor" localSheetId="1"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[9]MONTH!$AZ$2:$FC$2</definedName>
    <definedName name="MONTHS_________">#REF!</definedName>
    <definedName name="_xlnm.Print_Area">#REF!</definedName>
    <definedName name="PRINT_AREA_MI">#REF!</definedName>
    <definedName name="PRINT_TITLES_MI">#REF!</definedName>
    <definedName name="PRINTIT">#REF!</definedName>
    <definedName name="PY_Median" localSheetId="10">[5]Budget!$K$85</definedName>
    <definedName name="PY_Median" localSheetId="9">[5]Budget!$K$85</definedName>
    <definedName name="PY_Median">[6]Budget!$K$85</definedName>
    <definedName name="qry_Duplicates_ALL">#REF!</definedName>
    <definedName name="Query2">#REF!</definedName>
    <definedName name="Raw_Food_Costs">#REF!</definedName>
    <definedName name="SERIES_________">#REF!</definedName>
    <definedName name="TABLE1">#REF!</definedName>
    <definedName name="tblRateDataHistory">#REF!</definedName>
    <definedName name="TotalMedi_CalDays" localSheetId="10">[5]Budget!$H$82</definedName>
    <definedName name="TotalMedi_CalDays" localSheetId="9">[5]Budget!$H$82</definedName>
    <definedName name="TotalMedi_CalDays">[6]Budget!$H$82</definedName>
    <definedName name="TYPE" localSheetId="10">[7]TEMPLATE!$G$4</definedName>
    <definedName name="TYPE" localSheetId="9">[7]TEMPLATE!$G$4</definedName>
    <definedName name="TYPE">[8]TEMPLATE!$G$4</definedName>
    <definedName name="USCPIU">[9]MONTH!$AZ$3:$FC$3</definedName>
    <definedName name="USMONTHS">#REF!</definedName>
    <definedName name="USSERIES">#REF!</definedName>
    <definedName name="USWT">#REF!</definedName>
    <definedName name="USWTMONTHS">#REF!</definedName>
    <definedName name="wrn.EligibleTables." localSheetId="10" hidden="1">{"Table3",#N/A,FALSE,"C";"Table2",#N/A,FALSE,"C";"Table1",#N/A,FALSE,"C"}</definedName>
    <definedName name="wrn.EligibleTables." localSheetId="9" hidden="1">{"Table3",#N/A,FALSE,"C";"Table2",#N/A,FALSE,"C";"Table1",#N/A,FALSE,"C"}</definedName>
    <definedName name="wrn.EligibleTables." localSheetId="1" hidden="1">{"Table3",#N/A,FALSE,"C";"Table2",#N/A,FALSE,"C";"Table1",#N/A,FALSE,"C"}</definedName>
    <definedName name="wrn.EligibleTables." hidden="1">{"Table3",#N/A,FALSE,"C";"Table2",#N/A,FALSE,"C";"Table1",#N/A,FALSE,"C"}</definedName>
    <definedName name="XFD">#REF!</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8" l="1"/>
  <c r="D12" i="28"/>
  <c r="E21" i="27" l="1"/>
  <c r="E20" i="27"/>
  <c r="F7" i="27"/>
  <c r="E7" i="27"/>
  <c r="F6" i="27"/>
  <c r="E6" i="27"/>
  <c r="G6" i="27" s="1"/>
  <c r="G7" i="27" l="1"/>
  <c r="H7" i="27" s="1"/>
  <c r="E15" i="27" s="1"/>
  <c r="H6" i="27"/>
  <c r="E13" i="27" l="1"/>
  <c r="E14" i="27"/>
  <c r="E12" i="27"/>
  <c r="H7" i="11" l="1"/>
  <c r="I7" i="11"/>
  <c r="G7" i="11"/>
  <c r="F7" i="11" l="1"/>
  <c r="G4" i="11" l="1"/>
  <c r="I5" i="11" l="1"/>
  <c r="I6" i="11"/>
  <c r="I8" i="11"/>
  <c r="I9" i="11"/>
  <c r="I4" i="11"/>
  <c r="H5" i="11"/>
  <c r="H6" i="11"/>
  <c r="H8" i="11"/>
  <c r="H9" i="11"/>
  <c r="H4" i="11"/>
  <c r="G5" i="11"/>
  <c r="G6" i="11"/>
  <c r="G8" i="11"/>
  <c r="G9" i="11"/>
  <c r="F6" i="11" l="1"/>
  <c r="F4" i="11"/>
  <c r="F9" i="11"/>
  <c r="F5" i="11"/>
  <c r="F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tc={DEEA53F8-4142-42B8-AE7F-80AC4C18DB0A}</author>
    <author>tc={6A775351-78E8-4237-9D51-B57BDC6D05F5}</author>
    <author>tc={31B5DB92-44F4-42B8-A81A-B01375982B9B}</author>
    <author>tc={9326B86C-58D0-4AA6-B839-46D837BF299E}</author>
    <author>tc={8BF7B116-B6B0-4501-9788-86367E35BCD3}</author>
    <author>tc={3BD6CBC1-90DD-4D4A-93FD-21A3A735814F}</author>
    <author>tc={DC52943E-40BE-4E12-818D-6E876F45CE88}</author>
    <author>tc={8B381430-432B-4B1F-B0D4-D5BA2A1835C3}</author>
    <author>tc={FEE0433B-5F09-4231-B9B6-7D58888D67FD}</author>
    <author>tc={DE77B1F1-E3B0-4C7E-9E64-FFE7C8536BEC}</author>
  </authors>
  <commentList>
    <comment ref="R5" authorId="0" shapeId="0" xr:uid="{DEEA53F8-4142-42B8-AE7F-80AC4C18DB0A}">
      <text>
        <t>[Threaded comment]
Your version of Excel allows you to read this threaded comment; however, any edits to it will get removed if the file is opened in a newer version of Excel. Learn more: https://go.microsoft.com/fwlink/?linkid=870924
Comment:
    Verify with Phil due to decrease (53,314.00 in CY 2025)</t>
      </text>
    </comment>
    <comment ref="AG5" authorId="1" shapeId="0" xr:uid="{6A775351-78E8-4237-9D51-B57BDC6D05F5}">
      <text>
        <t>[Threaded comment]
Your version of Excel allows you to read this threaded comment; however, any edits to it will get removed if the file is opened in a newer version of Excel. Learn more: https://go.microsoft.com/fwlink/?linkid=870924
Comment:
    Verify with Phil due to decrease (67,533.00 in CY 2025)</t>
      </text>
    </comment>
    <comment ref="B6" authorId="2" shapeId="0" xr:uid="{31B5DB92-44F4-42B8-A81A-B01375982B9B}">
      <text>
        <t>[Threaded comment]
Your version of Excel allows you to read this threaded comment; however, any edits to it will get removed if the file is opened in a newer version of Excel. Learn more: https://go.microsoft.com/fwlink/?linkid=870924
Comment:
    New NPI</t>
      </text>
    </comment>
    <comment ref="AK6" authorId="3" shapeId="0" xr:uid="{9326B86C-58D0-4AA6-B839-46D837BF299E}">
      <text>
        <t>[Threaded comment]
Your version of Excel allows you to read this threaded comment; however, any edits to it will get removed if the file is opened in a newer version of Excel. Learn more: https://go.microsoft.com/fwlink/?linkid=870924
Comment:
    Verify with Phil due to decrease (191257 in CY 2025)</t>
      </text>
    </comment>
    <comment ref="B7" authorId="4" shapeId="0" xr:uid="{8BF7B116-B6B0-4501-9788-86367E35BCD3}">
      <text>
        <t>[Threaded comment]
Your version of Excel allows you to read this threaded comment; however, any edits to it will get removed if the file is opened in a newer version of Excel. Learn more: https://go.microsoft.com/fwlink/?linkid=870924
Comment:
    New NPI</t>
      </text>
    </comment>
    <comment ref="O7" authorId="5" shapeId="0" xr:uid="{3BD6CBC1-90DD-4D4A-93FD-21A3A735814F}">
      <text>
        <t>[Threaded comment]
Your version of Excel allows you to read this threaded comment; however, any edits to it will get removed if the file is opened in a newer version of Excel. Learn more: https://go.microsoft.com/fwlink/?linkid=870924
Comment:
    Verify with Phil due to increase (20,415.00 in CY 2025)</t>
      </text>
    </comment>
    <comment ref="V7" authorId="6" shapeId="0" xr:uid="{DC52943E-40BE-4E12-818D-6E876F45CE88}">
      <text>
        <t>[Threaded comment]
Your version of Excel allows you to read this threaded comment; however, any edits to it will get removed if the file is opened in a newer version of Excel. Learn more: https://go.microsoft.com/fwlink/?linkid=870924
Comment:
    Verify with Phil due to decrease (430,699.00  in CY 2025)</t>
      </text>
    </comment>
    <comment ref="W7" authorId="7" shapeId="0" xr:uid="{8B381430-432B-4B1F-B0D4-D5BA2A1835C3}">
      <text>
        <t>[Threaded comment]
Your version of Excel allows you to read this threaded comment; however, any edits to it will get removed if the file is opened in a newer version of Excel. Learn more: https://go.microsoft.com/fwlink/?linkid=870924
Comment:
    Verify with Phil due to decrease (248,017.00 in CY 2025)</t>
      </text>
    </comment>
    <comment ref="X7" authorId="8" shapeId="0" xr:uid="{FEE0433B-5F09-4231-B9B6-7D58888D67FD}">
      <text>
        <t xml:space="preserve">[Threaded comment]
Your version of Excel allows you to read this threaded comment; however, any edits to it will get removed if the file is opened in a newer version of Excel. Learn more: https://go.microsoft.com/fwlink/?linkid=870924
Comment:
    Verify with Phil due to decrease (205,427.00   in CY 2025)
</t>
      </text>
    </comment>
    <comment ref="B8" authorId="9" shapeId="0" xr:uid="{DE77B1F1-E3B0-4C7E-9E64-FFE7C8536BEC}">
      <text>
        <t xml:space="preserve">[Threaded comment]
Your version of Excel allows you to read this threaded comment; however, any edits to it will get removed if the file is opened in a newer version of Excel. Learn more: https://go.microsoft.com/fwlink/?linkid=870924
Comment:
    Using FYE 2022 audit report due to FYE 2023 audit report submission was extended to 9/30/2025. </t>
      </text>
    </comment>
  </commentList>
</comments>
</file>

<file path=xl/sharedStrings.xml><?xml version="1.0" encoding="utf-8"?>
<sst xmlns="http://schemas.openxmlformats.org/spreadsheetml/2006/main" count="445" uniqueCount="238">
  <si>
    <t>Press TAB to move to input areas. Press UP, DOWN, LEFT, or RIGHT ARROW in column A to read through the document.</t>
  </si>
  <si>
    <t xml:space="preserve">PUBLIC REVIEW DRAFT </t>
  </si>
  <si>
    <t>This document contains draft guidance for public review for Distinct Part Pediatrics (DP/PSA) in accordance with the Medi-Cal Long-Term Care Reimbursement Act (Welfare &amp; Institutions Code Section 14105) and the California Medicaid State Plan (Attachment 4.19-D). This information has been prepared for public review purposes only and should not be relied upon for any other purpose. Final CY 2026 rates may materially differ from this modeling based on changes on corrections to underlying data, changes necessary to obtain federal approval, and other changes deemed appropriate in DHCS's sole discretion.</t>
  </si>
  <si>
    <t>PUBLIC REVIEW DRAFT - SEE DISCLAIMER</t>
  </si>
  <si>
    <t>CY 2026 DP/PSA Ratesetting Data Sources &amp; Calculations</t>
  </si>
  <si>
    <t xml:space="preserve">Reimbursement rates for Distinct Part Pediatric Subacute Facilities are updated annually using a reimbursement methodology that sets payment rates to the lesser of cost projected by the Department of Health Care Services (DHCS) or the class median rate, broken down by Ventilator and Non-Ventilator in accordance with California Medicaid State Plan (Attachment 4.19-D). </t>
  </si>
  <si>
    <t>Section 1. Facility Information</t>
  </si>
  <si>
    <t>Column</t>
  </si>
  <si>
    <t>Description</t>
  </si>
  <si>
    <t>A</t>
  </si>
  <si>
    <t>Office of Statewide Health Planning and Development (OSHPD) ID</t>
  </si>
  <si>
    <t>B</t>
  </si>
  <si>
    <t>National Provider Identifier (NPI).</t>
  </si>
  <si>
    <t>C</t>
  </si>
  <si>
    <t>Facility Name</t>
  </si>
  <si>
    <t>D</t>
  </si>
  <si>
    <t>Fiscal Year Beginning.</t>
  </si>
  <si>
    <t>E</t>
  </si>
  <si>
    <t>Fiscal Year Ending</t>
  </si>
  <si>
    <t>F</t>
  </si>
  <si>
    <t>Fiscal Year End (FYE)</t>
  </si>
  <si>
    <t>G</t>
  </si>
  <si>
    <t xml:space="preserve"> CY 2026 Midpoint – Middle point of rate year</t>
  </si>
  <si>
    <t>H</t>
  </si>
  <si>
    <t>Months to Inflate - Months to update from midpoint of Audit/Cost report to midpoint of rate period</t>
  </si>
  <si>
    <t>I</t>
  </si>
  <si>
    <t xml:space="preserve">Total Audited Days </t>
  </si>
  <si>
    <t>J</t>
  </si>
  <si>
    <t>Medi-Cal FFS Days Subacute Care – Pediatric from Audit Report Schedule 1, Summary of Subacute Care – Pediatric Costs and Information, General Information, #17</t>
  </si>
  <si>
    <t>K</t>
  </si>
  <si>
    <t>Medi-Cal Managed Care Days Subacute Care – Pediatric from Audit Report Schedule 1, Summary of Subacute Care – Pediatric Costs and Information, General Information, #18</t>
  </si>
  <si>
    <t>L</t>
  </si>
  <si>
    <t>Total Subacute Care - Pediatric Facility Cost
(Sum of Labor Cost column M, Non-Labor Cost column Q, and Capital Cost (Not Inflated) column T)</t>
  </si>
  <si>
    <t>Section 2. Labor Cost</t>
  </si>
  <si>
    <t>M</t>
  </si>
  <si>
    <t>Sum of Labor Cost which consists of the items below from Audit Report: 
Routine Direct Care Labor (Schedule 2, line 126, “Total” column), Routine Indirect Care Labor (Schedule 3, line 126, “Total” column), Physical Therapy Direct Care Labor (Schedule 2, line 080, “Total” column), Physical Therapy Indirect Care Labor (Schedule 3, line 080, “Total” column), Respiratory Therapy Direct Care Labor (Schedule 2, line 081, “Total” column), Respiratory Therapy Indirect Care Labor (Schedule 3, line 081, “Total” column), Occupational Therapy Direct Care Labor (Schedule 2, line 082, “Total” column), Occupational Therapy Indirect Care Labor (Schedule 3, line 082, “Total” column), Speech Therapy Direct Care Labor (Schedule 2, line 083, “Total” column), Speech Therapy Indirect Care Labor (Schedule 3, line 083, “Total” column)</t>
  </si>
  <si>
    <t>N</t>
  </si>
  <si>
    <t>Labor Inflation Factor from DOF Economic Forecast for Labor.</t>
  </si>
  <si>
    <t>O</t>
  </si>
  <si>
    <r>
      <t>“</t>
    </r>
    <r>
      <rPr>
        <sz val="12"/>
        <rFont val="Segoe UI"/>
        <family val="2"/>
      </rPr>
      <t>Labor Cost (Inflated)” multiplies Labor Cost column M by Labor Inflation column N</t>
    </r>
  </si>
  <si>
    <t>P</t>
  </si>
  <si>
    <t>SB 616 Adjustment multiplies Labor Cost Inflated by .0076, Effective 1/1/2024</t>
  </si>
  <si>
    <t>Section 3. Non-Labor Cost</t>
  </si>
  <si>
    <t>Q</t>
  </si>
  <si>
    <t>Sum of Non-Labor Cost which consists of the items below from Audit Report: 
Routine Other – Nonlabor (Schedule 4, line 126, “Total” column), Routine Allocation of Administration and Other Direct Pass Through Costs (Schedule 6, line 126, “Admin”), Physical Therapy Other – Nonlabor (Schedule 4, line 080, “Total” column), Physical Therapy Allocation of Administration and Other Direct Pass Through Costs (Schedule 6, line 080, “Admin”), Physical Therapy Allocation of Administration and Other Direct Pass Through Costs (Schedule 6, line 080 “DPH Licensing Fees”), Respiratory Therapy Other – Nonlabor (Schedule 4, line 081, “Total” column), Respiratory Therapy Allocation of Administration and Other Direct Pass Through Costs (Schedule 6, line 081, “Admin”), Occupational Therapy Other – Nonlabor (Schedule 4, line 082, “Total” column), Speech Therapy Other – Nonlabor (Schedule 4, line 083, “Total” column), Speech Therapy Allocation of Administration and Other Direct Pass Through Costs (Schedule 6, line 083, “Admin”), Routine Allocation of Administration and Other Direct Pass Through Costs (Schedule 6, line 126 “DPH Licensing Fees”), Physical Therapy Allocation of Administration and Other Direct Pass Through Costs (Schedule 6, line 080 “Professional Liability Ins.”), Physical Therapy Allocation of Administration and Other Direct Pass Through Costs (Schedule 6, line 080 “Caregiver Training”), Respiratory Therapy Allocation of Administration and Other Direct Pass Through Costs (Schedule 6, line 081, “DPH Licensing Fees”), Respiratory Therapy Allocation of Administration and Other Direct Pass Through Costs (Schedule 6, line 081, “Professional Liability Ins."), Occupational Therapy Allocation of Administration and Other Direct Pass Through Costs (Schedule 6, line 082, “Admin”), Occupational Therapy Allocation of Administration and Other Direct Pass Through Costs (Schedule 6, line 082, “DPH Licensing Fees”), Occupational Therapy Allocation of Administration and Other Direct Pass Through Costs (Schedule 6, line 082, “Professional Liability Ins.”), Speech Therapy Allocation of Administration and Other Direct Pass Through Costs (Schedule 6, line 083 “DPH Licensing Fees”), Speech Therapy Allocation of Administration and Other Direct Pass Through Costs ("Schedule 6, line 083 “Professional Liability Ins.”)</t>
  </si>
  <si>
    <t>R</t>
  </si>
  <si>
    <t xml:space="preserve">Cost Inflation factor based on California Consumer Price Index (CCPI) </t>
  </si>
  <si>
    <t>S</t>
  </si>
  <si>
    <t>“Non-Labor Cost (Inflated)” multiplies Non-Labor Cost column Q by CCPI Inflation column R</t>
  </si>
  <si>
    <t>Section 4. Capital Cost</t>
  </si>
  <si>
    <t>T</t>
  </si>
  <si>
    <t>Sum of Capital Cost (Not Inflated) which consists of the items below from Audit Report: 
Routine Allocation of Capital Costs (Schedule 5, line 126, “Capital Related”), Physical Therapy Capital Cost (Schedule 5, line 080, “Capital Related”), Respiratory Therapy Capital Cost (Schedule 5, line 081, “Capital Related”), Occupational Therapy Capital Cost (Schedule 5, line 082, “Capital Related”), Speech Therapy Capital Cost (Schedule 5, line 083, “Capital Related”), Patient Supplies (Schedule 5, line 75, “Cost of Capital Related"), Laboratory (Schedule 5, line 90, “Cost of Capital Related"), Other Ancillary Services (Schedule 5, line 100, “Cost of Capital Related")</t>
  </si>
  <si>
    <t xml:space="preserve">Section 5. Projected Subacute Care - Pediatric Facility Cost </t>
  </si>
  <si>
    <t>U</t>
  </si>
  <si>
    <t xml:space="preserve">Sum of Labor Cost (Inflated) column O, Non-Labor Cost (Inflated) column S, Capital Cost (Not Inflated) column T </t>
  </si>
  <si>
    <t>Section 6. Non-Ventilator Per Diem</t>
  </si>
  <si>
    <t>V</t>
  </si>
  <si>
    <t>Non-Ventilator Per Diem – (Pediatric Facility Cost column U divided by Total Audited Days column I)  + SB 616 Add-On column W</t>
  </si>
  <si>
    <t>Section 7. SB 616 Add-On (Effective 1/1/2024)</t>
  </si>
  <si>
    <t>W</t>
  </si>
  <si>
    <t>SB 616 Adjustment column P divided by Total Days column I</t>
  </si>
  <si>
    <t>Section 8. Ventilator Equipment Per Diem</t>
  </si>
  <si>
    <t>X</t>
  </si>
  <si>
    <t>Ventilator Equipment Per Diem - Respiratory Therapy (Inflated by Labor Factor) + Ventilator Equipment (Inflated by CCPI)</t>
  </si>
  <si>
    <t>Section 9. Ventilator Per Diem</t>
  </si>
  <si>
    <t>Y</t>
  </si>
  <si>
    <t>Sum of Non-Ventilator Per Diem column V  and Ventilator Equipment Per Diem column X</t>
  </si>
  <si>
    <t>CY 2026 DISTINCT PART PEDIATRIC SUBACUTE FACILITY RATES</t>
  </si>
  <si>
    <t>EFFECTIVE JANUARY 1, 2026 THROUGH DECEMBER 31, 2026</t>
  </si>
  <si>
    <t>DP-PSA Rates</t>
  </si>
  <si>
    <t>Value Code</t>
  </si>
  <si>
    <t xml:space="preserve">Value Code Amount </t>
  </si>
  <si>
    <t>Revenue Code</t>
  </si>
  <si>
    <t xml:space="preserve">Projected Cost  Rate </t>
  </si>
  <si>
    <t>Class Median Rate</t>
  </si>
  <si>
    <t>Final Per Diem Rate</t>
  </si>
  <si>
    <t>Vent Rate</t>
  </si>
  <si>
    <t>0190</t>
  </si>
  <si>
    <t>Non-Vent Rate</t>
  </si>
  <si>
    <t>Bed Hold/Leave of Absence Rates</t>
  </si>
  <si>
    <t>Final CY 2025 Per Diem Rate less Bedhold Amount ($9.77)</t>
  </si>
  <si>
    <t>Final CY 2026 Per Diem Rate less Bedhold Amount ($9.95)</t>
  </si>
  <si>
    <t>% Change 
CY 25 v CY 26</t>
  </si>
  <si>
    <t>0185</t>
  </si>
  <si>
    <t>0180</t>
  </si>
  <si>
    <t>Supplemental Rehab Therapy Services and Ventilator Weaning Services</t>
  </si>
  <si>
    <t>Value Code Amount</t>
  </si>
  <si>
    <t>CY 2025 Rate</t>
  </si>
  <si>
    <t>CY 2026 Rate</t>
  </si>
  <si>
    <t>Rehab Therapy Rate</t>
  </si>
  <si>
    <t>0199</t>
  </si>
  <si>
    <t>Vent Weaning Rate</t>
  </si>
  <si>
    <t>CY 2026 (January 1 - December 31, 2026) Distinct Part Pediatric Subacute Facility Rates</t>
  </si>
  <si>
    <t>Non-Ventilator Per Diem Class Median</t>
  </si>
  <si>
    <t>Ventilator Per Diem Class Median</t>
  </si>
  <si>
    <t>Labor Cost</t>
  </si>
  <si>
    <t>Non-Labor Costs</t>
  </si>
  <si>
    <t>Capital Costs</t>
  </si>
  <si>
    <t>OSHPD</t>
  </si>
  <si>
    <t xml:space="preserve"> NPI</t>
  </si>
  <si>
    <t>FACILITY</t>
  </si>
  <si>
    <t>Fiscal Year Beginning</t>
  </si>
  <si>
    <t>2026 Midpoint</t>
  </si>
  <si>
    <t>Months to Inflate</t>
  </si>
  <si>
    <t>Total Audited Days</t>
  </si>
  <si>
    <t>Medi-Cal FFS Days</t>
  </si>
  <si>
    <t>Medi-Cal Managed Care Days</t>
  </si>
  <si>
    <t xml:space="preserve">Total Subacute Care - Pediatric Facility Cost </t>
  </si>
  <si>
    <t xml:space="preserve">Labor Costs </t>
  </si>
  <si>
    <t>Labor Inflation</t>
  </si>
  <si>
    <t>Labor Cost Inflated</t>
  </si>
  <si>
    <t>SB 616 Adjustment          (Addtl 16 hours per 2,080 hours in 12 month period)</t>
  </si>
  <si>
    <t>CCPI Inflation</t>
  </si>
  <si>
    <t>Non-Labor Inflated</t>
  </si>
  <si>
    <t xml:space="preserve">Capital Cost </t>
  </si>
  <si>
    <t>Projected Subacute Care - Pediatric Facility Cost</t>
  </si>
  <si>
    <t>Non-Ventilator Per Diem</t>
  </si>
  <si>
    <t>SB 616 Add-On</t>
  </si>
  <si>
    <t>Ventilator Equipment Per Diem</t>
  </si>
  <si>
    <t>Ventilator Per Diem</t>
  </si>
  <si>
    <t>L = M+Q+T</t>
  </si>
  <si>
    <t>O = M*N</t>
  </si>
  <si>
    <t>P = O*(16/2080)</t>
  </si>
  <si>
    <t>S = Q*R</t>
  </si>
  <si>
    <t>U = O+S+T</t>
  </si>
  <si>
    <t>V = (U/I)+W</t>
  </si>
  <si>
    <t>Y = V+X</t>
  </si>
  <si>
    <t>WHITTIER HOSPITAL MEDICAL CENTER</t>
  </si>
  <si>
    <t>RADY CHILDREN'S CENTER</t>
  </si>
  <si>
    <t>CHILDREN'S RECOVERY CENTER</t>
  </si>
  <si>
    <t>HEALTHBRIDGE CHILDREN'S ACUTE</t>
  </si>
  <si>
    <t>FOOTHILL REGIONAL MEDICAL CENTER</t>
  </si>
  <si>
    <t>TOTALLY KIDS REHABILITATION HOSPITAL</t>
  </si>
  <si>
    <t>NOTE: USING 2022 AUDITED COST REPORT FOR FOOTHILL REGIONAL. PER A&amp;I, 2023 AUDITED COST REPORT WOULD NOT BE AVAILABLE UNTIL 9/30/2025</t>
  </si>
  <si>
    <t>CY 2026 (January 1 - December 31, 2026) Distinct Part Pediatric Subacute Facility</t>
  </si>
  <si>
    <t>Projected Cost Rate</t>
  </si>
  <si>
    <t>DP-PSA</t>
  </si>
  <si>
    <t>Other Cost</t>
  </si>
  <si>
    <t>Fixed Cost (Not inflated)</t>
  </si>
  <si>
    <t>Prior Year Labor Rate</t>
  </si>
  <si>
    <t>Service Coordination</t>
  </si>
  <si>
    <t>Developmental Services</t>
  </si>
  <si>
    <t>Therapy</t>
  </si>
  <si>
    <t>Months to Inflate in CY2026 Labor study</t>
  </si>
  <si>
    <t xml:space="preserve">CY 2026 Labor study </t>
  </si>
  <si>
    <t>SB 616 Adjustment (Addtl 16 hours per 2,080 hours in 12 month period)</t>
  </si>
  <si>
    <t>Prior Year Other Cost</t>
  </si>
  <si>
    <t>Other Therapy</t>
  </si>
  <si>
    <t>Months to Inflate in CY 2025 CCPI</t>
  </si>
  <si>
    <t>CY 2026 CCPI</t>
  </si>
  <si>
    <t>Other Cost Inflated</t>
  </si>
  <si>
    <t>Fixed Cost</t>
  </si>
  <si>
    <t>Prior Year Respiratory Therapy</t>
  </si>
  <si>
    <t>Respiratory Therapy (Inflated by Labor Factor)</t>
  </si>
  <si>
    <t xml:space="preserve">Prior Year Ventilator Equipment </t>
  </si>
  <si>
    <t>Ventilator Equipment (Inflated by CCPI)</t>
  </si>
  <si>
    <t>Ventilator Rate</t>
  </si>
  <si>
    <t>Non-Vent Per Diem</t>
  </si>
  <si>
    <t>Vent Per Diem</t>
  </si>
  <si>
    <t>H = (B+C+D+E)*G</t>
  </si>
  <si>
    <t>I = H*(16/2080)</t>
  </si>
  <si>
    <t>N = (J+K)*M</t>
  </si>
  <si>
    <t>Q = P*G</t>
  </si>
  <si>
    <t>S = R*M</t>
  </si>
  <si>
    <t>T = S+Q</t>
  </si>
  <si>
    <t>U = (H+I+N+O)</t>
  </si>
  <si>
    <t>V = U+T</t>
  </si>
  <si>
    <t>CY 2026 Labor Study</t>
  </si>
  <si>
    <t xml:space="preserve">Rehab Therapy </t>
  </si>
  <si>
    <t>Vent Weaning</t>
  </si>
  <si>
    <t>SB 616 Adjustment          (Addtl 16 hours per 2,080 hours in 12 month period</t>
  </si>
  <si>
    <t>INTERNAL TECHNICAL REVIEW DRAFT - SEE DISCLAIMER</t>
  </si>
  <si>
    <t>HCAI</t>
  </si>
  <si>
    <t>NPI</t>
  </si>
  <si>
    <t>Provider</t>
  </si>
  <si>
    <t>Audit Report 
Period Begin</t>
  </si>
  <si>
    <t>Audit Report 
Period End</t>
  </si>
  <si>
    <t>Total Audited 
Subacute Care Cost</t>
  </si>
  <si>
    <t>Labor Costs For Inflation Application (Labor Study Inflation)</t>
  </si>
  <si>
    <t>Nonlabor For Inflation Application (CCPI Inflation)
 Costs</t>
  </si>
  <si>
    <t>Subacute Care Routine Costs Schedule 2</t>
  </si>
  <si>
    <t>Subacute Care Ancillary Costs Schedule 3</t>
  </si>
  <si>
    <t>0.00 Subacute -Direct Care Labor</t>
  </si>
  <si>
    <t xml:space="preserve">4.00 Employee Benefits Department </t>
  </si>
  <si>
    <t>6.00 Maintenance and Repairs</t>
  </si>
  <si>
    <t>7.00 Operation of Plant</t>
  </si>
  <si>
    <t>8.00 Laundry and Linen Service</t>
  </si>
  <si>
    <t>9.00 Housekeeping</t>
  </si>
  <si>
    <t>10.00 Dietary</t>
  </si>
  <si>
    <t>11.00 Cafeteria</t>
  </si>
  <si>
    <t>15.00 Pharmacy</t>
  </si>
  <si>
    <t>17.00 Social Service</t>
  </si>
  <si>
    <t>RespiratoryTherapy</t>
  </si>
  <si>
    <t>PhysicalTherapy</t>
  </si>
  <si>
    <t>OccupationalTherapy</t>
  </si>
  <si>
    <t>SpeechPathology</t>
  </si>
  <si>
    <t>Pharmacy (Drugs Charged)</t>
  </si>
  <si>
    <t xml:space="preserve">Radiology - Diagnostic </t>
  </si>
  <si>
    <t>Laboratory</t>
  </si>
  <si>
    <t>SpecializedSupportSurfaces</t>
  </si>
  <si>
    <t xml:space="preserve">5.00 Administrative and General </t>
  </si>
  <si>
    <t>5.01 Non Patient Telephone</t>
  </si>
  <si>
    <t xml:space="preserve">5.04 Admitting </t>
  </si>
  <si>
    <t>5.05 Cashiering/Accounts Receivable</t>
  </si>
  <si>
    <t>13.00 Nursing Administration</t>
  </si>
  <si>
    <t xml:space="preserve">14.00 Central Services and Supply </t>
  </si>
  <si>
    <t>16.00 Medical Records and Library</t>
  </si>
  <si>
    <t>PatientSupplies (Medical Supplies Charged)</t>
  </si>
  <si>
    <t xml:space="preserve">1.00 Capital Related Costs-Buildings and Fixtures </t>
  </si>
  <si>
    <t xml:space="preserve">2.00 Capital Related Costs-Movable Equip </t>
  </si>
  <si>
    <t xml:space="preserve">1.01 Capital Related Costs-Patient Care Wings </t>
  </si>
  <si>
    <t xml:space="preserve">12.00 Maintenance of Personnel </t>
  </si>
  <si>
    <t>19.00 Nonphysician Anesthetists</t>
  </si>
  <si>
    <t>20.00 Nursing School</t>
  </si>
  <si>
    <t>21.00 I&amp;R Services-Salary and Fringes (Approve)</t>
  </si>
  <si>
    <t xml:space="preserve">22.00 I&amp;R Services-Other Program Costs (Approved) </t>
  </si>
  <si>
    <t>23.00 Paramedical Ed. Program (specify)</t>
  </si>
  <si>
    <t>Rady Childrens Center</t>
  </si>
  <si>
    <t>Children's Recovery Center</t>
  </si>
  <si>
    <t xml:space="preserve">Healthbridge Children's Acute </t>
  </si>
  <si>
    <t>Labor Study - CY 2026</t>
  </si>
  <si>
    <t>Months to Update- CY</t>
  </si>
  <si>
    <t>Inflation Factor-CY</t>
  </si>
  <si>
    <t>CCPI - CY 2026</t>
  </si>
  <si>
    <t>CY 2025 DP-PSA Rates - TECHNICAL REVIEW DRAFT - SEE DISCLAIMER</t>
  </si>
  <si>
    <t>CY 2025 DISTINCT PART PEDIATRIC SUBACUTE FACILITY RATES</t>
  </si>
  <si>
    <t>EFFECTIVE JANUARY 1, 2025 THROUGH DECEMBER 31, 2025</t>
  </si>
  <si>
    <r>
      <t xml:space="preserve">DP-PSA </t>
    </r>
    <r>
      <rPr>
        <b/>
        <sz val="11"/>
        <rFont val="Segoe UI"/>
        <family val="2"/>
      </rPr>
      <t>Rates</t>
    </r>
  </si>
  <si>
    <t>Lesser of Projected Cost Rate or Class Median Rate</t>
  </si>
  <si>
    <t>Final Per Diem Rate less Bedhold Amount ($9.77)</t>
  </si>
  <si>
    <t>CY 2025 (January 1 - December 31, 2025) Distinct Part Pediatric Subacute Facility</t>
  </si>
  <si>
    <t xml:space="preserve">CY 2025 Labor study </t>
  </si>
  <si>
    <t>CY 2024 CCPI</t>
  </si>
  <si>
    <t>Min Wage Add-On</t>
  </si>
  <si>
    <t>V = (H+I+N+O+U)</t>
  </si>
  <si>
    <t>W = V+T</t>
  </si>
  <si>
    <t>CY 2024 Rate</t>
  </si>
  <si>
    <t>CY 2025 Labor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</si>
</sst>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
    <numFmt numFmtId="165" formatCode="0.000000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2"/>
      <name val="Univers"/>
      <family val="2"/>
    </font>
    <font>
      <b/>
      <sz val="11"/>
      <color theme="1"/>
      <name val="Segoe UI"/>
      <family val="2"/>
    </font>
    <font>
      <sz val="11"/>
      <name val="Segoe UI"/>
      <family val="2"/>
    </font>
    <font>
      <sz val="11"/>
      <color theme="1"/>
      <name val="Segoe UI"/>
      <family val="2"/>
    </font>
    <font>
      <b/>
      <sz val="11"/>
      <color rgb="FFFF0000"/>
      <name val="Segoe UI"/>
      <family val="2"/>
    </font>
    <font>
      <sz val="11"/>
      <color theme="9" tint="-0.249977111117893"/>
      <name val="Segoe UI"/>
      <family val="2"/>
    </font>
    <font>
      <sz val="11"/>
      <color theme="7" tint="-0.24994659260841701"/>
      <name val="Segoe UI"/>
      <family val="2"/>
    </font>
    <font>
      <b/>
      <sz val="11"/>
      <name val="Segoe UI"/>
      <family val="2"/>
    </font>
    <font>
      <sz val="8"/>
      <name val="Calibri"/>
      <family val="2"/>
      <scheme val="minor"/>
    </font>
    <font>
      <b/>
      <sz val="12"/>
      <color theme="1"/>
      <name val="Segoe UI"/>
      <family val="2"/>
    </font>
    <font>
      <u/>
      <sz val="11"/>
      <color theme="10"/>
      <name val="Calibri"/>
      <family val="2"/>
      <scheme val="minor"/>
    </font>
    <font>
      <b/>
      <sz val="12"/>
      <color rgb="FFED5C57"/>
      <name val="Segoe UI Light"/>
      <family val="2"/>
    </font>
    <font>
      <sz val="11"/>
      <color rgb="FF000000"/>
      <name val="Segoe UI"/>
    </font>
    <font>
      <b/>
      <sz val="12"/>
      <name val="Segoe UI"/>
      <family val="2"/>
    </font>
    <font>
      <sz val="12"/>
      <name val="Segoe UI"/>
      <family val="2"/>
    </font>
    <font>
      <sz val="12"/>
      <color theme="0"/>
      <name val="Segoe UI"/>
      <family val="2"/>
    </font>
    <font>
      <u/>
      <sz val="12"/>
      <name val="Calibri"/>
      <family val="2"/>
      <scheme val="minor"/>
    </font>
    <font>
      <b/>
      <sz val="12"/>
      <color rgb="FFFF0000"/>
      <name val="Segoe UI"/>
      <family val="2"/>
    </font>
    <font>
      <sz val="12"/>
      <color theme="1"/>
      <name val="Segoe UI"/>
      <family val="2"/>
    </font>
    <font>
      <sz val="12"/>
      <color theme="9" tint="-0.249977111117893"/>
      <name val="Segoe UI"/>
      <family val="2"/>
    </font>
    <font>
      <sz val="12"/>
      <color rgb="FF00B0F0"/>
      <name val="Segoe UI"/>
      <family val="2"/>
    </font>
    <font>
      <sz val="12"/>
      <color rgb="FFFF0000"/>
      <name val="Segoe UI"/>
      <family val="2"/>
    </font>
    <font>
      <sz val="12"/>
      <name val="Calibri"/>
      <family val="2"/>
      <scheme val="minor"/>
    </font>
    <font>
      <sz val="12"/>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DAEEF3"/>
        <bgColor indexed="64"/>
      </patternFill>
    </fill>
    <fill>
      <patternFill patternType="solid">
        <fgColor rgb="FFD9E1F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9" fontId="4" fillId="0" borderId="0" applyFont="0" applyFill="0" applyBorder="0" applyAlignment="0" applyProtection="0"/>
    <xf numFmtId="0" fontId="14" fillId="0" borderId="0" applyNumberFormat="0" applyFill="0" applyBorder="0" applyAlignment="0" applyProtection="0"/>
    <xf numFmtId="0" fontId="1" fillId="0" borderId="16" applyNumberFormat="0" applyFont="0" applyAlignment="0"/>
  </cellStyleXfs>
  <cellXfs count="231">
    <xf numFmtId="0" fontId="0" fillId="0" borderId="0" xfId="0"/>
    <xf numFmtId="0" fontId="7" fillId="0" borderId="0" xfId="0" applyFont="1" applyAlignment="1">
      <alignment horizontal="center"/>
    </xf>
    <xf numFmtId="0" fontId="7" fillId="0" borderId="1" xfId="0" applyFont="1" applyBorder="1"/>
    <xf numFmtId="0" fontId="7" fillId="0" borderId="0" xfId="0" applyFont="1"/>
    <xf numFmtId="44" fontId="7" fillId="0" borderId="1" xfId="0" applyNumberFormat="1" applyFont="1" applyBorder="1"/>
    <xf numFmtId="44" fontId="7" fillId="0" borderId="0" xfId="0" applyNumberFormat="1" applyFont="1"/>
    <xf numFmtId="0" fontId="7" fillId="0" borderId="1" xfId="0" applyFont="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xf>
    <xf numFmtId="0" fontId="7" fillId="4" borderId="1" xfId="0" applyFont="1" applyFill="1" applyBorder="1" applyAlignment="1">
      <alignment horizontal="left" vertical="center"/>
    </xf>
    <xf numFmtId="0" fontId="7" fillId="4" borderId="1" xfId="0" applyFont="1" applyFill="1" applyBorder="1" applyAlignment="1">
      <alignment horizontal="center" vertical="center"/>
    </xf>
    <xf numFmtId="0" fontId="7" fillId="2" borderId="1" xfId="0" applyFont="1" applyFill="1"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horizontal="center" vertical="center"/>
    </xf>
    <xf numFmtId="44" fontId="7" fillId="0" borderId="1" xfId="1" applyFont="1" applyBorder="1" applyAlignment="1">
      <alignment horizontal="center" vertical="center"/>
    </xf>
    <xf numFmtId="44" fontId="7" fillId="0" borderId="1" xfId="1" applyFont="1" applyBorder="1" applyAlignment="1">
      <alignment vertical="center"/>
    </xf>
    <xf numFmtId="3" fontId="7" fillId="0" borderId="1" xfId="0" applyNumberFormat="1" applyFont="1" applyBorder="1" applyAlignment="1">
      <alignment horizontal="center" vertical="center"/>
    </xf>
    <xf numFmtId="44" fontId="7" fillId="3" borderId="1" xfId="1" applyFont="1" applyFill="1" applyBorder="1" applyAlignment="1">
      <alignment vertical="center"/>
    </xf>
    <xf numFmtId="44" fontId="7" fillId="3" borderId="1" xfId="0" applyNumberFormat="1" applyFont="1" applyFill="1" applyBorder="1" applyAlignment="1">
      <alignment vertical="center"/>
    </xf>
    <xf numFmtId="44" fontId="7" fillId="3" borderId="1" xfId="0" applyNumberFormat="1" applyFont="1" applyFill="1" applyBorder="1"/>
    <xf numFmtId="44" fontId="7" fillId="4" borderId="1" xfId="0" applyNumberFormat="1" applyFont="1" applyFill="1" applyBorder="1"/>
    <xf numFmtId="44" fontId="7" fillId="2" borderId="1" xfId="1" applyFont="1" applyFill="1" applyBorder="1" applyAlignment="1">
      <alignment vertical="center"/>
    </xf>
    <xf numFmtId="44" fontId="7" fillId="2" borderId="1" xfId="0" applyNumberFormat="1" applyFont="1" applyFill="1" applyBorder="1" applyAlignment="1">
      <alignment vertical="center"/>
    </xf>
    <xf numFmtId="44" fontId="7" fillId="0" borderId="1" xfId="1" applyFont="1" applyFill="1" applyBorder="1" applyAlignment="1">
      <alignment vertical="center"/>
    </xf>
    <xf numFmtId="44" fontId="7" fillId="2" borderId="1" xfId="0" applyNumberFormat="1" applyFont="1" applyFill="1" applyBorder="1"/>
    <xf numFmtId="44" fontId="7" fillId="4" borderId="1" xfId="0" applyNumberFormat="1" applyFont="1" applyFill="1" applyBorder="1" applyAlignment="1">
      <alignment vertical="center"/>
    </xf>
    <xf numFmtId="3" fontId="7" fillId="0" borderId="1" xfId="1"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44" fontId="7" fillId="0" borderId="0" xfId="1" applyFont="1" applyBorder="1" applyAlignment="1">
      <alignment vertical="center"/>
    </xf>
    <xf numFmtId="44" fontId="7" fillId="0" borderId="0" xfId="1" applyFont="1" applyBorder="1" applyAlignment="1">
      <alignment horizontal="center"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3" fontId="7" fillId="0" borderId="0" xfId="0" applyNumberFormat="1" applyFont="1" applyAlignment="1">
      <alignment horizontal="center" vertical="center"/>
    </xf>
    <xf numFmtId="3" fontId="7" fillId="0" borderId="0" xfId="1" applyNumberFormat="1" applyFont="1" applyBorder="1" applyAlignment="1">
      <alignment horizontal="center" vertical="center"/>
    </xf>
    <xf numFmtId="0" fontId="7" fillId="0" borderId="1" xfId="0" applyFont="1" applyBorder="1" applyAlignment="1">
      <alignment horizontal="center"/>
    </xf>
    <xf numFmtId="44" fontId="7" fillId="0" borderId="0" xfId="0" applyNumberFormat="1" applyFont="1" applyAlignment="1">
      <alignment horizontal="center"/>
    </xf>
    <xf numFmtId="44" fontId="7" fillId="0" borderId="0" xfId="0" applyNumberFormat="1" applyFont="1" applyAlignment="1">
      <alignment horizontal="center" vertical="center"/>
    </xf>
    <xf numFmtId="0" fontId="7" fillId="5" borderId="0" xfId="0" applyFont="1" applyFill="1"/>
    <xf numFmtId="0" fontId="7" fillId="5" borderId="0" xfId="0" applyFont="1" applyFill="1" applyAlignment="1">
      <alignment vertical="center"/>
    </xf>
    <xf numFmtId="0" fontId="7" fillId="5" borderId="9" xfId="0" applyFont="1" applyFill="1" applyBorder="1"/>
    <xf numFmtId="0" fontId="5" fillId="5" borderId="0" xfId="0" applyFont="1" applyFill="1" applyAlignment="1">
      <alignment horizontal="center" vertical="center" wrapText="1"/>
    </xf>
    <xf numFmtId="0" fontId="7" fillId="5" borderId="10" xfId="0" applyFont="1" applyFill="1" applyBorder="1"/>
    <xf numFmtId="0" fontId="7" fillId="5" borderId="1" xfId="0" applyFont="1" applyFill="1" applyBorder="1"/>
    <xf numFmtId="49" fontId="7" fillId="5" borderId="1" xfId="0" applyNumberFormat="1" applyFont="1" applyFill="1" applyBorder="1" applyAlignment="1">
      <alignment horizontal="right"/>
    </xf>
    <xf numFmtId="44" fontId="7" fillId="5" borderId="1" xfId="1" applyFont="1" applyFill="1" applyBorder="1"/>
    <xf numFmtId="0" fontId="7" fillId="5" borderId="0" xfId="0" applyFont="1" applyFill="1" applyAlignment="1">
      <alignment horizontal="right"/>
    </xf>
    <xf numFmtId="44" fontId="5" fillId="5" borderId="0" xfId="0" applyNumberFormat="1" applyFont="1" applyFill="1" applyAlignment="1">
      <alignment horizontal="right"/>
    </xf>
    <xf numFmtId="44" fontId="7" fillId="5" borderId="0" xfId="1" applyFont="1" applyFill="1" applyBorder="1"/>
    <xf numFmtId="0" fontId="5" fillId="5" borderId="9" xfId="0" applyFont="1" applyFill="1" applyBorder="1"/>
    <xf numFmtId="0" fontId="7" fillId="5" borderId="1" xfId="0" applyFont="1" applyFill="1" applyBorder="1" applyAlignment="1">
      <alignment horizontal="right"/>
    </xf>
    <xf numFmtId="0" fontId="5" fillId="5" borderId="0" xfId="0" applyFont="1" applyFill="1" applyAlignment="1">
      <alignment vertical="center"/>
    </xf>
    <xf numFmtId="166" fontId="7" fillId="5" borderId="0" xfId="2" applyNumberFormat="1" applyFont="1" applyFill="1" applyBorder="1"/>
    <xf numFmtId="0" fontId="11" fillId="5" borderId="0" xfId="0" applyFont="1" applyFill="1" applyAlignment="1">
      <alignment vertical="center"/>
    </xf>
    <xf numFmtId="44" fontId="7" fillId="5" borderId="0" xfId="0" applyNumberFormat="1" applyFont="1" applyFill="1"/>
    <xf numFmtId="0" fontId="5" fillId="5" borderId="9" xfId="0" applyFont="1" applyFill="1" applyBorder="1" applyAlignment="1">
      <alignment vertical="center"/>
    </xf>
    <xf numFmtId="0" fontId="5" fillId="6" borderId="10" xfId="0" applyFont="1" applyFill="1" applyBorder="1" applyAlignment="1">
      <alignmen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xf>
    <xf numFmtId="0" fontId="13" fillId="6" borderId="1" xfId="0" applyFont="1" applyFill="1" applyBorder="1" applyAlignment="1">
      <alignment wrapText="1"/>
    </xf>
    <xf numFmtId="0" fontId="13" fillId="6" borderId="1" xfId="0" applyFont="1" applyFill="1" applyBorder="1" applyAlignment="1">
      <alignment horizontal="center" vertical="center" wrapText="1"/>
    </xf>
    <xf numFmtId="0" fontId="13" fillId="6" borderId="11" xfId="0" applyFont="1" applyFill="1" applyBorder="1" applyAlignment="1">
      <alignment vertical="center"/>
    </xf>
    <xf numFmtId="0" fontId="13" fillId="6" borderId="12" xfId="0" applyFont="1" applyFill="1" applyBorder="1" applyAlignment="1">
      <alignment vertical="center"/>
    </xf>
    <xf numFmtId="44" fontId="7" fillId="5" borderId="1" xfId="0" applyNumberFormat="1" applyFont="1" applyFill="1" applyBorder="1"/>
    <xf numFmtId="164" fontId="7" fillId="5" borderId="1" xfId="0" applyNumberFormat="1" applyFont="1" applyFill="1" applyBorder="1"/>
    <xf numFmtId="0" fontId="7" fillId="6" borderId="13" xfId="0" applyFont="1" applyFill="1" applyBorder="1"/>
    <xf numFmtId="0" fontId="7" fillId="6" borderId="14" xfId="0" applyFont="1" applyFill="1" applyBorder="1"/>
    <xf numFmtId="0" fontId="7" fillId="6" borderId="7" xfId="0" applyFont="1" applyFill="1" applyBorder="1"/>
    <xf numFmtId="0" fontId="7" fillId="6" borderId="15" xfId="0" applyFont="1" applyFill="1" applyBorder="1"/>
    <xf numFmtId="0" fontId="5" fillId="6" borderId="1" xfId="0" applyFont="1" applyFill="1" applyBorder="1" applyAlignment="1">
      <alignment horizontal="center" vertical="center"/>
    </xf>
    <xf numFmtId="0" fontId="0" fillId="5" borderId="0" xfId="0" applyFill="1"/>
    <xf numFmtId="0" fontId="7" fillId="5" borderId="1" xfId="0" applyFont="1" applyFill="1" applyBorder="1" applyAlignment="1">
      <alignment vertical="center"/>
    </xf>
    <xf numFmtId="0" fontId="5" fillId="5" borderId="1" xfId="0" applyFont="1" applyFill="1" applyBorder="1"/>
    <xf numFmtId="0" fontId="7" fillId="6" borderId="1" xfId="0" applyFont="1" applyFill="1" applyBorder="1" applyAlignment="1">
      <alignment horizontal="center" vertical="center" wrapText="1"/>
    </xf>
    <xf numFmtId="0" fontId="7" fillId="7" borderId="1" xfId="0" applyFont="1" applyFill="1" applyBorder="1" applyAlignment="1">
      <alignment horizontal="center"/>
    </xf>
    <xf numFmtId="0" fontId="5" fillId="6" borderId="1" xfId="0" applyFont="1" applyFill="1" applyBorder="1" applyAlignment="1">
      <alignment wrapText="1"/>
    </xf>
    <xf numFmtId="44" fontId="5" fillId="5" borderId="0" xfId="0" applyNumberFormat="1" applyFont="1" applyFill="1"/>
    <xf numFmtId="0" fontId="8" fillId="0" borderId="0" xfId="0" applyFont="1"/>
    <xf numFmtId="0" fontId="15" fillId="0" borderId="0" xfId="0" applyFont="1" applyAlignment="1">
      <alignment horizontal="left" vertical="center" indent="1"/>
    </xf>
    <xf numFmtId="44" fontId="5" fillId="5" borderId="1" xfId="1" applyFont="1" applyFill="1" applyBorder="1"/>
    <xf numFmtId="44" fontId="5" fillId="5" borderId="0" xfId="1" applyFont="1" applyFill="1" applyBorder="1"/>
    <xf numFmtId="44" fontId="6" fillId="5" borderId="1" xfId="1" applyFont="1" applyFill="1" applyBorder="1" applyProtection="1"/>
    <xf numFmtId="0" fontId="16" fillId="8" borderId="1" xfId="0" applyFont="1" applyFill="1" applyBorder="1"/>
    <xf numFmtId="0" fontId="17" fillId="0" borderId="0" xfId="0" applyFont="1" applyProtection="1">
      <protection locked="0"/>
    </xf>
    <xf numFmtId="0" fontId="18" fillId="0" borderId="0" xfId="0" applyFont="1" applyProtection="1">
      <protection locked="0"/>
    </xf>
    <xf numFmtId="0" fontId="18" fillId="5" borderId="0" xfId="0" applyFont="1" applyFill="1"/>
    <xf numFmtId="0" fontId="18" fillId="5" borderId="1" xfId="0" applyFont="1" applyFill="1" applyBorder="1"/>
    <xf numFmtId="0" fontId="9" fillId="5" borderId="8" xfId="0" applyFont="1" applyFill="1" applyBorder="1" applyAlignment="1">
      <alignment horizontal="center" vertical="center"/>
    </xf>
    <xf numFmtId="0" fontId="19" fillId="5" borderId="0" xfId="0" applyFont="1" applyFill="1" applyProtection="1">
      <protection locked="0"/>
    </xf>
    <xf numFmtId="0" fontId="17" fillId="5" borderId="0" xfId="0" applyFont="1" applyFill="1" applyProtection="1">
      <protection locked="0"/>
    </xf>
    <xf numFmtId="0" fontId="17" fillId="5" borderId="0" xfId="0" applyFont="1" applyFill="1"/>
    <xf numFmtId="0" fontId="18" fillId="5" borderId="0" xfId="0" applyFont="1" applyFill="1" applyProtection="1">
      <protection locked="0"/>
    </xf>
    <xf numFmtId="0" fontId="17" fillId="5" borderId="0" xfId="0" applyFont="1" applyFill="1" applyAlignment="1" applyProtection="1">
      <alignment vertical="center"/>
      <protection locked="0"/>
    </xf>
    <xf numFmtId="0" fontId="18" fillId="5" borderId="0" xfId="0" applyFont="1" applyFill="1" applyAlignment="1" applyProtection="1">
      <alignment vertical="center"/>
      <protection locked="0"/>
    </xf>
    <xf numFmtId="0" fontId="17" fillId="5" borderId="9" xfId="0" applyFont="1" applyFill="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 xfId="0" applyFont="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8" fillId="5" borderId="10" xfId="0" applyFont="1" applyFill="1" applyBorder="1" applyProtection="1">
      <protection locked="0"/>
    </xf>
    <xf numFmtId="0" fontId="18" fillId="5" borderId="1" xfId="0" applyFont="1" applyFill="1" applyBorder="1" applyProtection="1">
      <protection locked="0"/>
    </xf>
    <xf numFmtId="49" fontId="18" fillId="5" borderId="1" xfId="0" applyNumberFormat="1" applyFont="1" applyFill="1" applyBorder="1" applyAlignment="1" applyProtection="1">
      <alignment horizontal="right"/>
      <protection locked="0"/>
    </xf>
    <xf numFmtId="44" fontId="18" fillId="5" borderId="1" xfId="1" applyFont="1" applyFill="1" applyBorder="1" applyProtection="1">
      <protection locked="0"/>
    </xf>
    <xf numFmtId="0" fontId="18" fillId="5" borderId="0" xfId="0" applyFont="1" applyFill="1" applyAlignment="1" applyProtection="1">
      <alignment horizontal="right"/>
      <protection locked="0"/>
    </xf>
    <xf numFmtId="44" fontId="17" fillId="5" borderId="0" xfId="0" applyNumberFormat="1" applyFont="1" applyFill="1" applyAlignment="1" applyProtection="1">
      <alignment horizontal="right"/>
      <protection locked="0"/>
    </xf>
    <xf numFmtId="44" fontId="18" fillId="5" borderId="0" xfId="1" applyFont="1" applyFill="1" applyBorder="1" applyProtection="1">
      <protection locked="0"/>
    </xf>
    <xf numFmtId="0" fontId="17" fillId="5" borderId="9" xfId="0" applyFont="1" applyFill="1" applyBorder="1" applyProtection="1">
      <protection locked="0"/>
    </xf>
    <xf numFmtId="0" fontId="17" fillId="0" borderId="1" xfId="0" applyFont="1" applyBorder="1" applyAlignment="1" applyProtection="1">
      <alignment vertical="center"/>
      <protection locked="0"/>
    </xf>
    <xf numFmtId="0" fontId="18" fillId="5" borderId="1" xfId="0" applyFont="1" applyFill="1" applyBorder="1" applyAlignment="1" applyProtection="1">
      <alignment horizontal="right"/>
      <protection locked="0"/>
    </xf>
    <xf numFmtId="44" fontId="18" fillId="5" borderId="1" xfId="1" applyFont="1" applyFill="1" applyBorder="1" applyAlignment="1" applyProtection="1">
      <alignment horizontal="right"/>
      <protection locked="0"/>
    </xf>
    <xf numFmtId="166" fontId="18" fillId="5" borderId="1" xfId="2" applyNumberFormat="1" applyFont="1" applyFill="1" applyBorder="1" applyProtection="1">
      <protection locked="0"/>
    </xf>
    <xf numFmtId="0" fontId="17" fillId="0" borderId="1" xfId="0" applyFont="1" applyBorder="1" applyAlignment="1" applyProtection="1">
      <alignment wrapText="1"/>
      <protection locked="0"/>
    </xf>
    <xf numFmtId="166" fontId="18" fillId="5" borderId="0" xfId="2" applyNumberFormat="1" applyFont="1" applyFill="1" applyBorder="1" applyProtection="1">
      <protection locked="0"/>
    </xf>
    <xf numFmtId="44" fontId="18" fillId="5" borderId="0" xfId="0" applyNumberFormat="1" applyFont="1" applyFill="1" applyProtection="1">
      <protection locked="0"/>
    </xf>
    <xf numFmtId="0" fontId="17" fillId="5" borderId="0" xfId="0" applyFont="1" applyFill="1" applyAlignment="1">
      <alignment vertical="center"/>
    </xf>
    <xf numFmtId="0" fontId="18" fillId="5" borderId="0" xfId="0" applyFont="1" applyFill="1" applyAlignment="1">
      <alignment vertical="center"/>
    </xf>
    <xf numFmtId="0" fontId="17" fillId="5" borderId="0" xfId="0" applyFont="1" applyFill="1" applyAlignment="1">
      <alignment horizontal="center" vertical="center" wrapText="1"/>
    </xf>
    <xf numFmtId="0" fontId="18" fillId="5" borderId="0" xfId="0" applyFont="1" applyFill="1" applyAlignment="1">
      <alignment horizontal="right"/>
    </xf>
    <xf numFmtId="0" fontId="18" fillId="5" borderId="9" xfId="0" applyFont="1" applyFill="1" applyBorder="1"/>
    <xf numFmtId="44" fontId="18" fillId="5" borderId="0" xfId="1" applyFont="1" applyFill="1" applyBorder="1" applyProtection="1"/>
    <xf numFmtId="0" fontId="19" fillId="0" borderId="0" xfId="0" applyFont="1" applyProtection="1">
      <protection locked="0"/>
    </xf>
    <xf numFmtId="0" fontId="22" fillId="0" borderId="0" xfId="0" applyFont="1" applyProtection="1">
      <protection locked="0"/>
    </xf>
    <xf numFmtId="0" fontId="13" fillId="0" borderId="0" xfId="0" applyFont="1" applyProtection="1">
      <protection locked="0"/>
    </xf>
    <xf numFmtId="0" fontId="22" fillId="0" borderId="0" xfId="0" applyFont="1"/>
    <xf numFmtId="0" fontId="13" fillId="0" borderId="0" xfId="0" applyFont="1"/>
    <xf numFmtId="0" fontId="26" fillId="0" borderId="0" xfId="0" applyFont="1" applyProtection="1">
      <protection locked="0"/>
    </xf>
    <xf numFmtId="0" fontId="27" fillId="5" borderId="0" xfId="0" applyFont="1" applyFill="1" applyProtection="1">
      <protection locked="0"/>
    </xf>
    <xf numFmtId="0" fontId="26" fillId="5" borderId="0" xfId="0" applyFont="1" applyFill="1"/>
    <xf numFmtId="165" fontId="18" fillId="5" borderId="0" xfId="0" applyNumberFormat="1" applyFont="1" applyFill="1" applyProtection="1">
      <protection locked="0"/>
    </xf>
    <xf numFmtId="0" fontId="17" fillId="5" borderId="11" xfId="0" applyFont="1" applyFill="1" applyBorder="1" applyAlignment="1" applyProtection="1">
      <alignment vertical="center"/>
      <protection locked="0"/>
    </xf>
    <xf numFmtId="0" fontId="18" fillId="5" borderId="13" xfId="0" applyFont="1" applyFill="1" applyBorder="1"/>
    <xf numFmtId="0" fontId="18" fillId="5" borderId="14" xfId="0" applyFont="1" applyFill="1" applyBorder="1"/>
    <xf numFmtId="0" fontId="17" fillId="5" borderId="12" xfId="0" applyFont="1" applyFill="1" applyBorder="1" applyAlignment="1" applyProtection="1">
      <alignment vertical="center"/>
      <protection locked="0"/>
    </xf>
    <xf numFmtId="0" fontId="18" fillId="5" borderId="7" xfId="0" applyFont="1" applyFill="1" applyBorder="1"/>
    <xf numFmtId="0" fontId="18" fillId="5" borderId="15" xfId="0" applyFont="1" applyFill="1" applyBorder="1"/>
    <xf numFmtId="0" fontId="18" fillId="5" borderId="8" xfId="0" applyFont="1" applyFill="1" applyBorder="1" applyAlignment="1">
      <alignment horizontal="center" vertical="center"/>
    </xf>
    <xf numFmtId="0" fontId="18" fillId="5" borderId="1" xfId="0" applyFont="1" applyFill="1" applyBorder="1" applyAlignment="1" applyProtection="1">
      <alignment vertical="center"/>
      <protection locked="0"/>
    </xf>
    <xf numFmtId="0" fontId="18"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protection locked="0"/>
    </xf>
    <xf numFmtId="44" fontId="18" fillId="5" borderId="1" xfId="0" applyNumberFormat="1" applyFont="1" applyFill="1" applyBorder="1" applyProtection="1">
      <protection locked="0"/>
    </xf>
    <xf numFmtId="8" fontId="18" fillId="5" borderId="1" xfId="0" applyNumberFormat="1" applyFont="1" applyFill="1" applyBorder="1" applyProtection="1">
      <protection locked="0"/>
    </xf>
    <xf numFmtId="164" fontId="18" fillId="5" borderId="1" xfId="0" applyNumberFormat="1" applyFont="1" applyFill="1" applyBorder="1" applyProtection="1">
      <protection locked="0"/>
    </xf>
    <xf numFmtId="0" fontId="17" fillId="5" borderId="1" xfId="0" applyFont="1" applyFill="1" applyBorder="1" applyAlignment="1" applyProtection="1">
      <alignment wrapText="1"/>
      <protection locked="0"/>
    </xf>
    <xf numFmtId="0" fontId="17" fillId="5" borderId="1" xfId="0" applyFont="1" applyFill="1" applyBorder="1" applyAlignment="1" applyProtection="1">
      <alignment horizontal="center" vertical="center" wrapText="1"/>
      <protection locked="0"/>
    </xf>
    <xf numFmtId="0" fontId="17" fillId="5" borderId="1" xfId="0" applyFont="1" applyFill="1" applyBorder="1" applyProtection="1">
      <protection locked="0"/>
    </xf>
    <xf numFmtId="0" fontId="22" fillId="5" borderId="0" xfId="0" applyFont="1" applyFill="1"/>
    <xf numFmtId="0" fontId="22" fillId="5" borderId="0" xfId="0" applyFont="1" applyFill="1" applyProtection="1">
      <protection locked="0"/>
    </xf>
    <xf numFmtId="0" fontId="13" fillId="5" borderId="11" xfId="0" applyFont="1" applyFill="1" applyBorder="1" applyAlignment="1" applyProtection="1">
      <alignment vertical="center"/>
      <protection locked="0"/>
    </xf>
    <xf numFmtId="0" fontId="22" fillId="5" borderId="13" xfId="0" applyFont="1" applyFill="1" applyBorder="1"/>
    <xf numFmtId="0" fontId="22" fillId="5" borderId="14" xfId="0" applyFont="1" applyFill="1" applyBorder="1"/>
    <xf numFmtId="0" fontId="24" fillId="5" borderId="0" xfId="0" applyFont="1" applyFill="1" applyAlignment="1">
      <alignment horizontal="center"/>
    </xf>
    <xf numFmtId="0" fontId="13" fillId="5" borderId="12" xfId="0" applyFont="1" applyFill="1" applyBorder="1" applyAlignment="1" applyProtection="1">
      <alignment vertical="center"/>
      <protection locked="0"/>
    </xf>
    <xf numFmtId="0" fontId="22" fillId="5" borderId="7" xfId="0" applyFont="1" applyFill="1" applyBorder="1"/>
    <xf numFmtId="0" fontId="22" fillId="5" borderId="15" xfId="0" applyFont="1" applyFill="1" applyBorder="1"/>
    <xf numFmtId="0" fontId="23" fillId="5" borderId="0" xfId="0" applyFont="1" applyFill="1" applyAlignment="1">
      <alignment horizontal="center"/>
    </xf>
    <xf numFmtId="0" fontId="22" fillId="5" borderId="0" xfId="0" applyFont="1" applyFill="1" applyAlignment="1">
      <alignment horizontal="center"/>
    </xf>
    <xf numFmtId="0" fontId="25" fillId="5" borderId="0" xfId="0" applyFont="1" applyFill="1" applyAlignment="1">
      <alignment horizontal="center"/>
    </xf>
    <xf numFmtId="0" fontId="21" fillId="5" borderId="0" xfId="0" applyFont="1" applyFill="1"/>
    <xf numFmtId="0" fontId="13" fillId="5" borderId="1" xfId="0" applyFont="1" applyFill="1" applyBorder="1" applyAlignment="1" applyProtection="1">
      <alignment horizontal="center" wrapText="1"/>
      <protection locked="0"/>
    </xf>
    <xf numFmtId="0" fontId="13" fillId="5" borderId="0" xfId="0" applyFont="1" applyFill="1" applyAlignment="1">
      <alignment horizontal="center" vertical="center" wrapText="1"/>
    </xf>
    <xf numFmtId="44" fontId="22" fillId="5" borderId="1" xfId="0" applyNumberFormat="1" applyFont="1" applyFill="1" applyBorder="1" applyProtection="1">
      <protection locked="0"/>
    </xf>
    <xf numFmtId="0" fontId="22" fillId="5" borderId="7" xfId="0" applyFont="1" applyFill="1" applyBorder="1" applyAlignment="1">
      <alignment wrapText="1"/>
    </xf>
    <xf numFmtId="0" fontId="13" fillId="5"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protection locked="0"/>
    </xf>
    <xf numFmtId="0" fontId="22" fillId="5" borderId="1" xfId="0" applyFont="1" applyFill="1" applyBorder="1" applyAlignment="1" applyProtection="1">
      <alignment horizontal="center" vertical="center"/>
      <protection locked="0"/>
    </xf>
    <xf numFmtId="0" fontId="22" fillId="5" borderId="1" xfId="0" applyFont="1" applyFill="1" applyBorder="1" applyAlignment="1" applyProtection="1">
      <alignment horizontal="left" vertical="center"/>
      <protection locked="0"/>
    </xf>
    <xf numFmtId="14" fontId="22" fillId="5" borderId="1" xfId="0" applyNumberFormat="1" applyFont="1" applyFill="1" applyBorder="1" applyAlignment="1" applyProtection="1">
      <alignment horizontal="center" vertical="center"/>
      <protection locked="0"/>
    </xf>
    <xf numFmtId="14" fontId="22" fillId="5" borderId="1" xfId="0" applyNumberFormat="1" applyFont="1" applyFill="1" applyBorder="1" applyProtection="1">
      <protection locked="0"/>
    </xf>
    <xf numFmtId="1" fontId="22" fillId="5" borderId="1" xfId="0" applyNumberFormat="1" applyFont="1" applyFill="1" applyBorder="1" applyProtection="1">
      <protection locked="0"/>
    </xf>
    <xf numFmtId="3" fontId="22" fillId="5" borderId="1" xfId="0" applyNumberFormat="1" applyFont="1" applyFill="1" applyBorder="1" applyAlignment="1" applyProtection="1">
      <alignment horizontal="right" vertical="center"/>
      <protection locked="0"/>
    </xf>
    <xf numFmtId="3" fontId="22" fillId="5" borderId="1" xfId="0" applyNumberFormat="1" applyFont="1" applyFill="1" applyBorder="1" applyProtection="1">
      <protection locked="0"/>
    </xf>
    <xf numFmtId="164" fontId="22" fillId="5" borderId="1" xfId="0" applyNumberFormat="1" applyFont="1" applyFill="1" applyBorder="1" applyProtection="1">
      <protection locked="0"/>
    </xf>
    <xf numFmtId="44" fontId="22" fillId="5" borderId="1" xfId="1" applyFont="1" applyFill="1" applyBorder="1" applyProtection="1">
      <protection locked="0"/>
    </xf>
    <xf numFmtId="44" fontId="22" fillId="5" borderId="1" xfId="1" applyFont="1" applyFill="1" applyBorder="1" applyAlignment="1" applyProtection="1">
      <alignment horizontal="center" vertical="center"/>
      <protection locked="0"/>
    </xf>
    <xf numFmtId="3" fontId="22" fillId="5" borderId="1" xfId="1" applyNumberFormat="1" applyFont="1" applyFill="1" applyBorder="1" applyAlignment="1" applyProtection="1">
      <alignment horizontal="right" vertical="center"/>
      <protection locked="0"/>
    </xf>
    <xf numFmtId="0" fontId="22" fillId="5" borderId="1" xfId="0" applyFont="1" applyFill="1" applyBorder="1" applyProtection="1">
      <protection locked="0"/>
    </xf>
    <xf numFmtId="44" fontId="22" fillId="5" borderId="0" xfId="0" applyNumberFormat="1" applyFont="1" applyFill="1"/>
    <xf numFmtId="3" fontId="22" fillId="5" borderId="0" xfId="0" applyNumberFormat="1" applyFont="1" applyFill="1"/>
    <xf numFmtId="0" fontId="17" fillId="5" borderId="1" xfId="0" applyFont="1" applyFill="1" applyBorder="1" applyAlignment="1" applyProtection="1">
      <alignment horizontal="center"/>
      <protection locked="0"/>
    </xf>
    <xf numFmtId="0" fontId="17" fillId="5" borderId="1" xfId="0" applyFont="1" applyFill="1" applyBorder="1" applyAlignment="1" applyProtection="1">
      <alignment horizontal="center" wrapText="1"/>
      <protection locked="0"/>
    </xf>
    <xf numFmtId="0" fontId="17"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left" vertical="center" wrapText="1"/>
      <protection locked="0"/>
    </xf>
    <xf numFmtId="0" fontId="20" fillId="5" borderId="0" xfId="5" applyFont="1" applyFill="1" applyBorder="1" applyAlignment="1" applyProtection="1">
      <alignment horizontal="center"/>
      <protection locked="0"/>
    </xf>
    <xf numFmtId="0" fontId="18" fillId="5" borderId="1" xfId="0" applyFont="1" applyFill="1" applyBorder="1" applyAlignment="1" applyProtection="1">
      <alignment wrapText="1"/>
      <protection locked="0"/>
    </xf>
    <xf numFmtId="0" fontId="17" fillId="5" borderId="0" xfId="0" applyFont="1" applyFill="1" applyAlignment="1" applyProtection="1">
      <alignment horizontal="center" wrapText="1"/>
      <protection locked="0"/>
    </xf>
    <xf numFmtId="0" fontId="17" fillId="5" borderId="1" xfId="0" applyFont="1" applyFill="1" applyBorder="1" applyAlignment="1" applyProtection="1">
      <alignment horizontal="left"/>
      <protection locked="0"/>
    </xf>
    <xf numFmtId="0" fontId="18" fillId="5" borderId="1" xfId="0" applyFont="1" applyFill="1" applyBorder="1" applyAlignment="1" applyProtection="1">
      <alignment vertical="top" wrapText="1"/>
      <protection locked="0"/>
    </xf>
    <xf numFmtId="0" fontId="19" fillId="0" borderId="5" xfId="0" applyFont="1" applyBorder="1" applyProtection="1">
      <protection locked="0"/>
    </xf>
    <xf numFmtId="0" fontId="0" fillId="0" borderId="0" xfId="0" applyProtection="1">
      <protection locked="0"/>
    </xf>
    <xf numFmtId="0" fontId="13" fillId="0" borderId="1" xfId="0" applyFont="1" applyBorder="1" applyProtection="1">
      <protection locked="0"/>
    </xf>
    <xf numFmtId="0" fontId="2" fillId="0" borderId="0" xfId="0" applyFont="1" applyProtection="1">
      <protection locked="0"/>
    </xf>
    <xf numFmtId="0" fontId="22" fillId="0" borderId="1" xfId="0" applyFont="1" applyBorder="1" applyProtection="1">
      <protection locked="0"/>
    </xf>
    <xf numFmtId="0" fontId="22" fillId="0" borderId="5" xfId="0" applyFont="1" applyBorder="1"/>
    <xf numFmtId="0" fontId="26" fillId="0" borderId="0" xfId="0" applyFont="1"/>
    <xf numFmtId="0" fontId="18" fillId="5" borderId="0" xfId="0" applyFont="1" applyFill="1" applyAlignment="1" applyProtection="1">
      <alignment horizontal="left" wrapText="1"/>
      <protection locked="0"/>
    </xf>
    <xf numFmtId="0" fontId="18" fillId="5" borderId="0" xfId="0" applyFont="1" applyFill="1" applyAlignment="1" applyProtection="1">
      <alignment horizontal="left" vertical="center" wrapText="1"/>
      <protection locked="0"/>
    </xf>
    <xf numFmtId="0" fontId="17" fillId="5" borderId="0" xfId="0" applyFont="1" applyFill="1" applyProtection="1">
      <protection locked="0"/>
    </xf>
    <xf numFmtId="0" fontId="13" fillId="5" borderId="0" xfId="0" applyFont="1" applyFill="1" applyAlignment="1" applyProtection="1">
      <alignment horizontal="center" wrapText="1"/>
      <protection locked="0"/>
    </xf>
    <xf numFmtId="0" fontId="25" fillId="5" borderId="0" xfId="0" applyFont="1" applyFill="1" applyAlignment="1">
      <alignment horizontal="center"/>
    </xf>
    <xf numFmtId="0" fontId="23" fillId="5" borderId="0" xfId="0" applyFont="1" applyFill="1" applyAlignment="1">
      <alignment horizontal="center"/>
    </xf>
    <xf numFmtId="0" fontId="22" fillId="5" borderId="0" xfId="0" applyFont="1" applyFill="1" applyAlignment="1">
      <alignment horizontal="center"/>
    </xf>
    <xf numFmtId="44" fontId="18" fillId="5" borderId="3" xfId="1" applyFont="1" applyFill="1" applyBorder="1" applyAlignment="1" applyProtection="1">
      <alignment horizontal="center" vertical="center"/>
      <protection locked="0"/>
    </xf>
    <xf numFmtId="0" fontId="18" fillId="5" borderId="8"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2"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44" fontId="18" fillId="5" borderId="8" xfId="1" applyFont="1" applyFill="1" applyBorder="1" applyAlignment="1" applyProtection="1">
      <alignment horizontal="center" vertical="center"/>
      <protection locked="0"/>
    </xf>
    <xf numFmtId="44" fontId="18" fillId="5" borderId="2" xfId="1" applyFont="1" applyFill="1" applyBorder="1" applyAlignment="1" applyProtection="1">
      <alignment horizontal="center" vertical="center"/>
      <protection locked="0"/>
    </xf>
    <xf numFmtId="0" fontId="5" fillId="5" borderId="0" xfId="0" applyFont="1" applyFill="1"/>
    <xf numFmtId="0" fontId="2" fillId="5" borderId="0" xfId="0" applyFont="1" applyFill="1"/>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44" fontId="10" fillId="5" borderId="3" xfId="1" applyFont="1" applyFill="1" applyBorder="1" applyAlignment="1">
      <alignment horizontal="center" vertical="center"/>
    </xf>
    <xf numFmtId="44" fontId="10" fillId="5" borderId="8" xfId="1" applyFont="1" applyFill="1" applyBorder="1" applyAlignment="1">
      <alignment horizontal="center" vertical="center"/>
    </xf>
    <xf numFmtId="44" fontId="10" fillId="5" borderId="2" xfId="1" applyFont="1" applyFill="1" applyBorder="1" applyAlignment="1">
      <alignment horizontal="center" vertical="center"/>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2" xfId="0" applyFont="1" applyFill="1" applyBorder="1" applyAlignment="1">
      <alignment horizontal="center" vertical="center"/>
    </xf>
  </cellXfs>
  <cellStyles count="7">
    <cellStyle name="Currency" xfId="1" builtinId="4"/>
    <cellStyle name="Hyperlink" xfId="5" builtinId="8"/>
    <cellStyle name="KenBorder" xfId="6" xr:uid="{DA3C63F8-B808-4835-8FC1-3BDD3BC75117}"/>
    <cellStyle name="Normal" xfId="0" builtinId="0"/>
    <cellStyle name="Normal 6" xfId="3" xr:uid="{21EE28CC-55AC-430B-9767-C2CD73F4B9A1}"/>
    <cellStyle name="Percent" xfId="2" builtinId="5"/>
    <cellStyle name="Percent 2" xfId="4" xr:uid="{B582888D-D003-4EDF-ABBC-C1E422B1D5A3}"/>
  </cellStyles>
  <dxfs count="0"/>
  <tableStyles count="0" defaultTableStyle="TableStyleMedium2" defaultPivotStyle="PivotStyleLight16"/>
  <colors>
    <mruColors>
      <color rgb="FFDAEEF3"/>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ARCHIVES/99WGSTUD/ALL.XLS"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cadhcs.sharepoint.com/teams/FFSRDDAllStaff/Shared%20Documents/Long%20Term%20Care%20Section/7_LTCRU%20Rate%20Study/Distinct%20Part%20-%20Pediatrics%20Subacute%20(DP-PSA)/DP-PSA%20CY%202025%20Rate%20Study%20(Technical%20Review%20Draft)_2.6.2025%20Stakeholders.xlsx" TargetMode="External"/><Relationship Id="rId2" Type="http://schemas.microsoft.com/office/2019/04/relationships/externalLinkLongPath" Target="https://cadhcs.sharepoint.com/teams/FFSRDDAllStaff/Shared%20Documents/Long%20Term%20Care%20Section/7_LTCRU%20Rate%20Study/Distinct%20Part%20-%20Pediatrics%20Subacute%20(DP-PSA)/DP-PSA%20CY%202025%20Rate%20Study%20(Technical%20Review%20Draft)_2.6.2025%20Stakeholders.xlsx?32B8F193" TargetMode="External"/><Relationship Id="rId1" Type="http://schemas.openxmlformats.org/officeDocument/2006/relationships/externalLinkPath" Target="file:///\\32B8F193\DP-PSA%20CY%202025%20Rate%20Study%20(Technical%20Review%20Draft)_2.6.2025%20Stakehol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sharepoint.com/Documents%20and%20Settings/KAdili/Local%20Settings/Temporary%20Internet%20Files/OLKD8/Labor%20Study%20Info/Rate%20Year%202004%20using%20OSHPD26/YEARALL2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dhcs.sharepoint.com/RDB/LTC%20Sect/LTC%20Reimb%20Unit/DPNF/ANNUAL%20RATES/2013%20DP%20Rates/2013-14%20DPNF-B%20FINAL%20RATES%2010-22-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dhcs.sharepoint.com/Users/LVayder/AppData/Local/Microsoft/Windows/Temporary%20Internet%20Files/Content.Outlook/HGFV13E7/10%20-%202011%20DDH%20and%20DDN%20TEST%20LV%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GAHRiI2AEiP3wLFHWomuAaRpvOS-ylNkYH27-eA09ldCvBDxFXTQbdBYxgAZhvV" itemId="01YGKLN4VLFGUZ3FOJZRC2UWXQ4BORNWT6">
      <xxl21:absoluteUrl r:id="rId3"/>
    </xxl21:alternateUrls>
    <sheetNames>
      <sheetName val="Disclaimer"/>
      <sheetName val="Column Descriptions "/>
      <sheetName val="DP-PSA CY 2025 Rates"/>
      <sheetName val="App. A - Class Median"/>
      <sheetName val="App. B - Projected Cost"/>
      <sheetName val="Min-Wage Add-On"/>
      <sheetName val="CCPI CY 2025"/>
      <sheetName val="LABOR STUDY CY 2025"/>
      <sheetName val="Vent_NonVent_Days"/>
    </sheetNames>
    <sheetDataSet>
      <sheetData sheetId="0"/>
      <sheetData sheetId="1"/>
      <sheetData sheetId="2"/>
      <sheetData sheetId="3">
        <row r="5">
          <cell r="Y5">
            <v>1384.9653807044183</v>
          </cell>
          <cell r="Z5">
            <v>1504.2959967880663</v>
          </cell>
        </row>
      </sheetData>
      <sheetData sheetId="4">
        <row r="8">
          <cell r="V8">
            <v>1342.6619926258388</v>
          </cell>
          <cell r="W8">
            <v>1461.9926087094868</v>
          </cell>
        </row>
        <row r="12">
          <cell r="D12">
            <v>89.365374352424851</v>
          </cell>
        </row>
        <row r="13">
          <cell r="D13">
            <v>83.310964483220573</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Moore, Marie@DHCS" id="{16533DAA-4D26-421C-ABD6-3F7B3A510CB1}" userId="S::Marie.Moore@dhcs.ca.gov::3d4cfba6-f93c-4a1b-add1-45accdc58f76" providerId="AD"/>
  <person displayName="Nguyen, Phi Long@DHCS" id="{8DD561C0-F835-4627-95FE-1A245486EC66}" userId="S::Philong.Nguyen@dhcs.ca.gov::95abf8b8-5e89-46ab-8336-2abcf969730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 dT="2025-07-15T16:52:27.47" personId="{16533DAA-4D26-421C-ABD6-3F7B3A510CB1}" id="{DEEA53F8-4142-42B8-AE7F-80AC4C18DB0A}">
    <text>Verify with Phil due to decrease (53,314.00 in CY 2025)</text>
  </threadedComment>
  <threadedComment ref="AG5" dT="2025-07-15T16:54:42.90" personId="{16533DAA-4D26-421C-ABD6-3F7B3A510CB1}" id="{6A775351-78E8-4237-9D51-B57BDC6D05F5}">
    <text>Verify with Phil due to decrease (67,533.00 in CY 2025)</text>
  </threadedComment>
  <threadedComment ref="B6" dT="2023-09-01T16:07:27.65" personId="{8DD561C0-F835-4627-95FE-1A245486EC66}" id="{31B5DB92-44F4-42B8-A81A-B01375982B9B}">
    <text>New NPI</text>
  </threadedComment>
  <threadedComment ref="AK6" dT="2025-07-15T17:04:03.14" personId="{16533DAA-4D26-421C-ABD6-3F7B3A510CB1}" id="{9326B86C-58D0-4AA6-B839-46D837BF299E}">
    <text>Verify with Phil due to decrease (191257 in CY 2025)</text>
  </threadedComment>
  <threadedComment ref="B7" dT="2023-09-01T16:07:45.78" personId="{8DD561C0-F835-4627-95FE-1A245486EC66}" id="{8BF7B116-B6B0-4501-9788-86367E35BCD3}">
    <text>New NPI</text>
  </threadedComment>
  <threadedComment ref="O7" dT="2025-07-15T17:08:33.06" personId="{16533DAA-4D26-421C-ABD6-3F7B3A510CB1}" id="{3BD6CBC1-90DD-4D4A-93FD-21A3A735814F}">
    <text>Verify with Phil due to increase (20,415.00 in CY 2025)</text>
  </threadedComment>
  <threadedComment ref="V7" dT="2025-07-15T17:10:36.81" personId="{16533DAA-4D26-421C-ABD6-3F7B3A510CB1}" id="{DC52943E-40BE-4E12-818D-6E876F45CE88}">
    <text>Verify with Phil due to decrease (430,699.00  in CY 2025)</text>
  </threadedComment>
  <threadedComment ref="W7" dT="2025-07-15T17:11:40.60" personId="{16533DAA-4D26-421C-ABD6-3F7B3A510CB1}" id="{8B381430-432B-4B1F-B0D4-D5BA2A1835C3}">
    <text>Verify with Phil due to decrease (248,017.00 in CY 2025)</text>
  </threadedComment>
  <threadedComment ref="X7" dT="2025-07-15T17:12:55.46" personId="{16533DAA-4D26-421C-ABD6-3F7B3A510CB1}" id="{FEE0433B-5F09-4231-B9B6-7D58888D67FD}">
    <text xml:space="preserve">Verify with Phil due to decrease (205,427.00   in CY 2025)
</text>
  </threadedComment>
  <threadedComment ref="B8" dT="2025-07-15T17:21:12.40" personId="{16533DAA-4D26-421C-ABD6-3F7B3A510CB1}" id="{DE77B1F1-E3B0-4C7E-9E64-FFE7C8536BEC}">
    <text xml:space="preserve">Using FYE 2022 audit report due to FYE 2023 audit report submission was extended to 9/30/2025.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7D6B-69B0-4032-9457-6E23CC59DD89}">
  <dimension ref="A1:H10"/>
  <sheetViews>
    <sheetView tabSelected="1" workbookViewId="0"/>
  </sheetViews>
  <sheetFormatPr defaultColWidth="0" defaultRowHeight="17.5" zeroHeight="1" x14ac:dyDescent="0.45"/>
  <cols>
    <col min="1" max="6" width="8.7265625" style="85" customWidth="1"/>
    <col min="7" max="7" width="12.26953125" style="85" customWidth="1"/>
    <col min="8" max="8" width="0" style="85" hidden="1" customWidth="1"/>
    <col min="9" max="16384" width="8.7265625" style="85" hidden="1"/>
  </cols>
  <sheetData>
    <row r="1" spans="1:7" x14ac:dyDescent="0.45">
      <c r="A1" s="89" t="s">
        <v>0</v>
      </c>
      <c r="B1" s="91"/>
      <c r="C1" s="86"/>
      <c r="D1" s="86"/>
      <c r="E1" s="86"/>
      <c r="F1" s="86"/>
      <c r="G1" s="86"/>
    </row>
    <row r="2" spans="1:7" x14ac:dyDescent="0.45">
      <c r="A2" s="90" t="s">
        <v>1</v>
      </c>
      <c r="B2" s="86"/>
      <c r="C2" s="86"/>
      <c r="D2" s="86"/>
      <c r="E2" s="86"/>
      <c r="F2" s="86"/>
      <c r="G2" s="86"/>
    </row>
    <row r="3" spans="1:7" x14ac:dyDescent="0.45">
      <c r="A3" s="198" t="s">
        <v>2</v>
      </c>
      <c r="B3" s="198"/>
      <c r="C3" s="198"/>
      <c r="D3" s="198"/>
      <c r="E3" s="198"/>
      <c r="F3" s="198"/>
      <c r="G3" s="198"/>
    </row>
    <row r="4" spans="1:7" x14ac:dyDescent="0.45">
      <c r="A4" s="198"/>
      <c r="B4" s="198"/>
      <c r="C4" s="198"/>
      <c r="D4" s="198"/>
      <c r="E4" s="198"/>
      <c r="F4" s="198"/>
      <c r="G4" s="198"/>
    </row>
    <row r="5" spans="1:7" x14ac:dyDescent="0.45">
      <c r="A5" s="198"/>
      <c r="B5" s="198"/>
      <c r="C5" s="198"/>
      <c r="D5" s="198"/>
      <c r="E5" s="198"/>
      <c r="F5" s="198"/>
      <c r="G5" s="198"/>
    </row>
    <row r="6" spans="1:7" x14ac:dyDescent="0.45">
      <c r="A6" s="198"/>
      <c r="B6" s="198"/>
      <c r="C6" s="198"/>
      <c r="D6" s="198"/>
      <c r="E6" s="198"/>
      <c r="F6" s="198"/>
      <c r="G6" s="198"/>
    </row>
    <row r="7" spans="1:7" x14ac:dyDescent="0.45">
      <c r="A7" s="198"/>
      <c r="B7" s="198"/>
      <c r="C7" s="198"/>
      <c r="D7" s="198"/>
      <c r="E7" s="198"/>
      <c r="F7" s="198"/>
      <c r="G7" s="198"/>
    </row>
    <row r="8" spans="1:7" x14ac:dyDescent="0.45">
      <c r="A8" s="198"/>
      <c r="B8" s="198"/>
      <c r="C8" s="198"/>
      <c r="D8" s="198"/>
      <c r="E8" s="198"/>
      <c r="F8" s="198"/>
      <c r="G8" s="198"/>
    </row>
    <row r="9" spans="1:7" x14ac:dyDescent="0.45">
      <c r="A9" s="198"/>
      <c r="B9" s="198"/>
      <c r="C9" s="198"/>
      <c r="D9" s="198"/>
      <c r="E9" s="198"/>
      <c r="F9" s="198"/>
      <c r="G9" s="198"/>
    </row>
    <row r="10" spans="1:7" ht="60.65" customHeight="1" x14ac:dyDescent="0.45">
      <c r="A10" s="198"/>
      <c r="B10" s="198"/>
      <c r="C10" s="198"/>
      <c r="D10" s="198"/>
      <c r="E10" s="198"/>
      <c r="F10" s="198"/>
      <c r="G10" s="198"/>
    </row>
  </sheetData>
  <sheetProtection sheet="1" objects="1" scenarios="1" selectLockedCells="1"/>
  <mergeCells count="1">
    <mergeCell ref="A3:G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EC0A7-F43C-498A-B54B-054770EC9270}">
  <dimension ref="A1:J42"/>
  <sheetViews>
    <sheetView topLeftCell="A8" zoomScale="80" zoomScaleNormal="80" workbookViewId="0"/>
  </sheetViews>
  <sheetFormatPr defaultColWidth="9.26953125" defaultRowHeight="16.5" x14ac:dyDescent="0.45"/>
  <cols>
    <col min="1" max="1" width="46.26953125" style="39" customWidth="1"/>
    <col min="2" max="4" width="25.7265625" style="39" customWidth="1"/>
    <col min="5" max="5" width="22.26953125" style="39" customWidth="1"/>
    <col min="6" max="6" width="19.26953125" style="39" customWidth="1"/>
    <col min="7" max="7" width="21.453125" style="39" customWidth="1"/>
    <col min="8" max="8" width="17.26953125" style="39" bestFit="1" customWidth="1"/>
    <col min="9" max="9" width="20.26953125" style="39" customWidth="1"/>
    <col min="10" max="10" width="17.7265625" style="39" customWidth="1"/>
    <col min="11" max="16384" width="9.26953125" style="39"/>
  </cols>
  <sheetData>
    <row r="1" spans="1:10" ht="17.5" x14ac:dyDescent="0.45">
      <c r="A1" s="79" t="s">
        <v>224</v>
      </c>
    </row>
    <row r="3" spans="1:10" x14ac:dyDescent="0.45">
      <c r="A3" s="52" t="s">
        <v>225</v>
      </c>
      <c r="B3" s="52"/>
      <c r="C3" s="40"/>
      <c r="D3" s="40"/>
    </row>
    <row r="4" spans="1:10" x14ac:dyDescent="0.45">
      <c r="A4" s="56" t="s">
        <v>226</v>
      </c>
      <c r="B4" s="52"/>
      <c r="C4" s="40"/>
      <c r="D4" s="40"/>
    </row>
    <row r="5" spans="1:10" ht="49.5" x14ac:dyDescent="0.45">
      <c r="A5" s="57" t="s">
        <v>227</v>
      </c>
      <c r="B5" s="58" t="s">
        <v>70</v>
      </c>
      <c r="C5" s="58" t="s">
        <v>71</v>
      </c>
      <c r="D5" s="58" t="s">
        <v>72</v>
      </c>
      <c r="E5" s="58" t="s">
        <v>73</v>
      </c>
      <c r="F5" s="58" t="s">
        <v>74</v>
      </c>
      <c r="G5" s="58" t="s">
        <v>228</v>
      </c>
      <c r="H5" s="58" t="s">
        <v>75</v>
      </c>
      <c r="I5" s="42"/>
      <c r="J5" s="42"/>
    </row>
    <row r="6" spans="1:10" x14ac:dyDescent="0.45">
      <c r="A6" s="43" t="s">
        <v>76</v>
      </c>
      <c r="B6" s="44">
        <v>24</v>
      </c>
      <c r="C6" s="44">
        <v>85</v>
      </c>
      <c r="D6" s="45" t="s">
        <v>77</v>
      </c>
      <c r="E6" s="46">
        <f>'[10]App. B - Projected Cost'!W8</f>
        <v>1461.9926087094868</v>
      </c>
      <c r="F6" s="46">
        <f>'[10]App. A - Class Median'!Z5</f>
        <v>1504.2959967880663</v>
      </c>
      <c r="G6" s="46">
        <f>MIN(E6,F6)</f>
        <v>1461.9926087094868</v>
      </c>
      <c r="H6" s="80">
        <f>MIN(F6,G6)</f>
        <v>1461.9926087094868</v>
      </c>
      <c r="I6" s="47"/>
      <c r="J6" s="48"/>
    </row>
    <row r="7" spans="1:10" x14ac:dyDescent="0.45">
      <c r="A7" s="43" t="s">
        <v>78</v>
      </c>
      <c r="B7" s="44">
        <v>24</v>
      </c>
      <c r="C7" s="44">
        <v>86</v>
      </c>
      <c r="D7" s="45" t="s">
        <v>77</v>
      </c>
      <c r="E7" s="46">
        <f>'[10]App. B - Projected Cost'!V8</f>
        <v>1342.6619926258388</v>
      </c>
      <c r="F7" s="46">
        <f>'[10]App. A - Class Median'!Y5</f>
        <v>1384.9653807044183</v>
      </c>
      <c r="G7" s="46">
        <f>MIN(E7,F7)</f>
        <v>1342.6619926258388</v>
      </c>
      <c r="H7" s="80">
        <f>MIN(F7,G7)</f>
        <v>1342.6619926258388</v>
      </c>
      <c r="I7" s="47"/>
      <c r="J7" s="48"/>
    </row>
    <row r="8" spans="1:10" x14ac:dyDescent="0.45">
      <c r="A8" s="41"/>
      <c r="E8" s="49"/>
      <c r="F8" s="49"/>
      <c r="G8" s="49"/>
      <c r="H8" s="81"/>
      <c r="I8" s="47"/>
      <c r="J8" s="47"/>
    </row>
    <row r="9" spans="1:10" x14ac:dyDescent="0.45">
      <c r="A9" s="41"/>
      <c r="E9" s="49"/>
      <c r="F9" s="49"/>
      <c r="G9" s="49"/>
      <c r="H9" s="81"/>
      <c r="I9" s="47"/>
      <c r="J9" s="47"/>
    </row>
    <row r="10" spans="1:10" x14ac:dyDescent="0.45">
      <c r="A10" s="50" t="s">
        <v>79</v>
      </c>
      <c r="E10" s="49"/>
      <c r="F10" s="49"/>
      <c r="G10" s="49"/>
      <c r="H10" s="81"/>
      <c r="I10" s="47"/>
      <c r="J10" s="47"/>
    </row>
    <row r="11" spans="1:10" ht="46.5" customHeight="1" x14ac:dyDescent="0.45">
      <c r="A11" s="59" t="s">
        <v>227</v>
      </c>
      <c r="B11" s="58" t="s">
        <v>70</v>
      </c>
      <c r="C11" s="58" t="s">
        <v>71</v>
      </c>
      <c r="D11" s="58" t="s">
        <v>72</v>
      </c>
      <c r="E11" s="58" t="s">
        <v>229</v>
      </c>
      <c r="F11" s="49"/>
      <c r="G11" s="49"/>
      <c r="H11" s="81"/>
      <c r="I11" s="47"/>
      <c r="J11" s="47"/>
    </row>
    <row r="12" spans="1:10" x14ac:dyDescent="0.45">
      <c r="A12" s="44" t="s">
        <v>76</v>
      </c>
      <c r="B12" s="44">
        <v>24</v>
      </c>
      <c r="C12" s="51">
        <v>87</v>
      </c>
      <c r="D12" s="45" t="s">
        <v>83</v>
      </c>
      <c r="E12" s="46">
        <f>H6-9.77</f>
        <v>1452.2226087094868</v>
      </c>
      <c r="F12" s="49"/>
      <c r="G12" s="49"/>
      <c r="H12" s="81"/>
      <c r="I12" s="47"/>
      <c r="J12" s="47"/>
    </row>
    <row r="13" spans="1:10" x14ac:dyDescent="0.45">
      <c r="A13" s="44" t="s">
        <v>78</v>
      </c>
      <c r="B13" s="44">
        <v>24</v>
      </c>
      <c r="C13" s="51">
        <v>88</v>
      </c>
      <c r="D13" s="45" t="s">
        <v>83</v>
      </c>
      <c r="E13" s="46">
        <f>H7-9.77</f>
        <v>1332.8919926258388</v>
      </c>
      <c r="F13" s="49"/>
      <c r="G13" s="49"/>
      <c r="H13" s="81"/>
      <c r="I13" s="47"/>
      <c r="J13" s="47"/>
    </row>
    <row r="14" spans="1:10" x14ac:dyDescent="0.45">
      <c r="A14" s="44" t="s">
        <v>76</v>
      </c>
      <c r="B14" s="44">
        <v>24</v>
      </c>
      <c r="C14" s="51">
        <v>89</v>
      </c>
      <c r="D14" s="45" t="s">
        <v>84</v>
      </c>
      <c r="E14" s="46">
        <f>H6-9.77</f>
        <v>1452.2226087094868</v>
      </c>
      <c r="F14" s="49"/>
      <c r="G14" s="49"/>
      <c r="H14" s="81"/>
      <c r="I14" s="47"/>
      <c r="J14" s="47"/>
    </row>
    <row r="15" spans="1:10" x14ac:dyDescent="0.45">
      <c r="A15" s="44" t="s">
        <v>78</v>
      </c>
      <c r="B15" s="44">
        <v>24</v>
      </c>
      <c r="C15" s="51">
        <v>90</v>
      </c>
      <c r="D15" s="45" t="s">
        <v>84</v>
      </c>
      <c r="E15" s="46">
        <f>H7-9.77</f>
        <v>1332.8919926258388</v>
      </c>
      <c r="F15" s="49"/>
      <c r="G15" s="49"/>
      <c r="H15" s="81"/>
      <c r="I15" s="47"/>
      <c r="J15" s="47"/>
    </row>
    <row r="16" spans="1:10" x14ac:dyDescent="0.45">
      <c r="E16" s="49"/>
      <c r="F16" s="49"/>
      <c r="G16" s="49"/>
      <c r="H16" s="81"/>
      <c r="I16" s="47"/>
      <c r="J16" s="47"/>
    </row>
    <row r="17" spans="1:10" x14ac:dyDescent="0.45">
      <c r="E17" s="49"/>
      <c r="F17" s="49"/>
      <c r="G17" s="49"/>
      <c r="H17" s="81"/>
      <c r="I17" s="47"/>
      <c r="J17" s="47"/>
    </row>
    <row r="18" spans="1:10" x14ac:dyDescent="0.45">
      <c r="E18" s="49"/>
      <c r="F18" s="49"/>
      <c r="G18" s="49"/>
      <c r="H18" s="81"/>
      <c r="I18" s="47"/>
      <c r="J18" s="47"/>
    </row>
    <row r="19" spans="1:10" ht="33" customHeight="1" x14ac:dyDescent="0.45">
      <c r="A19" s="60" t="s">
        <v>85</v>
      </c>
      <c r="B19" s="58" t="s">
        <v>70</v>
      </c>
      <c r="C19" s="58" t="s">
        <v>86</v>
      </c>
      <c r="D19" s="58" t="s">
        <v>72</v>
      </c>
      <c r="E19" s="61" t="s">
        <v>87</v>
      </c>
    </row>
    <row r="20" spans="1:10" x14ac:dyDescent="0.45">
      <c r="A20" s="44" t="s">
        <v>89</v>
      </c>
      <c r="B20" s="44">
        <v>24</v>
      </c>
      <c r="C20" s="44">
        <v>83</v>
      </c>
      <c r="D20" s="45" t="s">
        <v>90</v>
      </c>
      <c r="E20" s="46">
        <f>'[10]App. B - Projected Cost'!D12</f>
        <v>89.365374352424851</v>
      </c>
    </row>
    <row r="21" spans="1:10" x14ac:dyDescent="0.45">
      <c r="A21" s="44" t="s">
        <v>91</v>
      </c>
      <c r="B21" s="44">
        <v>24</v>
      </c>
      <c r="C21" s="44">
        <v>84</v>
      </c>
      <c r="D21" s="45" t="s">
        <v>90</v>
      </c>
      <c r="E21" s="46">
        <f>'[10]App. B - Projected Cost'!D13</f>
        <v>83.310964483220573</v>
      </c>
    </row>
    <row r="22" spans="1:10" x14ac:dyDescent="0.45">
      <c r="E22" s="49"/>
    </row>
    <row r="23" spans="1:10" x14ac:dyDescent="0.45">
      <c r="A23" s="52"/>
      <c r="B23" s="42"/>
      <c r="C23" s="42"/>
      <c r="D23" s="42"/>
      <c r="E23" s="42"/>
      <c r="F23" s="42"/>
      <c r="G23" s="42"/>
    </row>
    <row r="24" spans="1:10" x14ac:dyDescent="0.45">
      <c r="E24" s="49"/>
      <c r="F24" s="49"/>
      <c r="G24" s="53"/>
    </row>
    <row r="25" spans="1:10" x14ac:dyDescent="0.45">
      <c r="E25" s="49"/>
      <c r="F25" s="49"/>
      <c r="G25" s="53"/>
    </row>
    <row r="27" spans="1:10" x14ac:dyDescent="0.45">
      <c r="A27" s="40"/>
      <c r="B27" s="40"/>
      <c r="C27" s="40"/>
      <c r="D27" s="40"/>
    </row>
    <row r="28" spans="1:10" x14ac:dyDescent="0.45">
      <c r="A28" s="40"/>
      <c r="B28" s="40"/>
      <c r="C28" s="40"/>
      <c r="D28" s="40"/>
    </row>
    <row r="30" spans="1:10" x14ac:dyDescent="0.45">
      <c r="A30" s="54"/>
      <c r="B30" s="42"/>
      <c r="C30" s="42"/>
      <c r="D30" s="42"/>
      <c r="E30" s="42"/>
      <c r="F30" s="42"/>
      <c r="G30" s="42"/>
      <c r="H30" s="42"/>
      <c r="I30" s="42"/>
      <c r="J30" s="42"/>
    </row>
    <row r="31" spans="1:10" x14ac:dyDescent="0.45">
      <c r="E31" s="55"/>
      <c r="F31" s="55"/>
      <c r="G31" s="55"/>
      <c r="H31" s="77"/>
      <c r="I31" s="47"/>
      <c r="J31" s="48"/>
    </row>
    <row r="32" spans="1:10" x14ac:dyDescent="0.45">
      <c r="E32" s="55"/>
      <c r="F32" s="55"/>
      <c r="G32" s="55"/>
      <c r="H32" s="77"/>
      <c r="I32" s="47"/>
      <c r="J32" s="48"/>
    </row>
    <row r="35" spans="1:7" x14ac:dyDescent="0.45">
      <c r="A35" s="217"/>
      <c r="B35" s="218"/>
      <c r="C35" s="218"/>
      <c r="D35" s="218"/>
      <c r="E35" s="218"/>
    </row>
    <row r="36" spans="1:7" x14ac:dyDescent="0.45">
      <c r="E36" s="49"/>
    </row>
    <row r="37" spans="1:7" x14ac:dyDescent="0.45">
      <c r="E37" s="49"/>
    </row>
    <row r="40" spans="1:7" x14ac:dyDescent="0.45">
      <c r="A40" s="54"/>
      <c r="B40" s="42"/>
      <c r="C40" s="42"/>
      <c r="D40" s="42"/>
      <c r="E40" s="42"/>
      <c r="F40" s="42"/>
      <c r="G40" s="42"/>
    </row>
    <row r="41" spans="1:7" x14ac:dyDescent="0.45">
      <c r="E41" s="49"/>
      <c r="F41" s="55"/>
      <c r="G41" s="53"/>
    </row>
    <row r="42" spans="1:7" x14ac:dyDescent="0.45">
      <c r="E42" s="49"/>
      <c r="F42" s="55"/>
      <c r="G42" s="53"/>
    </row>
  </sheetData>
  <mergeCells count="1">
    <mergeCell ref="A35:E35"/>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16DD-43C5-4427-A8E5-FBB5A6DEEEDB}">
  <dimension ref="A1:W13"/>
  <sheetViews>
    <sheetView topLeftCell="L1" zoomScale="90" zoomScaleNormal="90" workbookViewId="0">
      <selection activeCell="N11" sqref="N11"/>
    </sheetView>
  </sheetViews>
  <sheetFormatPr defaultColWidth="8.7265625" defaultRowHeight="14.5" x14ac:dyDescent="0.35"/>
  <cols>
    <col min="1" max="1" width="40.7265625" style="71" customWidth="1"/>
    <col min="2" max="2" width="17.7265625" style="71" customWidth="1"/>
    <col min="3" max="3" width="30.54296875" style="71" customWidth="1"/>
    <col min="4" max="5" width="17.7265625" style="71" customWidth="1"/>
    <col min="6" max="6" width="18.26953125" style="71" customWidth="1"/>
    <col min="7" max="7" width="18.453125" style="71" customWidth="1"/>
    <col min="8" max="9" width="28.26953125" style="71" customWidth="1"/>
    <col min="10" max="13" width="17.7265625" style="71" customWidth="1"/>
    <col min="14" max="14" width="18.26953125" style="71" customWidth="1"/>
    <col min="15" max="15" width="24.7265625" style="71" bestFit="1" customWidth="1"/>
    <col min="16" max="16" width="28.26953125" style="71" bestFit="1" customWidth="1"/>
    <col min="17" max="17" width="17.7265625" style="71" customWidth="1"/>
    <col min="18" max="18" width="18.453125" style="71" customWidth="1"/>
    <col min="19" max="21" width="17.7265625" style="71" customWidth="1"/>
    <col min="22" max="22" width="18" style="71" customWidth="1"/>
    <col min="23" max="23" width="18.26953125" style="71" customWidth="1"/>
    <col min="24" max="16384" width="8.7265625" style="71"/>
  </cols>
  <sheetData>
    <row r="1" spans="1:23" ht="17.5" x14ac:dyDescent="0.45">
      <c r="A1" s="79" t="s">
        <v>224</v>
      </c>
      <c r="B1" s="39"/>
      <c r="C1" s="39"/>
      <c r="D1" s="39"/>
      <c r="E1" s="39"/>
      <c r="F1" s="39"/>
      <c r="G1" s="39"/>
      <c r="H1" s="39"/>
      <c r="I1" s="39"/>
      <c r="J1" s="39"/>
      <c r="K1" s="39"/>
      <c r="L1" s="39"/>
      <c r="M1" s="39"/>
      <c r="N1" s="39"/>
      <c r="O1" s="39"/>
      <c r="P1" s="39"/>
      <c r="Q1" s="39"/>
      <c r="R1" s="39"/>
      <c r="S1" s="39"/>
      <c r="T1" s="39"/>
      <c r="U1" s="39"/>
      <c r="V1" s="39"/>
      <c r="W1" s="39"/>
    </row>
    <row r="2" spans="1:23" ht="17.5" x14ac:dyDescent="0.45">
      <c r="A2" s="62" t="s">
        <v>230</v>
      </c>
      <c r="B2" s="66"/>
      <c r="C2" s="67"/>
      <c r="D2" s="39"/>
      <c r="E2" s="39"/>
      <c r="F2" s="39"/>
      <c r="G2" s="39"/>
      <c r="H2" s="39"/>
      <c r="I2" s="39"/>
    </row>
    <row r="3" spans="1:23" ht="17.5" x14ac:dyDescent="0.45">
      <c r="A3" s="63" t="s">
        <v>135</v>
      </c>
      <c r="B3" s="68"/>
      <c r="C3" s="69"/>
      <c r="D3" s="39"/>
      <c r="E3" s="39"/>
      <c r="F3" s="39"/>
      <c r="G3" s="39"/>
      <c r="H3" s="39"/>
      <c r="I3" s="39"/>
    </row>
    <row r="5" spans="1:23" ht="16.5" x14ac:dyDescent="0.45">
      <c r="A5" s="219" t="s">
        <v>136</v>
      </c>
      <c r="B5" s="222" t="s">
        <v>95</v>
      </c>
      <c r="C5" s="223"/>
      <c r="D5" s="223"/>
      <c r="E5" s="223"/>
      <c r="F5" s="223"/>
      <c r="G5" s="223"/>
      <c r="H5" s="224"/>
      <c r="I5" s="88"/>
      <c r="J5" s="225" t="s">
        <v>137</v>
      </c>
      <c r="K5" s="226"/>
      <c r="L5" s="226"/>
      <c r="M5" s="226"/>
      <c r="N5" s="227"/>
      <c r="O5" s="72" t="s">
        <v>138</v>
      </c>
      <c r="P5" s="228" t="s">
        <v>118</v>
      </c>
      <c r="Q5" s="229"/>
      <c r="R5" s="229"/>
      <c r="S5" s="229"/>
      <c r="T5" s="230"/>
      <c r="U5" s="39"/>
      <c r="V5" s="39"/>
      <c r="W5" s="39"/>
    </row>
    <row r="6" spans="1:23" ht="49.5" x14ac:dyDescent="0.35">
      <c r="A6" s="220"/>
      <c r="B6" s="74" t="s">
        <v>139</v>
      </c>
      <c r="C6" s="74" t="s">
        <v>140</v>
      </c>
      <c r="D6" s="74" t="s">
        <v>141</v>
      </c>
      <c r="E6" s="74" t="s">
        <v>142</v>
      </c>
      <c r="F6" s="74" t="s">
        <v>103</v>
      </c>
      <c r="G6" s="74" t="s">
        <v>231</v>
      </c>
      <c r="H6" s="74" t="s">
        <v>110</v>
      </c>
      <c r="I6" s="74" t="s">
        <v>145</v>
      </c>
      <c r="J6" s="74" t="s">
        <v>146</v>
      </c>
      <c r="K6" s="74" t="s">
        <v>147</v>
      </c>
      <c r="L6" s="74" t="s">
        <v>103</v>
      </c>
      <c r="M6" s="74" t="s">
        <v>232</v>
      </c>
      <c r="N6" s="74" t="s">
        <v>150</v>
      </c>
      <c r="O6" s="74" t="s">
        <v>151</v>
      </c>
      <c r="P6" s="74" t="s">
        <v>152</v>
      </c>
      <c r="Q6" s="74" t="s">
        <v>153</v>
      </c>
      <c r="R6" s="74" t="s">
        <v>154</v>
      </c>
      <c r="S6" s="74" t="s">
        <v>155</v>
      </c>
      <c r="T6" s="74" t="s">
        <v>156</v>
      </c>
      <c r="U6" s="74" t="s">
        <v>233</v>
      </c>
      <c r="V6" s="74" t="s">
        <v>157</v>
      </c>
      <c r="W6" s="74" t="s">
        <v>158</v>
      </c>
    </row>
    <row r="7" spans="1:23" ht="16.5" x14ac:dyDescent="0.45">
      <c r="A7" s="220"/>
      <c r="B7" s="75" t="s">
        <v>11</v>
      </c>
      <c r="C7" s="75" t="s">
        <v>13</v>
      </c>
      <c r="D7" s="75" t="s">
        <v>15</v>
      </c>
      <c r="E7" s="75" t="s">
        <v>17</v>
      </c>
      <c r="F7" s="75" t="s">
        <v>19</v>
      </c>
      <c r="G7" s="75" t="s">
        <v>21</v>
      </c>
      <c r="H7" s="75" t="s">
        <v>159</v>
      </c>
      <c r="I7" s="75" t="s">
        <v>160</v>
      </c>
      <c r="J7" s="75" t="s">
        <v>27</v>
      </c>
      <c r="K7" s="75" t="s">
        <v>29</v>
      </c>
      <c r="L7" s="75" t="s">
        <v>31</v>
      </c>
      <c r="M7" s="75" t="s">
        <v>34</v>
      </c>
      <c r="N7" s="75" t="s">
        <v>161</v>
      </c>
      <c r="O7" s="75" t="s">
        <v>38</v>
      </c>
      <c r="P7" s="75" t="s">
        <v>152</v>
      </c>
      <c r="Q7" s="75" t="s">
        <v>162</v>
      </c>
      <c r="R7" s="75" t="s">
        <v>45</v>
      </c>
      <c r="S7" s="75" t="s">
        <v>163</v>
      </c>
      <c r="T7" s="75" t="s">
        <v>164</v>
      </c>
      <c r="U7" s="75" t="s">
        <v>53</v>
      </c>
      <c r="V7" s="75" t="s">
        <v>234</v>
      </c>
      <c r="W7" s="75" t="s">
        <v>235</v>
      </c>
    </row>
    <row r="8" spans="1:23" ht="16.5" x14ac:dyDescent="0.45">
      <c r="A8" s="221"/>
      <c r="B8" s="82">
        <v>878.66146974402591</v>
      </c>
      <c r="C8" s="46">
        <v>7.878316849109626</v>
      </c>
      <c r="D8" s="46">
        <v>3.5269815827802034</v>
      </c>
      <c r="E8" s="46">
        <v>22.320158596351643</v>
      </c>
      <c r="F8" s="44">
        <v>12</v>
      </c>
      <c r="G8" s="65">
        <v>1.0434856753787585</v>
      </c>
      <c r="H8" s="64">
        <v>952.06268848970933</v>
      </c>
      <c r="I8" s="64">
        <v>7.3235591422285333</v>
      </c>
      <c r="J8" s="46">
        <v>322.80038793488819</v>
      </c>
      <c r="K8" s="46">
        <v>1.5902567266659686</v>
      </c>
      <c r="L8" s="44">
        <v>12</v>
      </c>
      <c r="M8" s="65">
        <v>1.0259720817199798</v>
      </c>
      <c r="N8" s="64">
        <v>332.81574499390098</v>
      </c>
      <c r="O8" s="46">
        <v>50.01</v>
      </c>
      <c r="P8" s="46">
        <v>52.453571132817402</v>
      </c>
      <c r="Q8" s="46">
        <v>54.734550099555719</v>
      </c>
      <c r="R8" s="46">
        <v>62.960841854293797</v>
      </c>
      <c r="S8" s="46">
        <v>64.596065984092235</v>
      </c>
      <c r="T8" s="46">
        <v>119.33061608364795</v>
      </c>
      <c r="U8" s="64">
        <v>0.45</v>
      </c>
      <c r="V8" s="64">
        <v>1342.6619926258388</v>
      </c>
      <c r="W8" s="64">
        <v>1461.9926087094868</v>
      </c>
    </row>
    <row r="11" spans="1:23" ht="33" x14ac:dyDescent="0.45">
      <c r="A11" s="76" t="s">
        <v>85</v>
      </c>
      <c r="B11" s="58" t="s">
        <v>236</v>
      </c>
      <c r="C11" s="58" t="s">
        <v>237</v>
      </c>
      <c r="D11" s="58" t="s">
        <v>87</v>
      </c>
    </row>
    <row r="12" spans="1:23" ht="16.5" x14ac:dyDescent="0.45">
      <c r="A12" s="73" t="s">
        <v>168</v>
      </c>
      <c r="B12" s="82">
        <v>85.64120855802598</v>
      </c>
      <c r="C12" s="83">
        <v>1.04349</v>
      </c>
      <c r="D12" s="46">
        <f>B12*C12</f>
        <v>89.365744718214529</v>
      </c>
    </row>
    <row r="13" spans="1:23" ht="16.5" x14ac:dyDescent="0.45">
      <c r="A13" s="73" t="s">
        <v>169</v>
      </c>
      <c r="B13" s="82">
        <v>79.839106993951631</v>
      </c>
      <c r="C13" s="83">
        <v>1.04349</v>
      </c>
      <c r="D13" s="46">
        <f>B13*C13</f>
        <v>83.311309757118593</v>
      </c>
    </row>
  </sheetData>
  <mergeCells count="4">
    <mergeCell ref="A5:A8"/>
    <mergeCell ref="B5:H5"/>
    <mergeCell ref="J5:N5"/>
    <mergeCell ref="P5:T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384A-172C-4919-B64C-6DA65B108720}">
  <dimension ref="A1:XFC51"/>
  <sheetViews>
    <sheetView workbookViewId="0"/>
  </sheetViews>
  <sheetFormatPr defaultColWidth="0" defaultRowHeight="16.5" customHeight="1" zeroHeight="1" x14ac:dyDescent="0.45"/>
  <cols>
    <col min="1" max="1" width="17.453125" style="92" customWidth="1"/>
    <col min="2" max="2" width="93.26953125" style="92" customWidth="1"/>
    <col min="3" max="16382" width="9.26953125" style="92" hidden="1"/>
    <col min="16383" max="16384" width="47.54296875" style="92" hidden="1"/>
  </cols>
  <sheetData>
    <row r="1" spans="1:2 16383:16383" ht="16.5" customHeight="1" x14ac:dyDescent="0.45">
      <c r="A1" s="89" t="s">
        <v>0</v>
      </c>
      <c r="B1" s="86"/>
    </row>
    <row r="2" spans="1:2 16383:16383" ht="17.5" x14ac:dyDescent="0.45">
      <c r="A2" s="90" t="s">
        <v>3</v>
      </c>
      <c r="B2" s="86"/>
    </row>
    <row r="3" spans="1:2 16383:16383" ht="17.5" x14ac:dyDescent="0.45">
      <c r="A3" s="93" t="s">
        <v>4</v>
      </c>
      <c r="B3" s="86"/>
    </row>
    <row r="4" spans="1:2 16383:16383" ht="84" customHeight="1" x14ac:dyDescent="0.45">
      <c r="A4" s="199" t="s">
        <v>5</v>
      </c>
      <c r="B4" s="199"/>
    </row>
    <row r="5" spans="1:2 16383:16383" ht="17.5" x14ac:dyDescent="0.45">
      <c r="A5" s="90" t="s">
        <v>6</v>
      </c>
      <c r="B5" s="86"/>
    </row>
    <row r="6" spans="1:2 16383:16383" ht="17.5" x14ac:dyDescent="0.45">
      <c r="A6" s="182" t="s">
        <v>7</v>
      </c>
      <c r="B6" s="183" t="s">
        <v>8</v>
      </c>
    </row>
    <row r="7" spans="1:2 16383:16383" ht="17.5" x14ac:dyDescent="0.45">
      <c r="A7" s="184" t="s">
        <v>9</v>
      </c>
      <c r="B7" s="100" t="s">
        <v>10</v>
      </c>
    </row>
    <row r="8" spans="1:2 16383:16383" ht="17.5" x14ac:dyDescent="0.45">
      <c r="A8" s="184" t="s">
        <v>11</v>
      </c>
      <c r="B8" s="185" t="s">
        <v>12</v>
      </c>
    </row>
    <row r="9" spans="1:2 16383:16383" ht="17.5" x14ac:dyDescent="0.45">
      <c r="A9" s="184" t="s">
        <v>13</v>
      </c>
      <c r="B9" s="100" t="s">
        <v>14</v>
      </c>
    </row>
    <row r="10" spans="1:2 16383:16383" ht="17.5" x14ac:dyDescent="0.45">
      <c r="A10" s="184" t="s">
        <v>15</v>
      </c>
      <c r="B10" s="185" t="s">
        <v>16</v>
      </c>
    </row>
    <row r="11" spans="1:2 16383:16383" ht="17.5" x14ac:dyDescent="0.45">
      <c r="A11" s="184" t="s">
        <v>17</v>
      </c>
      <c r="B11" s="100" t="s">
        <v>18</v>
      </c>
    </row>
    <row r="12" spans="1:2 16383:16383" ht="17.5" x14ac:dyDescent="0.45">
      <c r="A12" s="184" t="s">
        <v>19</v>
      </c>
      <c r="B12" s="100" t="s">
        <v>20</v>
      </c>
    </row>
    <row r="13" spans="1:2 16383:16383" ht="17.5" x14ac:dyDescent="0.45">
      <c r="A13" s="184" t="s">
        <v>21</v>
      </c>
      <c r="B13" s="100" t="s">
        <v>22</v>
      </c>
      <c r="XFC13" s="186"/>
    </row>
    <row r="14" spans="1:2 16383:16383" ht="35" x14ac:dyDescent="0.45">
      <c r="A14" s="184" t="s">
        <v>23</v>
      </c>
      <c r="B14" s="187" t="s">
        <v>24</v>
      </c>
    </row>
    <row r="15" spans="1:2 16383:16383" ht="17.5" x14ac:dyDescent="0.45">
      <c r="A15" s="184" t="s">
        <v>25</v>
      </c>
      <c r="B15" s="100" t="s">
        <v>26</v>
      </c>
    </row>
    <row r="16" spans="1:2 16383:16383" ht="35" x14ac:dyDescent="0.45">
      <c r="A16" s="184" t="s">
        <v>27</v>
      </c>
      <c r="B16" s="187" t="s">
        <v>28</v>
      </c>
      <c r="XFC16" s="188"/>
    </row>
    <row r="17" spans="1:2 16383:16383" ht="35" x14ac:dyDescent="0.45">
      <c r="A17" s="184" t="s">
        <v>29</v>
      </c>
      <c r="B17" s="187" t="s">
        <v>30</v>
      </c>
    </row>
    <row r="18" spans="1:2 16383:16383" ht="52.5" x14ac:dyDescent="0.45">
      <c r="A18" s="184" t="s">
        <v>31</v>
      </c>
      <c r="B18" s="187" t="s">
        <v>32</v>
      </c>
    </row>
    <row r="19" spans="1:2 16383:16383" ht="17.5" x14ac:dyDescent="0.45">
      <c r="A19" s="189" t="s">
        <v>33</v>
      </c>
      <c r="B19" s="87"/>
    </row>
    <row r="20" spans="1:2 16383:16383" ht="19.149999999999999" customHeight="1" x14ac:dyDescent="0.45">
      <c r="A20" s="182" t="s">
        <v>7</v>
      </c>
      <c r="B20" s="183" t="s">
        <v>8</v>
      </c>
    </row>
    <row r="21" spans="1:2 16383:16383" ht="155.25" customHeight="1" x14ac:dyDescent="0.45">
      <c r="A21" s="184" t="s">
        <v>34</v>
      </c>
      <c r="B21" s="190" t="s">
        <v>35</v>
      </c>
      <c r="XFC21" s="186"/>
    </row>
    <row r="22" spans="1:2 16383:16383" ht="17.25" customHeight="1" x14ac:dyDescent="0.45">
      <c r="A22" s="184" t="s">
        <v>36</v>
      </c>
      <c r="B22" s="100" t="s">
        <v>37</v>
      </c>
    </row>
    <row r="23" spans="1:2 16383:16383" ht="17.5" x14ac:dyDescent="0.45">
      <c r="A23" s="184" t="s">
        <v>38</v>
      </c>
      <c r="B23" s="144" t="s">
        <v>39</v>
      </c>
    </row>
    <row r="24" spans="1:2 16383:16383" ht="17.5" x14ac:dyDescent="0.45">
      <c r="A24" s="184" t="s">
        <v>40</v>
      </c>
      <c r="B24" s="100" t="s">
        <v>41</v>
      </c>
      <c r="XFC24" s="186"/>
    </row>
    <row r="25" spans="1:2 16383:16383" ht="17.5" x14ac:dyDescent="0.45">
      <c r="A25" s="144" t="s">
        <v>42</v>
      </c>
      <c r="B25" s="87"/>
    </row>
    <row r="26" spans="1:2 16383:16383" ht="17.5" x14ac:dyDescent="0.45">
      <c r="A26" s="182" t="s">
        <v>7</v>
      </c>
      <c r="B26" s="183" t="s">
        <v>8</v>
      </c>
    </row>
    <row r="27" spans="1:2 16383:16383" ht="409.5" x14ac:dyDescent="0.45">
      <c r="A27" s="184" t="s">
        <v>43</v>
      </c>
      <c r="B27" s="187" t="s">
        <v>44</v>
      </c>
      <c r="XFC27" s="186"/>
    </row>
    <row r="28" spans="1:2 16383:16383" ht="17.5" x14ac:dyDescent="0.45">
      <c r="A28" s="184" t="s">
        <v>45</v>
      </c>
      <c r="B28" s="100" t="s">
        <v>46</v>
      </c>
      <c r="XFC28" s="186"/>
    </row>
    <row r="29" spans="1:2 16383:16383" ht="17.5" x14ac:dyDescent="0.45">
      <c r="A29" s="184" t="s">
        <v>47</v>
      </c>
      <c r="B29" s="100" t="s">
        <v>48</v>
      </c>
    </row>
    <row r="30" spans="1:2 16383:16383" ht="17.5" x14ac:dyDescent="0.45">
      <c r="A30" s="144" t="s">
        <v>49</v>
      </c>
      <c r="B30" s="87"/>
    </row>
    <row r="31" spans="1:2 16383:16383" ht="17.5" x14ac:dyDescent="0.45">
      <c r="A31" s="182" t="s">
        <v>7</v>
      </c>
      <c r="B31" s="183" t="s">
        <v>8</v>
      </c>
    </row>
    <row r="32" spans="1:2 16383:16383" ht="123" customHeight="1" x14ac:dyDescent="0.45">
      <c r="A32" s="184" t="s">
        <v>50</v>
      </c>
      <c r="B32" s="190" t="s">
        <v>51</v>
      </c>
      <c r="XFC32" s="186"/>
    </row>
    <row r="33" spans="1:2 16383:16383" ht="17.5" x14ac:dyDescent="0.45">
      <c r="A33" s="144" t="s">
        <v>52</v>
      </c>
      <c r="B33" s="87"/>
    </row>
    <row r="34" spans="1:2 16383:16383" ht="17.5" x14ac:dyDescent="0.45">
      <c r="A34" s="182" t="s">
        <v>7</v>
      </c>
      <c r="B34" s="183" t="s">
        <v>8</v>
      </c>
    </row>
    <row r="35" spans="1:2 16383:16383" ht="35" x14ac:dyDescent="0.45">
      <c r="A35" s="184" t="s">
        <v>53</v>
      </c>
      <c r="B35" s="187" t="s">
        <v>54</v>
      </c>
      <c r="XFC35" s="186"/>
    </row>
    <row r="36" spans="1:2 16383:16383" ht="17.5" x14ac:dyDescent="0.45">
      <c r="A36" s="144" t="s">
        <v>55</v>
      </c>
      <c r="B36" s="87"/>
    </row>
    <row r="37" spans="1:2 16383:16383" ht="17.5" x14ac:dyDescent="0.45">
      <c r="A37" s="182" t="s">
        <v>7</v>
      </c>
      <c r="B37" s="183" t="s">
        <v>8</v>
      </c>
    </row>
    <row r="38" spans="1:2 16383:16383" ht="35" x14ac:dyDescent="0.45">
      <c r="A38" s="184" t="s">
        <v>56</v>
      </c>
      <c r="B38" s="187" t="s">
        <v>57</v>
      </c>
      <c r="XFC38" s="186"/>
    </row>
    <row r="39" spans="1:2 16383:16383" ht="17.5" x14ac:dyDescent="0.45">
      <c r="A39" s="144" t="s">
        <v>58</v>
      </c>
      <c r="B39" s="87"/>
    </row>
    <row r="40" spans="1:2 16383:16383" ht="17.5" x14ac:dyDescent="0.45">
      <c r="A40" s="182" t="s">
        <v>7</v>
      </c>
      <c r="B40" s="183" t="s">
        <v>8</v>
      </c>
    </row>
    <row r="41" spans="1:2 16383:16383" ht="17.5" x14ac:dyDescent="0.45">
      <c r="A41" s="184" t="s">
        <v>59</v>
      </c>
      <c r="B41" s="100" t="s">
        <v>60</v>
      </c>
      <c r="XFC41" s="186"/>
    </row>
    <row r="42" spans="1:2 16383:16383" ht="17.5" x14ac:dyDescent="0.45">
      <c r="A42" s="144" t="s">
        <v>61</v>
      </c>
      <c r="B42" s="87"/>
    </row>
    <row r="43" spans="1:2 16383:16383" ht="17.5" x14ac:dyDescent="0.45">
      <c r="A43" s="182" t="s">
        <v>7</v>
      </c>
      <c r="B43" s="183" t="s">
        <v>8</v>
      </c>
    </row>
    <row r="44" spans="1:2 16383:16383" ht="35" x14ac:dyDescent="0.45">
      <c r="A44" s="184" t="s">
        <v>62</v>
      </c>
      <c r="B44" s="187" t="s">
        <v>63</v>
      </c>
      <c r="XFC44" s="186"/>
    </row>
    <row r="45" spans="1:2 16383:16383" ht="17.5" x14ac:dyDescent="0.45">
      <c r="A45" s="144" t="s">
        <v>64</v>
      </c>
      <c r="B45" s="87"/>
    </row>
    <row r="46" spans="1:2 16383:16383" ht="17.5" x14ac:dyDescent="0.45">
      <c r="A46" s="182" t="s">
        <v>7</v>
      </c>
      <c r="B46" s="183" t="s">
        <v>8</v>
      </c>
    </row>
    <row r="47" spans="1:2 16383:16383" ht="17.5" x14ac:dyDescent="0.45">
      <c r="A47" s="184" t="s">
        <v>65</v>
      </c>
      <c r="B47" s="100" t="s">
        <v>66</v>
      </c>
      <c r="XFC47" s="186"/>
    </row>
    <row r="49" s="92" customFormat="1" ht="16" hidden="1" customHeight="1" x14ac:dyDescent="0.45"/>
    <row r="50" s="92" customFormat="1" ht="17.5" hidden="1" x14ac:dyDescent="0.45"/>
    <row r="51" s="92" customFormat="1" ht="17.5" hidden="1" x14ac:dyDescent="0.45"/>
  </sheetData>
  <sheetProtection sheet="1" objects="1" scenarios="1" selectLockedCells="1"/>
  <mergeCells count="1">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880D-397B-4EB1-B64A-EE74E22162FE}">
  <dimension ref="A1:J43"/>
  <sheetViews>
    <sheetView zoomScale="80" zoomScaleNormal="80" workbookViewId="0"/>
  </sheetViews>
  <sheetFormatPr defaultColWidth="0" defaultRowHeight="16.5" customHeight="1" zeroHeight="1" x14ac:dyDescent="0.45"/>
  <cols>
    <col min="1" max="1" width="46.26953125" style="92" customWidth="1"/>
    <col min="2" max="4" width="25.7265625" style="92" customWidth="1"/>
    <col min="5" max="5" width="22.26953125" style="92" customWidth="1"/>
    <col min="6" max="6" width="21.81640625" style="92" customWidth="1"/>
    <col min="7" max="7" width="21.453125" style="92" customWidth="1"/>
    <col min="8" max="8" width="20.26953125" style="92" customWidth="1"/>
    <col min="9" max="9" width="17.7265625" style="92" hidden="1" customWidth="1"/>
    <col min="10" max="10" width="0" style="92" hidden="1" customWidth="1"/>
    <col min="11" max="16384" width="9.26953125" style="92" hidden="1"/>
  </cols>
  <sheetData>
    <row r="1" spans="1:10" ht="16.5" customHeight="1" x14ac:dyDescent="0.45">
      <c r="A1" s="89" t="s">
        <v>0</v>
      </c>
      <c r="B1" s="86"/>
      <c r="C1" s="86"/>
      <c r="D1" s="86"/>
      <c r="E1" s="86"/>
      <c r="F1" s="86"/>
      <c r="G1" s="86"/>
      <c r="H1" s="86"/>
    </row>
    <row r="2" spans="1:10" ht="17.5" x14ac:dyDescent="0.45">
      <c r="A2" s="84" t="s">
        <v>3</v>
      </c>
      <c r="B2" s="86"/>
      <c r="C2" s="86"/>
      <c r="D2" s="86"/>
      <c r="E2" s="86"/>
      <c r="F2" s="86"/>
      <c r="G2" s="86"/>
      <c r="H2" s="86"/>
    </row>
    <row r="3" spans="1:10" s="86" customFormat="1" ht="17.5" x14ac:dyDescent="0.45"/>
    <row r="4" spans="1:10" ht="17.5" x14ac:dyDescent="0.45">
      <c r="A4" s="93" t="s">
        <v>67</v>
      </c>
      <c r="B4" s="114"/>
      <c r="C4" s="115"/>
      <c r="D4" s="115"/>
      <c r="E4" s="86"/>
      <c r="F4" s="86"/>
      <c r="G4" s="86"/>
      <c r="H4" s="86"/>
    </row>
    <row r="5" spans="1:10" ht="17.5" x14ac:dyDescent="0.45">
      <c r="A5" s="95" t="s">
        <v>68</v>
      </c>
      <c r="B5" s="114"/>
      <c r="C5" s="115"/>
      <c r="D5" s="115"/>
      <c r="E5" s="86"/>
      <c r="F5" s="86"/>
      <c r="G5" s="86"/>
      <c r="H5" s="86"/>
    </row>
    <row r="6" spans="1:10" ht="35" x14ac:dyDescent="0.45">
      <c r="A6" s="96" t="s">
        <v>69</v>
      </c>
      <c r="B6" s="97" t="s">
        <v>70</v>
      </c>
      <c r="C6" s="97" t="s">
        <v>71</v>
      </c>
      <c r="D6" s="97" t="s">
        <v>72</v>
      </c>
      <c r="E6" s="97" t="s">
        <v>73</v>
      </c>
      <c r="F6" s="97" t="s">
        <v>74</v>
      </c>
      <c r="G6" s="97" t="s">
        <v>75</v>
      </c>
      <c r="H6" s="116"/>
      <c r="I6" s="98"/>
    </row>
    <row r="7" spans="1:10" ht="17.5" x14ac:dyDescent="0.45">
      <c r="A7" s="99" t="s">
        <v>76</v>
      </c>
      <c r="B7" s="100">
        <v>24</v>
      </c>
      <c r="C7" s="100">
        <v>85</v>
      </c>
      <c r="D7" s="101" t="s">
        <v>77</v>
      </c>
      <c r="E7" s="102">
        <v>1552.6138988168032</v>
      </c>
      <c r="F7" s="102">
        <v>1605.762917626761</v>
      </c>
      <c r="G7" s="102">
        <v>1552.6138988168032</v>
      </c>
      <c r="H7" s="117"/>
      <c r="I7" s="104"/>
    </row>
    <row r="8" spans="1:10" ht="17.5" x14ac:dyDescent="0.45">
      <c r="A8" s="99" t="s">
        <v>78</v>
      </c>
      <c r="B8" s="100">
        <v>24</v>
      </c>
      <c r="C8" s="100">
        <v>86</v>
      </c>
      <c r="D8" s="101" t="s">
        <v>77</v>
      </c>
      <c r="E8" s="102">
        <v>1429.6677448483849</v>
      </c>
      <c r="F8" s="102">
        <v>1482.8167636583428</v>
      </c>
      <c r="G8" s="102">
        <v>1429.6677448483849</v>
      </c>
      <c r="H8" s="117"/>
      <c r="I8" s="104"/>
    </row>
    <row r="9" spans="1:10" s="86" customFormat="1" ht="17.5" x14ac:dyDescent="0.45">
      <c r="A9" s="118"/>
      <c r="E9" s="119"/>
      <c r="F9" s="119"/>
      <c r="G9" s="119"/>
      <c r="H9" s="117"/>
      <c r="I9" s="117"/>
    </row>
    <row r="10" spans="1:10" s="86" customFormat="1" ht="17.5" x14ac:dyDescent="0.45">
      <c r="A10" s="118"/>
      <c r="E10" s="119"/>
      <c r="F10" s="119"/>
      <c r="G10" s="119"/>
      <c r="H10" s="117"/>
      <c r="I10" s="117"/>
    </row>
    <row r="11" spans="1:10" ht="17.5" x14ac:dyDescent="0.45">
      <c r="A11" s="106" t="s">
        <v>79</v>
      </c>
      <c r="B11" s="86"/>
      <c r="C11" s="86"/>
      <c r="D11" s="86"/>
      <c r="E11" s="119"/>
      <c r="F11" s="119"/>
      <c r="G11" s="119"/>
      <c r="H11" s="117"/>
      <c r="I11" s="103"/>
    </row>
    <row r="12" spans="1:10" ht="67.150000000000006" customHeight="1" x14ac:dyDescent="0.45">
      <c r="A12" s="107" t="s">
        <v>69</v>
      </c>
      <c r="B12" s="97" t="s">
        <v>70</v>
      </c>
      <c r="C12" s="97" t="s">
        <v>71</v>
      </c>
      <c r="D12" s="97" t="s">
        <v>72</v>
      </c>
      <c r="E12" s="97" t="s">
        <v>80</v>
      </c>
      <c r="F12" s="97" t="s">
        <v>81</v>
      </c>
      <c r="G12" s="97" t="s">
        <v>82</v>
      </c>
      <c r="H12" s="119"/>
      <c r="I12" s="103"/>
      <c r="J12" s="103"/>
    </row>
    <row r="13" spans="1:10" ht="17.5" x14ac:dyDescent="0.45">
      <c r="A13" s="100" t="s">
        <v>76</v>
      </c>
      <c r="B13" s="100">
        <v>24</v>
      </c>
      <c r="C13" s="108">
        <v>87</v>
      </c>
      <c r="D13" s="101" t="s">
        <v>83</v>
      </c>
      <c r="E13" s="109">
        <v>1452.2226087094868</v>
      </c>
      <c r="F13" s="102">
        <v>1542.6638988168031</v>
      </c>
      <c r="G13" s="110">
        <v>6.2277841954055953E-2</v>
      </c>
      <c r="H13" s="119"/>
      <c r="I13" s="103"/>
      <c r="J13" s="103"/>
    </row>
    <row r="14" spans="1:10" ht="17.5" x14ac:dyDescent="0.45">
      <c r="A14" s="100" t="s">
        <v>78</v>
      </c>
      <c r="B14" s="100">
        <v>24</v>
      </c>
      <c r="C14" s="108">
        <v>88</v>
      </c>
      <c r="D14" s="101" t="s">
        <v>83</v>
      </c>
      <c r="E14" s="109">
        <v>1332.8919926258388</v>
      </c>
      <c r="F14" s="102">
        <v>1419.7177448483849</v>
      </c>
      <c r="G14" s="110">
        <v>6.5140876157187055E-2</v>
      </c>
      <c r="H14" s="119"/>
      <c r="I14" s="103"/>
      <c r="J14" s="103"/>
    </row>
    <row r="15" spans="1:10" ht="17.5" x14ac:dyDescent="0.45">
      <c r="A15" s="100" t="s">
        <v>76</v>
      </c>
      <c r="B15" s="100">
        <v>24</v>
      </c>
      <c r="C15" s="108">
        <v>89</v>
      </c>
      <c r="D15" s="101" t="s">
        <v>84</v>
      </c>
      <c r="E15" s="109">
        <v>1452.2226087094868</v>
      </c>
      <c r="F15" s="102">
        <v>1542.6638988168031</v>
      </c>
      <c r="G15" s="110">
        <v>6.2277841954055953E-2</v>
      </c>
      <c r="H15" s="119"/>
      <c r="I15" s="103"/>
      <c r="J15" s="103"/>
    </row>
    <row r="16" spans="1:10" ht="17.5" x14ac:dyDescent="0.45">
      <c r="A16" s="100" t="s">
        <v>78</v>
      </c>
      <c r="B16" s="100">
        <v>24</v>
      </c>
      <c r="C16" s="108">
        <v>90</v>
      </c>
      <c r="D16" s="101" t="s">
        <v>84</v>
      </c>
      <c r="E16" s="109">
        <v>1332.8919926258388</v>
      </c>
      <c r="F16" s="102">
        <v>1419.7177448483849</v>
      </c>
      <c r="G16" s="110">
        <v>6.5140876157187055E-2</v>
      </c>
      <c r="H16" s="119"/>
      <c r="I16" s="103"/>
      <c r="J16" s="103"/>
    </row>
    <row r="17" spans="1:9" s="86" customFormat="1" ht="17.5" x14ac:dyDescent="0.45">
      <c r="E17" s="119"/>
      <c r="F17" s="119"/>
      <c r="G17" s="119"/>
      <c r="H17" s="117"/>
      <c r="I17" s="117"/>
    </row>
    <row r="18" spans="1:9" s="86" customFormat="1" ht="17.5" x14ac:dyDescent="0.45">
      <c r="E18" s="119"/>
      <c r="F18" s="119"/>
      <c r="G18" s="119"/>
      <c r="H18" s="117"/>
      <c r="I18" s="117"/>
    </row>
    <row r="19" spans="1:9" s="86" customFormat="1" ht="17.5" x14ac:dyDescent="0.45">
      <c r="E19" s="119"/>
      <c r="F19" s="119"/>
      <c r="G19" s="119"/>
      <c r="H19" s="117"/>
      <c r="I19" s="117"/>
    </row>
    <row r="20" spans="1:9" ht="43.15" customHeight="1" x14ac:dyDescent="0.45">
      <c r="A20" s="111" t="s">
        <v>85</v>
      </c>
      <c r="B20" s="97" t="s">
        <v>70</v>
      </c>
      <c r="C20" s="97" t="s">
        <v>86</v>
      </c>
      <c r="D20" s="97" t="s">
        <v>72</v>
      </c>
      <c r="E20" s="97" t="s">
        <v>87</v>
      </c>
      <c r="F20" s="97" t="s">
        <v>88</v>
      </c>
      <c r="G20" s="97" t="s">
        <v>82</v>
      </c>
      <c r="H20" s="86"/>
    </row>
    <row r="21" spans="1:9" ht="17.5" x14ac:dyDescent="0.45">
      <c r="A21" s="100" t="s">
        <v>89</v>
      </c>
      <c r="B21" s="100">
        <v>24</v>
      </c>
      <c r="C21" s="100">
        <v>83</v>
      </c>
      <c r="D21" s="101" t="s">
        <v>90</v>
      </c>
      <c r="E21" s="109">
        <v>89.365374352424851</v>
      </c>
      <c r="F21" s="102">
        <v>93.336974025999908</v>
      </c>
      <c r="G21" s="110">
        <v>4.4442265277292947E-2</v>
      </c>
      <c r="H21" s="86"/>
    </row>
    <row r="22" spans="1:9" ht="17.5" x14ac:dyDescent="0.45">
      <c r="A22" s="100" t="s">
        <v>91</v>
      </c>
      <c r="B22" s="100">
        <v>24</v>
      </c>
      <c r="C22" s="100">
        <v>84</v>
      </c>
      <c r="D22" s="101" t="s">
        <v>90</v>
      </c>
      <c r="E22" s="109">
        <v>83.310964483220573</v>
      </c>
      <c r="F22" s="102">
        <v>87.013492467291002</v>
      </c>
      <c r="G22" s="110">
        <v>4.4442265277293058E-2</v>
      </c>
      <c r="H22" s="86"/>
    </row>
    <row r="23" spans="1:9" ht="17.5" hidden="1" x14ac:dyDescent="0.45">
      <c r="E23" s="105"/>
    </row>
    <row r="24" spans="1:9" ht="17.5" hidden="1" x14ac:dyDescent="0.45">
      <c r="A24" s="93"/>
      <c r="B24" s="98"/>
      <c r="C24" s="98"/>
      <c r="D24" s="98"/>
      <c r="E24" s="98"/>
      <c r="F24" s="98"/>
      <c r="G24" s="98"/>
    </row>
    <row r="25" spans="1:9" ht="17.5" hidden="1" x14ac:dyDescent="0.45">
      <c r="E25" s="105"/>
      <c r="F25" s="105"/>
      <c r="G25" s="112"/>
    </row>
    <row r="26" spans="1:9" ht="17.5" hidden="1" x14ac:dyDescent="0.45">
      <c r="E26" s="105"/>
      <c r="F26" s="105"/>
      <c r="G26" s="112"/>
    </row>
    <row r="27" spans="1:9" ht="17.5" hidden="1" x14ac:dyDescent="0.45"/>
    <row r="28" spans="1:9" ht="17.5" hidden="1" x14ac:dyDescent="0.45">
      <c r="A28" s="94"/>
      <c r="B28" s="94"/>
      <c r="C28" s="94"/>
      <c r="D28" s="94"/>
    </row>
    <row r="29" spans="1:9" ht="17.5" hidden="1" x14ac:dyDescent="0.45">
      <c r="A29" s="94"/>
      <c r="B29" s="94"/>
      <c r="C29" s="94"/>
      <c r="D29" s="94"/>
    </row>
    <row r="30" spans="1:9" ht="17.5" hidden="1" x14ac:dyDescent="0.45"/>
    <row r="31" spans="1:9" ht="17.5" hidden="1" x14ac:dyDescent="0.45">
      <c r="A31" s="93"/>
      <c r="B31" s="98"/>
      <c r="C31" s="98"/>
      <c r="D31" s="98"/>
      <c r="E31" s="98"/>
      <c r="F31" s="98"/>
      <c r="G31" s="98"/>
      <c r="H31" s="98"/>
      <c r="I31" s="98"/>
    </row>
    <row r="32" spans="1:9" ht="17.5" hidden="1" x14ac:dyDescent="0.45">
      <c r="E32" s="113"/>
      <c r="F32" s="113"/>
      <c r="G32" s="113"/>
      <c r="H32" s="103"/>
      <c r="I32" s="104"/>
    </row>
    <row r="33" spans="1:9" ht="17.5" hidden="1" x14ac:dyDescent="0.45">
      <c r="E33" s="113"/>
      <c r="F33" s="113"/>
      <c r="G33" s="113"/>
      <c r="H33" s="103"/>
      <c r="I33" s="104"/>
    </row>
    <row r="34" spans="1:9" ht="17.5" hidden="1" x14ac:dyDescent="0.45"/>
    <row r="35" spans="1:9" ht="17.5" hidden="1" x14ac:dyDescent="0.45"/>
    <row r="36" spans="1:9" ht="17.5" hidden="1" x14ac:dyDescent="0.45">
      <c r="A36" s="200"/>
      <c r="B36" s="200"/>
      <c r="C36" s="200"/>
      <c r="D36" s="200"/>
      <c r="E36" s="200"/>
    </row>
    <row r="37" spans="1:9" ht="17.5" hidden="1" x14ac:dyDescent="0.45">
      <c r="E37" s="105"/>
    </row>
    <row r="38" spans="1:9" ht="17.5" hidden="1" x14ac:dyDescent="0.45">
      <c r="E38" s="105"/>
    </row>
    <row r="39" spans="1:9" ht="17.5" hidden="1" x14ac:dyDescent="0.45"/>
    <row r="40" spans="1:9" ht="17.5" hidden="1" x14ac:dyDescent="0.45"/>
    <row r="41" spans="1:9" ht="17.5" hidden="1" x14ac:dyDescent="0.45">
      <c r="A41" s="93"/>
      <c r="B41" s="98"/>
      <c r="C41" s="98"/>
      <c r="D41" s="98"/>
      <c r="E41" s="98"/>
      <c r="F41" s="98"/>
      <c r="G41" s="98"/>
    </row>
    <row r="42" spans="1:9" ht="17.5" hidden="1" x14ac:dyDescent="0.45">
      <c r="E42" s="105"/>
      <c r="F42" s="113"/>
      <c r="G42" s="112"/>
    </row>
    <row r="43" spans="1:9" ht="17.5" hidden="1" x14ac:dyDescent="0.45">
      <c r="E43" s="105"/>
      <c r="F43" s="113"/>
      <c r="G43" s="112"/>
    </row>
  </sheetData>
  <sheetProtection sheet="1" objects="1" scenarios="1" selectLockedCells="1"/>
  <mergeCells count="1">
    <mergeCell ref="A36:E3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D50-DDD5-4082-AE64-B9081B147FED}">
  <dimension ref="A1:AA20"/>
  <sheetViews>
    <sheetView zoomScale="80" zoomScaleNormal="80" workbookViewId="0"/>
  </sheetViews>
  <sheetFormatPr defaultColWidth="0" defaultRowHeight="17.5" zeroHeight="1" x14ac:dyDescent="0.45"/>
  <cols>
    <col min="1" max="1" width="16.26953125" style="146" customWidth="1"/>
    <col min="2" max="2" width="14.7265625" style="146" customWidth="1"/>
    <col min="3" max="3" width="85.26953125" style="146" customWidth="1"/>
    <col min="4" max="4" width="17.26953125" style="146" customWidth="1"/>
    <col min="5" max="5" width="16.26953125" style="146" customWidth="1"/>
    <col min="6" max="6" width="16.7265625" style="146" bestFit="1" customWidth="1"/>
    <col min="7" max="7" width="14.7265625" style="146" customWidth="1"/>
    <col min="8" max="8" width="14" style="146" customWidth="1"/>
    <col min="9" max="12" width="19" style="146" customWidth="1"/>
    <col min="13" max="13" width="22.7265625" style="146" customWidth="1"/>
    <col min="14" max="14" width="19.54296875" style="146" customWidth="1"/>
    <col min="15" max="15" width="21" style="146" bestFit="1" customWidth="1"/>
    <col min="16" max="16" width="21" style="146" customWidth="1"/>
    <col min="17" max="17" width="16.54296875" style="146" customWidth="1"/>
    <col min="18" max="18" width="16.26953125" style="146" customWidth="1"/>
    <col min="19" max="19" width="18.26953125" style="146" customWidth="1"/>
    <col min="20" max="20" width="16.7265625" style="146" customWidth="1"/>
    <col min="21" max="21" width="17.54296875" style="146" customWidth="1"/>
    <col min="22" max="22" width="26.7265625" style="146" customWidth="1"/>
    <col min="23" max="23" width="29.54296875" style="146" bestFit="1" customWidth="1"/>
    <col min="24" max="25" width="29.54296875" style="146" customWidth="1"/>
    <col min="26" max="26" width="24.26953125" style="146" hidden="1" customWidth="1"/>
    <col min="27" max="27" width="29.26953125" style="146" hidden="1" customWidth="1"/>
    <col min="28" max="16384" width="8.7265625" style="146" hidden="1"/>
  </cols>
  <sheetData>
    <row r="1" spans="1:25" x14ac:dyDescent="0.45">
      <c r="A1" s="89" t="s">
        <v>0</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x14ac:dyDescent="0.45">
      <c r="A2" s="90" t="s">
        <v>3</v>
      </c>
      <c r="B2" s="86"/>
      <c r="C2" s="86"/>
      <c r="D2" s="145"/>
      <c r="E2" s="145"/>
      <c r="F2" s="145"/>
      <c r="G2" s="145"/>
      <c r="H2" s="145"/>
      <c r="I2" s="145"/>
      <c r="J2" s="145"/>
      <c r="K2" s="145"/>
      <c r="L2" s="145"/>
      <c r="M2" s="145"/>
      <c r="N2" s="145"/>
      <c r="O2" s="145"/>
      <c r="P2" s="145"/>
      <c r="Q2" s="145"/>
      <c r="R2" s="145"/>
      <c r="S2" s="145"/>
      <c r="T2" s="145"/>
      <c r="U2" s="145"/>
      <c r="V2" s="145"/>
      <c r="W2" s="145"/>
      <c r="X2" s="145"/>
      <c r="Y2" s="145"/>
    </row>
    <row r="3" spans="1:25" ht="36.75" customHeight="1" x14ac:dyDescent="0.45">
      <c r="A3" s="147" t="s">
        <v>92</v>
      </c>
      <c r="B3" s="148"/>
      <c r="C3" s="149"/>
      <c r="D3" s="145"/>
      <c r="E3" s="145"/>
      <c r="F3" s="145"/>
      <c r="G3" s="145"/>
      <c r="H3" s="145"/>
      <c r="I3" s="145"/>
      <c r="J3" s="145"/>
      <c r="K3" s="145"/>
      <c r="L3" s="145"/>
      <c r="M3" s="203"/>
      <c r="N3" s="203"/>
      <c r="O3" s="203"/>
      <c r="P3" s="203"/>
      <c r="Q3" s="204"/>
      <c r="R3" s="204"/>
      <c r="S3" s="204"/>
      <c r="T3" s="150"/>
      <c r="U3" s="202"/>
      <c r="V3" s="202"/>
      <c r="W3" s="145"/>
      <c r="X3" s="145"/>
      <c r="Y3" s="145"/>
    </row>
    <row r="4" spans="1:25" ht="17.649999999999999" customHeight="1" x14ac:dyDescent="0.45">
      <c r="A4" s="151" t="s">
        <v>74</v>
      </c>
      <c r="B4" s="152"/>
      <c r="C4" s="153"/>
      <c r="D4" s="145"/>
      <c r="E4" s="145"/>
      <c r="F4" s="145"/>
      <c r="G4" s="145"/>
      <c r="H4" s="145"/>
      <c r="I4" s="145"/>
      <c r="J4" s="145"/>
      <c r="K4" s="145"/>
      <c r="L4" s="145"/>
      <c r="M4" s="154"/>
      <c r="N4" s="154"/>
      <c r="O4" s="154"/>
      <c r="P4" s="154"/>
      <c r="Q4" s="155"/>
      <c r="R4" s="155"/>
      <c r="S4" s="155"/>
      <c r="T4" s="150"/>
      <c r="U4" s="156"/>
      <c r="V4" s="156"/>
      <c r="W4" s="145"/>
      <c r="X4" s="145"/>
      <c r="Y4" s="145"/>
    </row>
    <row r="5" spans="1:25" s="145" customFormat="1" ht="37.15" customHeight="1" x14ac:dyDescent="0.45">
      <c r="A5" s="157"/>
      <c r="X5" s="158" t="s">
        <v>93</v>
      </c>
      <c r="Y5" s="158" t="s">
        <v>94</v>
      </c>
    </row>
    <row r="6" spans="1:25" s="145" customFormat="1" x14ac:dyDescent="0.45">
      <c r="U6" s="159"/>
      <c r="X6" s="160">
        <v>1482.8167636583428</v>
      </c>
      <c r="Y6" s="160">
        <v>1605.762917626761</v>
      </c>
    </row>
    <row r="7" spans="1:25" s="145" customFormat="1" x14ac:dyDescent="0.45"/>
    <row r="8" spans="1:25" s="145" customFormat="1" ht="17.649999999999999" customHeight="1" x14ac:dyDescent="0.45">
      <c r="M8" s="207" t="s">
        <v>95</v>
      </c>
      <c r="N8" s="206"/>
      <c r="O8" s="206"/>
      <c r="P8" s="208"/>
      <c r="Q8" s="205" t="s">
        <v>96</v>
      </c>
      <c r="R8" s="206"/>
      <c r="S8" s="206"/>
      <c r="T8" s="138" t="s">
        <v>97</v>
      </c>
      <c r="U8" s="161"/>
    </row>
    <row r="9" spans="1:25" ht="87.5" x14ac:dyDescent="0.45">
      <c r="A9" s="162" t="s">
        <v>98</v>
      </c>
      <c r="B9" s="162" t="s">
        <v>99</v>
      </c>
      <c r="C9" s="162" t="s">
        <v>100</v>
      </c>
      <c r="D9" s="163" t="s">
        <v>101</v>
      </c>
      <c r="E9" s="163" t="s">
        <v>18</v>
      </c>
      <c r="F9" s="163" t="s">
        <v>20</v>
      </c>
      <c r="G9" s="163" t="s">
        <v>102</v>
      </c>
      <c r="H9" s="163" t="s">
        <v>103</v>
      </c>
      <c r="I9" s="163" t="s">
        <v>104</v>
      </c>
      <c r="J9" s="163" t="s">
        <v>105</v>
      </c>
      <c r="K9" s="163" t="s">
        <v>106</v>
      </c>
      <c r="L9" s="163" t="s">
        <v>107</v>
      </c>
      <c r="M9" s="163" t="s">
        <v>108</v>
      </c>
      <c r="N9" s="163" t="s">
        <v>109</v>
      </c>
      <c r="O9" s="163" t="s">
        <v>110</v>
      </c>
      <c r="P9" s="143" t="s">
        <v>111</v>
      </c>
      <c r="Q9" s="163" t="s">
        <v>96</v>
      </c>
      <c r="R9" s="163" t="s">
        <v>112</v>
      </c>
      <c r="S9" s="163" t="s">
        <v>113</v>
      </c>
      <c r="T9" s="162" t="s">
        <v>114</v>
      </c>
      <c r="U9" s="164" t="s">
        <v>115</v>
      </c>
      <c r="V9" s="163" t="s">
        <v>116</v>
      </c>
      <c r="W9" s="163" t="s">
        <v>117</v>
      </c>
      <c r="X9" s="163" t="s">
        <v>118</v>
      </c>
      <c r="Y9" s="165" t="s">
        <v>119</v>
      </c>
    </row>
    <row r="10" spans="1:25" x14ac:dyDescent="0.45">
      <c r="A10" s="162" t="s">
        <v>9</v>
      </c>
      <c r="B10" s="162" t="s">
        <v>11</v>
      </c>
      <c r="C10" s="162" t="s">
        <v>13</v>
      </c>
      <c r="D10" s="163" t="s">
        <v>15</v>
      </c>
      <c r="E10" s="163" t="s">
        <v>17</v>
      </c>
      <c r="F10" s="163" t="s">
        <v>19</v>
      </c>
      <c r="G10" s="163" t="s">
        <v>21</v>
      </c>
      <c r="H10" s="163" t="s">
        <v>23</v>
      </c>
      <c r="I10" s="166" t="s">
        <v>25</v>
      </c>
      <c r="J10" s="166" t="s">
        <v>27</v>
      </c>
      <c r="K10" s="166" t="s">
        <v>29</v>
      </c>
      <c r="L10" s="163" t="s">
        <v>120</v>
      </c>
      <c r="M10" s="163" t="s">
        <v>34</v>
      </c>
      <c r="N10" s="163" t="s">
        <v>36</v>
      </c>
      <c r="O10" s="163" t="s">
        <v>121</v>
      </c>
      <c r="P10" s="166" t="s">
        <v>122</v>
      </c>
      <c r="Q10" s="166" t="s">
        <v>43</v>
      </c>
      <c r="R10" s="166" t="s">
        <v>45</v>
      </c>
      <c r="S10" s="166" t="s">
        <v>123</v>
      </c>
      <c r="T10" s="163" t="s">
        <v>50</v>
      </c>
      <c r="U10" s="164" t="s">
        <v>124</v>
      </c>
      <c r="V10" s="163" t="s">
        <v>125</v>
      </c>
      <c r="W10" s="163" t="s">
        <v>59</v>
      </c>
      <c r="X10" s="163" t="s">
        <v>62</v>
      </c>
      <c r="Y10" s="165" t="s">
        <v>126</v>
      </c>
    </row>
    <row r="11" spans="1:25" x14ac:dyDescent="0.45">
      <c r="A11" s="167">
        <v>106190883</v>
      </c>
      <c r="B11" s="168">
        <v>1023000569</v>
      </c>
      <c r="C11" s="169" t="s">
        <v>127</v>
      </c>
      <c r="D11" s="170">
        <v>44743</v>
      </c>
      <c r="E11" s="170">
        <v>45107</v>
      </c>
      <c r="F11" s="168">
        <v>2023</v>
      </c>
      <c r="G11" s="171">
        <v>46204</v>
      </c>
      <c r="H11" s="172">
        <v>42</v>
      </c>
      <c r="I11" s="173">
        <v>8055</v>
      </c>
      <c r="J11" s="174">
        <v>6086</v>
      </c>
      <c r="K11" s="174">
        <v>1947</v>
      </c>
      <c r="L11" s="160">
        <v>11170724</v>
      </c>
      <c r="M11" s="160">
        <v>9576662</v>
      </c>
      <c r="N11" s="175">
        <v>1.1573588534049251</v>
      </c>
      <c r="O11" s="160">
        <v>11083634.551766517</v>
      </c>
      <c r="P11" s="160">
        <v>85258.727321280909</v>
      </c>
      <c r="Q11" s="160">
        <v>1474098</v>
      </c>
      <c r="R11" s="175">
        <v>1.1050978394114797</v>
      </c>
      <c r="S11" s="160">
        <v>1629022.5148807834</v>
      </c>
      <c r="T11" s="160">
        <v>119964</v>
      </c>
      <c r="U11" s="160">
        <v>12832621.0666473</v>
      </c>
      <c r="V11" s="176">
        <v>1603.7094716286258</v>
      </c>
      <c r="W11" s="176">
        <v>10.584571982778511</v>
      </c>
      <c r="X11" s="177">
        <v>122.94615396841814</v>
      </c>
      <c r="Y11" s="177">
        <v>1726.655625597044</v>
      </c>
    </row>
    <row r="12" spans="1:25" x14ac:dyDescent="0.45">
      <c r="A12" s="167">
        <v>106370673</v>
      </c>
      <c r="B12" s="168">
        <v>1710065933</v>
      </c>
      <c r="C12" s="169" t="s">
        <v>128</v>
      </c>
      <c r="D12" s="170">
        <v>44743</v>
      </c>
      <c r="E12" s="170">
        <v>45107</v>
      </c>
      <c r="F12" s="168">
        <v>2023</v>
      </c>
      <c r="G12" s="171">
        <v>46204</v>
      </c>
      <c r="H12" s="172">
        <v>42</v>
      </c>
      <c r="I12" s="173">
        <v>5092</v>
      </c>
      <c r="J12" s="174">
        <v>1510</v>
      </c>
      <c r="K12" s="174">
        <v>2282</v>
      </c>
      <c r="L12" s="160">
        <v>9675581</v>
      </c>
      <c r="M12" s="160">
        <v>7436650</v>
      </c>
      <c r="N12" s="175">
        <v>1.1573588534049251</v>
      </c>
      <c r="O12" s="160">
        <v>8606872.7171737365</v>
      </c>
      <c r="P12" s="160">
        <v>66206.713209028749</v>
      </c>
      <c r="Q12" s="160">
        <v>1578464</v>
      </c>
      <c r="R12" s="175">
        <v>1.1050978394114797</v>
      </c>
      <c r="S12" s="160">
        <v>1744357.1559888017</v>
      </c>
      <c r="T12" s="160">
        <v>660467</v>
      </c>
      <c r="U12" s="160">
        <v>11011696.873162538</v>
      </c>
      <c r="V12" s="176">
        <v>2175.5505864830257</v>
      </c>
      <c r="W12" s="176">
        <v>13.002103929502896</v>
      </c>
      <c r="X12" s="177">
        <v>122.94615396841814</v>
      </c>
      <c r="Y12" s="177">
        <v>2298.4967404514437</v>
      </c>
    </row>
    <row r="13" spans="1:25" x14ac:dyDescent="0.45">
      <c r="A13" s="167">
        <v>106434051</v>
      </c>
      <c r="B13" s="168">
        <v>1720597511</v>
      </c>
      <c r="C13" s="169" t="s">
        <v>129</v>
      </c>
      <c r="D13" s="170">
        <v>44927</v>
      </c>
      <c r="E13" s="170">
        <v>45291</v>
      </c>
      <c r="F13" s="168">
        <v>2023</v>
      </c>
      <c r="G13" s="171">
        <v>46204</v>
      </c>
      <c r="H13" s="172">
        <v>36</v>
      </c>
      <c r="I13" s="173">
        <v>8373</v>
      </c>
      <c r="J13" s="174">
        <v>5649</v>
      </c>
      <c r="K13" s="174">
        <v>2596</v>
      </c>
      <c r="L13" s="160">
        <v>10157141</v>
      </c>
      <c r="M13" s="160">
        <v>8097343</v>
      </c>
      <c r="N13" s="175">
        <v>1.1256697181454438</v>
      </c>
      <c r="O13" s="160">
        <v>9114933.8125369828</v>
      </c>
      <c r="P13" s="160">
        <v>70114.875481053721</v>
      </c>
      <c r="Q13" s="160">
        <v>1962039</v>
      </c>
      <c r="R13" s="175">
        <v>1.0808054428368077</v>
      </c>
      <c r="S13" s="160">
        <v>2120582.4302580873</v>
      </c>
      <c r="T13" s="160">
        <v>97759</v>
      </c>
      <c r="U13" s="160">
        <v>11333275.242795071</v>
      </c>
      <c r="V13" s="176">
        <v>1361.9240556880598</v>
      </c>
      <c r="W13" s="176">
        <v>8.3739251738986891</v>
      </c>
      <c r="X13" s="177">
        <v>122.94615396841814</v>
      </c>
      <c r="Y13" s="177">
        <v>1484.870209656478</v>
      </c>
    </row>
    <row r="14" spans="1:25" x14ac:dyDescent="0.45">
      <c r="A14" s="167">
        <v>106304159</v>
      </c>
      <c r="B14" s="168">
        <v>1528662954</v>
      </c>
      <c r="C14" s="169" t="s">
        <v>130</v>
      </c>
      <c r="D14" s="170">
        <v>44805</v>
      </c>
      <c r="E14" s="170">
        <v>45169</v>
      </c>
      <c r="F14" s="168">
        <v>2023</v>
      </c>
      <c r="G14" s="171">
        <v>46204</v>
      </c>
      <c r="H14" s="172">
        <v>40</v>
      </c>
      <c r="I14" s="178">
        <v>7377</v>
      </c>
      <c r="J14" s="174">
        <v>2830</v>
      </c>
      <c r="K14" s="174">
        <v>4385</v>
      </c>
      <c r="L14" s="160">
        <v>7612728</v>
      </c>
      <c r="M14" s="160">
        <v>5577114</v>
      </c>
      <c r="N14" s="175">
        <v>1.1586793165186977</v>
      </c>
      <c r="O14" s="160">
        <v>6462086.6376668606</v>
      </c>
      <c r="P14" s="160">
        <v>49708.358751283544</v>
      </c>
      <c r="Q14" s="160">
        <v>1864955</v>
      </c>
      <c r="R14" s="175">
        <v>1.0953148963073511</v>
      </c>
      <c r="S14" s="160">
        <v>2042712.9924428761</v>
      </c>
      <c r="T14" s="160">
        <v>170659</v>
      </c>
      <c r="U14" s="160">
        <v>8675458.6301097367</v>
      </c>
      <c r="V14" s="176">
        <v>1182.7527435083396</v>
      </c>
      <c r="W14" s="176">
        <v>6.7382891082124905</v>
      </c>
      <c r="X14" s="177">
        <v>122.94615396841814</v>
      </c>
      <c r="Y14" s="177">
        <v>1305.6988974767578</v>
      </c>
    </row>
    <row r="15" spans="1:25" x14ac:dyDescent="0.45">
      <c r="A15" s="167">
        <v>106301357</v>
      </c>
      <c r="B15" s="168">
        <v>1689096406</v>
      </c>
      <c r="C15" s="169" t="s">
        <v>131</v>
      </c>
      <c r="D15" s="170">
        <v>44562</v>
      </c>
      <c r="E15" s="170">
        <v>44926</v>
      </c>
      <c r="F15" s="168">
        <v>2022</v>
      </c>
      <c r="G15" s="171">
        <v>46204</v>
      </c>
      <c r="H15" s="172">
        <v>48</v>
      </c>
      <c r="I15" s="173">
        <v>10618</v>
      </c>
      <c r="J15" s="179">
        <v>627</v>
      </c>
      <c r="K15" s="174">
        <v>9892</v>
      </c>
      <c r="L15" s="160">
        <v>15317287</v>
      </c>
      <c r="M15" s="160">
        <v>10901188</v>
      </c>
      <c r="N15" s="175">
        <v>1.1715772065421013</v>
      </c>
      <c r="O15" s="160">
        <v>12771583.385030275</v>
      </c>
      <c r="P15" s="160">
        <v>98242.949115617506</v>
      </c>
      <c r="Q15" s="160">
        <v>3768623</v>
      </c>
      <c r="R15" s="175">
        <v>1.1158925273422704</v>
      </c>
      <c r="S15" s="160">
        <v>4205378.2440702096</v>
      </c>
      <c r="T15" s="160">
        <v>647476</v>
      </c>
      <c r="U15" s="160">
        <v>17624437.629100487</v>
      </c>
      <c r="V15" s="176">
        <v>1669.1166489184502</v>
      </c>
      <c r="W15" s="176">
        <v>9.2524909696381155</v>
      </c>
      <c r="X15" s="177">
        <v>122.94615396841814</v>
      </c>
      <c r="Y15" s="177">
        <v>1792.0628028868684</v>
      </c>
    </row>
    <row r="16" spans="1:25" x14ac:dyDescent="0.45">
      <c r="A16" s="167">
        <v>106364451</v>
      </c>
      <c r="B16" s="168">
        <v>1437149556</v>
      </c>
      <c r="C16" s="169" t="s">
        <v>132</v>
      </c>
      <c r="D16" s="170">
        <v>44927</v>
      </c>
      <c r="E16" s="170">
        <v>45291</v>
      </c>
      <c r="F16" s="168">
        <v>2023</v>
      </c>
      <c r="G16" s="171">
        <v>46204</v>
      </c>
      <c r="H16" s="172">
        <v>36</v>
      </c>
      <c r="I16" s="173">
        <v>19386</v>
      </c>
      <c r="J16" s="174">
        <v>17518</v>
      </c>
      <c r="K16" s="174">
        <v>898</v>
      </c>
      <c r="L16" s="160">
        <v>17771506</v>
      </c>
      <c r="M16" s="160">
        <v>12811002</v>
      </c>
      <c r="N16" s="175">
        <v>1.1256697181454438</v>
      </c>
      <c r="O16" s="160">
        <v>14420957.010500716</v>
      </c>
      <c r="P16" s="160">
        <v>110930.4385423132</v>
      </c>
      <c r="Q16" s="160">
        <v>4220517</v>
      </c>
      <c r="R16" s="175">
        <v>1.0808054428368077</v>
      </c>
      <c r="S16" s="160">
        <v>4561557.7451852746</v>
      </c>
      <c r="T16" s="160">
        <v>739987</v>
      </c>
      <c r="U16" s="160">
        <v>19722501.755685993</v>
      </c>
      <c r="V16" s="176">
        <v>1023.0801709598837</v>
      </c>
      <c r="W16" s="176">
        <v>5.7221932602039205</v>
      </c>
      <c r="X16" s="177">
        <v>122.94615396841814</v>
      </c>
      <c r="Y16" s="177">
        <v>1146.0263249283018</v>
      </c>
    </row>
    <row r="17" spans="3:24" s="145" customFormat="1" x14ac:dyDescent="0.45">
      <c r="W17" s="180"/>
      <c r="X17" s="180"/>
    </row>
    <row r="18" spans="3:24" s="145" customFormat="1" x14ac:dyDescent="0.45">
      <c r="K18" s="181"/>
    </row>
    <row r="19" spans="3:24" s="145" customFormat="1" x14ac:dyDescent="0.45">
      <c r="C19" s="201" t="s">
        <v>133</v>
      </c>
    </row>
    <row r="20" spans="3:24" s="145" customFormat="1" x14ac:dyDescent="0.45">
      <c r="C20" s="201"/>
    </row>
  </sheetData>
  <sheetProtection sheet="1" objects="1" scenarios="1" selectLockedCells="1"/>
  <mergeCells count="5">
    <mergeCell ref="C19:C20"/>
    <mergeCell ref="U3:V3"/>
    <mergeCell ref="M3:S3"/>
    <mergeCell ref="Q8:S8"/>
    <mergeCell ref="M8:P8"/>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A105-A3A8-4A3D-A10B-A69D63F69924}">
  <dimension ref="A1:V14"/>
  <sheetViews>
    <sheetView zoomScale="90" zoomScaleNormal="90" workbookViewId="0"/>
  </sheetViews>
  <sheetFormatPr defaultColWidth="0" defaultRowHeight="17.5" zeroHeight="1" x14ac:dyDescent="0.45"/>
  <cols>
    <col min="1" max="1" width="40.7265625" style="92" customWidth="1"/>
    <col min="2" max="2" width="17.7265625" style="92" customWidth="1"/>
    <col min="3" max="3" width="30.54296875" style="92" customWidth="1"/>
    <col min="4" max="5" width="17.7265625" style="92" customWidth="1"/>
    <col min="6" max="6" width="18.26953125" style="92" customWidth="1"/>
    <col min="7" max="7" width="18.453125" style="92" customWidth="1"/>
    <col min="8" max="9" width="28.26953125" style="92" customWidth="1"/>
    <col min="10" max="13" width="17.7265625" style="92" customWidth="1"/>
    <col min="14" max="14" width="18.26953125" style="92" customWidth="1"/>
    <col min="15" max="15" width="24.7265625" style="92" bestFit="1" customWidth="1"/>
    <col min="16" max="16" width="30.7265625" style="92" bestFit="1" customWidth="1"/>
    <col min="17" max="17" width="17.7265625" style="92" customWidth="1"/>
    <col min="18" max="18" width="18.453125" style="92" customWidth="1"/>
    <col min="19" max="20" width="17.7265625" style="92" customWidth="1"/>
    <col min="21" max="21" width="18" style="92" customWidth="1"/>
    <col min="22" max="22" width="18.26953125" style="92" customWidth="1"/>
    <col min="23" max="16384" width="8.7265625" style="92" hidden="1"/>
  </cols>
  <sheetData>
    <row r="1" spans="1:22" x14ac:dyDescent="0.45">
      <c r="A1" s="89" t="s">
        <v>0</v>
      </c>
      <c r="B1" s="86"/>
      <c r="C1" s="86"/>
      <c r="D1" s="86"/>
      <c r="E1" s="86"/>
      <c r="F1" s="86"/>
      <c r="G1" s="86"/>
      <c r="H1" s="86"/>
      <c r="I1" s="86"/>
      <c r="J1" s="86"/>
      <c r="K1" s="86"/>
      <c r="L1" s="86"/>
      <c r="M1" s="86"/>
      <c r="N1" s="86"/>
      <c r="O1" s="86"/>
      <c r="P1" s="86"/>
      <c r="Q1" s="86"/>
      <c r="R1" s="86"/>
      <c r="S1" s="86"/>
      <c r="T1" s="86"/>
      <c r="U1" s="86"/>
      <c r="V1" s="86"/>
    </row>
    <row r="2" spans="1:22" x14ac:dyDescent="0.45">
      <c r="A2" s="90" t="s">
        <v>3</v>
      </c>
      <c r="B2" s="86"/>
      <c r="C2" s="86"/>
      <c r="D2" s="86"/>
      <c r="E2" s="86"/>
      <c r="F2" s="86"/>
      <c r="G2" s="86"/>
      <c r="H2" s="86"/>
      <c r="I2" s="86"/>
      <c r="J2" s="86"/>
      <c r="K2" s="86"/>
      <c r="L2" s="86"/>
      <c r="M2" s="86"/>
      <c r="N2" s="86"/>
      <c r="O2" s="86"/>
      <c r="P2" s="86"/>
      <c r="Q2" s="86"/>
      <c r="R2" s="86"/>
      <c r="S2" s="86"/>
      <c r="T2" s="86"/>
      <c r="U2" s="86"/>
      <c r="V2" s="86"/>
    </row>
    <row r="3" spans="1:22" x14ac:dyDescent="0.45">
      <c r="A3" s="129" t="s">
        <v>134</v>
      </c>
      <c r="B3" s="130"/>
      <c r="C3" s="131"/>
      <c r="D3" s="86"/>
      <c r="E3" s="86"/>
      <c r="F3" s="86"/>
      <c r="G3" s="86"/>
      <c r="H3" s="86"/>
      <c r="I3" s="86"/>
      <c r="J3" s="86"/>
      <c r="K3" s="86"/>
      <c r="L3" s="86"/>
      <c r="M3" s="86"/>
      <c r="N3" s="86"/>
      <c r="O3" s="86"/>
      <c r="P3" s="86"/>
      <c r="Q3" s="86"/>
      <c r="R3" s="86"/>
      <c r="S3" s="86"/>
      <c r="T3" s="86"/>
      <c r="U3" s="86"/>
      <c r="V3" s="86"/>
    </row>
    <row r="4" spans="1:22" x14ac:dyDescent="0.45">
      <c r="A4" s="132" t="s">
        <v>135</v>
      </c>
      <c r="B4" s="133"/>
      <c r="C4" s="134"/>
      <c r="D4" s="86"/>
      <c r="E4" s="86"/>
      <c r="F4" s="86"/>
      <c r="G4" s="86"/>
      <c r="H4" s="86"/>
      <c r="I4" s="86"/>
      <c r="J4" s="86"/>
      <c r="K4" s="86"/>
      <c r="L4" s="86"/>
      <c r="M4" s="86"/>
      <c r="N4" s="86"/>
      <c r="O4" s="86"/>
      <c r="P4" s="86"/>
      <c r="Q4" s="86"/>
      <c r="R4" s="86"/>
      <c r="S4" s="86"/>
      <c r="T4" s="86"/>
      <c r="U4" s="86"/>
      <c r="V4" s="86"/>
    </row>
    <row r="5" spans="1:22" s="86" customFormat="1" x14ac:dyDescent="0.45"/>
    <row r="6" spans="1:22" x14ac:dyDescent="0.45">
      <c r="A6" s="209" t="s">
        <v>136</v>
      </c>
      <c r="B6" s="212" t="s">
        <v>95</v>
      </c>
      <c r="C6" s="213"/>
      <c r="D6" s="213"/>
      <c r="E6" s="213"/>
      <c r="F6" s="213"/>
      <c r="G6" s="213"/>
      <c r="H6" s="214"/>
      <c r="I6" s="135"/>
      <c r="J6" s="205" t="s">
        <v>137</v>
      </c>
      <c r="K6" s="215"/>
      <c r="L6" s="215"/>
      <c r="M6" s="215"/>
      <c r="N6" s="216"/>
      <c r="O6" s="136" t="s">
        <v>138</v>
      </c>
      <c r="P6" s="212" t="s">
        <v>118</v>
      </c>
      <c r="Q6" s="213"/>
      <c r="R6" s="213"/>
      <c r="S6" s="213"/>
      <c r="T6" s="214"/>
      <c r="U6" s="86"/>
      <c r="V6" s="86"/>
    </row>
    <row r="7" spans="1:22" ht="70" x14ac:dyDescent="0.45">
      <c r="A7" s="210"/>
      <c r="B7" s="137" t="s">
        <v>139</v>
      </c>
      <c r="C7" s="137" t="s">
        <v>140</v>
      </c>
      <c r="D7" s="137" t="s">
        <v>141</v>
      </c>
      <c r="E7" s="137" t="s">
        <v>142</v>
      </c>
      <c r="F7" s="137" t="s">
        <v>143</v>
      </c>
      <c r="G7" s="137" t="s">
        <v>144</v>
      </c>
      <c r="H7" s="137" t="s">
        <v>110</v>
      </c>
      <c r="I7" s="137" t="s">
        <v>145</v>
      </c>
      <c r="J7" s="137" t="s">
        <v>146</v>
      </c>
      <c r="K7" s="137" t="s">
        <v>147</v>
      </c>
      <c r="L7" s="137" t="s">
        <v>148</v>
      </c>
      <c r="M7" s="137" t="s">
        <v>149</v>
      </c>
      <c r="N7" s="137" t="s">
        <v>150</v>
      </c>
      <c r="O7" s="137" t="s">
        <v>151</v>
      </c>
      <c r="P7" s="137" t="s">
        <v>152</v>
      </c>
      <c r="Q7" s="137" t="s">
        <v>153</v>
      </c>
      <c r="R7" s="137" t="s">
        <v>154</v>
      </c>
      <c r="S7" s="137" t="s">
        <v>155</v>
      </c>
      <c r="T7" s="137" t="s">
        <v>156</v>
      </c>
      <c r="U7" s="137" t="s">
        <v>157</v>
      </c>
      <c r="V7" s="137" t="s">
        <v>158</v>
      </c>
    </row>
    <row r="8" spans="1:22" x14ac:dyDescent="0.45">
      <c r="A8" s="210"/>
      <c r="B8" s="138" t="s">
        <v>11</v>
      </c>
      <c r="C8" s="138" t="s">
        <v>13</v>
      </c>
      <c r="D8" s="138" t="s">
        <v>15</v>
      </c>
      <c r="E8" s="138" t="s">
        <v>17</v>
      </c>
      <c r="F8" s="138" t="s">
        <v>19</v>
      </c>
      <c r="G8" s="138" t="s">
        <v>21</v>
      </c>
      <c r="H8" s="138" t="s">
        <v>159</v>
      </c>
      <c r="I8" s="138" t="s">
        <v>160</v>
      </c>
      <c r="J8" s="138" t="s">
        <v>27</v>
      </c>
      <c r="K8" s="138" t="s">
        <v>29</v>
      </c>
      <c r="L8" s="138" t="s">
        <v>31</v>
      </c>
      <c r="M8" s="138" t="s">
        <v>34</v>
      </c>
      <c r="N8" s="138" t="s">
        <v>161</v>
      </c>
      <c r="O8" s="138" t="s">
        <v>38</v>
      </c>
      <c r="P8" s="138" t="s">
        <v>152</v>
      </c>
      <c r="Q8" s="138" t="s">
        <v>162</v>
      </c>
      <c r="R8" s="138" t="s">
        <v>45</v>
      </c>
      <c r="S8" s="138" t="s">
        <v>163</v>
      </c>
      <c r="T8" s="138" t="s">
        <v>164</v>
      </c>
      <c r="U8" s="138" t="s">
        <v>165</v>
      </c>
      <c r="V8" s="138" t="s">
        <v>166</v>
      </c>
    </row>
    <row r="9" spans="1:22" x14ac:dyDescent="0.45">
      <c r="A9" s="211"/>
      <c r="B9" s="139">
        <v>952.06268848970933</v>
      </c>
      <c r="C9" s="140">
        <v>8.2301709412708615</v>
      </c>
      <c r="D9" s="102">
        <v>3.6868659165845359</v>
      </c>
      <c r="E9" s="102">
        <v>23.311854747356048</v>
      </c>
      <c r="F9" s="100">
        <v>12</v>
      </c>
      <c r="G9" s="141">
        <v>1.0444379367095002</v>
      </c>
      <c r="H9" s="139">
        <v>1031.1647808450014</v>
      </c>
      <c r="I9" s="139">
        <v>7.9320367757307801</v>
      </c>
      <c r="J9" s="139">
        <v>332.81574499390098</v>
      </c>
      <c r="K9" s="102">
        <v>1.6191250458649313</v>
      </c>
      <c r="L9" s="100">
        <v>12</v>
      </c>
      <c r="M9" s="141">
        <v>1.0183176389087618</v>
      </c>
      <c r="N9" s="139">
        <v>340.560927227653</v>
      </c>
      <c r="O9" s="102">
        <v>50.01</v>
      </c>
      <c r="P9" s="139">
        <v>54.734550099555719</v>
      </c>
      <c r="Q9" s="102">
        <v>57.166840572702746</v>
      </c>
      <c r="R9" s="139">
        <v>64.596065984092235</v>
      </c>
      <c r="S9" s="102">
        <v>65.779313395715391</v>
      </c>
      <c r="T9" s="102">
        <v>122.94615396841814</v>
      </c>
      <c r="U9" s="139">
        <v>1429.6677448483849</v>
      </c>
      <c r="V9" s="139">
        <v>1552.6138988168032</v>
      </c>
    </row>
    <row r="10" spans="1:22" s="86" customFormat="1" x14ac:dyDescent="0.45"/>
    <row r="11" spans="1:22" s="86" customFormat="1" x14ac:dyDescent="0.45"/>
    <row r="12" spans="1:22" ht="52.5" x14ac:dyDescent="0.45">
      <c r="A12" s="142" t="s">
        <v>85</v>
      </c>
      <c r="B12" s="143" t="s">
        <v>87</v>
      </c>
      <c r="C12" s="143" t="s">
        <v>167</v>
      </c>
      <c r="D12" s="143" t="s">
        <v>88</v>
      </c>
      <c r="E12" s="86"/>
      <c r="F12" s="86"/>
      <c r="G12" s="86"/>
      <c r="H12" s="86"/>
      <c r="I12" s="86"/>
      <c r="J12" s="86"/>
      <c r="K12" s="86"/>
      <c r="L12" s="86"/>
      <c r="M12" s="86"/>
      <c r="N12" s="86"/>
      <c r="O12" s="86"/>
      <c r="P12" s="86"/>
      <c r="Q12" s="86"/>
      <c r="R12" s="86"/>
      <c r="S12" s="86"/>
      <c r="T12" s="86"/>
      <c r="U12" s="86"/>
      <c r="V12" s="86"/>
    </row>
    <row r="13" spans="1:22" x14ac:dyDescent="0.45">
      <c r="A13" s="144" t="s">
        <v>168</v>
      </c>
      <c r="B13" s="139">
        <v>89.365744718214529</v>
      </c>
      <c r="C13" s="141">
        <v>1.0444379367095002</v>
      </c>
      <c r="D13" s="102">
        <v>93.336974025999908</v>
      </c>
      <c r="E13" s="86"/>
      <c r="F13" s="86"/>
      <c r="G13" s="86"/>
      <c r="H13" s="86"/>
      <c r="I13" s="86"/>
      <c r="J13" s="86"/>
      <c r="K13" s="86"/>
      <c r="L13" s="86"/>
      <c r="M13" s="86"/>
      <c r="N13" s="86"/>
      <c r="O13" s="86"/>
      <c r="P13" s="86"/>
      <c r="Q13" s="86"/>
      <c r="R13" s="86"/>
      <c r="S13" s="86"/>
      <c r="T13" s="86"/>
      <c r="U13" s="86"/>
      <c r="V13" s="86"/>
    </row>
    <row r="14" spans="1:22" x14ac:dyDescent="0.45">
      <c r="A14" s="144" t="s">
        <v>169</v>
      </c>
      <c r="B14" s="139">
        <v>83.311309757118593</v>
      </c>
      <c r="C14" s="141">
        <v>1.0444379367095002</v>
      </c>
      <c r="D14" s="102">
        <v>87.013492467291002</v>
      </c>
      <c r="E14" s="86"/>
      <c r="F14" s="86"/>
      <c r="G14" s="86"/>
      <c r="H14" s="86"/>
      <c r="I14" s="86"/>
      <c r="J14" s="86"/>
      <c r="K14" s="86"/>
      <c r="L14" s="86"/>
      <c r="M14" s="86"/>
      <c r="N14" s="86"/>
      <c r="O14" s="86"/>
      <c r="P14" s="86"/>
      <c r="Q14" s="86"/>
      <c r="R14" s="86"/>
      <c r="S14" s="86"/>
      <c r="T14" s="86"/>
      <c r="U14" s="86"/>
      <c r="V14" s="86"/>
    </row>
  </sheetData>
  <sheetProtection sheet="1" objects="1" scenarios="1" selectLockedCells="1"/>
  <mergeCells count="4">
    <mergeCell ref="A6:A9"/>
    <mergeCell ref="B6:H6"/>
    <mergeCell ref="J6:N6"/>
    <mergeCell ref="P6:T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4391-7BFF-4EA6-9851-6C2BC0809489}">
  <dimension ref="A1:D4"/>
  <sheetViews>
    <sheetView workbookViewId="0"/>
  </sheetViews>
  <sheetFormatPr defaultColWidth="0" defaultRowHeight="15.5" zeroHeight="1" x14ac:dyDescent="0.35"/>
  <cols>
    <col min="1" max="1" width="24.54296875" style="125" customWidth="1"/>
    <col min="2" max="4" width="8.7265625" style="125" customWidth="1"/>
    <col min="5" max="16384" width="8.7265625" style="125" hidden="1"/>
  </cols>
  <sheetData>
    <row r="1" spans="1:4" x14ac:dyDescent="0.35">
      <c r="A1" s="126" t="s">
        <v>0</v>
      </c>
      <c r="B1" s="127"/>
      <c r="C1" s="127"/>
      <c r="D1" s="127"/>
    </row>
    <row r="2" spans="1:4" ht="17.5" x14ac:dyDescent="0.45">
      <c r="A2" s="90" t="s">
        <v>3</v>
      </c>
      <c r="B2" s="127"/>
      <c r="C2" s="127"/>
      <c r="D2" s="127"/>
    </row>
    <row r="3" spans="1:4" ht="70" x14ac:dyDescent="0.35">
      <c r="A3" s="98" t="s">
        <v>170</v>
      </c>
      <c r="B3" s="127"/>
      <c r="C3" s="127"/>
      <c r="D3" s="127"/>
    </row>
    <row r="4" spans="1:4" ht="17.5" x14ac:dyDescent="0.45">
      <c r="A4" s="128">
        <v>7.6923076923076927E-3</v>
      </c>
      <c r="B4" s="127"/>
      <c r="C4" s="127"/>
      <c r="D4" s="127"/>
    </row>
  </sheetData>
  <sheetProtection sheet="1" objects="1" scenarios="1" selectLockedCells="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FD910-B4D2-4917-A706-E50CAB5F65B3}">
  <dimension ref="A1:AS17"/>
  <sheetViews>
    <sheetView workbookViewId="0"/>
  </sheetViews>
  <sheetFormatPr defaultColWidth="8.7265625" defaultRowHeight="16.5" x14ac:dyDescent="0.45"/>
  <cols>
    <col min="1" max="2" width="14.7265625" style="3" customWidth="1"/>
    <col min="3" max="3" width="58.7265625" style="3" bestFit="1" customWidth="1"/>
    <col min="4" max="4" width="15.453125" style="3" customWidth="1"/>
    <col min="5" max="5" width="16.7265625" style="3" customWidth="1"/>
    <col min="6" max="9" width="20" style="3" customWidth="1"/>
    <col min="10" max="10" width="20.54296875" style="3" customWidth="1"/>
    <col min="11" max="11" width="27.7265625" style="3" customWidth="1"/>
    <col min="12" max="12" width="37.453125" style="3" bestFit="1" customWidth="1"/>
    <col min="13" max="13" width="31.26953125" style="3" bestFit="1" customWidth="1"/>
    <col min="14" max="27" width="27.7265625" style="3" customWidth="1"/>
    <col min="28" max="28" width="29" style="3" bestFit="1" customWidth="1"/>
    <col min="29" max="29" width="33.26953125" style="3" bestFit="1" customWidth="1"/>
    <col min="30" max="35" width="27.7265625" style="3" customWidth="1"/>
    <col min="36" max="36" width="41.453125" style="3" bestFit="1" customWidth="1"/>
    <col min="37" max="37" width="51.26953125" style="3" bestFit="1" customWidth="1"/>
    <col min="38" max="38" width="43.54296875" style="3" bestFit="1" customWidth="1"/>
    <col min="39" max="39" width="48.26953125" style="3" bestFit="1" customWidth="1"/>
    <col min="40" max="44" width="27.7265625" style="3" customWidth="1"/>
    <col min="45" max="45" width="39.26953125" style="3" customWidth="1"/>
    <col min="46" max="16384" width="8.7265625" style="3"/>
  </cols>
  <sheetData>
    <row r="1" spans="1:45" x14ac:dyDescent="0.45">
      <c r="A1" s="78" t="s">
        <v>171</v>
      </c>
    </row>
    <row r="2" spans="1:45" ht="131.15" customHeight="1" x14ac:dyDescent="0.45">
      <c r="A2" s="70" t="s">
        <v>172</v>
      </c>
      <c r="B2" s="70" t="s">
        <v>173</v>
      </c>
      <c r="C2" s="70" t="s">
        <v>174</v>
      </c>
      <c r="D2" s="58" t="s">
        <v>175</v>
      </c>
      <c r="E2" s="58" t="s">
        <v>176</v>
      </c>
      <c r="F2" s="58" t="s">
        <v>177</v>
      </c>
      <c r="G2" s="58" t="s">
        <v>178</v>
      </c>
      <c r="H2" s="58" t="s">
        <v>179</v>
      </c>
      <c r="I2" s="70" t="s">
        <v>114</v>
      </c>
      <c r="J2" s="58" t="s">
        <v>104</v>
      </c>
      <c r="K2" s="58" t="s">
        <v>180</v>
      </c>
      <c r="L2" s="58" t="s">
        <v>180</v>
      </c>
      <c r="M2" s="58" t="s">
        <v>180</v>
      </c>
      <c r="N2" s="58" t="s">
        <v>180</v>
      </c>
      <c r="O2" s="58" t="s">
        <v>180</v>
      </c>
      <c r="P2" s="58" t="s">
        <v>180</v>
      </c>
      <c r="Q2" s="58" t="s">
        <v>180</v>
      </c>
      <c r="R2" s="58" t="s">
        <v>180</v>
      </c>
      <c r="S2" s="58" t="s">
        <v>180</v>
      </c>
      <c r="T2" s="58" t="s">
        <v>180</v>
      </c>
      <c r="U2" s="58" t="s">
        <v>181</v>
      </c>
      <c r="V2" s="58" t="s">
        <v>181</v>
      </c>
      <c r="W2" s="58" t="s">
        <v>181</v>
      </c>
      <c r="X2" s="58" t="s">
        <v>181</v>
      </c>
      <c r="Y2" s="58" t="s">
        <v>181</v>
      </c>
      <c r="Z2" s="58" t="s">
        <v>181</v>
      </c>
      <c r="AA2" s="58" t="s">
        <v>181</v>
      </c>
      <c r="AB2" s="58" t="s">
        <v>181</v>
      </c>
      <c r="AC2" s="58" t="s">
        <v>180</v>
      </c>
      <c r="AD2" s="58" t="s">
        <v>180</v>
      </c>
      <c r="AE2" s="58" t="s">
        <v>180</v>
      </c>
      <c r="AF2" s="58" t="s">
        <v>180</v>
      </c>
      <c r="AG2" s="58" t="s">
        <v>180</v>
      </c>
      <c r="AH2" s="58" t="s">
        <v>180</v>
      </c>
      <c r="AI2" s="58" t="s">
        <v>180</v>
      </c>
      <c r="AJ2" s="58" t="s">
        <v>181</v>
      </c>
      <c r="AK2" s="58" t="s">
        <v>180</v>
      </c>
      <c r="AL2" s="58" t="s">
        <v>180</v>
      </c>
      <c r="AM2" s="58" t="s">
        <v>180</v>
      </c>
      <c r="AN2" s="58" t="s">
        <v>180</v>
      </c>
      <c r="AO2" s="58" t="s">
        <v>180</v>
      </c>
      <c r="AP2" s="58" t="s">
        <v>180</v>
      </c>
      <c r="AQ2" s="58" t="s">
        <v>180</v>
      </c>
      <c r="AR2" s="58" t="s">
        <v>180</v>
      </c>
      <c r="AS2" s="58" t="s">
        <v>180</v>
      </c>
    </row>
    <row r="3" spans="1:45" x14ac:dyDescent="0.45">
      <c r="A3" s="6"/>
      <c r="B3" s="6"/>
      <c r="C3" s="6"/>
      <c r="D3" s="6"/>
      <c r="E3" s="6"/>
      <c r="F3" s="6"/>
      <c r="G3" s="2"/>
      <c r="H3" s="2"/>
      <c r="I3" s="2"/>
      <c r="J3" s="6"/>
      <c r="K3" s="7" t="s">
        <v>182</v>
      </c>
      <c r="L3" s="7" t="s">
        <v>183</v>
      </c>
      <c r="M3" s="7" t="s">
        <v>184</v>
      </c>
      <c r="N3" s="7" t="s">
        <v>185</v>
      </c>
      <c r="O3" s="7" t="s">
        <v>186</v>
      </c>
      <c r="P3" s="7" t="s">
        <v>187</v>
      </c>
      <c r="Q3" s="7" t="s">
        <v>188</v>
      </c>
      <c r="R3" s="7" t="s">
        <v>189</v>
      </c>
      <c r="S3" s="7" t="s">
        <v>190</v>
      </c>
      <c r="T3" s="7" t="s">
        <v>191</v>
      </c>
      <c r="U3" s="8" t="s">
        <v>192</v>
      </c>
      <c r="V3" s="8" t="s">
        <v>193</v>
      </c>
      <c r="W3" s="8" t="s">
        <v>194</v>
      </c>
      <c r="X3" s="8" t="s">
        <v>195</v>
      </c>
      <c r="Y3" s="8" t="s">
        <v>196</v>
      </c>
      <c r="Z3" s="8" t="s">
        <v>197</v>
      </c>
      <c r="AA3" s="8" t="s">
        <v>198</v>
      </c>
      <c r="AB3" s="8" t="s">
        <v>199</v>
      </c>
      <c r="AC3" s="9" t="s">
        <v>200</v>
      </c>
      <c r="AD3" s="9" t="s">
        <v>201</v>
      </c>
      <c r="AE3" s="9" t="s">
        <v>202</v>
      </c>
      <c r="AF3" s="9" t="s">
        <v>203</v>
      </c>
      <c r="AG3" s="9" t="s">
        <v>204</v>
      </c>
      <c r="AH3" s="9" t="s">
        <v>205</v>
      </c>
      <c r="AI3" s="9" t="s">
        <v>206</v>
      </c>
      <c r="AJ3" s="10" t="s">
        <v>207</v>
      </c>
      <c r="AK3" s="11" t="s">
        <v>208</v>
      </c>
      <c r="AL3" s="11" t="s">
        <v>209</v>
      </c>
      <c r="AM3" s="12" t="s">
        <v>210</v>
      </c>
      <c r="AN3" s="12" t="s">
        <v>211</v>
      </c>
      <c r="AO3" s="12" t="s">
        <v>212</v>
      </c>
      <c r="AP3" s="12" t="s">
        <v>213</v>
      </c>
      <c r="AQ3" s="12" t="s">
        <v>214</v>
      </c>
      <c r="AR3" s="12" t="s">
        <v>215</v>
      </c>
      <c r="AS3" s="12" t="s">
        <v>216</v>
      </c>
    </row>
    <row r="4" spans="1:45" x14ac:dyDescent="0.45">
      <c r="A4" s="36">
        <v>106190883</v>
      </c>
      <c r="B4" s="6">
        <v>1023000569</v>
      </c>
      <c r="C4" s="12" t="s">
        <v>127</v>
      </c>
      <c r="D4" s="13">
        <v>44743</v>
      </c>
      <c r="E4" s="13">
        <v>45107</v>
      </c>
      <c r="F4" s="14">
        <f>G4+H4+I4</f>
        <v>11170724</v>
      </c>
      <c r="G4" s="15">
        <f>SUM(K4:AB4)</f>
        <v>9576662</v>
      </c>
      <c r="H4" s="14">
        <f>SUM(AC4:AJ4)</f>
        <v>1474098</v>
      </c>
      <c r="I4" s="14">
        <f>SUM(AK4:AL4)</f>
        <v>119964</v>
      </c>
      <c r="J4" s="16">
        <v>8055</v>
      </c>
      <c r="K4" s="17">
        <v>5959849</v>
      </c>
      <c r="L4" s="18">
        <v>401350</v>
      </c>
      <c r="M4" s="18">
        <v>79212</v>
      </c>
      <c r="N4" s="19">
        <v>126737</v>
      </c>
      <c r="O4" s="19">
        <v>123556</v>
      </c>
      <c r="P4" s="19">
        <v>76495</v>
      </c>
      <c r="Q4" s="19">
        <v>234071</v>
      </c>
      <c r="R4" s="19">
        <v>52295</v>
      </c>
      <c r="S4" s="19">
        <v>4973</v>
      </c>
      <c r="T4" s="19">
        <v>47516</v>
      </c>
      <c r="U4" s="19">
        <v>2252590</v>
      </c>
      <c r="V4" s="19">
        <v>42763</v>
      </c>
      <c r="W4" s="19">
        <v>29702</v>
      </c>
      <c r="X4" s="19">
        <v>21149</v>
      </c>
      <c r="Y4" s="19">
        <v>124404</v>
      </c>
      <c r="Z4" s="19">
        <v>0</v>
      </c>
      <c r="AA4" s="19">
        <v>0</v>
      </c>
      <c r="AB4" s="19">
        <v>0</v>
      </c>
      <c r="AC4" s="20">
        <v>0</v>
      </c>
      <c r="AD4" s="20">
        <v>6354</v>
      </c>
      <c r="AE4" s="20">
        <v>30960</v>
      </c>
      <c r="AF4" s="20">
        <v>50649</v>
      </c>
      <c r="AG4" s="20">
        <v>644464</v>
      </c>
      <c r="AH4" s="20">
        <v>48054</v>
      </c>
      <c r="AI4" s="20">
        <v>59009</v>
      </c>
      <c r="AJ4" s="20">
        <v>634608</v>
      </c>
      <c r="AK4" s="21">
        <v>69260</v>
      </c>
      <c r="AL4" s="22">
        <v>50704</v>
      </c>
      <c r="AM4" s="23">
        <v>0</v>
      </c>
      <c r="AN4" s="4">
        <v>0</v>
      </c>
      <c r="AO4" s="4">
        <v>0</v>
      </c>
      <c r="AP4" s="4">
        <v>0</v>
      </c>
      <c r="AQ4" s="4">
        <v>0</v>
      </c>
      <c r="AR4" s="4">
        <v>0</v>
      </c>
      <c r="AS4" s="4">
        <v>0</v>
      </c>
    </row>
    <row r="5" spans="1:45" x14ac:dyDescent="0.45">
      <c r="A5" s="36">
        <v>106370673</v>
      </c>
      <c r="B5" s="6">
        <v>1710065933</v>
      </c>
      <c r="C5" s="12" t="s">
        <v>217</v>
      </c>
      <c r="D5" s="13">
        <v>44743</v>
      </c>
      <c r="E5" s="13">
        <v>45107</v>
      </c>
      <c r="F5" s="14">
        <f t="shared" ref="F5:F9" si="0">G5+H5+I5</f>
        <v>9675581</v>
      </c>
      <c r="G5" s="15">
        <f t="shared" ref="G5:G9" si="1">SUM(K5:AB5)</f>
        <v>7436650</v>
      </c>
      <c r="H5" s="14">
        <f t="shared" ref="H5:H9" si="2">SUM(AC5:AJ5)</f>
        <v>1578464</v>
      </c>
      <c r="I5" s="14">
        <f t="shared" ref="I5:I9" si="3">SUM(AK5:AL5)</f>
        <v>660467</v>
      </c>
      <c r="J5" s="16">
        <v>5092</v>
      </c>
      <c r="K5" s="19">
        <v>5613726</v>
      </c>
      <c r="L5" s="19">
        <v>97660</v>
      </c>
      <c r="M5" s="19">
        <v>101631</v>
      </c>
      <c r="N5" s="19">
        <v>553431</v>
      </c>
      <c r="O5" s="18">
        <v>0</v>
      </c>
      <c r="P5" s="19">
        <v>184654</v>
      </c>
      <c r="Q5" s="19">
        <v>276349</v>
      </c>
      <c r="R5" s="19">
        <v>3417</v>
      </c>
      <c r="S5" s="19">
        <v>11936</v>
      </c>
      <c r="T5" s="19">
        <v>593846</v>
      </c>
      <c r="U5" s="19">
        <v>0</v>
      </c>
      <c r="V5" s="19">
        <v>0</v>
      </c>
      <c r="W5" s="19">
        <v>0</v>
      </c>
      <c r="X5" s="19">
        <v>0</v>
      </c>
      <c r="Y5" s="19">
        <v>0</v>
      </c>
      <c r="Z5" s="19">
        <v>0</v>
      </c>
      <c r="AA5" s="19">
        <v>0</v>
      </c>
      <c r="AB5" s="19">
        <v>0</v>
      </c>
      <c r="AC5" s="20">
        <v>1496883</v>
      </c>
      <c r="AD5" s="20">
        <v>0</v>
      </c>
      <c r="AE5" s="20">
        <v>0</v>
      </c>
      <c r="AF5" s="20">
        <v>0</v>
      </c>
      <c r="AG5" s="20">
        <v>3887</v>
      </c>
      <c r="AH5" s="20">
        <v>52264</v>
      </c>
      <c r="AI5" s="20">
        <v>25430</v>
      </c>
      <c r="AJ5" s="20">
        <v>0</v>
      </c>
      <c r="AK5" s="24">
        <v>605842</v>
      </c>
      <c r="AL5" s="24">
        <v>54625</v>
      </c>
      <c r="AM5" s="23">
        <v>0</v>
      </c>
      <c r="AN5" s="4">
        <v>0</v>
      </c>
      <c r="AO5" s="4">
        <v>0</v>
      </c>
      <c r="AP5" s="4">
        <v>0</v>
      </c>
      <c r="AQ5" s="4">
        <v>0</v>
      </c>
      <c r="AR5" s="4">
        <v>0</v>
      </c>
      <c r="AS5" s="4">
        <v>0</v>
      </c>
    </row>
    <row r="6" spans="1:45" x14ac:dyDescent="0.45">
      <c r="A6" s="36">
        <v>106434051</v>
      </c>
      <c r="B6" s="6">
        <v>1720597511</v>
      </c>
      <c r="C6" s="12" t="s">
        <v>218</v>
      </c>
      <c r="D6" s="13">
        <v>44927</v>
      </c>
      <c r="E6" s="13">
        <v>45291</v>
      </c>
      <c r="F6" s="14">
        <f t="shared" si="0"/>
        <v>10157141</v>
      </c>
      <c r="G6" s="15">
        <f t="shared" si="1"/>
        <v>8097343</v>
      </c>
      <c r="H6" s="14">
        <f t="shared" si="2"/>
        <v>1962039</v>
      </c>
      <c r="I6" s="14">
        <f t="shared" si="3"/>
        <v>97759</v>
      </c>
      <c r="J6" s="16">
        <v>8373</v>
      </c>
      <c r="K6" s="18">
        <v>4759029</v>
      </c>
      <c r="L6" s="18">
        <v>0</v>
      </c>
      <c r="M6" s="18">
        <v>0</v>
      </c>
      <c r="N6" s="18">
        <v>173889</v>
      </c>
      <c r="O6" s="18">
        <v>29122</v>
      </c>
      <c r="P6" s="19">
        <v>194171</v>
      </c>
      <c r="Q6" s="19">
        <v>168580</v>
      </c>
      <c r="R6" s="19">
        <v>0</v>
      </c>
      <c r="S6" s="19">
        <v>0</v>
      </c>
      <c r="T6" s="19">
        <v>256528</v>
      </c>
      <c r="U6" s="19">
        <v>2182679</v>
      </c>
      <c r="V6" s="19">
        <v>90395</v>
      </c>
      <c r="W6" s="19">
        <v>185814</v>
      </c>
      <c r="X6" s="19">
        <v>57136</v>
      </c>
      <c r="Y6" s="19">
        <v>0</v>
      </c>
      <c r="Z6" s="19">
        <v>0</v>
      </c>
      <c r="AA6" s="19">
        <v>0</v>
      </c>
      <c r="AB6" s="19">
        <v>0</v>
      </c>
      <c r="AC6" s="25">
        <v>809248</v>
      </c>
      <c r="AD6" s="20">
        <v>0</v>
      </c>
      <c r="AE6" s="20">
        <v>0</v>
      </c>
      <c r="AF6" s="20">
        <v>0</v>
      </c>
      <c r="AG6" s="20">
        <v>243306</v>
      </c>
      <c r="AH6" s="20">
        <v>473495</v>
      </c>
      <c r="AI6" s="20">
        <v>24771</v>
      </c>
      <c r="AJ6" s="20">
        <v>411219</v>
      </c>
      <c r="AK6" s="22">
        <v>29991</v>
      </c>
      <c r="AL6" s="22">
        <v>67768</v>
      </c>
      <c r="AM6" s="23">
        <v>0</v>
      </c>
      <c r="AN6" s="4">
        <v>0</v>
      </c>
      <c r="AO6" s="4">
        <v>0</v>
      </c>
      <c r="AP6" s="4">
        <v>0</v>
      </c>
      <c r="AQ6" s="4">
        <v>0</v>
      </c>
      <c r="AR6" s="4">
        <v>0</v>
      </c>
      <c r="AS6" s="4">
        <v>0</v>
      </c>
    </row>
    <row r="7" spans="1:45" x14ac:dyDescent="0.45">
      <c r="A7" s="36">
        <v>106304159</v>
      </c>
      <c r="B7" s="6">
        <v>1528662954</v>
      </c>
      <c r="C7" s="12" t="s">
        <v>219</v>
      </c>
      <c r="D7" s="13">
        <v>44805</v>
      </c>
      <c r="E7" s="13">
        <v>45169</v>
      </c>
      <c r="F7" s="14">
        <f t="shared" si="0"/>
        <v>7612728</v>
      </c>
      <c r="G7" s="15">
        <f t="shared" si="1"/>
        <v>5577114</v>
      </c>
      <c r="H7" s="14">
        <f>SUM(AC7:AJ7)</f>
        <v>1864955</v>
      </c>
      <c r="I7" s="14">
        <f t="shared" si="3"/>
        <v>170659</v>
      </c>
      <c r="J7" s="26">
        <v>7377</v>
      </c>
      <c r="K7" s="18">
        <v>3519744</v>
      </c>
      <c r="L7" s="18">
        <v>382225</v>
      </c>
      <c r="M7" s="18">
        <v>0</v>
      </c>
      <c r="N7" s="18">
        <v>288681</v>
      </c>
      <c r="O7" s="18">
        <v>316556</v>
      </c>
      <c r="P7" s="19">
        <v>54417</v>
      </c>
      <c r="Q7" s="19">
        <v>225452</v>
      </c>
      <c r="R7" s="19">
        <v>0</v>
      </c>
      <c r="S7" s="19">
        <v>0</v>
      </c>
      <c r="T7" s="19">
        <v>32639</v>
      </c>
      <c r="U7" s="19">
        <v>597033</v>
      </c>
      <c r="V7" s="19">
        <v>84464</v>
      </c>
      <c r="W7" s="19">
        <v>44665</v>
      </c>
      <c r="X7" s="19">
        <v>31238</v>
      </c>
      <c r="Y7" s="19">
        <v>0</v>
      </c>
      <c r="Z7" s="19">
        <v>0</v>
      </c>
      <c r="AA7" s="19">
        <v>0</v>
      </c>
      <c r="AB7" s="19">
        <v>0</v>
      </c>
      <c r="AC7" s="25">
        <v>918732</v>
      </c>
      <c r="AD7" s="20">
        <v>0</v>
      </c>
      <c r="AE7" s="20">
        <v>0</v>
      </c>
      <c r="AF7" s="20">
        <v>0</v>
      </c>
      <c r="AG7" s="20">
        <v>530502</v>
      </c>
      <c r="AH7" s="20">
        <v>0</v>
      </c>
      <c r="AI7" s="20">
        <v>19704</v>
      </c>
      <c r="AJ7" s="20">
        <v>396017</v>
      </c>
      <c r="AK7" s="22">
        <v>126117</v>
      </c>
      <c r="AL7" s="22">
        <v>44542</v>
      </c>
      <c r="AM7" s="23">
        <v>0</v>
      </c>
      <c r="AN7" s="4">
        <v>0</v>
      </c>
      <c r="AO7" s="4">
        <v>0</v>
      </c>
      <c r="AP7" s="4">
        <v>0</v>
      </c>
      <c r="AQ7" s="4">
        <v>0</v>
      </c>
      <c r="AR7" s="4">
        <v>0</v>
      </c>
      <c r="AS7" s="4">
        <v>0</v>
      </c>
    </row>
    <row r="8" spans="1:45" x14ac:dyDescent="0.45">
      <c r="A8" s="36">
        <v>106301357</v>
      </c>
      <c r="B8" s="6">
        <v>1689096406</v>
      </c>
      <c r="C8" s="12" t="s">
        <v>131</v>
      </c>
      <c r="D8" s="13">
        <v>44562</v>
      </c>
      <c r="E8" s="13">
        <v>44926</v>
      </c>
      <c r="F8" s="14">
        <f t="shared" si="0"/>
        <v>15317287</v>
      </c>
      <c r="G8" s="15">
        <f t="shared" si="1"/>
        <v>10901188</v>
      </c>
      <c r="H8" s="14">
        <f t="shared" si="2"/>
        <v>3768623</v>
      </c>
      <c r="I8" s="14">
        <f t="shared" si="3"/>
        <v>647476</v>
      </c>
      <c r="J8" s="16">
        <v>10618</v>
      </c>
      <c r="K8" s="18">
        <v>6370304</v>
      </c>
      <c r="L8" s="18">
        <v>0</v>
      </c>
      <c r="M8" s="18">
        <v>290361</v>
      </c>
      <c r="N8" s="18">
        <v>175851</v>
      </c>
      <c r="O8" s="18">
        <v>251006</v>
      </c>
      <c r="P8" s="19">
        <v>185124</v>
      </c>
      <c r="Q8" s="19">
        <v>109046</v>
      </c>
      <c r="R8" s="19">
        <v>233110</v>
      </c>
      <c r="S8" s="19">
        <v>0</v>
      </c>
      <c r="T8" s="19">
        <v>95610</v>
      </c>
      <c r="U8" s="19">
        <v>3131535</v>
      </c>
      <c r="V8" s="19">
        <v>43232</v>
      </c>
      <c r="W8" s="19">
        <v>15927</v>
      </c>
      <c r="X8" s="19">
        <v>0</v>
      </c>
      <c r="Y8" s="19">
        <v>82</v>
      </c>
      <c r="Z8" s="19">
        <v>0</v>
      </c>
      <c r="AA8" s="19">
        <v>0</v>
      </c>
      <c r="AB8" s="19">
        <v>0</v>
      </c>
      <c r="AC8" s="25">
        <v>3122745</v>
      </c>
      <c r="AD8" s="20">
        <v>0</v>
      </c>
      <c r="AE8" s="20">
        <v>0</v>
      </c>
      <c r="AF8" s="20">
        <v>0</v>
      </c>
      <c r="AG8" s="20">
        <v>586654</v>
      </c>
      <c r="AH8" s="20">
        <v>0</v>
      </c>
      <c r="AI8" s="20">
        <v>59224</v>
      </c>
      <c r="AJ8" s="20">
        <v>0</v>
      </c>
      <c r="AK8" s="22">
        <v>400192</v>
      </c>
      <c r="AL8" s="22">
        <v>247284</v>
      </c>
      <c r="AM8" s="23">
        <v>0</v>
      </c>
      <c r="AN8" s="4">
        <v>0</v>
      </c>
      <c r="AO8" s="4">
        <v>0</v>
      </c>
      <c r="AP8" s="4">
        <v>0</v>
      </c>
      <c r="AQ8" s="4">
        <v>0</v>
      </c>
      <c r="AR8" s="4">
        <v>0</v>
      </c>
      <c r="AS8" s="4">
        <v>0</v>
      </c>
    </row>
    <row r="9" spans="1:45" x14ac:dyDescent="0.45">
      <c r="A9" s="36">
        <v>106364451</v>
      </c>
      <c r="B9" s="6">
        <v>1437149556</v>
      </c>
      <c r="C9" s="12" t="s">
        <v>132</v>
      </c>
      <c r="D9" s="13">
        <v>44927</v>
      </c>
      <c r="E9" s="13">
        <v>45291</v>
      </c>
      <c r="F9" s="14">
        <f t="shared" si="0"/>
        <v>17771506</v>
      </c>
      <c r="G9" s="15">
        <f t="shared" si="1"/>
        <v>12811002</v>
      </c>
      <c r="H9" s="14">
        <f t="shared" si="2"/>
        <v>4220517</v>
      </c>
      <c r="I9" s="14">
        <f t="shared" si="3"/>
        <v>739987</v>
      </c>
      <c r="J9" s="16">
        <v>19386</v>
      </c>
      <c r="K9" s="19">
        <v>9979250</v>
      </c>
      <c r="L9" s="18">
        <v>0</v>
      </c>
      <c r="M9" s="19">
        <v>14942</v>
      </c>
      <c r="N9" s="19">
        <v>684423</v>
      </c>
      <c r="O9" s="19">
        <v>369482</v>
      </c>
      <c r="P9" s="19">
        <v>396172</v>
      </c>
      <c r="Q9" s="19">
        <v>268900</v>
      </c>
      <c r="R9" s="19">
        <v>0</v>
      </c>
      <c r="S9" s="19">
        <v>205958</v>
      </c>
      <c r="T9" s="19">
        <v>36998</v>
      </c>
      <c r="U9" s="19">
        <v>428502</v>
      </c>
      <c r="V9" s="19">
        <v>181503</v>
      </c>
      <c r="W9" s="19">
        <v>137264</v>
      </c>
      <c r="X9" s="19">
        <v>107608</v>
      </c>
      <c r="Y9" s="19">
        <v>0</v>
      </c>
      <c r="Z9" s="19">
        <v>0</v>
      </c>
      <c r="AA9" s="19">
        <v>0</v>
      </c>
      <c r="AB9" s="19">
        <v>0</v>
      </c>
      <c r="AC9" s="20">
        <v>3477088</v>
      </c>
      <c r="AD9" s="20">
        <v>0</v>
      </c>
      <c r="AE9" s="20">
        <v>0</v>
      </c>
      <c r="AF9" s="20">
        <v>0</v>
      </c>
      <c r="AG9" s="20">
        <v>303944</v>
      </c>
      <c r="AH9" s="20">
        <v>0</v>
      </c>
      <c r="AI9" s="20">
        <v>439485</v>
      </c>
      <c r="AJ9" s="20">
        <v>0</v>
      </c>
      <c r="AK9" s="24">
        <v>662127</v>
      </c>
      <c r="AL9" s="24">
        <v>77860</v>
      </c>
      <c r="AM9" s="23">
        <v>0</v>
      </c>
      <c r="AN9" s="4">
        <v>0</v>
      </c>
      <c r="AO9" s="4">
        <v>0</v>
      </c>
      <c r="AP9" s="4">
        <v>0</v>
      </c>
      <c r="AQ9" s="4">
        <v>0</v>
      </c>
      <c r="AR9" s="4">
        <v>0</v>
      </c>
      <c r="AS9" s="4">
        <v>0</v>
      </c>
    </row>
    <row r="11" spans="1:45" x14ac:dyDescent="0.45">
      <c r="F11" s="5"/>
      <c r="G11" s="5"/>
      <c r="H11" s="5"/>
      <c r="I11" s="5"/>
      <c r="J11" s="27"/>
      <c r="K11" s="27"/>
      <c r="L11" s="27"/>
      <c r="M11" s="28"/>
      <c r="N11" s="27"/>
      <c r="O11" s="27"/>
    </row>
    <row r="12" spans="1:45" x14ac:dyDescent="0.45">
      <c r="K12" s="29"/>
      <c r="L12" s="29"/>
      <c r="M12" s="29"/>
      <c r="N12" s="29"/>
      <c r="O12" s="29"/>
      <c r="P12" s="29"/>
      <c r="Q12" s="30"/>
      <c r="R12" s="31"/>
      <c r="S12" s="31"/>
      <c r="T12" s="29"/>
      <c r="U12" s="29"/>
      <c r="X12" s="5"/>
      <c r="AC12" s="5"/>
      <c r="AG12" s="5"/>
      <c r="AJ12" s="5"/>
      <c r="AK12" s="5"/>
      <c r="AL12" s="5"/>
    </row>
    <row r="13" spans="1:45" x14ac:dyDescent="0.45">
      <c r="K13" s="1"/>
      <c r="L13" s="29"/>
      <c r="M13" s="32"/>
      <c r="N13" s="38"/>
      <c r="O13" s="38"/>
      <c r="P13" s="31"/>
      <c r="Q13" s="30"/>
      <c r="R13" s="31"/>
      <c r="S13" s="31"/>
      <c r="T13" s="31"/>
      <c r="U13" s="34"/>
    </row>
    <row r="14" spans="1:45" x14ac:dyDescent="0.45">
      <c r="K14" s="37"/>
      <c r="L14" s="38"/>
      <c r="M14" s="32"/>
      <c r="N14" s="33"/>
      <c r="O14" s="33"/>
      <c r="P14" s="31"/>
      <c r="Q14" s="30"/>
      <c r="R14" s="31"/>
      <c r="S14" s="31"/>
      <c r="T14" s="31"/>
      <c r="U14" s="35"/>
    </row>
    <row r="15" spans="1:45" x14ac:dyDescent="0.45">
      <c r="K15" s="1"/>
      <c r="L15" s="29"/>
      <c r="M15" s="32"/>
      <c r="N15" s="33"/>
      <c r="O15" s="33"/>
      <c r="P15" s="31"/>
      <c r="Q15" s="30"/>
      <c r="R15" s="31"/>
      <c r="S15" s="31"/>
      <c r="T15" s="31"/>
      <c r="U15" s="35"/>
    </row>
    <row r="16" spans="1:45" x14ac:dyDescent="0.45">
      <c r="K16" s="1"/>
      <c r="L16" s="29"/>
      <c r="M16" s="32"/>
      <c r="N16" s="33"/>
      <c r="O16" s="33"/>
      <c r="P16" s="31"/>
      <c r="Q16" s="30"/>
      <c r="R16" s="31"/>
      <c r="S16" s="31"/>
      <c r="T16" s="31"/>
      <c r="U16" s="34"/>
    </row>
    <row r="17" spans="11:21" x14ac:dyDescent="0.45">
      <c r="K17" s="1"/>
      <c r="L17" s="29"/>
      <c r="M17" s="32"/>
      <c r="N17" s="33"/>
      <c r="O17" s="33"/>
      <c r="P17" s="31"/>
      <c r="Q17" s="30"/>
      <c r="R17" s="31"/>
      <c r="S17" s="31"/>
      <c r="T17" s="31"/>
      <c r="U17" s="34"/>
    </row>
  </sheetData>
  <phoneticPr fontId="12" type="noConversion"/>
  <pageMargins left="0.7" right="0.7" top="0.75" bottom="0.75" header="0.3" footer="0.3"/>
  <pageSetup paperSize="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D0E0-9E83-4DBF-9ED5-06F4CE873570}">
  <dimension ref="A1:C158"/>
  <sheetViews>
    <sheetView workbookViewId="0"/>
  </sheetViews>
  <sheetFormatPr defaultColWidth="0" defaultRowHeight="17.5" zeroHeight="1" x14ac:dyDescent="0.45"/>
  <cols>
    <col min="1" max="2" width="24.81640625" style="195" customWidth="1"/>
    <col min="3" max="3" width="0" style="192" hidden="1" customWidth="1"/>
    <col min="4" max="16384" width="8.7265625" style="192" hidden="1"/>
  </cols>
  <sheetData>
    <row r="1" spans="1:3" x14ac:dyDescent="0.45">
      <c r="A1" s="191" t="s">
        <v>0</v>
      </c>
      <c r="B1" s="196"/>
    </row>
    <row r="2" spans="1:3" x14ac:dyDescent="0.45">
      <c r="A2" s="84" t="s">
        <v>3</v>
      </c>
      <c r="B2" s="197"/>
      <c r="C2" s="125"/>
    </row>
    <row r="3" spans="1:3" x14ac:dyDescent="0.45">
      <c r="A3" s="84" t="s">
        <v>220</v>
      </c>
      <c r="B3" s="197"/>
      <c r="C3" s="125"/>
    </row>
    <row r="4" spans="1:3" x14ac:dyDescent="0.45">
      <c r="A4" s="193" t="s">
        <v>221</v>
      </c>
      <c r="B4" s="193" t="s">
        <v>222</v>
      </c>
      <c r="C4" s="194"/>
    </row>
    <row r="5" spans="1:3" x14ac:dyDescent="0.45">
      <c r="A5" s="195">
        <v>76.5</v>
      </c>
      <c r="B5" s="195">
        <v>1.3120615517155361</v>
      </c>
    </row>
    <row r="6" spans="1:3" x14ac:dyDescent="0.45">
      <c r="A6" s="195">
        <v>76</v>
      </c>
      <c r="B6" s="195">
        <v>1.3093089906682698</v>
      </c>
    </row>
    <row r="7" spans="1:3" x14ac:dyDescent="0.45">
      <c r="A7" s="195">
        <v>75.5</v>
      </c>
      <c r="B7" s="195">
        <v>1.3065679545844875</v>
      </c>
    </row>
    <row r="8" spans="1:3" x14ac:dyDescent="0.45">
      <c r="A8" s="195">
        <v>75</v>
      </c>
      <c r="B8" s="195">
        <v>1.3038383712329324</v>
      </c>
    </row>
    <row r="9" spans="1:3" x14ac:dyDescent="0.45">
      <c r="A9" s="195">
        <v>74.5</v>
      </c>
      <c r="B9" s="195">
        <v>1.3011201689846899</v>
      </c>
    </row>
    <row r="10" spans="1:3" x14ac:dyDescent="0.45">
      <c r="A10" s="195">
        <v>74</v>
      </c>
      <c r="B10" s="195">
        <v>1.2984132768069216</v>
      </c>
    </row>
    <row r="11" spans="1:3" x14ac:dyDescent="0.45">
      <c r="A11" s="195">
        <v>73.5</v>
      </c>
      <c r="B11" s="195">
        <v>1.2957176242566786</v>
      </c>
    </row>
    <row r="12" spans="1:3" x14ac:dyDescent="0.45">
      <c r="A12" s="195">
        <v>73</v>
      </c>
      <c r="B12" s="195">
        <v>1.2876872440860494</v>
      </c>
    </row>
    <row r="13" spans="1:3" x14ac:dyDescent="0.45">
      <c r="A13" s="195">
        <v>72.5</v>
      </c>
      <c r="B13" s="195">
        <v>1.2797557894830391</v>
      </c>
    </row>
    <row r="14" spans="1:3" x14ac:dyDescent="0.45">
      <c r="A14" s="195">
        <v>72</v>
      </c>
      <c r="B14" s="195">
        <v>1.2719214436546755</v>
      </c>
    </row>
    <row r="15" spans="1:3" x14ac:dyDescent="0.45">
      <c r="A15" s="195">
        <v>71.5</v>
      </c>
      <c r="B15" s="195">
        <v>1.2641824340251151</v>
      </c>
    </row>
    <row r="16" spans="1:3" x14ac:dyDescent="0.45">
      <c r="A16" s="195">
        <v>71</v>
      </c>
      <c r="B16" s="195">
        <v>1.2565370308985808</v>
      </c>
    </row>
    <row r="17" spans="1:2" x14ac:dyDescent="0.45">
      <c r="A17" s="195">
        <v>70.5</v>
      </c>
      <c r="B17" s="195">
        <v>1.2489835461705276</v>
      </c>
    </row>
    <row r="18" spans="1:2" x14ac:dyDescent="0.45">
      <c r="A18" s="195">
        <v>70</v>
      </c>
      <c r="B18" s="195">
        <v>1.2455795474511668</v>
      </c>
    </row>
    <row r="19" spans="1:2" x14ac:dyDescent="0.45">
      <c r="A19" s="195">
        <v>69.5</v>
      </c>
      <c r="B19" s="195">
        <v>1.2421940529197923</v>
      </c>
    </row>
    <row r="20" spans="1:2" x14ac:dyDescent="0.45">
      <c r="A20" s="195">
        <v>69</v>
      </c>
      <c r="B20" s="195">
        <v>1.2388269121018314</v>
      </c>
    </row>
    <row r="21" spans="1:2" x14ac:dyDescent="0.45">
      <c r="A21" s="195">
        <v>68.5</v>
      </c>
      <c r="B21" s="195">
        <v>1.2354779761498298</v>
      </c>
    </row>
    <row r="22" spans="1:2" x14ac:dyDescent="0.45">
      <c r="A22" s="195">
        <v>68</v>
      </c>
      <c r="B22" s="195">
        <v>1.2321470978215183</v>
      </c>
    </row>
    <row r="23" spans="1:2" x14ac:dyDescent="0.45">
      <c r="A23" s="195">
        <v>67.5</v>
      </c>
      <c r="B23" s="195">
        <v>1.2288341314582338</v>
      </c>
    </row>
    <row r="24" spans="1:2" x14ac:dyDescent="0.45">
      <c r="A24" s="195">
        <v>67</v>
      </c>
      <c r="B24" s="195">
        <v>1.2254536803835907</v>
      </c>
    </row>
    <row r="25" spans="1:2" x14ac:dyDescent="0.45">
      <c r="A25" s="195">
        <v>66.5</v>
      </c>
      <c r="B25" s="195">
        <v>1.2220917771327278</v>
      </c>
    </row>
    <row r="26" spans="1:2" x14ac:dyDescent="0.45">
      <c r="A26" s="195">
        <v>66</v>
      </c>
      <c r="B26" s="195">
        <v>1.2187482694712741</v>
      </c>
    </row>
    <row r="27" spans="1:2" x14ac:dyDescent="0.45">
      <c r="A27" s="195">
        <v>65.5</v>
      </c>
      <c r="B27" s="195">
        <v>1.215423006826299</v>
      </c>
    </row>
    <row r="28" spans="1:2" x14ac:dyDescent="0.45">
      <c r="A28" s="195">
        <v>65</v>
      </c>
      <c r="B28" s="195">
        <v>1.2121158402637073</v>
      </c>
    </row>
    <row r="29" spans="1:2" x14ac:dyDescent="0.45">
      <c r="A29" s="195">
        <v>64.5</v>
      </c>
      <c r="B29" s="195">
        <v>1.2088266224660054</v>
      </c>
    </row>
    <row r="30" spans="1:2" x14ac:dyDescent="0.45">
      <c r="A30" s="195">
        <v>64</v>
      </c>
      <c r="B30" s="195">
        <v>1.2116879119756123</v>
      </c>
    </row>
    <row r="31" spans="1:2" x14ac:dyDescent="0.45">
      <c r="A31" s="195">
        <v>63.5</v>
      </c>
      <c r="B31" s="195">
        <v>1.2145627789528861</v>
      </c>
    </row>
    <row r="32" spans="1:2" x14ac:dyDescent="0.45">
      <c r="A32" s="195">
        <v>63</v>
      </c>
      <c r="B32" s="195">
        <v>1.2174513202699122</v>
      </c>
    </row>
    <row r="33" spans="1:2" x14ac:dyDescent="0.45">
      <c r="A33" s="195">
        <v>62.5</v>
      </c>
      <c r="B33" s="195">
        <v>1.2203536337225187</v>
      </c>
    </row>
    <row r="34" spans="1:2" x14ac:dyDescent="0.45">
      <c r="A34" s="195">
        <v>62</v>
      </c>
      <c r="B34" s="195">
        <v>1.2232698180413151</v>
      </c>
    </row>
    <row r="35" spans="1:2" x14ac:dyDescent="0.45">
      <c r="A35" s="195">
        <v>61.5</v>
      </c>
      <c r="B35" s="195">
        <v>1.2261999729028863</v>
      </c>
    </row>
    <row r="36" spans="1:2" x14ac:dyDescent="0.45">
      <c r="A36" s="195">
        <v>61</v>
      </c>
      <c r="B36" s="195">
        <v>1.2160887927812591</v>
      </c>
    </row>
    <row r="37" spans="1:2" x14ac:dyDescent="0.45">
      <c r="A37" s="195">
        <v>60.5</v>
      </c>
      <c r="B37" s="195">
        <v>1.2061430013859278</v>
      </c>
    </row>
    <row r="38" spans="1:2" x14ac:dyDescent="0.45">
      <c r="A38" s="195">
        <v>60</v>
      </c>
      <c r="B38" s="195">
        <v>1.1963585737363769</v>
      </c>
    </row>
    <row r="39" spans="1:2" x14ac:dyDescent="0.45">
      <c r="A39" s="195">
        <v>59.5</v>
      </c>
      <c r="B39" s="195">
        <v>1.1867316144063049</v>
      </c>
    </row>
    <row r="40" spans="1:2" x14ac:dyDescent="0.45">
      <c r="A40" s="195">
        <v>59</v>
      </c>
      <c r="B40" s="195">
        <v>1.1772583523526954</v>
      </c>
    </row>
    <row r="41" spans="1:2" x14ac:dyDescent="0.45">
      <c r="A41" s="195">
        <v>58.5</v>
      </c>
      <c r="B41" s="195">
        <v>1.167935135990593</v>
      </c>
    </row>
    <row r="42" spans="1:2" x14ac:dyDescent="0.45">
      <c r="A42" s="195">
        <v>58</v>
      </c>
      <c r="B42" s="195">
        <v>1.1722629998618344</v>
      </c>
    </row>
    <row r="43" spans="1:2" x14ac:dyDescent="0.45">
      <c r="A43" s="195">
        <v>57.5</v>
      </c>
      <c r="B43" s="195">
        <v>1.1766230574227112</v>
      </c>
    </row>
    <row r="44" spans="1:2" x14ac:dyDescent="0.45">
      <c r="A44" s="195">
        <v>57</v>
      </c>
      <c r="B44" s="195">
        <v>1.1810156692331675</v>
      </c>
    </row>
    <row r="45" spans="1:2" x14ac:dyDescent="0.45">
      <c r="A45" s="195">
        <v>56.5</v>
      </c>
      <c r="B45" s="195">
        <v>1.185441201257545</v>
      </c>
    </row>
    <row r="46" spans="1:2" x14ac:dyDescent="0.45">
      <c r="A46" s="195">
        <v>56</v>
      </c>
      <c r="B46" s="195">
        <v>1.1899000249662219</v>
      </c>
    </row>
    <row r="47" spans="1:2" x14ac:dyDescent="0.45">
      <c r="A47" s="195">
        <v>55.5</v>
      </c>
      <c r="B47" s="195">
        <v>1.1943925174395529</v>
      </c>
    </row>
    <row r="48" spans="1:2" x14ac:dyDescent="0.45">
      <c r="A48" s="195">
        <v>55</v>
      </c>
      <c r="B48" s="195">
        <v>1.1912338164188503</v>
      </c>
    </row>
    <row r="49" spans="1:2" x14ac:dyDescent="0.45">
      <c r="A49" s="195">
        <v>54.5</v>
      </c>
      <c r="B49" s="195">
        <v>1.1880917783883973</v>
      </c>
    </row>
    <row r="50" spans="1:2" x14ac:dyDescent="0.45">
      <c r="A50" s="195">
        <v>54</v>
      </c>
      <c r="B50" s="195">
        <v>1.1849662718424816</v>
      </c>
    </row>
    <row r="51" spans="1:2" x14ac:dyDescent="0.45">
      <c r="A51" s="195">
        <v>53.5</v>
      </c>
      <c r="B51" s="195">
        <v>1.1818571666555657</v>
      </c>
    </row>
    <row r="52" spans="1:2" x14ac:dyDescent="0.45">
      <c r="A52" s="195">
        <v>53</v>
      </c>
      <c r="B52" s="195">
        <v>1.178764334064228</v>
      </c>
    </row>
    <row r="53" spans="1:2" x14ac:dyDescent="0.45">
      <c r="A53" s="195">
        <v>52.5</v>
      </c>
      <c r="B53" s="195">
        <v>1.1756876466493857</v>
      </c>
    </row>
    <row r="54" spans="1:2" x14ac:dyDescent="0.45">
      <c r="A54" s="195">
        <v>52</v>
      </c>
      <c r="B54" s="195">
        <v>1.1757418156621855</v>
      </c>
    </row>
    <row r="55" spans="1:2" x14ac:dyDescent="0.45">
      <c r="A55" s="195">
        <v>51.5</v>
      </c>
      <c r="B55" s="195">
        <v>1.1757959896668164</v>
      </c>
    </row>
    <row r="56" spans="1:2" x14ac:dyDescent="0.45">
      <c r="A56" s="195">
        <v>51</v>
      </c>
      <c r="B56" s="195">
        <v>1.1758501686639686</v>
      </c>
    </row>
    <row r="57" spans="1:2" x14ac:dyDescent="0.45">
      <c r="A57" s="195">
        <v>50.5</v>
      </c>
      <c r="B57" s="195">
        <v>1.1759043526543322</v>
      </c>
    </row>
    <row r="58" spans="1:2" x14ac:dyDescent="0.45">
      <c r="A58" s="195">
        <v>50</v>
      </c>
      <c r="B58" s="195">
        <v>1.1759585416385978</v>
      </c>
    </row>
    <row r="59" spans="1:2" x14ac:dyDescent="0.45">
      <c r="A59" s="195">
        <v>49.5</v>
      </c>
      <c r="B59" s="195">
        <v>1.1760127356174555</v>
      </c>
    </row>
    <row r="60" spans="1:2" x14ac:dyDescent="0.45">
      <c r="A60" s="195">
        <v>49</v>
      </c>
      <c r="B60" s="195">
        <v>1.1745304989229743</v>
      </c>
    </row>
    <row r="61" spans="1:2" x14ac:dyDescent="0.45">
      <c r="A61" s="195">
        <v>48.5</v>
      </c>
      <c r="B61" s="195">
        <v>1.1730519939227597</v>
      </c>
    </row>
    <row r="62" spans="1:2" x14ac:dyDescent="0.45">
      <c r="A62" s="195">
        <v>48</v>
      </c>
      <c r="B62" s="195">
        <v>1.1715772065421013</v>
      </c>
    </row>
    <row r="63" spans="1:2" x14ac:dyDescent="0.45">
      <c r="A63" s="195">
        <v>47.5</v>
      </c>
      <c r="B63" s="195">
        <v>1.1701061227769802</v>
      </c>
    </row>
    <row r="64" spans="1:2" x14ac:dyDescent="0.45">
      <c r="A64" s="195">
        <v>47</v>
      </c>
      <c r="B64" s="195">
        <v>1.1686387286936255</v>
      </c>
    </row>
    <row r="65" spans="1:2" x14ac:dyDescent="0.45">
      <c r="A65" s="195">
        <v>46.5</v>
      </c>
      <c r="B65" s="195">
        <v>1.1671750104280747</v>
      </c>
    </row>
    <row r="66" spans="1:2" x14ac:dyDescent="0.45">
      <c r="A66" s="195">
        <v>46</v>
      </c>
      <c r="B66" s="195">
        <v>1.1633629753115879</v>
      </c>
    </row>
    <row r="67" spans="1:2" x14ac:dyDescent="0.45">
      <c r="A67" s="195">
        <v>45.5</v>
      </c>
      <c r="B67" s="195">
        <v>1.1595757596186544</v>
      </c>
    </row>
    <row r="68" spans="1:2" x14ac:dyDescent="0.45">
      <c r="A68" s="195">
        <v>45</v>
      </c>
      <c r="B68" s="195">
        <v>1.1558131217440948</v>
      </c>
    </row>
    <row r="69" spans="1:2" x14ac:dyDescent="0.45">
      <c r="A69" s="195">
        <v>44.5</v>
      </c>
      <c r="B69" s="195">
        <v>1.1520748232084679</v>
      </c>
    </row>
    <row r="70" spans="1:2" x14ac:dyDescent="0.45">
      <c r="A70" s="195">
        <v>44</v>
      </c>
      <c r="B70" s="195">
        <v>1.1483606286076853</v>
      </c>
    </row>
    <row r="71" spans="1:2" x14ac:dyDescent="0.45">
      <c r="A71" s="195">
        <v>43.5</v>
      </c>
      <c r="B71" s="195">
        <v>1.1446703055635967</v>
      </c>
    </row>
    <row r="72" spans="1:2" x14ac:dyDescent="0.45">
      <c r="A72" s="195">
        <v>43</v>
      </c>
      <c r="B72" s="195">
        <v>1.1488687949734988</v>
      </c>
    </row>
    <row r="73" spans="1:2" x14ac:dyDescent="0.45">
      <c r="A73" s="195">
        <v>42.5</v>
      </c>
      <c r="B73" s="195">
        <v>1.1530981967006984</v>
      </c>
    </row>
    <row r="74" spans="1:2" x14ac:dyDescent="0.45">
      <c r="A74" s="195">
        <v>42</v>
      </c>
      <c r="B74" s="195">
        <v>1.1573588534049251</v>
      </c>
    </row>
    <row r="75" spans="1:2" x14ac:dyDescent="0.45">
      <c r="A75" s="195">
        <v>41.5</v>
      </c>
      <c r="B75" s="195">
        <v>1.1616511128291522</v>
      </c>
    </row>
    <row r="76" spans="1:2" x14ac:dyDescent="0.45">
      <c r="A76" s="195">
        <v>41</v>
      </c>
      <c r="B76" s="195">
        <v>1.1659753278942089</v>
      </c>
    </row>
    <row r="77" spans="1:2" x14ac:dyDescent="0.45">
      <c r="A77" s="195">
        <v>40.5</v>
      </c>
      <c r="B77" s="195">
        <v>1.1703318567955117</v>
      </c>
    </row>
    <row r="78" spans="1:2" x14ac:dyDescent="0.45">
      <c r="A78" s="195">
        <v>40</v>
      </c>
      <c r="B78" s="195">
        <v>1.1586793165186977</v>
      </c>
    </row>
    <row r="79" spans="1:2" x14ac:dyDescent="0.45">
      <c r="A79" s="195">
        <v>39.5</v>
      </c>
      <c r="B79" s="195">
        <v>1.147256528335463</v>
      </c>
    </row>
    <row r="80" spans="1:2" x14ac:dyDescent="0.45">
      <c r="A80" s="195">
        <v>39</v>
      </c>
      <c r="B80" s="195">
        <v>1.1360567635778847</v>
      </c>
    </row>
    <row r="81" spans="1:2" x14ac:dyDescent="0.45">
      <c r="A81" s="195">
        <v>38.5</v>
      </c>
      <c r="B81" s="195">
        <v>1.125073553784655</v>
      </c>
    </row>
    <row r="82" spans="1:2" x14ac:dyDescent="0.45">
      <c r="A82" s="195">
        <v>38</v>
      </c>
      <c r="B82" s="195">
        <v>1.1143006782433476</v>
      </c>
    </row>
    <row r="83" spans="1:2" x14ac:dyDescent="0.45">
      <c r="A83" s="195">
        <v>37.5</v>
      </c>
      <c r="B83" s="195">
        <v>1.1037321522416119</v>
      </c>
    </row>
    <row r="84" spans="1:2" x14ac:dyDescent="0.45">
      <c r="A84" s="195">
        <v>37</v>
      </c>
      <c r="B84" s="195">
        <v>1.1109490464839697</v>
      </c>
    </row>
    <row r="85" spans="1:2" x14ac:dyDescent="0.45">
      <c r="A85" s="195">
        <v>36.5</v>
      </c>
      <c r="B85" s="195">
        <v>1.1182609390624207</v>
      </c>
    </row>
    <row r="86" spans="1:2" x14ac:dyDescent="0.45">
      <c r="A86" s="195">
        <v>36</v>
      </c>
      <c r="B86" s="195">
        <v>1.1256697181454438</v>
      </c>
    </row>
    <row r="87" spans="1:2" x14ac:dyDescent="0.45">
      <c r="A87" s="195">
        <v>35.5</v>
      </c>
      <c r="B87" s="195">
        <v>1.1331773222737402</v>
      </c>
    </row>
    <row r="88" spans="1:2" x14ac:dyDescent="0.45">
      <c r="A88" s="195">
        <v>35</v>
      </c>
      <c r="B88" s="195">
        <v>1.1407857420512892</v>
      </c>
    </row>
    <row r="89" spans="1:2" x14ac:dyDescent="0.45">
      <c r="A89" s="195">
        <v>34.5</v>
      </c>
      <c r="B89" s="195">
        <v>1.1484970219049877</v>
      </c>
    </row>
    <row r="90" spans="1:2" x14ac:dyDescent="0.45">
      <c r="A90" s="195">
        <v>34</v>
      </c>
      <c r="B90" s="195">
        <v>1.1482150682736292</v>
      </c>
    </row>
    <row r="91" spans="1:2" x14ac:dyDescent="0.45">
      <c r="A91" s="195">
        <v>33.5</v>
      </c>
      <c r="B91" s="195">
        <v>1.1479332530463535</v>
      </c>
    </row>
    <row r="92" spans="1:2" x14ac:dyDescent="0.45">
      <c r="A92" s="195">
        <v>33</v>
      </c>
      <c r="B92" s="195">
        <v>1.1476515761212769</v>
      </c>
    </row>
    <row r="93" spans="1:2" x14ac:dyDescent="0.45">
      <c r="A93" s="195">
        <v>32.5</v>
      </c>
      <c r="B93" s="195">
        <v>1.1473700373966156</v>
      </c>
    </row>
    <row r="94" spans="1:2" x14ac:dyDescent="0.45">
      <c r="A94" s="195">
        <v>32</v>
      </c>
      <c r="B94" s="195">
        <v>1.1470886367706856</v>
      </c>
    </row>
    <row r="95" spans="1:2" x14ac:dyDescent="0.45">
      <c r="A95" s="195">
        <v>31.5</v>
      </c>
      <c r="B95" s="195">
        <v>1.1468073741419031</v>
      </c>
    </row>
    <row r="96" spans="1:2" x14ac:dyDescent="0.45">
      <c r="A96" s="195">
        <v>31</v>
      </c>
      <c r="B96" s="195">
        <v>1.1450897395326041</v>
      </c>
    </row>
    <row r="97" spans="1:2" x14ac:dyDescent="0.45">
      <c r="A97" s="195">
        <v>30.5</v>
      </c>
      <c r="B97" s="195">
        <v>1.1433772424146591</v>
      </c>
    </row>
    <row r="98" spans="1:2" x14ac:dyDescent="0.45">
      <c r="A98" s="195">
        <v>30</v>
      </c>
      <c r="B98" s="195">
        <v>1.1416698597729249</v>
      </c>
    </row>
    <row r="99" spans="1:2" x14ac:dyDescent="0.45">
      <c r="A99" s="195">
        <v>29.5</v>
      </c>
      <c r="B99" s="195">
        <v>1.1399675687295259</v>
      </c>
    </row>
    <row r="100" spans="1:2" x14ac:dyDescent="0.45">
      <c r="A100" s="195">
        <v>29</v>
      </c>
      <c r="B100" s="195">
        <v>1.1382703465428317</v>
      </c>
    </row>
    <row r="101" spans="1:2" x14ac:dyDescent="0.45">
      <c r="A101" s="195">
        <v>28.5</v>
      </c>
      <c r="B101" s="195">
        <v>1.1365781706064451</v>
      </c>
    </row>
    <row r="102" spans="1:2" x14ac:dyDescent="0.45">
      <c r="A102" s="195">
        <v>28</v>
      </c>
      <c r="B102" s="195">
        <v>1.1329903677751569</v>
      </c>
    </row>
    <row r="103" spans="1:2" x14ac:dyDescent="0.45">
      <c r="A103" s="195">
        <v>27.5</v>
      </c>
      <c r="B103" s="195">
        <v>1.1294251446900745</v>
      </c>
    </row>
    <row r="104" spans="1:2" x14ac:dyDescent="0.45">
      <c r="A104" s="195">
        <v>27</v>
      </c>
      <c r="B104" s="195">
        <v>1.1258822888622535</v>
      </c>
    </row>
    <row r="105" spans="1:2" x14ac:dyDescent="0.45">
      <c r="A105" s="195">
        <v>26.5</v>
      </c>
      <c r="B105" s="195">
        <v>1.1223615904606103</v>
      </c>
    </row>
    <row r="106" spans="1:2" x14ac:dyDescent="0.45">
      <c r="A106" s="195">
        <v>26</v>
      </c>
      <c r="B106" s="195">
        <v>1.1188628422704954</v>
      </c>
    </row>
    <row r="107" spans="1:2" x14ac:dyDescent="0.45">
      <c r="A107" s="195">
        <v>25.5</v>
      </c>
      <c r="B107" s="195">
        <v>1.1153858396530376</v>
      </c>
    </row>
    <row r="108" spans="1:2" x14ac:dyDescent="0.45">
      <c r="A108" s="195">
        <v>25</v>
      </c>
      <c r="B108" s="195">
        <v>1.1098366563711815</v>
      </c>
    </row>
    <row r="109" spans="1:2" x14ac:dyDescent="0.45">
      <c r="A109" s="195">
        <v>24.5</v>
      </c>
      <c r="B109" s="195">
        <v>1.1043424154980568</v>
      </c>
    </row>
    <row r="110" spans="1:2" x14ac:dyDescent="0.45">
      <c r="A110" s="195">
        <v>24</v>
      </c>
      <c r="B110" s="195">
        <v>1.098902305076884</v>
      </c>
    </row>
    <row r="111" spans="1:2" x14ac:dyDescent="0.45">
      <c r="A111" s="195">
        <v>23.5</v>
      </c>
      <c r="B111" s="195">
        <v>1.0935155290716052</v>
      </c>
    </row>
    <row r="112" spans="1:2" x14ac:dyDescent="0.45">
      <c r="A112" s="195">
        <v>23</v>
      </c>
      <c r="B112" s="195">
        <v>1.0881813069785728</v>
      </c>
    </row>
    <row r="113" spans="1:2" x14ac:dyDescent="0.45">
      <c r="A113" s="195">
        <v>22.5</v>
      </c>
      <c r="B113" s="195">
        <v>1.082898873449551</v>
      </c>
    </row>
    <row r="114" spans="1:2" x14ac:dyDescent="0.45">
      <c r="A114" s="195">
        <v>22</v>
      </c>
      <c r="B114" s="195">
        <v>1.0814569308750508</v>
      </c>
    </row>
    <row r="115" spans="1:2" x14ac:dyDescent="0.45">
      <c r="A115" s="195">
        <v>21.5</v>
      </c>
      <c r="B115" s="195">
        <v>1.0800188232542063</v>
      </c>
    </row>
    <row r="116" spans="1:2" x14ac:dyDescent="0.45">
      <c r="A116" s="195">
        <v>21</v>
      </c>
      <c r="B116" s="195">
        <v>1.0785845353083174</v>
      </c>
    </row>
    <row r="117" spans="1:2" x14ac:dyDescent="0.45">
      <c r="A117" s="195">
        <v>20.5</v>
      </c>
      <c r="B117" s="195">
        <v>1.0771540518397389</v>
      </c>
    </row>
    <row r="118" spans="1:2" x14ac:dyDescent="0.45">
      <c r="A118" s="195">
        <v>20</v>
      </c>
      <c r="B118" s="195">
        <v>1.0757273577313418</v>
      </c>
    </row>
    <row r="119" spans="1:2" x14ac:dyDescent="0.45">
      <c r="A119" s="195">
        <v>19.5</v>
      </c>
      <c r="B119" s="195">
        <v>1.0743044379459832</v>
      </c>
    </row>
    <row r="120" spans="1:2" x14ac:dyDescent="0.45">
      <c r="A120" s="195">
        <v>19</v>
      </c>
      <c r="B120" s="195">
        <v>1.0728739393601696</v>
      </c>
    </row>
    <row r="121" spans="1:2" x14ac:dyDescent="0.45">
      <c r="A121" s="195">
        <v>18.5</v>
      </c>
      <c r="B121" s="195">
        <v>1.0714472452918715</v>
      </c>
    </row>
    <row r="122" spans="1:2" x14ac:dyDescent="0.45">
      <c r="A122" s="195">
        <v>18</v>
      </c>
      <c r="B122" s="195">
        <v>1.0700243405836485</v>
      </c>
    </row>
    <row r="123" spans="1:2" x14ac:dyDescent="0.45">
      <c r="A123" s="195">
        <v>17.5</v>
      </c>
      <c r="B123" s="195">
        <v>1.0686052101584711</v>
      </c>
    </row>
    <row r="124" spans="1:2" x14ac:dyDescent="0.45">
      <c r="A124" s="195">
        <v>17</v>
      </c>
      <c r="B124" s="195">
        <v>1.0671898390191883</v>
      </c>
    </row>
    <row r="125" spans="1:2" x14ac:dyDescent="0.45">
      <c r="A125" s="195">
        <v>16.5</v>
      </c>
      <c r="B125" s="195">
        <v>1.0657782122479991</v>
      </c>
    </row>
    <row r="126" spans="1:2" x14ac:dyDescent="0.45">
      <c r="A126" s="195">
        <v>16</v>
      </c>
      <c r="B126" s="195">
        <v>1.0643590668255649</v>
      </c>
    </row>
    <row r="127" spans="1:2" x14ac:dyDescent="0.45">
      <c r="A127" s="195">
        <v>15.5</v>
      </c>
      <c r="B127" s="195">
        <v>1.0629436957260627</v>
      </c>
    </row>
    <row r="128" spans="1:2" x14ac:dyDescent="0.45">
      <c r="A128" s="195">
        <v>15</v>
      </c>
      <c r="B128" s="195">
        <v>1.0615320839123494</v>
      </c>
    </row>
    <row r="129" spans="1:2" x14ac:dyDescent="0.45">
      <c r="A129" s="195">
        <v>14.5</v>
      </c>
      <c r="B129" s="195">
        <v>1.0601242164270546</v>
      </c>
    </row>
    <row r="130" spans="1:2" x14ac:dyDescent="0.45">
      <c r="A130" s="195">
        <v>14</v>
      </c>
      <c r="B130" s="195">
        <v>1.0587200783920516</v>
      </c>
    </row>
    <row r="131" spans="1:2" x14ac:dyDescent="0.45">
      <c r="A131" s="195">
        <v>13.5</v>
      </c>
      <c r="B131" s="195">
        <v>1.0573196550079356</v>
      </c>
    </row>
    <row r="132" spans="1:2" x14ac:dyDescent="0.45">
      <c r="A132" s="195">
        <v>13</v>
      </c>
      <c r="B132" s="195">
        <v>1.0529905871467207</v>
      </c>
    </row>
    <row r="133" spans="1:2" x14ac:dyDescent="0.45">
      <c r="A133" s="195">
        <v>12.5</v>
      </c>
      <c r="B133" s="195">
        <v>1.0486968244257906</v>
      </c>
    </row>
    <row r="134" spans="1:2" x14ac:dyDescent="0.45">
      <c r="A134" s="195">
        <v>12</v>
      </c>
      <c r="B134" s="195">
        <v>1.0444379367095002</v>
      </c>
    </row>
    <row r="135" spans="1:2" x14ac:dyDescent="0.45">
      <c r="A135" s="195">
        <v>11.5</v>
      </c>
      <c r="B135" s="195">
        <v>1.0402135008212801</v>
      </c>
    </row>
    <row r="136" spans="1:2" x14ac:dyDescent="0.45">
      <c r="A136" s="195">
        <v>11</v>
      </c>
      <c r="B136" s="195">
        <v>1.0360231004034646</v>
      </c>
    </row>
    <row r="137" spans="1:2" x14ac:dyDescent="0.45">
      <c r="A137" s="195">
        <v>10.5</v>
      </c>
      <c r="B137" s="195">
        <v>1.0318663257804994</v>
      </c>
    </row>
    <row r="138" spans="1:2" x14ac:dyDescent="0.45">
      <c r="A138" s="195">
        <v>10</v>
      </c>
      <c r="B138" s="195">
        <v>1.0303208445137289</v>
      </c>
    </row>
    <row r="139" spans="1:2" x14ac:dyDescent="0.45">
      <c r="A139" s="195">
        <v>9.5</v>
      </c>
      <c r="B139" s="195">
        <v>1.0287799858230302</v>
      </c>
    </row>
    <row r="140" spans="1:2" x14ac:dyDescent="0.45">
      <c r="A140" s="195">
        <v>9</v>
      </c>
      <c r="B140" s="195">
        <v>1.0272437289999994</v>
      </c>
    </row>
    <row r="141" spans="1:2" x14ac:dyDescent="0.45">
      <c r="A141" s="195">
        <v>8.5</v>
      </c>
      <c r="B141" s="195">
        <v>1.0257120534597408</v>
      </c>
    </row>
    <row r="142" spans="1:2" x14ac:dyDescent="0.45">
      <c r="A142" s="195">
        <v>8</v>
      </c>
      <c r="B142" s="195">
        <v>1.0241849387399495</v>
      </c>
    </row>
    <row r="143" spans="1:2" x14ac:dyDescent="0.45">
      <c r="A143" s="195">
        <v>7.5</v>
      </c>
      <c r="B143" s="195">
        <v>1.0226623644999997</v>
      </c>
    </row>
    <row r="144" spans="1:2" x14ac:dyDescent="0.45">
      <c r="A144" s="195">
        <v>7</v>
      </c>
      <c r="B144" s="195">
        <v>1.0211306684972539</v>
      </c>
    </row>
    <row r="145" spans="1:2" x14ac:dyDescent="0.45">
      <c r="A145" s="195">
        <v>6.5</v>
      </c>
      <c r="B145" s="195">
        <v>1.0196035538384842</v>
      </c>
    </row>
    <row r="146" spans="1:2" x14ac:dyDescent="0.45">
      <c r="A146" s="195">
        <v>6</v>
      </c>
      <c r="B146" s="195">
        <v>1.0180809999999998</v>
      </c>
    </row>
    <row r="147" spans="1:2" x14ac:dyDescent="0.45">
      <c r="A147" s="195">
        <v>5.5</v>
      </c>
      <c r="B147" s="195">
        <v>1.0165629865805166</v>
      </c>
    </row>
    <row r="148" spans="1:2" x14ac:dyDescent="0.45">
      <c r="A148" s="195">
        <v>5</v>
      </c>
      <c r="B148" s="195">
        <v>1.0150494933002481</v>
      </c>
    </row>
    <row r="149" spans="1:2" x14ac:dyDescent="0.45">
      <c r="A149" s="195">
        <v>4.5</v>
      </c>
      <c r="B149" s="195">
        <v>1.0135404999999997</v>
      </c>
    </row>
    <row r="150" spans="1:2" x14ac:dyDescent="0.45">
      <c r="A150" s="195">
        <v>4</v>
      </c>
      <c r="B150" s="195">
        <v>1.012022466300549</v>
      </c>
    </row>
    <row r="151" spans="1:2" x14ac:dyDescent="0.45">
      <c r="A151" s="195">
        <v>3.5</v>
      </c>
      <c r="B151" s="195">
        <v>1.0105089730807577</v>
      </c>
    </row>
    <row r="152" spans="1:2" x14ac:dyDescent="0.45">
      <c r="A152" s="195">
        <v>3</v>
      </c>
      <c r="B152" s="195">
        <v>1.0089999999999999</v>
      </c>
    </row>
    <row r="153" spans="1:2" x14ac:dyDescent="0.45">
      <c r="A153" s="195">
        <v>2.5</v>
      </c>
      <c r="B153" s="195">
        <v>1.0074955268389663</v>
      </c>
    </row>
    <row r="154" spans="1:2" x14ac:dyDescent="0.45">
      <c r="A154" s="195">
        <v>2</v>
      </c>
      <c r="B154" s="195">
        <v>1.0059955334987596</v>
      </c>
    </row>
    <row r="155" spans="1:2" x14ac:dyDescent="0.45">
      <c r="A155" s="195">
        <v>1.5</v>
      </c>
      <c r="B155" s="195">
        <v>1.0044999999999997</v>
      </c>
    </row>
    <row r="156" spans="1:2" x14ac:dyDescent="0.45">
      <c r="A156" s="195">
        <v>1</v>
      </c>
      <c r="B156" s="195">
        <v>1.0029955067398899</v>
      </c>
    </row>
    <row r="157" spans="1:2" x14ac:dyDescent="0.45">
      <c r="A157" s="195">
        <v>0.5</v>
      </c>
      <c r="B157" s="195">
        <v>1.0014955134596211</v>
      </c>
    </row>
    <row r="158" spans="1:2" x14ac:dyDescent="0.45">
      <c r="A158" s="195">
        <v>0</v>
      </c>
      <c r="B158" s="195">
        <v>1</v>
      </c>
    </row>
  </sheetData>
  <sheetProtection sheet="1" objects="1" scenarios="1"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50F2-0B11-4E6F-AC39-F7BFC6641D4E}">
  <dimension ref="A1:C161"/>
  <sheetViews>
    <sheetView workbookViewId="0"/>
  </sheetViews>
  <sheetFormatPr defaultColWidth="0" defaultRowHeight="17.5" zeroHeight="1" x14ac:dyDescent="0.45"/>
  <cols>
    <col min="1" max="1" width="19.453125" style="121" bestFit="1" customWidth="1"/>
    <col min="2" max="2" width="25.54296875" style="121" customWidth="1"/>
    <col min="3" max="3" width="8.7265625" hidden="1" customWidth="1"/>
    <col min="4" max="16383" width="8.7265625" style="192" hidden="1"/>
    <col min="16384" max="16384" width="8.7265625" style="192" hidden="1" customWidth="1"/>
  </cols>
  <sheetData>
    <row r="1" spans="1:2" x14ac:dyDescent="0.45">
      <c r="A1" s="120" t="s">
        <v>0</v>
      </c>
      <c r="B1" s="123"/>
    </row>
    <row r="2" spans="1:2" x14ac:dyDescent="0.45">
      <c r="A2" s="122" t="s">
        <v>3</v>
      </c>
      <c r="B2" s="124"/>
    </row>
    <row r="3" spans="1:2" x14ac:dyDescent="0.45">
      <c r="A3" s="122" t="s">
        <v>223</v>
      </c>
      <c r="B3" s="124"/>
    </row>
    <row r="4" spans="1:2" x14ac:dyDescent="0.45">
      <c r="A4" s="193" t="s">
        <v>221</v>
      </c>
      <c r="B4" s="193" t="s">
        <v>222</v>
      </c>
    </row>
    <row r="5" spans="1:2" x14ac:dyDescent="0.45">
      <c r="A5" s="121">
        <v>78</v>
      </c>
      <c r="B5" s="123"/>
    </row>
    <row r="6" spans="1:2" x14ac:dyDescent="0.45">
      <c r="A6" s="121">
        <v>77.5</v>
      </c>
      <c r="B6" s="121">
        <v>1.2647437634382115</v>
      </c>
    </row>
    <row r="7" spans="1:2" x14ac:dyDescent="0.45">
      <c r="A7" s="121">
        <v>77</v>
      </c>
      <c r="B7" s="121">
        <v>1.2631546576177781</v>
      </c>
    </row>
    <row r="8" spans="1:2" x14ac:dyDescent="0.45">
      <c r="A8" s="121">
        <v>76.5</v>
      </c>
      <c r="B8" s="121">
        <v>1.2615695400967404</v>
      </c>
    </row>
    <row r="9" spans="1:2" x14ac:dyDescent="0.45">
      <c r="A9" s="121">
        <v>76</v>
      </c>
      <c r="B9" s="121">
        <v>1.2642610529426146</v>
      </c>
    </row>
    <row r="10" spans="1:2" x14ac:dyDescent="0.45">
      <c r="A10" s="121">
        <v>75.5</v>
      </c>
      <c r="B10" s="121">
        <v>1.2669640748326418</v>
      </c>
    </row>
    <row r="11" spans="1:2" x14ac:dyDescent="0.45">
      <c r="A11" s="121">
        <v>75</v>
      </c>
      <c r="B11" s="121">
        <v>1.2684553336192095</v>
      </c>
    </row>
    <row r="12" spans="1:2" x14ac:dyDescent="0.45">
      <c r="A12" s="121">
        <v>74.5</v>
      </c>
      <c r="B12" s="121">
        <v>1.269950107064868</v>
      </c>
    </row>
    <row r="13" spans="1:2" x14ac:dyDescent="0.45">
      <c r="A13" s="121">
        <v>74</v>
      </c>
      <c r="B13" s="121">
        <v>1.2687195200516803</v>
      </c>
    </row>
    <row r="14" spans="1:2" x14ac:dyDescent="0.45">
      <c r="A14" s="121">
        <v>73.5</v>
      </c>
      <c r="B14" s="121">
        <v>1.2674913156177814</v>
      </c>
    </row>
    <row r="15" spans="1:2" x14ac:dyDescent="0.45">
      <c r="A15" s="121">
        <v>73</v>
      </c>
      <c r="B15" s="121">
        <v>1.2646369570189484</v>
      </c>
    </row>
    <row r="16" spans="1:2" x14ac:dyDescent="0.45">
      <c r="A16" s="121">
        <v>72.5</v>
      </c>
      <c r="B16" s="121">
        <v>1.2617954254217354</v>
      </c>
    </row>
    <row r="17" spans="1:2" x14ac:dyDescent="0.45">
      <c r="A17" s="121">
        <v>72</v>
      </c>
      <c r="B17" s="121">
        <v>1.2587483736071685</v>
      </c>
    </row>
    <row r="18" spans="1:2" x14ac:dyDescent="0.45">
      <c r="A18" s="121">
        <v>71.5</v>
      </c>
      <c r="B18" s="121">
        <v>1.2557160027112579</v>
      </c>
    </row>
    <row r="19" spans="1:2" x14ac:dyDescent="0.45">
      <c r="A19" s="121">
        <v>71</v>
      </c>
      <c r="B19" s="121">
        <v>1.255334420766955</v>
      </c>
    </row>
    <row r="20" spans="1:2" x14ac:dyDescent="0.45">
      <c r="A20" s="121">
        <v>70.5</v>
      </c>
      <c r="B20" s="121">
        <v>1.2549530706593852</v>
      </c>
    </row>
    <row r="21" spans="1:2" x14ac:dyDescent="0.45">
      <c r="A21" s="121">
        <v>70</v>
      </c>
      <c r="B21" s="121">
        <v>1.2553958091006578</v>
      </c>
    </row>
    <row r="22" spans="1:2" x14ac:dyDescent="0.45">
      <c r="A22" s="121">
        <v>69.5</v>
      </c>
      <c r="B22" s="121">
        <v>1.2558388600420707</v>
      </c>
    </row>
    <row r="23" spans="1:2" x14ac:dyDescent="0.45">
      <c r="A23" s="121">
        <v>69</v>
      </c>
      <c r="B23" s="121">
        <v>1.2543989920230914</v>
      </c>
    </row>
    <row r="24" spans="1:2" x14ac:dyDescent="0.45">
      <c r="A24" s="121">
        <v>68.5</v>
      </c>
      <c r="B24" s="121">
        <v>1.2529624219520783</v>
      </c>
    </row>
    <row r="25" spans="1:2" x14ac:dyDescent="0.45">
      <c r="A25" s="121">
        <v>68</v>
      </c>
      <c r="B25" s="121">
        <v>1.2520763222619369</v>
      </c>
    </row>
    <row r="26" spans="1:2" x14ac:dyDescent="0.45">
      <c r="A26" s="121">
        <v>67.5</v>
      </c>
      <c r="B26" s="121">
        <v>1.2511914749920798</v>
      </c>
    </row>
    <row r="27" spans="1:2" x14ac:dyDescent="0.45">
      <c r="A27" s="121">
        <v>67</v>
      </c>
      <c r="B27" s="121">
        <v>1.2509345371517675</v>
      </c>
    </row>
    <row r="28" spans="1:2" x14ac:dyDescent="0.45">
      <c r="A28" s="121">
        <v>66.5</v>
      </c>
      <c r="B28" s="121">
        <v>1.250677704816489</v>
      </c>
    </row>
    <row r="29" spans="1:2" x14ac:dyDescent="0.45">
      <c r="A29" s="121">
        <v>66</v>
      </c>
      <c r="B29" s="121">
        <v>1.2482229380713239</v>
      </c>
    </row>
    <row r="30" spans="1:2" x14ac:dyDescent="0.45">
      <c r="A30" s="121">
        <v>65.5</v>
      </c>
      <c r="B30" s="121">
        <v>1.2457777886330439</v>
      </c>
    </row>
    <row r="31" spans="1:2" x14ac:dyDescent="0.45">
      <c r="A31" s="121">
        <v>65</v>
      </c>
      <c r="B31" s="121">
        <v>1.2433326391947639</v>
      </c>
    </row>
    <row r="32" spans="1:2" x14ac:dyDescent="0.45">
      <c r="A32" s="121">
        <v>64.5</v>
      </c>
      <c r="B32" s="121">
        <v>1.2408970693845984</v>
      </c>
    </row>
    <row r="33" spans="1:2" x14ac:dyDescent="0.45">
      <c r="A33" s="121">
        <v>64</v>
      </c>
      <c r="B33" s="121">
        <v>1.2359644815944819</v>
      </c>
    </row>
    <row r="34" spans="1:2" x14ac:dyDescent="0.45">
      <c r="A34" s="121">
        <v>63.5</v>
      </c>
      <c r="B34" s="121">
        <v>1.2310709527915507</v>
      </c>
    </row>
    <row r="35" spans="1:2" x14ac:dyDescent="0.45">
      <c r="A35" s="121">
        <v>63</v>
      </c>
      <c r="B35" s="121">
        <v>1.2261774239886196</v>
      </c>
    </row>
    <row r="36" spans="1:2" x14ac:dyDescent="0.45">
      <c r="A36" s="121">
        <v>62.5</v>
      </c>
      <c r="B36" s="121">
        <v>1.2213226448819807</v>
      </c>
    </row>
    <row r="37" spans="1:2" x14ac:dyDescent="0.45">
      <c r="A37" s="121">
        <v>62</v>
      </c>
      <c r="B37" s="121">
        <v>1.218048057187441</v>
      </c>
    </row>
    <row r="38" spans="1:2" x14ac:dyDescent="0.45">
      <c r="A38" s="121">
        <v>61.5</v>
      </c>
      <c r="B38" s="121">
        <v>1.2147909820664786</v>
      </c>
    </row>
    <row r="39" spans="1:2" x14ac:dyDescent="0.45">
      <c r="A39" s="121">
        <v>61</v>
      </c>
      <c r="B39" s="121">
        <v>1.2115339069455164</v>
      </c>
    </row>
    <row r="40" spans="1:2" x14ac:dyDescent="0.45">
      <c r="A40" s="121">
        <v>60.5</v>
      </c>
      <c r="B40" s="121">
        <v>1.2082942507404681</v>
      </c>
    </row>
    <row r="41" spans="1:2" x14ac:dyDescent="0.45">
      <c r="A41" s="121">
        <v>60</v>
      </c>
      <c r="B41" s="121">
        <v>1.2058989434632361</v>
      </c>
    </row>
    <row r="42" spans="1:2" x14ac:dyDescent="0.45">
      <c r="A42" s="121">
        <v>59.5</v>
      </c>
      <c r="B42" s="121">
        <v>1.2035131142506561</v>
      </c>
    </row>
    <row r="43" spans="1:2" x14ac:dyDescent="0.45">
      <c r="A43" s="121">
        <v>59</v>
      </c>
      <c r="B43" s="121">
        <v>1.2011272850380763</v>
      </c>
    </row>
    <row r="44" spans="1:2" x14ac:dyDescent="0.45">
      <c r="A44" s="121">
        <v>58.5</v>
      </c>
      <c r="B44" s="121">
        <v>1.1987508963861049</v>
      </c>
    </row>
    <row r="45" spans="1:2" x14ac:dyDescent="0.45">
      <c r="A45" s="121">
        <v>58</v>
      </c>
      <c r="B45" s="121">
        <v>1.195788853096333</v>
      </c>
    </row>
    <row r="46" spans="1:2" x14ac:dyDescent="0.45">
      <c r="A46" s="121">
        <v>57.5</v>
      </c>
      <c r="B46" s="121">
        <v>1.1928414117970378</v>
      </c>
    </row>
    <row r="47" spans="1:2" x14ac:dyDescent="0.45">
      <c r="A47" s="121">
        <v>57</v>
      </c>
      <c r="B47" s="121">
        <v>1.1898939704977427</v>
      </c>
    </row>
    <row r="48" spans="1:2" x14ac:dyDescent="0.45">
      <c r="A48" s="121">
        <v>56.5</v>
      </c>
      <c r="B48" s="121">
        <v>1.1869610592054638</v>
      </c>
    </row>
    <row r="49" spans="1:2" x14ac:dyDescent="0.45">
      <c r="A49" s="121">
        <v>56</v>
      </c>
      <c r="B49" s="121">
        <v>1.1837290185359941</v>
      </c>
    </row>
    <row r="50" spans="1:2" x14ac:dyDescent="0.45">
      <c r="A50" s="121">
        <v>55.5</v>
      </c>
      <c r="B50" s="121">
        <v>1.1805145314666758</v>
      </c>
    </row>
    <row r="51" spans="1:2" x14ac:dyDescent="0.45">
      <c r="A51" s="121">
        <v>55</v>
      </c>
      <c r="B51" s="121">
        <v>1.1773000443973576</v>
      </c>
    </row>
    <row r="52" spans="1:2" x14ac:dyDescent="0.45">
      <c r="A52" s="121">
        <v>54.5</v>
      </c>
      <c r="B52" s="121">
        <v>1.1741030155924852</v>
      </c>
    </row>
    <row r="53" spans="1:2" x14ac:dyDescent="0.45">
      <c r="A53" s="121">
        <v>54</v>
      </c>
      <c r="B53" s="121">
        <v>1.168541681150139</v>
      </c>
    </row>
    <row r="54" spans="1:2" x14ac:dyDescent="0.45">
      <c r="A54" s="121">
        <v>53.5</v>
      </c>
      <c r="B54" s="121">
        <v>1.1630327827092348</v>
      </c>
    </row>
    <row r="55" spans="1:2" x14ac:dyDescent="0.45">
      <c r="A55" s="121">
        <v>53</v>
      </c>
      <c r="B55" s="121">
        <v>1.1592332193599284</v>
      </c>
    </row>
    <row r="56" spans="1:2" x14ac:dyDescent="0.45">
      <c r="A56" s="121">
        <v>52.5</v>
      </c>
      <c r="B56" s="121">
        <v>1.1554584010936568</v>
      </c>
    </row>
    <row r="57" spans="1:2" x14ac:dyDescent="0.45">
      <c r="A57" s="121">
        <v>52</v>
      </c>
      <c r="B57" s="121">
        <v>1.148240170158612</v>
      </c>
    </row>
    <row r="58" spans="1:2" x14ac:dyDescent="0.45">
      <c r="A58" s="121">
        <v>51.5</v>
      </c>
      <c r="B58" s="121">
        <v>1.1411115649310015</v>
      </c>
    </row>
    <row r="59" spans="1:2" x14ac:dyDescent="0.45">
      <c r="A59" s="121">
        <v>51</v>
      </c>
      <c r="B59" s="121">
        <v>1.1377018265470524</v>
      </c>
    </row>
    <row r="60" spans="1:2" x14ac:dyDescent="0.45">
      <c r="A60" s="121">
        <v>50.5</v>
      </c>
      <c r="B60" s="121">
        <v>1.134312404632204</v>
      </c>
    </row>
    <row r="61" spans="1:2" x14ac:dyDescent="0.45">
      <c r="A61" s="121">
        <v>50</v>
      </c>
      <c r="B61" s="121">
        <v>1.1301180986301733</v>
      </c>
    </row>
    <row r="62" spans="1:2" x14ac:dyDescent="0.45">
      <c r="A62" s="121">
        <v>49.5</v>
      </c>
      <c r="B62" s="121">
        <v>1.1259546966231293</v>
      </c>
    </row>
    <row r="63" spans="1:2" x14ac:dyDescent="0.45">
      <c r="A63" s="121">
        <v>49</v>
      </c>
      <c r="B63" s="121">
        <v>1.120960930220859</v>
      </c>
    </row>
    <row r="64" spans="1:2" x14ac:dyDescent="0.45">
      <c r="A64" s="121">
        <v>48.5</v>
      </c>
      <c r="B64" s="121">
        <v>1.1160112643301427</v>
      </c>
    </row>
    <row r="65" spans="1:2" x14ac:dyDescent="0.45">
      <c r="A65" s="121">
        <v>48</v>
      </c>
      <c r="B65" s="121">
        <v>1.1158925273422704</v>
      </c>
    </row>
    <row r="66" spans="1:2" x14ac:dyDescent="0.45">
      <c r="A66" s="121">
        <v>47.5</v>
      </c>
      <c r="B66" s="121">
        <v>1.1157738156175341</v>
      </c>
    </row>
    <row r="67" spans="1:2" x14ac:dyDescent="0.45">
      <c r="A67" s="121">
        <v>47</v>
      </c>
      <c r="B67" s="121">
        <v>1.1154904013603586</v>
      </c>
    </row>
    <row r="68" spans="1:2" x14ac:dyDescent="0.45">
      <c r="A68" s="121">
        <v>46.5</v>
      </c>
      <c r="B68" s="121">
        <v>1.1152071310449794</v>
      </c>
    </row>
    <row r="69" spans="1:2" x14ac:dyDescent="0.45">
      <c r="A69" s="121">
        <v>46</v>
      </c>
      <c r="B69" s="121">
        <v>1.1130661456559865</v>
      </c>
    </row>
    <row r="70" spans="1:2" x14ac:dyDescent="0.45">
      <c r="A70" s="121">
        <v>45.5</v>
      </c>
      <c r="B70" s="121">
        <v>1.1109333650840394</v>
      </c>
    </row>
    <row r="71" spans="1:2" x14ac:dyDescent="0.45">
      <c r="A71" s="121">
        <v>45</v>
      </c>
      <c r="B71" s="121">
        <v>1.1086983517123457</v>
      </c>
    </row>
    <row r="72" spans="1:2" x14ac:dyDescent="0.45">
      <c r="A72" s="121">
        <v>44.5</v>
      </c>
      <c r="B72" s="121">
        <v>1.1064723132358578</v>
      </c>
    </row>
    <row r="73" spans="1:2" x14ac:dyDescent="0.45">
      <c r="A73" s="121">
        <v>44</v>
      </c>
      <c r="B73" s="121">
        <v>1.1080538973470433</v>
      </c>
    </row>
    <row r="74" spans="1:2" x14ac:dyDescent="0.45">
      <c r="A74" s="121">
        <v>43.5</v>
      </c>
      <c r="B74" s="121">
        <v>1.1096400093418188</v>
      </c>
    </row>
    <row r="75" spans="1:2" x14ac:dyDescent="0.45">
      <c r="A75" s="121">
        <v>43</v>
      </c>
      <c r="B75" s="121">
        <v>1.1109166777924957</v>
      </c>
    </row>
    <row r="76" spans="1:2" x14ac:dyDescent="0.45">
      <c r="A76" s="121">
        <v>42.5</v>
      </c>
      <c r="B76" s="121">
        <v>1.1121962873045967</v>
      </c>
    </row>
    <row r="77" spans="1:2" x14ac:dyDescent="0.45">
      <c r="A77" s="121">
        <v>42</v>
      </c>
      <c r="B77" s="121">
        <v>1.1050978394114797</v>
      </c>
    </row>
    <row r="78" spans="1:2" x14ac:dyDescent="0.45">
      <c r="A78" s="121">
        <v>41.5</v>
      </c>
      <c r="B78" s="121">
        <v>1.0980894267180412</v>
      </c>
    </row>
    <row r="79" spans="1:2" x14ac:dyDescent="0.45">
      <c r="A79" s="121">
        <v>41</v>
      </c>
      <c r="B79" s="121">
        <v>1.0972171398013062</v>
      </c>
    </row>
    <row r="80" spans="1:2" x14ac:dyDescent="0.45">
      <c r="A80" s="121">
        <v>40.5</v>
      </c>
      <c r="B80" s="121">
        <v>1.0963462376179165</v>
      </c>
    </row>
    <row r="81" spans="1:2" x14ac:dyDescent="0.45">
      <c r="A81" s="121">
        <v>40</v>
      </c>
      <c r="B81" s="121">
        <v>1.0953148963073511</v>
      </c>
    </row>
    <row r="82" spans="1:2" x14ac:dyDescent="0.45">
      <c r="A82" s="121">
        <v>39.5</v>
      </c>
      <c r="B82" s="121">
        <v>1.0942854935545245</v>
      </c>
    </row>
    <row r="83" spans="1:2" x14ac:dyDescent="0.45">
      <c r="A83" s="121">
        <v>39</v>
      </c>
      <c r="B83" s="121">
        <v>1.0916059850114701</v>
      </c>
    </row>
    <row r="84" spans="1:2" x14ac:dyDescent="0.45">
      <c r="A84" s="121">
        <v>38.5</v>
      </c>
      <c r="B84" s="121">
        <v>1.0889395667056039</v>
      </c>
    </row>
    <row r="85" spans="1:2" x14ac:dyDescent="0.45">
      <c r="A85" s="121">
        <v>38</v>
      </c>
      <c r="B85" s="121">
        <v>1.0877817897459576</v>
      </c>
    </row>
    <row r="86" spans="1:2" x14ac:dyDescent="0.45">
      <c r="A86" s="121">
        <v>37.5</v>
      </c>
      <c r="B86" s="121">
        <v>1.0866264721033554</v>
      </c>
    </row>
    <row r="87" spans="1:2" x14ac:dyDescent="0.45">
      <c r="A87" s="121">
        <v>37</v>
      </c>
      <c r="B87" s="121">
        <v>1.0845225062426858</v>
      </c>
    </row>
    <row r="88" spans="1:2" x14ac:dyDescent="0.45">
      <c r="A88" s="121">
        <v>36.5</v>
      </c>
      <c r="B88" s="121">
        <v>1.0824266721879956</v>
      </c>
    </row>
    <row r="89" spans="1:2" x14ac:dyDescent="0.45">
      <c r="A89" s="121">
        <v>36</v>
      </c>
      <c r="B89" s="121">
        <v>1.0808054428368077</v>
      </c>
    </row>
    <row r="90" spans="1:2" x14ac:dyDescent="0.45">
      <c r="A90" s="121">
        <v>35.5</v>
      </c>
      <c r="B90" s="121">
        <v>1.0791890626894334</v>
      </c>
    </row>
    <row r="91" spans="1:2" x14ac:dyDescent="0.45">
      <c r="A91" s="121">
        <v>35</v>
      </c>
      <c r="B91" s="121">
        <v>1.0775775100219296</v>
      </c>
    </row>
    <row r="92" spans="1:2" x14ac:dyDescent="0.45">
      <c r="A92" s="121">
        <v>34.5</v>
      </c>
      <c r="B92" s="121">
        <v>1.0759707632399207</v>
      </c>
    </row>
    <row r="93" spans="1:2" x14ac:dyDescent="0.45">
      <c r="A93" s="121">
        <v>34</v>
      </c>
      <c r="B93" s="121">
        <v>1.0738743751029827</v>
      </c>
    </row>
    <row r="94" spans="1:2" x14ac:dyDescent="0.45">
      <c r="A94" s="121">
        <v>33.5</v>
      </c>
      <c r="B94" s="121">
        <v>1.071786140156159</v>
      </c>
    </row>
    <row r="95" spans="1:2" x14ac:dyDescent="0.45">
      <c r="A95" s="121">
        <v>33</v>
      </c>
      <c r="B95" s="121">
        <v>1.0720760831548264</v>
      </c>
    </row>
    <row r="96" spans="1:2" x14ac:dyDescent="0.45">
      <c r="A96" s="121">
        <v>32.5</v>
      </c>
      <c r="B96" s="121">
        <v>1.0723661830685489</v>
      </c>
    </row>
    <row r="97" spans="1:2" x14ac:dyDescent="0.45">
      <c r="A97" s="121">
        <v>32</v>
      </c>
      <c r="B97" s="121">
        <v>1.0736424675594611</v>
      </c>
    </row>
    <row r="98" spans="1:2" x14ac:dyDescent="0.45">
      <c r="A98" s="121">
        <v>31.5</v>
      </c>
      <c r="B98" s="121">
        <v>1.0749217936290567</v>
      </c>
    </row>
    <row r="99" spans="1:2" x14ac:dyDescent="0.45">
      <c r="A99" s="121">
        <v>31</v>
      </c>
      <c r="B99" s="121">
        <v>1.0748549387033384</v>
      </c>
    </row>
    <row r="100" spans="1:2" x14ac:dyDescent="0.45">
      <c r="A100" s="121">
        <v>30.5</v>
      </c>
      <c r="B100" s="121">
        <v>1.0747880920932076</v>
      </c>
    </row>
    <row r="101" spans="1:2" x14ac:dyDescent="0.45">
      <c r="A101" s="121">
        <v>30</v>
      </c>
      <c r="B101" s="121">
        <v>1.0712314930909916</v>
      </c>
    </row>
    <row r="102" spans="1:2" x14ac:dyDescent="0.45">
      <c r="A102" s="121">
        <v>29.5</v>
      </c>
      <c r="B102" s="121">
        <v>1.0676983548552021</v>
      </c>
    </row>
    <row r="103" spans="1:2" x14ac:dyDescent="0.45">
      <c r="A103" s="121">
        <v>29</v>
      </c>
      <c r="B103" s="121">
        <v>1.0647238488599537</v>
      </c>
    </row>
    <row r="104" spans="1:2" x14ac:dyDescent="0.45">
      <c r="A104" s="121">
        <v>28.5</v>
      </c>
      <c r="B104" s="121">
        <v>1.0617658702023067</v>
      </c>
    </row>
    <row r="105" spans="1:2" x14ac:dyDescent="0.45">
      <c r="A105" s="121">
        <v>28</v>
      </c>
      <c r="B105" s="121">
        <v>1.0598356002801432</v>
      </c>
    </row>
    <row r="106" spans="1:2" x14ac:dyDescent="0.45">
      <c r="A106" s="121">
        <v>27.5</v>
      </c>
      <c r="B106" s="121">
        <v>1.0579123360089955</v>
      </c>
    </row>
    <row r="107" spans="1:2" x14ac:dyDescent="0.45">
      <c r="A107" s="121">
        <v>27</v>
      </c>
      <c r="B107" s="121">
        <v>1.0559960393188685</v>
      </c>
    </row>
    <row r="108" spans="1:2" x14ac:dyDescent="0.45">
      <c r="A108" s="121">
        <v>26.5</v>
      </c>
      <c r="B108" s="121">
        <v>1.0540866724151079</v>
      </c>
    </row>
    <row r="109" spans="1:2" x14ac:dyDescent="0.45">
      <c r="A109" s="121">
        <v>26</v>
      </c>
      <c r="B109" s="121">
        <v>1.0519332084528479</v>
      </c>
    </row>
    <row r="110" spans="1:2" x14ac:dyDescent="0.45">
      <c r="A110" s="121">
        <v>25.5</v>
      </c>
      <c r="B110" s="121">
        <v>1.0497885254616512</v>
      </c>
    </row>
    <row r="111" spans="1:2" x14ac:dyDescent="0.45">
      <c r="A111" s="121">
        <v>25</v>
      </c>
      <c r="B111" s="121">
        <v>1.0476525698428243</v>
      </c>
    </row>
    <row r="112" spans="1:2" x14ac:dyDescent="0.45">
      <c r="A112" s="121">
        <v>24.5</v>
      </c>
      <c r="B112" s="121">
        <v>1.0455252884330073</v>
      </c>
    </row>
    <row r="113" spans="1:2" x14ac:dyDescent="0.45">
      <c r="A113" s="121">
        <v>24</v>
      </c>
      <c r="B113" s="121">
        <v>1.0447654678433971</v>
      </c>
    </row>
    <row r="114" spans="1:2" x14ac:dyDescent="0.45">
      <c r="A114" s="121">
        <v>23.5</v>
      </c>
      <c r="B114" s="121">
        <v>1.0440067508293294</v>
      </c>
    </row>
    <row r="115" spans="1:2" x14ac:dyDescent="0.45">
      <c r="A115" s="121">
        <v>23</v>
      </c>
      <c r="B115" s="121">
        <v>1.0432491349882729</v>
      </c>
    </row>
    <row r="116" spans="1:2" x14ac:dyDescent="0.45">
      <c r="A116" s="121">
        <v>22.5</v>
      </c>
      <c r="B116" s="121">
        <v>1.0424926179246652</v>
      </c>
    </row>
    <row r="117" spans="1:2" x14ac:dyDescent="0.45">
      <c r="A117" s="121">
        <v>22</v>
      </c>
      <c r="B117" s="121">
        <v>1.0417304034347203</v>
      </c>
    </row>
    <row r="118" spans="1:2" x14ac:dyDescent="0.45">
      <c r="A118" s="121">
        <v>21.5</v>
      </c>
      <c r="B118" s="121">
        <v>1.0409693027108673</v>
      </c>
    </row>
    <row r="119" spans="1:2" x14ac:dyDescent="0.45">
      <c r="A119" s="121">
        <v>21</v>
      </c>
      <c r="B119" s="121">
        <v>1.0402093133136956</v>
      </c>
    </row>
    <row r="120" spans="1:2" x14ac:dyDescent="0.45">
      <c r="A120" s="121">
        <v>20.5</v>
      </c>
      <c r="B120" s="121">
        <v>1.039450432810914</v>
      </c>
    </row>
    <row r="121" spans="1:2" x14ac:dyDescent="0.45">
      <c r="A121" s="121">
        <v>20</v>
      </c>
      <c r="B121" s="121">
        <v>1.0400934164956226</v>
      </c>
    </row>
    <row r="122" spans="1:2" x14ac:dyDescent="0.45">
      <c r="A122" s="121">
        <v>19.5</v>
      </c>
      <c r="B122" s="121">
        <v>1.0407371961469354</v>
      </c>
    </row>
    <row r="123" spans="1:2" x14ac:dyDescent="0.45">
      <c r="A123" s="121">
        <v>19</v>
      </c>
      <c r="B123" s="121">
        <v>1.04138177324379</v>
      </c>
    </row>
    <row r="124" spans="1:2" x14ac:dyDescent="0.45">
      <c r="A124" s="121">
        <v>18.5</v>
      </c>
      <c r="B124" s="121">
        <v>1.0420271492687905</v>
      </c>
    </row>
    <row r="125" spans="1:2" x14ac:dyDescent="0.45">
      <c r="A125" s="121">
        <v>18</v>
      </c>
      <c r="B125" s="121">
        <v>1.0392580683405286</v>
      </c>
    </row>
    <row r="126" spans="1:2" x14ac:dyDescent="0.45">
      <c r="A126" s="121">
        <v>17.5</v>
      </c>
      <c r="B126" s="121">
        <v>1.0365036655073168</v>
      </c>
    </row>
    <row r="127" spans="1:2" x14ac:dyDescent="0.45">
      <c r="A127" s="121">
        <v>17</v>
      </c>
      <c r="B127" s="121">
        <v>1.033763824371162</v>
      </c>
    </row>
    <row r="128" spans="1:2" x14ac:dyDescent="0.45">
      <c r="A128" s="121">
        <v>16.5</v>
      </c>
      <c r="B128" s="121">
        <v>1.0310384297615496</v>
      </c>
    </row>
    <row r="129" spans="1:2" x14ac:dyDescent="0.45">
      <c r="A129" s="121">
        <v>16</v>
      </c>
      <c r="B129" s="121">
        <v>1.0297799489985962</v>
      </c>
    </row>
    <row r="130" spans="1:2" x14ac:dyDescent="0.45">
      <c r="A130" s="121">
        <v>15.5</v>
      </c>
      <c r="B130" s="121">
        <v>1.0285245366819675</v>
      </c>
    </row>
    <row r="131" spans="1:2" x14ac:dyDescent="0.45">
      <c r="A131" s="121">
        <v>15</v>
      </c>
      <c r="B131" s="121">
        <v>1.0272721816030319</v>
      </c>
    </row>
    <row r="132" spans="1:2" x14ac:dyDescent="0.45">
      <c r="A132" s="121">
        <v>14.5</v>
      </c>
      <c r="B132" s="121">
        <v>1.0260228726076828</v>
      </c>
    </row>
    <row r="133" spans="1:2" x14ac:dyDescent="0.45">
      <c r="A133" s="121">
        <v>14</v>
      </c>
      <c r="B133" s="121">
        <v>1.0242443457289725</v>
      </c>
    </row>
    <row r="134" spans="1:2" x14ac:dyDescent="0.45">
      <c r="A134" s="121">
        <v>13.5</v>
      </c>
      <c r="B134" s="121">
        <v>1.0224719740430066</v>
      </c>
    </row>
    <row r="135" spans="1:2" x14ac:dyDescent="0.45">
      <c r="A135" s="121">
        <v>13</v>
      </c>
      <c r="B135" s="121">
        <v>1.0207057256517975</v>
      </c>
    </row>
    <row r="136" spans="1:2" x14ac:dyDescent="0.45">
      <c r="A136" s="121">
        <v>12.5</v>
      </c>
      <c r="B136" s="121">
        <v>1.0189455688773847</v>
      </c>
    </row>
    <row r="137" spans="1:2" x14ac:dyDescent="0.45">
      <c r="A137" s="121">
        <v>12</v>
      </c>
      <c r="B137" s="121">
        <v>1.0183176389087618</v>
      </c>
    </row>
    <row r="138" spans="1:2" x14ac:dyDescent="0.45">
      <c r="A138" s="121">
        <v>11.5</v>
      </c>
      <c r="B138" s="121">
        <v>1.0176904823930502</v>
      </c>
    </row>
    <row r="139" spans="1:2" x14ac:dyDescent="0.45">
      <c r="A139" s="121">
        <v>11</v>
      </c>
      <c r="B139" s="121">
        <v>1.0209021573946513</v>
      </c>
    </row>
    <row r="140" spans="1:2" x14ac:dyDescent="0.45">
      <c r="A140" s="121">
        <v>10.5</v>
      </c>
      <c r="B140" s="121">
        <v>1.0241341676782529</v>
      </c>
    </row>
    <row r="141" spans="1:2" x14ac:dyDescent="0.45">
      <c r="A141" s="121">
        <v>10</v>
      </c>
      <c r="B141" s="121">
        <v>1.0232302900547767</v>
      </c>
    </row>
    <row r="142" spans="1:2" x14ac:dyDescent="0.45">
      <c r="A142" s="121">
        <v>9.5</v>
      </c>
      <c r="B142" s="121">
        <v>1.0223280065082463</v>
      </c>
    </row>
    <row r="143" spans="1:2" x14ac:dyDescent="0.45">
      <c r="A143" s="121">
        <v>9</v>
      </c>
      <c r="B143" s="121">
        <v>1.0214273128254097</v>
      </c>
    </row>
    <row r="144" spans="1:2" x14ac:dyDescent="0.45">
      <c r="A144" s="121">
        <v>8.5</v>
      </c>
      <c r="B144" s="121">
        <v>1.0205282048078508</v>
      </c>
    </row>
    <row r="145" spans="1:2" x14ac:dyDescent="0.45">
      <c r="A145" s="121">
        <v>8</v>
      </c>
      <c r="B145" s="121">
        <v>1.0215311021784068</v>
      </c>
    </row>
    <row r="146" spans="1:2" x14ac:dyDescent="0.45">
      <c r="A146" s="121">
        <v>7.5</v>
      </c>
      <c r="B146" s="121">
        <v>1.0225359726302163</v>
      </c>
    </row>
    <row r="147" spans="1:2" x14ac:dyDescent="0.45">
      <c r="A147" s="121">
        <v>7</v>
      </c>
      <c r="B147" s="121">
        <v>1.0235428219917171</v>
      </c>
    </row>
    <row r="148" spans="1:2" x14ac:dyDescent="0.45">
      <c r="A148" s="121">
        <v>6.5</v>
      </c>
      <c r="B148" s="121">
        <v>1.0245516561143244</v>
      </c>
    </row>
    <row r="149" spans="1:2" x14ac:dyDescent="0.45">
      <c r="A149" s="121">
        <v>6</v>
      </c>
      <c r="B149" s="121">
        <v>1.0218455021039463</v>
      </c>
    </row>
    <row r="150" spans="1:2" x14ac:dyDescent="0.45">
      <c r="A150" s="121">
        <v>5.5</v>
      </c>
      <c r="B150" s="121">
        <v>1.0191536059934949</v>
      </c>
    </row>
    <row r="151" spans="1:2" x14ac:dyDescent="0.45">
      <c r="A151" s="121">
        <v>5</v>
      </c>
      <c r="B151" s="121">
        <v>1.0164758553982431</v>
      </c>
    </row>
    <row r="152" spans="1:2" x14ac:dyDescent="0.45">
      <c r="A152" s="121">
        <v>4.5</v>
      </c>
      <c r="B152" s="121">
        <v>1.0138121391114985</v>
      </c>
    </row>
    <row r="153" spans="1:2" x14ac:dyDescent="0.45">
      <c r="A153" s="121">
        <v>4</v>
      </c>
      <c r="B153" s="121">
        <v>1.0110713200625654</v>
      </c>
    </row>
    <row r="154" spans="1:2" x14ac:dyDescent="0.45">
      <c r="A154" s="121">
        <v>3.5</v>
      </c>
      <c r="B154" s="121">
        <v>1.0083452805467568</v>
      </c>
    </row>
    <row r="155" spans="1:2" x14ac:dyDescent="0.45">
      <c r="A155" s="121">
        <v>3</v>
      </c>
      <c r="B155" s="121">
        <v>1.0056339013402724</v>
      </c>
    </row>
    <row r="156" spans="1:2" x14ac:dyDescent="0.45">
      <c r="A156" s="121">
        <v>2.5</v>
      </c>
      <c r="B156" s="121">
        <v>1.0029370644982154</v>
      </c>
    </row>
    <row r="157" spans="1:2" x14ac:dyDescent="0.45">
      <c r="A157" s="121">
        <v>2</v>
      </c>
      <c r="B157" s="121">
        <v>1.002334993881884</v>
      </c>
    </row>
    <row r="158" spans="1:2" x14ac:dyDescent="0.45">
      <c r="A158" s="121">
        <v>1.5</v>
      </c>
      <c r="B158" s="121">
        <v>1.0017336456868597</v>
      </c>
    </row>
    <row r="159" spans="1:2" x14ac:dyDescent="0.45">
      <c r="A159" s="121">
        <v>1</v>
      </c>
      <c r="B159" s="121">
        <v>1.0011330186136786</v>
      </c>
    </row>
    <row r="160" spans="1:2" x14ac:dyDescent="0.45">
      <c r="A160" s="121">
        <v>0.5</v>
      </c>
      <c r="B160" s="121">
        <v>1.0005331113659901</v>
      </c>
    </row>
    <row r="161" spans="1:2" x14ac:dyDescent="0.45">
      <c r="A161" s="121">
        <v>0</v>
      </c>
      <c r="B161" s="121">
        <v>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DHCSDOC-491057189-1566</_dlc_DocId>
    <_dlc_DocIdUrl xmlns="69bc34b3-1921-46c7-8c7a-d18363374b4b">
      <Url>https://dhcscagovauthoring/services/medi-cal/_layouts/15/DocIdRedir.aspx?ID=DHCSDOC-491057189-1566</Url>
      <Description>DHCSDOC-491057189-1566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D51178-DA2D-4804-8A10-57EB0982EA82}">
  <ds:schemaRefs>
    <ds:schemaRef ds:uri="http://schemas.microsoft.com/sharepoint/v3/contenttype/forms"/>
  </ds:schemaRefs>
</ds:datastoreItem>
</file>

<file path=customXml/itemProps2.xml><?xml version="1.0" encoding="utf-8"?>
<ds:datastoreItem xmlns:ds="http://schemas.openxmlformats.org/officeDocument/2006/customXml" ds:itemID="{DAA4B566-3576-4912-BABD-4FD4369556F6}"/>
</file>

<file path=customXml/itemProps3.xml><?xml version="1.0" encoding="utf-8"?>
<ds:datastoreItem xmlns:ds="http://schemas.openxmlformats.org/officeDocument/2006/customXml" ds:itemID="{82DB593B-9079-4255-BFCF-24E4353EA5AE}">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4.xml><?xml version="1.0" encoding="utf-8"?>
<ds:datastoreItem xmlns:ds="http://schemas.openxmlformats.org/officeDocument/2006/customXml" ds:itemID="{F6409A63-1A8B-49E5-94CD-1FBAC44DD03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Disclaimer</vt:lpstr>
      <vt:lpstr>Methodology &amp; Column Desc.</vt:lpstr>
      <vt:lpstr>DP-PSA CY 2026 Rates</vt:lpstr>
      <vt:lpstr>App. A - Class Median</vt:lpstr>
      <vt:lpstr>App. B - Projected Cost</vt:lpstr>
      <vt:lpstr>SB 616 Add-On</vt:lpstr>
      <vt:lpstr>DP-PSA FYE 2023 Audit</vt:lpstr>
      <vt:lpstr>Labor Study CY 2026</vt:lpstr>
      <vt:lpstr>CCPI CY 2026</vt:lpstr>
      <vt:lpstr>DP-PSA CY 2025 Rates</vt:lpstr>
      <vt:lpstr>App. B - Projected Cost CY 2025</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DP-PSA-CY-2026-Rate-Study-Public-Review</dc:title>
  <dc:subject/>
  <dc:creator>Nguyen, Phi Long@DHCS</dc:creator>
  <cp:keywords/>
  <dc:description/>
  <cp:lastModifiedBy>Moore, Marie@DHCS</cp:lastModifiedBy>
  <cp:revision/>
  <dcterms:created xsi:type="dcterms:W3CDTF">2023-10-10T15:22:02Z</dcterms:created>
  <dcterms:modified xsi:type="dcterms:W3CDTF">2025-10-03T00:29:30Z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ea58a303-78c3-4003-8fa6-8d960e502acf</vt:lpwstr>
  </property>
  <property fmtid="{D5CDD505-2E9C-101B-9397-08002B2CF9AE}" pid="5" name="Division">
    <vt:lpwstr>30;#Fee-For-Service Rates Development|f4b3987f-d379-4ea2-9325-ab5a79e49e9a</vt:lpwstr>
  </property>
</Properties>
</file>