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xl/tables/table7.xml" ContentType="application/vnd.openxmlformats-officedocument.spreadsheetml.table+xml"/>
  <Override PartName="/xl/tables/table6.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mc:AlternateContent xmlns:mc="http://schemas.openxmlformats.org/markup-compatibility/2006">
    <mc:Choice Requires="x15">
      <x15ac:absPath xmlns:x15ac="http://schemas.microsoft.com/office/spreadsheetml/2010/11/ac" url="G:\Associate Director DHCS\OMII\Web Page Edits\OMII Webpages\9. Quality and Data Reporting\Remediated Docs\In Process\"/>
    </mc:Choice>
  </mc:AlternateContent>
  <xr:revisionPtr revIDLastSave="0" documentId="13_ncr:1_{DE2957F0-7081-40F7-B3E7-589B3EBDDAE6}" xr6:coauthVersionLast="47" xr6:coauthVersionMax="47" xr10:uidLastSave="{00000000-0000-0000-0000-000000000000}"/>
  <workbookProtection workbookAlgorithmName="SHA-512" workbookHashValue="9K5ONZlr4R9hWrnWBFOyfbGLKxerz7fdDq4+xt5HhSY7TBEbgBuBgRO6y/2afmUmTjsUnbbKXnO9wMTJtNeErg==" workbookSaltValue="urenj6TSHGT+ENIFeMs5cA==" workbookSpinCount="100000" lockStructure="1"/>
  <bookViews>
    <workbookView xWindow="-110" yWindow="-110" windowWidth="19420" windowHeight="10420" xr2:uid="{00000000-000D-0000-FFFF-FFFF00000000}"/>
  </bookViews>
  <sheets>
    <sheet name="README" sheetId="18" r:id="rId1"/>
    <sheet name="Quality Withhold Measures" sheetId="12" r:id="rId2"/>
    <sheet name="Plan Comparison" sheetId="5" r:id="rId3"/>
    <sheet name="Measure Details" sheetId="13" r:id="rId4"/>
    <sheet name="2022" sheetId="19" r:id="rId5"/>
    <sheet name="2021" sheetId="17" r:id="rId6"/>
    <sheet name="2020" sheetId="16" r:id="rId7"/>
    <sheet name="2019" sheetId="15" r:id="rId8"/>
    <sheet name="2018" sheetId="14" r:id="rId9"/>
    <sheet name="2017" sheetId="11" r:id="rId10"/>
    <sheet name="2016" sheetId="4" r:id="rId11"/>
    <sheet name="2015" sheetId="9" r:id="rId12"/>
    <sheet name="2014" sheetId="7" r:id="rId13"/>
  </sheets>
  <definedNames>
    <definedName name="_xlnm.Print_Area" localSheetId="12">'2014'!$A$1:$R$16</definedName>
    <definedName name="_xlnm.Print_Area" localSheetId="11">'2015'!$A$1:$S$16</definedName>
    <definedName name="_xlnm.Print_Area" localSheetId="10">'2016'!$A$1:$X$20</definedName>
    <definedName name="_xlnm.Print_Area" localSheetId="2">'Plan Comparison'!$A$1:$HX$15</definedName>
    <definedName name="_xlnm.Print_Titles" localSheetId="2">'Plan Comparison'!$A:$A,'Plan Comparison'!$1:$4</definedName>
    <definedName name="TitleRegion.a1.x12.8">'2018'!$33:$33</definedName>
    <definedName name="TitleRegion1.a1.o13.12">'2014'!$A$1</definedName>
    <definedName name="TitleRegion1.a1.s13.11">'2015'!$17:$17</definedName>
    <definedName name="TitleRegion1.a1.v12.7">'2019'!$34:$34</definedName>
    <definedName name="TitleRegion1.a1.x13.10">'2016'!$33:$33</definedName>
    <definedName name="TitleRegion1.a1.z12.9">'2017'!$29:$29</definedName>
    <definedName name="TitleRegion1.a1.z24.7">'2020'!$A$1</definedName>
    <definedName name="TitleRegion1.a1.z28.5">'2022'!$A$28</definedName>
    <definedName name="TitleRegion1.a2.g28.4">'Measure Details'!$1:$1</definedName>
    <definedName name="TitlleRegion1.a1.z27.6">'2021'!$A$1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A14" i="5" l="1"/>
  <c r="IA14" i="5" l="1"/>
  <c r="HR14" i="5"/>
  <c r="GW14" i="5"/>
  <c r="IA13" i="5"/>
  <c r="HR13" i="5"/>
  <c r="GW13" i="5"/>
  <c r="IA12" i="5"/>
  <c r="HR12" i="5"/>
  <c r="GW12" i="5"/>
  <c r="IA11" i="5"/>
  <c r="HR11" i="5"/>
  <c r="GW11" i="5"/>
  <c r="IA10" i="5"/>
  <c r="HR10" i="5"/>
  <c r="GW10" i="5"/>
  <c r="IA9" i="5"/>
  <c r="HR9" i="5"/>
  <c r="GW9" i="5"/>
  <c r="IA8" i="5"/>
  <c r="HR8" i="5"/>
  <c r="GW8" i="5"/>
  <c r="IA7" i="5"/>
  <c r="HR7" i="5"/>
  <c r="GW7" i="5"/>
  <c r="IA6" i="5"/>
  <c r="HR6" i="5"/>
  <c r="GW6" i="5"/>
  <c r="IA5" i="5"/>
  <c r="HR5" i="5"/>
  <c r="GW5" i="5"/>
  <c r="GL14" i="5"/>
  <c r="GK14" i="5"/>
  <c r="GL13" i="5"/>
  <c r="GK13" i="5"/>
  <c r="GL12" i="5"/>
  <c r="GK12" i="5"/>
  <c r="GL11" i="5"/>
  <c r="GK11" i="5"/>
  <c r="GL10" i="5"/>
  <c r="GK10" i="5"/>
  <c r="GL9" i="5"/>
  <c r="GK9" i="5"/>
  <c r="GL8" i="5"/>
  <c r="GK8" i="5"/>
  <c r="GL7" i="5"/>
  <c r="GK7" i="5"/>
  <c r="GL6" i="5"/>
  <c r="GL5" i="5"/>
  <c r="GK6" i="5"/>
  <c r="GK5" i="5"/>
  <c r="GF14" i="5"/>
  <c r="GE14" i="5"/>
  <c r="GE13" i="5"/>
  <c r="GF13" i="5"/>
  <c r="GF12" i="5"/>
  <c r="GE12" i="5"/>
  <c r="GF11" i="5"/>
  <c r="GE11" i="5"/>
  <c r="GF10" i="5"/>
  <c r="GE10" i="5"/>
  <c r="GF9" i="5"/>
  <c r="GE9" i="5"/>
  <c r="GF8" i="5"/>
  <c r="GE8" i="5"/>
  <c r="GF7" i="5"/>
  <c r="GE7" i="5"/>
  <c r="GF6" i="5"/>
  <c r="GE6" i="5"/>
  <c r="GF5" i="5"/>
  <c r="GE5" i="5"/>
  <c r="FP14" i="5"/>
  <c r="FO14" i="5"/>
  <c r="FP13" i="5"/>
  <c r="FO13" i="5"/>
  <c r="FP12" i="5" l="1"/>
  <c r="FO12" i="5"/>
  <c r="FP11" i="5"/>
  <c r="FO11" i="5"/>
  <c r="FP10" i="5"/>
  <c r="FO10" i="5"/>
  <c r="FP9" i="5"/>
  <c r="FO9" i="5"/>
  <c r="FP8" i="5"/>
  <c r="FO8" i="5"/>
  <c r="FP7" i="5"/>
  <c r="FO7" i="5"/>
  <c r="FP6" i="5"/>
  <c r="FO6" i="5"/>
  <c r="FP5" i="5"/>
  <c r="FO5" i="5"/>
  <c r="EZ14" i="5"/>
  <c r="EY14" i="5"/>
  <c r="EZ13" i="5"/>
  <c r="EY13" i="5"/>
  <c r="EZ12" i="5"/>
  <c r="EY12" i="5"/>
  <c r="EZ11" i="5"/>
  <c r="EY11" i="5"/>
  <c r="EZ10" i="5"/>
  <c r="EY10" i="5"/>
  <c r="EZ9" i="5"/>
  <c r="EY9" i="5"/>
  <c r="EZ8" i="5"/>
  <c r="EY8" i="5"/>
  <c r="EZ7" i="5"/>
  <c r="EY7" i="5"/>
  <c r="EZ6" i="5"/>
  <c r="EY6" i="5"/>
  <c r="EZ5" i="5"/>
  <c r="EY5" i="5"/>
  <c r="DG14" i="5" l="1"/>
  <c r="DF14" i="5"/>
  <c r="DG13" i="5"/>
  <c r="DF13" i="5"/>
  <c r="DG12" i="5"/>
  <c r="DF12" i="5"/>
  <c r="DG11" i="5"/>
  <c r="DF11" i="5"/>
  <c r="DG10" i="5"/>
  <c r="DF10" i="5"/>
  <c r="DG9" i="5"/>
  <c r="DF9" i="5"/>
  <c r="DG8" i="5"/>
  <c r="DF8" i="5"/>
  <c r="DG7" i="5"/>
  <c r="DF7" i="5"/>
  <c r="DG6" i="5"/>
  <c r="DF6" i="5"/>
  <c r="DG5" i="5"/>
  <c r="DF5" i="5"/>
  <c r="CQ14" i="5"/>
  <c r="CP14" i="5"/>
  <c r="CQ13" i="5"/>
  <c r="CP13" i="5"/>
  <c r="CQ12" i="5"/>
  <c r="CP12" i="5"/>
  <c r="CQ11" i="5"/>
  <c r="CP11" i="5"/>
  <c r="CQ10" i="5"/>
  <c r="CP10" i="5"/>
  <c r="CQ9" i="5"/>
  <c r="CP9" i="5"/>
  <c r="CQ8" i="5"/>
  <c r="CP8" i="5"/>
  <c r="CQ7" i="5"/>
  <c r="CP7" i="5"/>
  <c r="CQ6" i="5"/>
  <c r="CP6" i="5"/>
  <c r="CQ5" i="5"/>
  <c r="CP5" i="5"/>
  <c r="CA14" i="5"/>
  <c r="BZ14" i="5"/>
  <c r="CA13" i="5"/>
  <c r="BZ13" i="5"/>
  <c r="CA12" i="5"/>
  <c r="BZ12" i="5"/>
  <c r="CA11" i="5"/>
  <c r="BZ11" i="5"/>
  <c r="CA10" i="5"/>
  <c r="BZ10" i="5"/>
  <c r="CA9" i="5"/>
  <c r="BZ9" i="5"/>
  <c r="CA8" i="5"/>
  <c r="BZ8" i="5"/>
  <c r="CA7" i="5"/>
  <c r="BZ7" i="5"/>
  <c r="CA6" i="5"/>
  <c r="BZ6" i="5"/>
  <c r="CA5" i="5"/>
  <c r="BZ5" i="5"/>
  <c r="BO14" i="5"/>
  <c r="BN14" i="5"/>
  <c r="BO12" i="5"/>
  <c r="BN12" i="5"/>
  <c r="BO11" i="5"/>
  <c r="BN11" i="5"/>
  <c r="BO10" i="5"/>
  <c r="BN10" i="5"/>
  <c r="BO9" i="5"/>
  <c r="BN9" i="5"/>
  <c r="BO8" i="5"/>
  <c r="BN8" i="5"/>
  <c r="BO7" i="5"/>
  <c r="BN7" i="5"/>
  <c r="BO6" i="5"/>
  <c r="BN6" i="5"/>
  <c r="BO5" i="5"/>
  <c r="BN5" i="5"/>
  <c r="AH14" i="5"/>
  <c r="AI14" i="5"/>
  <c r="AI13" i="5"/>
  <c r="AH13" i="5"/>
  <c r="AI12" i="5"/>
  <c r="AH12" i="5"/>
  <c r="AI11" i="5"/>
  <c r="AH11" i="5"/>
  <c r="AI10" i="5"/>
  <c r="AH10" i="5"/>
  <c r="AI9" i="5"/>
  <c r="AH9" i="5"/>
  <c r="AI8" i="5"/>
  <c r="AH8" i="5"/>
  <c r="AI7" i="5"/>
  <c r="AH7" i="5"/>
  <c r="AI6" i="5"/>
  <c r="AH6" i="5"/>
  <c r="AI5" i="5"/>
  <c r="AH5" i="5"/>
  <c r="HZ14" i="5" l="1"/>
  <c r="HZ13" i="5"/>
  <c r="HZ12" i="5"/>
  <c r="HZ11" i="5"/>
  <c r="HZ10" i="5"/>
  <c r="HZ9" i="5"/>
  <c r="HZ8" i="5"/>
  <c r="HZ7" i="5"/>
  <c r="HZ6" i="5"/>
  <c r="HZ5" i="5"/>
  <c r="HY14" i="5"/>
  <c r="HY13" i="5"/>
  <c r="HY12" i="5"/>
  <c r="HY11" i="5"/>
  <c r="HY10" i="5"/>
  <c r="HY8" i="5"/>
  <c r="HY9" i="5"/>
  <c r="HY7" i="5"/>
  <c r="HY6" i="5"/>
  <c r="HY5" i="5"/>
  <c r="HQ14" i="5"/>
  <c r="HQ13" i="5"/>
  <c r="HQ12" i="5"/>
  <c r="HQ11" i="5"/>
  <c r="HQ10" i="5"/>
  <c r="HQ9" i="5"/>
  <c r="HQ8" i="5"/>
  <c r="HQ7" i="5"/>
  <c r="HQ6" i="5"/>
  <c r="HQ5" i="5"/>
  <c r="HP14" i="5"/>
  <c r="HP13" i="5"/>
  <c r="HP12" i="5"/>
  <c r="HP11" i="5"/>
  <c r="HP10" i="5"/>
  <c r="HP9" i="5"/>
  <c r="HP8" i="5"/>
  <c r="HP7" i="5"/>
  <c r="HP6" i="5"/>
  <c r="HP5" i="5"/>
  <c r="HK14" i="5"/>
  <c r="HK13" i="5"/>
  <c r="HK12" i="5"/>
  <c r="HK11" i="5"/>
  <c r="HK10" i="5"/>
  <c r="HK9" i="5"/>
  <c r="HK8" i="5"/>
  <c r="HK7" i="5"/>
  <c r="HK6" i="5"/>
  <c r="HK5" i="5"/>
  <c r="HJ14" i="5"/>
  <c r="HJ13" i="5"/>
  <c r="HJ12" i="5"/>
  <c r="HJ11" i="5"/>
  <c r="HJ10" i="5"/>
  <c r="HJ9" i="5"/>
  <c r="HJ8" i="5"/>
  <c r="HJ7" i="5"/>
  <c r="HJ6" i="5"/>
  <c r="HJ5" i="5"/>
  <c r="HE14" i="5"/>
  <c r="HE13" i="5"/>
  <c r="HE12" i="5"/>
  <c r="HE11" i="5"/>
  <c r="HE10" i="5"/>
  <c r="HE9" i="5"/>
  <c r="HE8" i="5"/>
  <c r="HE7" i="5"/>
  <c r="HE6" i="5"/>
  <c r="HE5" i="5"/>
  <c r="HD14" i="5"/>
  <c r="HD13" i="5"/>
  <c r="HD12" i="5"/>
  <c r="HD11" i="5"/>
  <c r="HD10" i="5"/>
  <c r="HD9" i="5"/>
  <c r="HD8" i="5"/>
  <c r="HD7" i="5"/>
  <c r="HD6" i="5"/>
  <c r="HD5" i="5"/>
  <c r="GV14" i="5"/>
  <c r="GV13" i="5"/>
  <c r="GV12" i="5"/>
  <c r="GV11" i="5"/>
  <c r="GV10" i="5"/>
  <c r="GV9" i="5"/>
  <c r="GV8" i="5"/>
  <c r="GV7" i="5"/>
  <c r="GV6" i="5"/>
  <c r="GV5" i="5"/>
  <c r="GU14" i="5"/>
  <c r="GU13" i="5"/>
  <c r="GU12" i="5"/>
  <c r="GU11" i="5"/>
  <c r="GU10" i="5"/>
  <c r="GU9" i="5"/>
  <c r="GU8" i="5"/>
  <c r="GU7" i="5"/>
  <c r="GU6" i="5"/>
  <c r="GU5" i="5"/>
  <c r="GD14" i="5"/>
  <c r="GC14" i="5"/>
  <c r="GD13" i="5"/>
  <c r="GC13" i="5"/>
  <c r="GD12" i="5"/>
  <c r="GC12" i="5"/>
  <c r="GD11" i="5"/>
  <c r="GC11" i="5"/>
  <c r="GD10" i="5"/>
  <c r="GC10" i="5"/>
  <c r="GD9" i="5"/>
  <c r="GC9" i="5"/>
  <c r="GD8" i="5"/>
  <c r="GC8" i="5"/>
  <c r="GD7" i="5"/>
  <c r="GC7" i="5"/>
  <c r="GD6" i="5"/>
  <c r="GC6" i="5"/>
  <c r="GD5" i="5"/>
  <c r="GC5" i="5"/>
  <c r="GB14" i="5"/>
  <c r="GA14" i="5"/>
  <c r="GB13" i="5"/>
  <c r="GA13" i="5"/>
  <c r="GB12" i="5"/>
  <c r="GA12" i="5"/>
  <c r="GB11" i="5"/>
  <c r="GA11" i="5"/>
  <c r="GB10" i="5"/>
  <c r="GA10" i="5"/>
  <c r="GB9" i="5"/>
  <c r="GA9" i="5"/>
  <c r="GB8" i="5"/>
  <c r="GA8" i="5"/>
  <c r="GB7" i="5"/>
  <c r="GA7" i="5"/>
  <c r="GB6" i="5"/>
  <c r="GA6" i="5"/>
  <c r="GB5" i="5"/>
  <c r="GA5" i="5"/>
  <c r="FN14" i="5" l="1"/>
  <c r="FM14" i="5"/>
  <c r="FN13" i="5"/>
  <c r="FM13" i="5"/>
  <c r="FN12" i="5"/>
  <c r="FM12" i="5"/>
  <c r="FN11" i="5"/>
  <c r="FM11" i="5"/>
  <c r="FN10" i="5"/>
  <c r="FM10" i="5"/>
  <c r="FN9" i="5"/>
  <c r="FM9" i="5"/>
  <c r="FN8" i="5"/>
  <c r="FM8" i="5"/>
  <c r="FN7" i="5"/>
  <c r="FM7" i="5"/>
  <c r="FN6" i="5"/>
  <c r="FN5" i="5"/>
  <c r="FM6" i="5"/>
  <c r="FM5" i="5"/>
  <c r="FL14" i="5"/>
  <c r="FK14" i="5"/>
  <c r="FL13" i="5"/>
  <c r="FK13" i="5"/>
  <c r="FL12" i="5"/>
  <c r="FK12" i="5"/>
  <c r="FL11" i="5"/>
  <c r="FK11" i="5"/>
  <c r="FL10" i="5"/>
  <c r="FK10" i="5"/>
  <c r="FL9" i="5"/>
  <c r="FK9" i="5"/>
  <c r="FL8" i="5"/>
  <c r="FK8" i="5"/>
  <c r="FL7" i="5"/>
  <c r="FK7" i="5"/>
  <c r="FL6" i="5"/>
  <c r="FK6" i="5"/>
  <c r="FL5" i="5"/>
  <c r="FK5" i="5"/>
  <c r="EX14" i="5"/>
  <c r="EW14" i="5"/>
  <c r="EX13" i="5"/>
  <c r="EW13" i="5"/>
  <c r="EX12" i="5"/>
  <c r="EW12" i="5"/>
  <c r="EX11" i="5"/>
  <c r="EW11" i="5"/>
  <c r="EX10" i="5"/>
  <c r="EW10" i="5"/>
  <c r="EX9" i="5"/>
  <c r="EW9" i="5"/>
  <c r="EX8" i="5"/>
  <c r="EW8" i="5"/>
  <c r="EX7" i="5"/>
  <c r="EW7" i="5"/>
  <c r="EX6" i="5"/>
  <c r="EW6" i="5"/>
  <c r="EX5" i="5"/>
  <c r="EW5" i="5"/>
  <c r="EV14" i="5"/>
  <c r="EU14" i="5"/>
  <c r="EV13" i="5"/>
  <c r="EU13" i="5"/>
  <c r="EV12" i="5"/>
  <c r="EU12" i="5"/>
  <c r="EV11" i="5"/>
  <c r="EU11" i="5"/>
  <c r="EV10" i="5"/>
  <c r="EU10" i="5"/>
  <c r="EV9" i="5"/>
  <c r="EU9" i="5"/>
  <c r="EV8" i="5"/>
  <c r="EU8" i="5"/>
  <c r="EV7" i="5"/>
  <c r="EU7" i="5"/>
  <c r="EV6" i="5"/>
  <c r="EU6" i="5"/>
  <c r="EV5" i="5"/>
  <c r="EU5" i="5"/>
  <c r="DE14" i="5"/>
  <c r="DD14" i="5"/>
  <c r="DE13" i="5"/>
  <c r="DD13" i="5"/>
  <c r="DE12" i="5"/>
  <c r="DD12" i="5"/>
  <c r="DE11" i="5"/>
  <c r="DD11" i="5"/>
  <c r="DE10" i="5"/>
  <c r="DD10" i="5"/>
  <c r="DE9" i="5"/>
  <c r="DD9" i="5"/>
  <c r="DE8" i="5"/>
  <c r="DD8" i="5"/>
  <c r="DE7" i="5"/>
  <c r="DD7" i="5"/>
  <c r="DE6" i="5"/>
  <c r="DD6" i="5"/>
  <c r="DE5" i="5"/>
  <c r="DD5" i="5"/>
  <c r="CO14" i="5"/>
  <c r="CN14" i="5"/>
  <c r="CO13" i="5"/>
  <c r="CN13" i="5"/>
  <c r="CO12" i="5"/>
  <c r="CN12" i="5"/>
  <c r="CO11" i="5"/>
  <c r="CN11" i="5"/>
  <c r="CO10" i="5"/>
  <c r="CN10" i="5"/>
  <c r="CO9" i="5"/>
  <c r="CN9" i="5"/>
  <c r="CO8" i="5"/>
  <c r="CN8" i="5"/>
  <c r="CO7" i="5"/>
  <c r="CN7" i="5"/>
  <c r="CO6" i="5"/>
  <c r="CN6" i="5"/>
  <c r="CO5" i="5"/>
  <c r="CN5" i="5"/>
  <c r="CM14" i="5"/>
  <c r="CL14" i="5"/>
  <c r="CM13" i="5"/>
  <c r="CL13" i="5"/>
  <c r="CM12" i="5"/>
  <c r="CL12" i="5"/>
  <c r="CM11" i="5"/>
  <c r="CL11" i="5"/>
  <c r="CM10" i="5"/>
  <c r="CL10" i="5"/>
  <c r="CM9" i="5"/>
  <c r="CL9" i="5"/>
  <c r="CM8" i="5"/>
  <c r="CL8" i="5"/>
  <c r="CM7" i="5"/>
  <c r="CL7" i="5"/>
  <c r="CM6" i="5"/>
  <c r="CL6" i="5"/>
  <c r="CM5" i="5"/>
  <c r="CL5" i="5"/>
  <c r="BM14" i="5"/>
  <c r="BL14" i="5"/>
  <c r="BM13" i="5"/>
  <c r="BL13" i="5"/>
  <c r="BM12" i="5"/>
  <c r="BL12" i="5"/>
  <c r="BM11" i="5"/>
  <c r="BL11" i="5"/>
  <c r="BM10" i="5"/>
  <c r="BL10" i="5"/>
  <c r="BM9" i="5"/>
  <c r="BL9" i="5"/>
  <c r="BM8" i="5"/>
  <c r="BL8" i="5"/>
  <c r="BM7" i="5"/>
  <c r="BL7" i="5"/>
  <c r="BM6" i="5"/>
  <c r="BL6" i="5"/>
  <c r="BM5" i="5"/>
  <c r="BL5" i="5"/>
  <c r="BK14" i="5"/>
  <c r="BJ14" i="5"/>
  <c r="BK13" i="5"/>
  <c r="BJ13" i="5"/>
  <c r="BK12" i="5"/>
  <c r="BJ12" i="5"/>
  <c r="BK11" i="5"/>
  <c r="BJ11" i="5"/>
  <c r="BK10" i="5"/>
  <c r="BJ10" i="5"/>
  <c r="BK9" i="5"/>
  <c r="BJ9" i="5"/>
  <c r="BK8" i="5"/>
  <c r="BJ8" i="5"/>
  <c r="BK7" i="5"/>
  <c r="BJ7" i="5"/>
  <c r="BK6" i="5"/>
  <c r="BJ6" i="5"/>
  <c r="BK5" i="5"/>
  <c r="BJ5" i="5"/>
  <c r="AW14" i="5"/>
  <c r="AV14" i="5"/>
  <c r="AW13" i="5"/>
  <c r="AV13" i="5"/>
  <c r="AW12" i="5"/>
  <c r="AV12" i="5"/>
  <c r="AW11" i="5"/>
  <c r="AV11" i="5"/>
  <c r="AW10" i="5"/>
  <c r="AV10" i="5"/>
  <c r="AW9" i="5"/>
  <c r="AV9" i="5"/>
  <c r="AW8" i="5"/>
  <c r="AV8" i="5"/>
  <c r="AW7" i="5"/>
  <c r="AV7" i="5"/>
  <c r="AW6" i="5"/>
  <c r="AV6" i="5"/>
  <c r="AW5" i="5"/>
  <c r="AV5" i="5"/>
  <c r="AU14" i="5"/>
  <c r="AT14" i="5"/>
  <c r="AU13" i="5"/>
  <c r="AT13" i="5"/>
  <c r="AU12" i="5"/>
  <c r="AT12" i="5"/>
  <c r="AU11" i="5"/>
  <c r="AT11" i="5"/>
  <c r="AU10" i="5"/>
  <c r="AT10" i="5"/>
  <c r="AU9" i="5"/>
  <c r="AT9" i="5"/>
  <c r="AU8" i="5"/>
  <c r="AT8" i="5"/>
  <c r="AU7" i="5"/>
  <c r="AT7" i="5"/>
  <c r="AU6" i="5"/>
  <c r="AT6" i="5"/>
  <c r="AU5" i="5"/>
  <c r="AT5" i="5"/>
  <c r="AG14" i="5"/>
  <c r="AF14" i="5"/>
  <c r="AE14" i="5"/>
  <c r="AD14" i="5"/>
  <c r="AG13" i="5"/>
  <c r="AF13" i="5"/>
  <c r="AE13" i="5"/>
  <c r="AD13" i="5"/>
  <c r="AG12" i="5"/>
  <c r="AF12" i="5"/>
  <c r="AE12" i="5"/>
  <c r="AD12" i="5"/>
  <c r="AG11" i="5"/>
  <c r="AF11" i="5"/>
  <c r="AE11" i="5"/>
  <c r="AD11" i="5"/>
  <c r="AG10" i="5"/>
  <c r="AF10" i="5"/>
  <c r="AE10" i="5"/>
  <c r="AD10" i="5"/>
  <c r="AG9" i="5"/>
  <c r="AF9" i="5"/>
  <c r="AE9" i="5"/>
  <c r="AD9" i="5"/>
  <c r="AG8" i="5"/>
  <c r="AF8" i="5"/>
  <c r="AG7" i="5"/>
  <c r="AF7" i="5"/>
  <c r="AE8" i="5"/>
  <c r="AD8" i="5"/>
  <c r="AE7" i="5"/>
  <c r="AD7" i="5"/>
  <c r="AG6" i="5"/>
  <c r="AF6" i="5"/>
  <c r="AE6" i="5"/>
  <c r="AD6" i="5"/>
  <c r="AE5" i="5"/>
  <c r="AD5" i="5"/>
  <c r="AG5" i="5"/>
  <c r="AF5" i="5"/>
  <c r="AP15" i="5" l="1"/>
  <c r="AQ14" i="5"/>
  <c r="AQ13" i="5"/>
  <c r="AP13" i="5"/>
  <c r="AQ12" i="5"/>
  <c r="AP12" i="5"/>
  <c r="AQ11" i="5"/>
  <c r="AP11" i="5"/>
  <c r="AQ10" i="5"/>
  <c r="AP10" i="5"/>
  <c r="AQ9" i="5"/>
  <c r="AP9" i="5"/>
  <c r="AQ8" i="5"/>
  <c r="AP8" i="5"/>
  <c r="AQ7" i="5"/>
  <c r="AQ6" i="5"/>
  <c r="AQ5" i="5"/>
  <c r="AP5" i="5"/>
  <c r="X8" i="11" l="1"/>
  <c r="X7" i="11"/>
  <c r="X6" i="11"/>
  <c r="X5" i="11"/>
  <c r="X4" i="11"/>
  <c r="X3" i="11"/>
  <c r="EF5" i="5" l="1"/>
  <c r="EF6" i="5"/>
  <c r="EF7" i="5"/>
  <c r="EF8" i="5"/>
  <c r="EF9" i="5"/>
  <c r="EF10" i="5"/>
  <c r="EF11" i="5"/>
  <c r="EF12" i="5"/>
  <c r="EF13" i="5"/>
  <c r="EF14" i="5"/>
  <c r="DZ5" i="5"/>
  <c r="EA5" i="5"/>
  <c r="DZ6" i="5"/>
  <c r="EA6" i="5"/>
  <c r="DZ7" i="5"/>
  <c r="EA7" i="5"/>
  <c r="DZ8" i="5"/>
  <c r="EA8" i="5"/>
  <c r="DZ9" i="5"/>
  <c r="EA9" i="5"/>
  <c r="DZ10" i="5"/>
  <c r="EA10" i="5"/>
  <c r="DZ11" i="5"/>
  <c r="EA11" i="5"/>
  <c r="DZ12" i="5"/>
  <c r="EA12" i="5"/>
  <c r="DZ13" i="5"/>
  <c r="EA13" i="5"/>
  <c r="DZ14" i="5"/>
  <c r="EA14" i="5"/>
  <c r="DZ15" i="5"/>
  <c r="DT5" i="5"/>
  <c r="DT6" i="5"/>
  <c r="DT7" i="5"/>
  <c r="DT8" i="5"/>
  <c r="DT9" i="5"/>
  <c r="DT10" i="5"/>
  <c r="DT11" i="5"/>
  <c r="DT12" i="5"/>
  <c r="DT13" i="5"/>
  <c r="DT14" i="5"/>
  <c r="DN5" i="5"/>
  <c r="DO5" i="5"/>
  <c r="DN6" i="5"/>
  <c r="DO6" i="5"/>
  <c r="DN7" i="5"/>
  <c r="DO7" i="5"/>
  <c r="DN8" i="5"/>
  <c r="DO8" i="5"/>
  <c r="DN9" i="5"/>
  <c r="DO9" i="5"/>
  <c r="DN10" i="5"/>
  <c r="DO10" i="5"/>
  <c r="DN11" i="5"/>
  <c r="DO11" i="5"/>
  <c r="DN12" i="5"/>
  <c r="DO12" i="5"/>
  <c r="DN13" i="5"/>
  <c r="DO13" i="5"/>
  <c r="DN14" i="5"/>
  <c r="DO14" i="5"/>
  <c r="DN15" i="5"/>
  <c r="EE5" i="5"/>
  <c r="EE6" i="5"/>
  <c r="EE7" i="5"/>
  <c r="EE8" i="5"/>
  <c r="EE9" i="5"/>
  <c r="EE10" i="5"/>
  <c r="EE11" i="5"/>
  <c r="EE12" i="5"/>
  <c r="EE13" i="5"/>
  <c r="EE14" i="5"/>
  <c r="DX5" i="5"/>
  <c r="DY5" i="5"/>
  <c r="DX6" i="5"/>
  <c r="DY6" i="5"/>
  <c r="DX7" i="5"/>
  <c r="DY7" i="5"/>
  <c r="DX8" i="5"/>
  <c r="DY8" i="5"/>
  <c r="DX9" i="5"/>
  <c r="DY9" i="5"/>
  <c r="DX10" i="5"/>
  <c r="DY10" i="5"/>
  <c r="DX11" i="5"/>
  <c r="DY11" i="5"/>
  <c r="DX12" i="5"/>
  <c r="DY12" i="5"/>
  <c r="DX13" i="5"/>
  <c r="DY13" i="5"/>
  <c r="DX14" i="5"/>
  <c r="DY14" i="5"/>
  <c r="DX15" i="5"/>
  <c r="DS5" i="5"/>
  <c r="DS6" i="5"/>
  <c r="DS7" i="5"/>
  <c r="DS8" i="5"/>
  <c r="DS9" i="5"/>
  <c r="DS10" i="5"/>
  <c r="DS11" i="5"/>
  <c r="DS12" i="5"/>
  <c r="DS13" i="5"/>
  <c r="DS14" i="5"/>
  <c r="DL5" i="5"/>
  <c r="DM5" i="5"/>
  <c r="DL6" i="5"/>
  <c r="DM6" i="5"/>
  <c r="DL7" i="5"/>
  <c r="DM7" i="5"/>
  <c r="DL8" i="5"/>
  <c r="DM8" i="5"/>
  <c r="DL9" i="5"/>
  <c r="DM9" i="5"/>
  <c r="DL10" i="5"/>
  <c r="DM10" i="5"/>
  <c r="DL11" i="5"/>
  <c r="DM11" i="5"/>
  <c r="DL12" i="5"/>
  <c r="DM12" i="5"/>
  <c r="DL13" i="5"/>
  <c r="DM13" i="5"/>
  <c r="DL14" i="5"/>
  <c r="DM14" i="5"/>
  <c r="DL15" i="5"/>
  <c r="EQ5" i="5"/>
  <c r="ER5" i="5"/>
  <c r="FG5" i="5"/>
  <c r="FH5" i="5"/>
  <c r="FW5" i="5"/>
  <c r="FX5" i="5"/>
  <c r="GQ5" i="5"/>
  <c r="GR5" i="5"/>
  <c r="GS5" i="5"/>
  <c r="GZ5" i="5"/>
  <c r="HA5" i="5"/>
  <c r="HB5" i="5"/>
  <c r="ER6" i="5"/>
  <c r="FG6" i="5"/>
  <c r="FH6" i="5"/>
  <c r="FW6" i="5"/>
  <c r="FX6" i="5"/>
  <c r="GQ6" i="5"/>
  <c r="GR6" i="5"/>
  <c r="GS6" i="5"/>
  <c r="GZ6" i="5"/>
  <c r="HA6" i="5"/>
  <c r="HB6" i="5"/>
  <c r="ER7" i="5"/>
  <c r="FG7" i="5"/>
  <c r="FH7" i="5"/>
  <c r="FW7" i="5"/>
  <c r="FX7" i="5"/>
  <c r="GQ7" i="5"/>
  <c r="GR7" i="5"/>
  <c r="GS7" i="5"/>
  <c r="GZ7" i="5"/>
  <c r="HA7" i="5"/>
  <c r="HB7" i="5"/>
  <c r="ER8" i="5"/>
  <c r="FG8" i="5"/>
  <c r="FH8" i="5"/>
  <c r="FW8" i="5"/>
  <c r="FX8" i="5"/>
  <c r="GQ8" i="5"/>
  <c r="GR8" i="5"/>
  <c r="GS8" i="5"/>
  <c r="GZ8" i="5"/>
  <c r="HA8" i="5"/>
  <c r="HB8" i="5"/>
  <c r="ER9" i="5"/>
  <c r="FG9" i="5"/>
  <c r="FH9" i="5"/>
  <c r="FW9" i="5"/>
  <c r="FX9" i="5"/>
  <c r="GQ9" i="5"/>
  <c r="GR9" i="5"/>
  <c r="GS9" i="5"/>
  <c r="GZ9" i="5"/>
  <c r="HA9" i="5"/>
  <c r="HB9" i="5"/>
  <c r="ER10" i="5"/>
  <c r="FH10" i="5"/>
  <c r="FX10" i="5"/>
  <c r="GQ10" i="5"/>
  <c r="GR10" i="5"/>
  <c r="GS10" i="5"/>
  <c r="GZ10" i="5"/>
  <c r="HA10" i="5"/>
  <c r="HB10" i="5"/>
  <c r="ER11" i="5"/>
  <c r="FG11" i="5"/>
  <c r="FH11" i="5"/>
  <c r="FW11" i="5"/>
  <c r="FX11" i="5"/>
  <c r="GQ11" i="5"/>
  <c r="GR11" i="5"/>
  <c r="GS11" i="5"/>
  <c r="GZ11" i="5"/>
  <c r="HA11" i="5"/>
  <c r="HB11" i="5"/>
  <c r="ER12" i="5"/>
  <c r="FG12" i="5"/>
  <c r="FH12" i="5"/>
  <c r="FW12" i="5"/>
  <c r="FX12" i="5"/>
  <c r="GQ12" i="5"/>
  <c r="GR12" i="5"/>
  <c r="GS12" i="5"/>
  <c r="GZ12" i="5"/>
  <c r="HA12" i="5"/>
  <c r="HB12" i="5"/>
  <c r="ER13" i="5"/>
  <c r="FG13" i="5"/>
  <c r="FH13" i="5"/>
  <c r="FW13" i="5"/>
  <c r="FX13" i="5"/>
  <c r="GQ13" i="5"/>
  <c r="GR13" i="5"/>
  <c r="GS13" i="5"/>
  <c r="GZ13" i="5"/>
  <c r="HA13" i="5"/>
  <c r="HB13" i="5"/>
  <c r="ER14" i="5"/>
  <c r="FG14" i="5"/>
  <c r="FH14" i="5"/>
  <c r="FX14" i="5"/>
  <c r="GQ14" i="5"/>
  <c r="GR14" i="5"/>
  <c r="GS14" i="5"/>
  <c r="GZ14" i="5"/>
  <c r="HB14" i="5"/>
  <c r="FG15" i="5"/>
  <c r="FW15" i="5"/>
  <c r="GQ15" i="5"/>
  <c r="GR15" i="5"/>
  <c r="GS15" i="5"/>
  <c r="GZ15" i="5"/>
  <c r="HA15" i="5"/>
  <c r="HB15" i="5"/>
  <c r="HV5" i="5"/>
  <c r="HV6" i="5"/>
  <c r="HV7" i="5"/>
  <c r="HV8" i="5"/>
  <c r="HV9" i="5"/>
  <c r="HV10" i="5"/>
  <c r="HV11" i="5"/>
  <c r="HV12" i="5"/>
  <c r="HV13" i="5"/>
  <c r="HV14" i="5"/>
  <c r="HV15" i="5"/>
  <c r="HM5" i="5"/>
  <c r="HM6" i="5"/>
  <c r="HM7" i="5"/>
  <c r="HM8" i="5"/>
  <c r="HM9" i="5"/>
  <c r="HM10" i="5"/>
  <c r="HM11" i="5"/>
  <c r="HM12" i="5"/>
  <c r="HM13" i="5"/>
  <c r="HM14" i="5"/>
  <c r="HG14" i="5"/>
  <c r="T5" i="5"/>
  <c r="U5" i="5"/>
  <c r="T6" i="5"/>
  <c r="U6" i="5"/>
  <c r="T7" i="5"/>
  <c r="U7" i="5"/>
  <c r="T8" i="5"/>
  <c r="U8" i="5"/>
  <c r="T9" i="5"/>
  <c r="U9" i="5"/>
  <c r="T10" i="5"/>
  <c r="U10" i="5"/>
  <c r="T11" i="5"/>
  <c r="U11" i="5"/>
  <c r="T12" i="5"/>
  <c r="U12" i="5"/>
  <c r="T13" i="5"/>
  <c r="U13" i="5"/>
  <c r="T14" i="5"/>
  <c r="U14" i="5"/>
  <c r="T15" i="5"/>
  <c r="N5" i="5"/>
  <c r="O5" i="5"/>
  <c r="N6" i="5"/>
  <c r="O6" i="5"/>
  <c r="N7" i="5"/>
  <c r="O7" i="5"/>
  <c r="N8" i="5"/>
  <c r="O8" i="5"/>
  <c r="N9" i="5"/>
  <c r="O9" i="5"/>
  <c r="N10" i="5"/>
  <c r="O10" i="5"/>
  <c r="N11" i="5"/>
  <c r="O11" i="5"/>
  <c r="N12" i="5"/>
  <c r="O12" i="5"/>
  <c r="N13" i="5"/>
  <c r="O13" i="5"/>
  <c r="N14" i="5"/>
  <c r="O14" i="5"/>
  <c r="N15" i="5"/>
  <c r="I5" i="5"/>
  <c r="I6" i="5"/>
  <c r="I7" i="5"/>
  <c r="I8" i="5"/>
  <c r="I9" i="5"/>
  <c r="I10" i="5"/>
  <c r="I11" i="5"/>
  <c r="I12" i="5"/>
  <c r="I13" i="5"/>
  <c r="I14" i="5"/>
  <c r="D5" i="5"/>
  <c r="E5" i="5"/>
  <c r="D6" i="5"/>
  <c r="E6" i="5"/>
  <c r="D7" i="5"/>
  <c r="E7" i="5"/>
  <c r="D8" i="5"/>
  <c r="E8" i="5"/>
  <c r="D9" i="5"/>
  <c r="E9" i="5"/>
  <c r="D10" i="5"/>
  <c r="E10" i="5"/>
  <c r="D11" i="5"/>
  <c r="E11" i="5"/>
  <c r="D12" i="5"/>
  <c r="E12" i="5"/>
  <c r="D13" i="5"/>
  <c r="E13" i="5"/>
  <c r="D14" i="5"/>
  <c r="E14" i="5"/>
  <c r="D15" i="5"/>
  <c r="HU5" i="5"/>
  <c r="HU6" i="5"/>
  <c r="HU7" i="5"/>
  <c r="HU8" i="5"/>
  <c r="HU9" i="5"/>
  <c r="HU10" i="5"/>
  <c r="HU11" i="5"/>
  <c r="HU12" i="5"/>
  <c r="HU13" i="5"/>
  <c r="HU14" i="5"/>
  <c r="HU15" i="5"/>
  <c r="HL5" i="5"/>
  <c r="HL6" i="5"/>
  <c r="HL7" i="5"/>
  <c r="HL8" i="5"/>
  <c r="HL9" i="5"/>
  <c r="HL10" i="5"/>
  <c r="HL11" i="5"/>
  <c r="HL12" i="5"/>
  <c r="HL13" i="5"/>
  <c r="HL14" i="5"/>
  <c r="HF12" i="5"/>
  <c r="HF13" i="5"/>
  <c r="H5" i="5"/>
  <c r="H6" i="5"/>
  <c r="H7" i="5"/>
  <c r="H8" i="5"/>
  <c r="H9" i="5"/>
  <c r="H10" i="5"/>
  <c r="H11" i="5"/>
  <c r="H12" i="5"/>
  <c r="H13" i="5"/>
  <c r="H14" i="5"/>
  <c r="B5" i="5"/>
  <c r="C5" i="5"/>
  <c r="B6" i="5"/>
  <c r="C6" i="5"/>
  <c r="B7" i="5"/>
  <c r="C7" i="5"/>
  <c r="B8" i="5"/>
  <c r="C8" i="5"/>
  <c r="B9" i="5"/>
  <c r="C9" i="5"/>
  <c r="B10" i="5"/>
  <c r="C10" i="5"/>
  <c r="B11" i="5"/>
  <c r="C11" i="5"/>
  <c r="B12" i="5"/>
  <c r="C12" i="5"/>
  <c r="B13" i="5"/>
  <c r="C13" i="5"/>
  <c r="B14" i="5"/>
  <c r="C14" i="5"/>
  <c r="B15" i="5"/>
  <c r="HW5" i="5"/>
  <c r="HW6" i="5"/>
  <c r="HW8" i="5"/>
  <c r="HW9" i="5"/>
  <c r="HW10" i="5"/>
  <c r="HW11" i="5"/>
  <c r="HW12" i="5"/>
  <c r="HW13" i="5"/>
  <c r="HW14" i="5"/>
  <c r="HW15" i="5"/>
  <c r="HN5" i="5"/>
  <c r="HN6" i="5"/>
  <c r="HN7" i="5"/>
  <c r="HN8" i="5"/>
  <c r="HN9" i="5"/>
  <c r="HN10" i="5"/>
  <c r="HN11" i="5"/>
  <c r="HN12" i="5"/>
  <c r="HN13" i="5"/>
  <c r="HN14" i="5"/>
  <c r="HH12" i="5"/>
  <c r="HH13" i="5"/>
  <c r="HH14" i="5"/>
  <c r="CX5" i="5" l="1"/>
  <c r="CY5" i="5"/>
  <c r="CX6" i="5"/>
  <c r="CY6" i="5"/>
  <c r="CX7" i="5"/>
  <c r="CY7" i="5"/>
  <c r="CX8" i="5"/>
  <c r="CY8" i="5"/>
  <c r="CX9" i="5"/>
  <c r="CY9" i="5"/>
  <c r="CX10" i="5"/>
  <c r="CY10" i="5"/>
  <c r="CX11" i="5"/>
  <c r="CY11" i="5"/>
  <c r="CX12" i="5"/>
  <c r="CY12" i="5"/>
  <c r="CX13" i="5"/>
  <c r="CY13" i="5"/>
  <c r="CX14" i="5"/>
  <c r="CY14" i="5"/>
  <c r="CX15" i="5"/>
  <c r="CH5" i="5"/>
  <c r="CI5" i="5"/>
  <c r="CH6" i="5"/>
  <c r="CI6" i="5"/>
  <c r="CH7" i="5"/>
  <c r="CI7" i="5"/>
  <c r="CH8" i="5"/>
  <c r="CI8" i="5"/>
  <c r="CH9" i="5"/>
  <c r="CI9" i="5"/>
  <c r="CH10" i="5"/>
  <c r="CI10" i="5"/>
  <c r="CH11" i="5"/>
  <c r="CI11" i="5"/>
  <c r="CH12" i="5"/>
  <c r="CI12" i="5"/>
  <c r="CH13" i="5"/>
  <c r="CI13" i="5"/>
  <c r="CH14" i="5"/>
  <c r="CI14" i="5"/>
  <c r="CH15" i="5"/>
  <c r="BV5" i="5" l="1"/>
  <c r="BW5" i="5"/>
  <c r="BW6" i="5"/>
  <c r="BV7" i="5"/>
  <c r="BW7" i="5"/>
  <c r="BW8" i="5"/>
  <c r="BV9" i="5"/>
  <c r="BW9" i="5"/>
  <c r="BV10" i="5"/>
  <c r="BW10" i="5"/>
  <c r="BV11" i="5"/>
  <c r="BW11" i="5"/>
  <c r="BV12" i="5"/>
  <c r="BW12" i="5"/>
  <c r="BV13" i="5"/>
  <c r="BW13" i="5"/>
  <c r="BV14" i="5"/>
  <c r="BW14" i="5"/>
  <c r="BV15" i="5"/>
  <c r="BF5" i="5"/>
  <c r="BG5" i="5"/>
  <c r="BG6" i="5"/>
  <c r="BG7" i="5"/>
  <c r="BF8" i="5"/>
  <c r="BG8" i="5"/>
  <c r="BF9" i="5"/>
  <c r="BG9" i="5"/>
  <c r="BF10" i="5"/>
  <c r="BG10" i="5"/>
  <c r="BG11" i="5"/>
  <c r="BF12" i="5"/>
  <c r="BG12" i="5"/>
  <c r="BG13" i="5"/>
  <c r="BF14" i="5"/>
  <c r="BG14" i="5"/>
  <c r="BF15" i="5"/>
  <c r="AC5" i="5"/>
  <c r="AC6" i="5"/>
  <c r="AC8" i="5"/>
  <c r="AC9" i="5"/>
  <c r="AC10" i="5"/>
  <c r="AC11" i="5"/>
  <c r="AC12" i="5"/>
  <c r="AC13" i="5"/>
  <c r="AC14" i="5"/>
  <c r="Z5" i="5"/>
  <c r="Z6" i="5"/>
  <c r="Z7" i="5"/>
  <c r="Z8" i="5"/>
  <c r="Z9" i="5"/>
  <c r="Z10" i="5"/>
  <c r="Z11" i="5"/>
  <c r="Z12" i="5"/>
  <c r="Z13" i="5"/>
  <c r="Z14" i="5"/>
  <c r="Z15" i="5"/>
  <c r="K13" i="9" l="1"/>
  <c r="DT15" i="5" s="1"/>
  <c r="S13" i="4"/>
  <c r="FX15" i="5" s="1"/>
  <c r="Q13" i="4"/>
  <c r="FH15" i="5" s="1"/>
  <c r="O13" i="4"/>
  <c r="ER15" i="5" s="1"/>
  <c r="M13" i="4"/>
  <c r="K13" i="4"/>
  <c r="I13" i="4"/>
  <c r="G13" i="4"/>
  <c r="E13" i="4"/>
  <c r="C13" i="4"/>
  <c r="N13" i="9"/>
  <c r="EF15" i="5" s="1"/>
  <c r="M13" i="9"/>
  <c r="EA15" i="5" s="1"/>
  <c r="J13" i="9"/>
  <c r="DO15" i="5" s="1"/>
  <c r="H13" i="9"/>
  <c r="F13" i="9"/>
  <c r="D13" i="9"/>
  <c r="I15" i="5" s="1"/>
  <c r="C13" i="9"/>
  <c r="E15" i="5" s="1"/>
  <c r="J13" i="7"/>
  <c r="EE15" i="5" s="1"/>
  <c r="I13" i="7"/>
  <c r="DY15" i="5" s="1"/>
  <c r="G13" i="7"/>
  <c r="DS15" i="5" s="1"/>
  <c r="F13" i="7"/>
  <c r="DM15" i="5" s="1"/>
  <c r="D13" i="7"/>
  <c r="H15" i="5" s="1"/>
  <c r="C13" i="7"/>
  <c r="C15" i="5" s="1"/>
  <c r="BG15" i="5" l="1"/>
  <c r="BW15" i="5"/>
  <c r="AQ15" i="5"/>
  <c r="CI15" i="5"/>
  <c r="CY15" i="5"/>
  <c r="V9" i="4"/>
  <c r="HH11" i="5" s="1"/>
  <c r="V8" i="4"/>
  <c r="HH10" i="5" s="1"/>
  <c r="V4" i="4"/>
  <c r="HH6" i="5" s="1"/>
  <c r="V3" i="4"/>
  <c r="HH5" i="5" s="1"/>
  <c r="V7" i="4"/>
  <c r="HH9" i="5" s="1"/>
  <c r="V6" i="4"/>
  <c r="HH8" i="5" s="1"/>
  <c r="V5" i="4"/>
  <c r="HH7" i="5" s="1"/>
  <c r="Q11" i="9" l="1"/>
  <c r="HG13" i="5" s="1"/>
  <c r="Q10" i="9"/>
  <c r="HG12" i="5" s="1"/>
  <c r="Q9" i="9"/>
  <c r="HG11" i="5" s="1"/>
  <c r="Q8" i="9"/>
  <c r="HG10" i="5" s="1"/>
  <c r="Q7" i="9"/>
  <c r="HG9" i="5" s="1"/>
  <c r="Q6" i="9"/>
  <c r="HG8" i="5" s="1"/>
  <c r="Q5" i="9"/>
  <c r="HG7" i="5" s="1"/>
  <c r="Q4" i="9"/>
  <c r="HG6" i="5" s="1"/>
  <c r="Q3" i="9"/>
  <c r="HG5" i="5" s="1"/>
  <c r="M12" i="7"/>
  <c r="HF14" i="5" s="1"/>
  <c r="M8" i="7"/>
  <c r="HF10" i="5" s="1"/>
  <c r="M7" i="7"/>
  <c r="HF9" i="5" s="1"/>
  <c r="M6" i="7"/>
  <c r="HF8" i="5" s="1"/>
  <c r="M4" i="7"/>
  <c r="HF6" i="5" s="1"/>
  <c r="M3" i="7"/>
  <c r="HF5" i="5" s="1"/>
  <c r="M9" i="7" l="1"/>
  <c r="HF11" i="5" s="1"/>
  <c r="M5" i="7"/>
  <c r="HF7" i="5" s="1"/>
</calcChain>
</file>

<file path=xl/sharedStrings.xml><?xml version="1.0" encoding="utf-8"?>
<sst xmlns="http://schemas.openxmlformats.org/spreadsheetml/2006/main" count="2809" uniqueCount="309">
  <si>
    <t># of Measures Met</t>
  </si>
  <si>
    <t># of Measures Not Met</t>
  </si>
  <si>
    <t>% of Measures Met</t>
  </si>
  <si>
    <t>% of Withhold</t>
  </si>
  <si>
    <t>Rate</t>
  </si>
  <si>
    <t>Met/Not Met</t>
  </si>
  <si>
    <t>Total</t>
  </si>
  <si>
    <t>Met</t>
  </si>
  <si>
    <t>Not Met</t>
  </si>
  <si>
    <t>Molina</t>
  </si>
  <si>
    <t>Care1st</t>
  </si>
  <si>
    <t>CHG</t>
  </si>
  <si>
    <t>Health Net</t>
  </si>
  <si>
    <t>HPSM</t>
  </si>
  <si>
    <t>LA Care</t>
  </si>
  <si>
    <t>IEHP</t>
  </si>
  <si>
    <t>California Averages</t>
  </si>
  <si>
    <t>NA</t>
  </si>
  <si>
    <t xml:space="preserve">Met </t>
  </si>
  <si>
    <t xml:space="preserve">Total # of Measures </t>
  </si>
  <si>
    <t>CalOptima</t>
  </si>
  <si>
    <t>SCFHP</t>
  </si>
  <si>
    <t>Percent Met</t>
  </si>
  <si>
    <t>Blue Cross</t>
  </si>
  <si>
    <t xml:space="preserve">California Averages </t>
  </si>
  <si>
    <t>Notes:</t>
  </si>
  <si>
    <t xml:space="preserve">CMS released information publically for CY 2016 quality withhold measures and may be reviewed here:  </t>
  </si>
  <si>
    <t>https://www.cms.gov/Medicare-Medicaid-Coordination/Medicare-and-Medicaid-Coordination/Medicare-Medicaid-Coordination-Office/FinancialAlignmentInitiative/Downloads/QualityWithholdResultsReport_CA_DY2_06192018.pdf</t>
  </si>
  <si>
    <t>67.8%**</t>
  </si>
  <si>
    <t>109.5**</t>
  </si>
  <si>
    <t>72.9**</t>
  </si>
  <si>
    <t>89.6**</t>
  </si>
  <si>
    <t>55.7%**</t>
  </si>
  <si>
    <t>CW11 – Controlling
Blood Pressure*</t>
  </si>
  <si>
    <t>61.80%**</t>
  </si>
  <si>
    <t>42.00%**</t>
  </si>
  <si>
    <t>51.80%**</t>
  </si>
  <si>
    <t>54.60%**</t>
  </si>
  <si>
    <t>15.60%**</t>
  </si>
  <si>
    <t>76.90%**</t>
  </si>
  <si>
    <t>38.50%**</t>
  </si>
  <si>
    <t>62.90%**</t>
  </si>
  <si>
    <t>75.40%**</t>
  </si>
  <si>
    <t>33.30%**</t>
  </si>
  <si>
    <t>% of Withhold Received</t>
  </si>
  <si>
    <t>Total # of Measures</t>
  </si>
  <si>
    <t>Met / Not Met</t>
  </si>
  <si>
    <t>CW2 – Consumer Governance Board
Core 5.3
Benchmark 100%</t>
  </si>
  <si>
    <t>CW5 – Getting Appointments and Care Quickly
CAHPS
Benchmark 74%</t>
  </si>
  <si>
    <t>Notes: CalOptima and SCFHP started in 2015</t>
  </si>
  <si>
    <t>CW8 –  Follow-up After Hospitalization for Mental Illness
Benchmark 56%</t>
  </si>
  <si>
    <t>CW1 – Assessments
Core 2.1
Benchmark 88.2%</t>
  </si>
  <si>
    <t>CW3 – Consumer Governance Board
CAHPS
Benchmark 86.0%</t>
  </si>
  <si>
    <t>CW7 –  Annual Flu Vaccine
Benchmark 69%</t>
  </si>
  <si>
    <t>CW13 – Encounter Data
Benchmark 80%</t>
  </si>
  <si>
    <t>CAW1 – Documentation of Care Goals
CA 1.6
Benchmark 90%</t>
  </si>
  <si>
    <t>CAW5 –  Ensuring Physical Access to Buildings, Services and Equipment
CA 3.1
Benchmark 100%</t>
  </si>
  <si>
    <t>CAW4 –  Interaction with Care Team
CA 1.12
Benchmark 90%</t>
  </si>
  <si>
    <t>CAW2 –  Behavioral Health Shared Accountability: Policies and Procedures
CA 2.2
Benchmark 100%</t>
  </si>
  <si>
    <t>https://www.cms.gov/Medicare-Medicaid-Coordination/Medicare-and-Medicaid-Coordination/Medicare-Medicaid-Coordination-Office/FinancialAlignmentInitiative/Downloads/QualityWithholdResultsReport_CA_DY1_06192018.pdf</t>
  </si>
  <si>
    <t xml:space="preserve">CMS released information publically for CY 2014 quality withhold measures and may be reviewed here:  </t>
  </si>
  <si>
    <t xml:space="preserve">CMS released information publically for CY 2015 quality withhold measures and may be reviewed here:  </t>
  </si>
  <si>
    <t>CA1.7</t>
  </si>
  <si>
    <t>CA4.1</t>
  </si>
  <si>
    <t>CA1.6</t>
  </si>
  <si>
    <t xml:space="preserve">1. Results for each measure is based on whether the MMP's CY 2017 performance rate met the benchmark or gap closure target. </t>
  </si>
  <si>
    <t xml:space="preserve">2. There were two way to meet the measure for 2017, either by meeting the benchmark or gap closure target. MMPs that didn't meet the benchmark but are identified as having met the measure met the gap closure target. </t>
  </si>
  <si>
    <t>4. California Averages were not provided for CY2017.</t>
  </si>
  <si>
    <t>% Met</t>
  </si>
  <si>
    <t>Met / Not 
Met</t>
  </si>
  <si>
    <t>CAW6 –  Behavioral Health Shared Accountability Outcome Measure*
CA 1.7
Benchmark 10% decrease</t>
  </si>
  <si>
    <t>% 
Met</t>
  </si>
  <si>
    <t>Met / 
Not Met</t>
  </si>
  <si>
    <t>Quality Withhold Measures for 2017</t>
  </si>
  <si>
    <t>CW 6</t>
  </si>
  <si>
    <t>CW7</t>
  </si>
  <si>
    <t>Annual Flu Vaccine</t>
  </si>
  <si>
    <t>CW8</t>
  </si>
  <si>
    <t>CW 8</t>
  </si>
  <si>
    <t>CW 7</t>
  </si>
  <si>
    <t>Follow-up After Hospitalization for Mental Illness</t>
  </si>
  <si>
    <t>CW 11</t>
  </si>
  <si>
    <t>Controlling Blood Pressure</t>
  </si>
  <si>
    <t>CW 12</t>
  </si>
  <si>
    <t>CW 13</t>
  </si>
  <si>
    <t xml:space="preserve">Encounter Data </t>
  </si>
  <si>
    <t xml:space="preserve">CAW 6 </t>
  </si>
  <si>
    <t xml:space="preserve">Behavioral Health Shared Accountability Outcome Measure </t>
  </si>
  <si>
    <t xml:space="preserve">Behavioral Health Shared Accountability Process Measure </t>
  </si>
  <si>
    <t>CAW 7</t>
  </si>
  <si>
    <t xml:space="preserve">CAW 8 </t>
  </si>
  <si>
    <t xml:space="preserve">Documentation of Care Goals </t>
  </si>
  <si>
    <t xml:space="preserve">CAW 9 </t>
  </si>
  <si>
    <t>Interaction with Care Team</t>
  </si>
  <si>
    <t>Quality Withhold Measures for 2016</t>
  </si>
  <si>
    <t>Plan All-Cause Readmissions</t>
  </si>
  <si>
    <t>Quality Withhold Measures for 2015</t>
  </si>
  <si>
    <t>CW 1</t>
  </si>
  <si>
    <t>Assessments</t>
  </si>
  <si>
    <t>CW 2</t>
  </si>
  <si>
    <t>Consumer Governance Board</t>
  </si>
  <si>
    <t>CW 3</t>
  </si>
  <si>
    <t>CW 5</t>
  </si>
  <si>
    <t>Getting Appointments and Care Quickly</t>
  </si>
  <si>
    <t>CAW 1</t>
  </si>
  <si>
    <t xml:space="preserve">CAW 2 </t>
  </si>
  <si>
    <t>Behavioral Health Shared Accountability: Policies and Procedures</t>
  </si>
  <si>
    <t xml:space="preserve">CAW 4 </t>
  </si>
  <si>
    <t>CAW 5</t>
  </si>
  <si>
    <t>Ensuring Physical Access to Buildings, Services and Equipment</t>
  </si>
  <si>
    <t>Quality Withhold Measures for 2014</t>
  </si>
  <si>
    <t>Core Quality Withhold Measures</t>
  </si>
  <si>
    <t>Measure Name</t>
  </si>
  <si>
    <t>Metric #</t>
  </si>
  <si>
    <t>Description</t>
  </si>
  <si>
    <t>Quality Withhold Measure</t>
  </si>
  <si>
    <t>Additional notes on the measure</t>
  </si>
  <si>
    <t>CW1</t>
  </si>
  <si>
    <t>CMS Defined</t>
  </si>
  <si>
    <t>Members with an assessment completed within 90 days of enrollment.</t>
  </si>
  <si>
    <t>DY 1</t>
  </si>
  <si>
    <t>-</t>
  </si>
  <si>
    <t>CW2</t>
  </si>
  <si>
    <t>Establishment of consumer advisory board or inclusion of consumers on a pre-existing governance board consistent with contractual requirements.</t>
  </si>
  <si>
    <t>CW3</t>
  </si>
  <si>
    <t>N/A</t>
  </si>
  <si>
    <t>Agency for Health Research and Quality (AHRQ)/ Consumer Assessment of Healthcare Providers and Systems (CAHPS) (Medicare CAHPS-CAHPS 4.0)</t>
  </si>
  <si>
    <t>Customer Service</t>
  </si>
  <si>
    <t>CW5</t>
  </si>
  <si>
    <t>AHRQ/ CAHPS (Medicare CAHPS — CAHPS 4.0)</t>
  </si>
  <si>
    <t>CW6</t>
  </si>
  <si>
    <t>NCQA/ HEDIS</t>
  </si>
  <si>
    <t>Plan all-cause readmissions</t>
  </si>
  <si>
    <t>Percent of plan members discharged from a hospital stay who were readmitted to a hospital within 30 days, either for the same condition as their recent hospital stay or for a different reason.</t>
  </si>
  <si>
    <t xml:space="preserve">Lower measure rates mean that readmissions are occurring less often. Therefore reflect better  quality of care. </t>
  </si>
  <si>
    <t>AHRQ/ CAHPS (Medicare CAHPS – Current Version)</t>
  </si>
  <si>
    <t>Percent of plan members who got a vaccine (flu shot) prior to flu season.</t>
  </si>
  <si>
    <t>DYs 2 and 3</t>
  </si>
  <si>
    <t>If a Cal MediConnect health plan’s score for this measure has very low reliability (as defined by CMS and its contractor in the Cal MediConnect health plan CAHPS report), this measure will be removed from the total number of withhold measures on which the Cal MediConnect health plan will be evaluated.</t>
  </si>
  <si>
    <t>Follow-up after hospitalization for mental illness</t>
  </si>
  <si>
    <t>Percentage of discharges for plan members 6 years of age and older who were hospitalized for treatment of selected mental health disorders and who had an outpatient visit, an intensive outpatient encounter or partial hospitalization with a mental health practitioner within 30 days of discharge.</t>
  </si>
  <si>
    <t>CW10</t>
  </si>
  <si>
    <t>Reducing the risk of falling</t>
  </si>
  <si>
    <t>Percent of plan members with a problem falling, walking or balancing who discussed it with their doctor and got treatment for it during the year.</t>
  </si>
  <si>
    <t>CW11</t>
  </si>
  <si>
    <t>Controlling blood pressure</t>
  </si>
  <si>
    <t>Percentage of plan members 18-85 years of age who had a diagnosis of hypertension and whose blood pressure was adequately controlled (&lt;140/90) for members 18-59 years of age and 60-85 years of age with diagnosis of diabetes or (150/90) for members 60-85 without a diagnosis of diabetes during the measurement year.</t>
  </si>
  <si>
    <t>CW12</t>
  </si>
  <si>
    <t>CMS Prescription Drug Event (PDE) Data</t>
  </si>
  <si>
    <t>Medication adherence for diabetes medications</t>
  </si>
  <si>
    <t>Percent of plan members with a prescription for diabetes medication who fill their prescription often enough to cover 80% or more of the time they are supposed to be taking the medication.</t>
  </si>
  <si>
    <t>CW13</t>
  </si>
  <si>
    <t>Cal MediConnect health plan Encounter Data</t>
  </si>
  <si>
    <t>Encounter Data</t>
  </si>
  <si>
    <t>Encounter data for all services covered under the demonstration, with the exception of PDE data, submitted timely in compliance with demonstration requirements.</t>
  </si>
  <si>
    <t>*CW4 - Encounter Data was removed due to delays in clarifying encounter submission requirements for California Cal MediConnect health plans</t>
  </si>
  <si>
    <t>*CW9 - Screening for Clinical Depression was removed since the measure is currently suspended.</t>
  </si>
  <si>
    <t>*CW 13 - Encounter Data analysis may be modified for California Cal MediConnect health plans contingent upon the status of encounter submission</t>
  </si>
  <si>
    <t>*Measures with N/A in the Metric # column are based on CAHP, AHRQ, or other national data standards.</t>
  </si>
  <si>
    <t>Quality Withhold Measures – State Specific</t>
  </si>
  <si>
    <t>Measure Steward/Data Source</t>
  </si>
  <si>
    <t>CAW1</t>
  </si>
  <si>
    <t>State-defined process measure</t>
  </si>
  <si>
    <t>Documentation of Care Goals</t>
  </si>
  <si>
    <t>Members with documented discussions of care goals</t>
  </si>
  <si>
    <t>CAW8</t>
  </si>
  <si>
    <t>CAW6</t>
  </si>
  <si>
    <t xml:space="preserve">Behavioral health shared accountability </t>
  </si>
  <si>
    <t>Members receiving Medi-Cal specialty mental health services receiving coordinated care plans as indicated by having an ICP with the primary mental health provider</t>
  </si>
  <si>
    <t>DY 3</t>
  </si>
  <si>
    <t>CAW4</t>
  </si>
  <si>
    <t>CA1.12</t>
  </si>
  <si>
    <t>Interaction with care team</t>
  </si>
  <si>
    <t>Members who have a care coordinator and have at least one care team contact during the reporting period</t>
  </si>
  <si>
    <t>CAW9</t>
  </si>
  <si>
    <t>Percent of members who have a care coordinator and have at least one care team contact during the reporting period</t>
  </si>
  <si>
    <t>CAW2</t>
  </si>
  <si>
    <t>CA2.2</t>
  </si>
  <si>
    <t>Behavioral Health Shared Accountability</t>
  </si>
  <si>
    <t>Policies and procedures attached to the MOU with county behavioral health agency(ies) around assessments, referrals, coordinated care planning, and information sharing</t>
  </si>
  <si>
    <t>CAW5</t>
  </si>
  <si>
    <t>CA3.1</t>
  </si>
  <si>
    <t>Cal MediConnect health plans with an established physical access compliance policy and identification of an individual who is responsible for physical access compliance</t>
  </si>
  <si>
    <t>CAW7</t>
  </si>
  <si>
    <t> State-defined process measure</t>
  </si>
  <si>
    <t>Behavioral health shared accountability outcome measure</t>
  </si>
  <si>
    <t>Reduction in emergency department (ED) use for seriously mentally ill and substance use disorder members</t>
  </si>
  <si>
    <t>Measure Steward/ 
Data Source</t>
  </si>
  <si>
    <t>California 
Averages</t>
  </si>
  <si>
    <t>4. California Averages were not provided for CY2018.</t>
  </si>
  <si>
    <t xml:space="preserve">1. Results for each measure is based on whether the MMP's CY 2018 performance rate met the benchmark or gap closure target. </t>
  </si>
  <si>
    <t xml:space="preserve">Met  </t>
  </si>
  <si>
    <t xml:space="preserve">Not Met  </t>
  </si>
  <si>
    <t xml:space="preserve">2. There were two ways to meet the measure for 2018, either by meeting the benchmark or gap closure target. MMPs that didn't meet the benchmark but are identified as having met the measure met the gap closure target. </t>
  </si>
  <si>
    <t>Quality Withhold Measures for 2018 &amp; 2019</t>
  </si>
  <si>
    <t>5.  CMS and the State have determined that the MMP is eligible for a quality withhold adjustment due to an extreme and uncontrollable circumstance during CY2018. As a result, the MMP will receive 100% of the withhold amount.</t>
  </si>
  <si>
    <t>Not Reported</t>
  </si>
  <si>
    <t>Care1st/
Blue Shield Promise</t>
  </si>
  <si>
    <t>Met /Not Met</t>
  </si>
  <si>
    <t xml:space="preserve">8. There were two ways to meet the measure for 2020, either by meeting the benchmark or gap closure target. MMPs that didn't meet the benchmark but are identified as having met the measure met the gap closure target. </t>
  </si>
  <si>
    <t>9. The MMP did not meet the minimum enrollment requirement and/or denominator threshold for this measure for CY 2020.</t>
  </si>
  <si>
    <t xml:space="preserve">3. For CY2017 CMS and DHCS determined that some MMPs would be eligible for a quality withhold adjustment due to extreme and uncontrollable circumstances.  Which means some MMPs that didn't qualify will receive 100% of their quality withhold.  </t>
  </si>
  <si>
    <t>CAW 10</t>
  </si>
  <si>
    <t>Care Plan Completion (This measures is applicable for DY 6-8, or 2020, 2021, and 2022)</t>
  </si>
  <si>
    <t>Controlling Blood Pressure (This measure was suspended for CY 2018 and CY 2019)</t>
  </si>
  <si>
    <t>CW6 –  Plan All-Cause
Readmissions
Benchmark Less Than 1.00</t>
  </si>
  <si>
    <t>CW11 –  Controlling Blood Pressure
Benchmark 56% (2016-2017)
           70% (2020)
            71% (2021)</t>
  </si>
  <si>
    <t>CAW7 –  Behavioral Health Shared Accountability Outcome Measure
CA 4.1
Benchmark varies by plan, 10% decrease</t>
  </si>
  <si>
    <t>DYs 3-8</t>
  </si>
  <si>
    <t>CAW10</t>
  </si>
  <si>
    <t>Core 3.2</t>
  </si>
  <si>
    <t>Care Plan Completion</t>
  </si>
  <si>
    <t>Members with a care plan completed within 90 days of enrollment</t>
  </si>
  <si>
    <t>DYs 6-8</t>
  </si>
  <si>
    <t>Medication Adherence for Diabetes Medications</t>
  </si>
  <si>
    <t>*Indicates measures that utilize the gap closure target methodology.</t>
  </si>
  <si>
    <t>11. The MMP was not required to report this CAHPS measure for CY 2020 due to the COVID-19 PHE.  As such, the MMP's CY 2019 rate for this measure is used as the "prior calendar year" to calculate the gap closure target.</t>
  </si>
  <si>
    <t>12. The MMP did not meet the minimum enrollment requirement and/or denominator threshold for this measure for CY 2020; therefore, a gap closure target could not be calculated based on the MMP's data.  As a result, a gap closure target was set based on the average gap closure target for other MMPs operating in the state.</t>
  </si>
  <si>
    <t xml:space="preserve">10. Typically, the amount of the quality withhold payment would be based on the percentage of all measures for which the MMP's CY 2020 performance rate met the benchmark or gap closure target (if applicable); however, due to the COVID-19 public health emergency (PHE), CMS and the State determined that the MMP is eligible for a quality withhold adjustment for an extreme and uncontrollable circumstance. Therefore, the MMP will receive 100% of the withheld amount for CY 2020 based on timely and complete measure reporting, irrespective of measure performance.  </t>
  </si>
  <si>
    <t>7. Due to the Coronavirus Disease 2019 (COVID-19) public health emergency (PHE), the MMP was not required to report  CAHPS measures for CY 2020.  To account for this change, the MMP automatically received a "met" designation for this measure in the quality withhold analysis. The MMP's eligibility for a quality withhold payment was determined based on the percentage of all measures with a "met" designation, including reportable measures that earned a "met" designation based on the MMP's performance and unreportable measures with an automatic "met" designation.</t>
  </si>
  <si>
    <t>6. Due to the Coronavirus Disease 2019 (COVID-19) public health emergency (PHE), the MMP was not required to report  HEDIS and CAHPS measures for CY 2019.  To account for this change, the MMP automatically received a "met" designation for these measures in the quality withhold analysis. The MMP's eligibility for a quality withhold payment was determined based on the percentage of all measures with a "met" designation, including reportable measures that earned a "met" designation based on the MMP's performance and unreportable measures with an automatic "met" designation.</t>
  </si>
  <si>
    <t>1. NA items are not applicable due to low enrollment or inability to meet other reporting criteria.</t>
  </si>
  <si>
    <t>2. A “Met” designation can be earned by meeting the benchmark or gap closure target. The gap closure target measures closing the gap between MMP’s performance in the prior calendar year and the benchmark by a stipulated improvement percentage (typically 10%).</t>
  </si>
  <si>
    <t>3. A * indicates measures that also utilize the gap closure target methodology. A ** indicates the Plan used the gap closure target methodology to meet this specific measure for Calendar Year 2016.</t>
  </si>
  <si>
    <r>
      <t>% of Withhold Received</t>
    </r>
    <r>
      <rPr>
        <b/>
        <vertAlign val="superscript"/>
        <sz val="12"/>
        <color theme="0"/>
        <rFont val="Arial"/>
        <family val="2"/>
      </rPr>
      <t>10</t>
    </r>
  </si>
  <si>
    <r>
      <t>Blue Cross</t>
    </r>
    <r>
      <rPr>
        <vertAlign val="superscript"/>
        <sz val="12"/>
        <color theme="0"/>
        <rFont val="Arial"/>
        <family val="2"/>
      </rPr>
      <t>5,6,7,11</t>
    </r>
  </si>
  <si>
    <r>
      <t>Molina</t>
    </r>
    <r>
      <rPr>
        <vertAlign val="superscript"/>
        <sz val="12"/>
        <color theme="0"/>
        <rFont val="Arial"/>
        <family val="2"/>
      </rPr>
      <t>6,7,11</t>
    </r>
  </si>
  <si>
    <r>
      <t>Blue Shield Promise</t>
    </r>
    <r>
      <rPr>
        <vertAlign val="superscript"/>
        <sz val="12"/>
        <color theme="0"/>
        <rFont val="Arial"/>
        <family val="2"/>
      </rPr>
      <t>5,6,7,11</t>
    </r>
  </si>
  <si>
    <r>
      <t>CHG</t>
    </r>
    <r>
      <rPr>
        <vertAlign val="superscript"/>
        <sz val="12"/>
        <color theme="0"/>
        <rFont val="Arial"/>
        <family val="2"/>
      </rPr>
      <t>6,7,11</t>
    </r>
  </si>
  <si>
    <r>
      <t>Health Net</t>
    </r>
    <r>
      <rPr>
        <vertAlign val="superscript"/>
        <sz val="12"/>
        <color theme="0"/>
        <rFont val="Arial"/>
        <family val="2"/>
      </rPr>
      <t>5,6,7,11</t>
    </r>
  </si>
  <si>
    <r>
      <t>HPSM</t>
    </r>
    <r>
      <rPr>
        <vertAlign val="superscript"/>
        <sz val="12"/>
        <color theme="0"/>
        <rFont val="Arial"/>
        <family val="2"/>
      </rPr>
      <t>6,7,11</t>
    </r>
  </si>
  <si>
    <r>
      <t>LA Care</t>
    </r>
    <r>
      <rPr>
        <vertAlign val="superscript"/>
        <sz val="12"/>
        <color theme="0"/>
        <rFont val="Arial"/>
        <family val="2"/>
      </rPr>
      <t>5,6,7,11</t>
    </r>
  </si>
  <si>
    <r>
      <t>CalOptima</t>
    </r>
    <r>
      <rPr>
        <vertAlign val="superscript"/>
        <sz val="12"/>
        <color theme="0"/>
        <rFont val="Arial"/>
        <family val="2"/>
      </rPr>
      <t>6,7,11</t>
    </r>
  </si>
  <si>
    <r>
      <t>SCFHP</t>
    </r>
    <r>
      <rPr>
        <vertAlign val="superscript"/>
        <sz val="12"/>
        <color theme="0"/>
        <rFont val="Arial"/>
        <family val="2"/>
      </rPr>
      <t>6,7,9,11,12</t>
    </r>
  </si>
  <si>
    <r>
      <t>IEHP</t>
    </r>
    <r>
      <rPr>
        <vertAlign val="superscript"/>
        <sz val="12"/>
        <color theme="0"/>
        <rFont val="Arial"/>
        <family val="2"/>
      </rPr>
      <t>6,7,11</t>
    </r>
  </si>
  <si>
    <r>
      <t>Blue Cross</t>
    </r>
    <r>
      <rPr>
        <vertAlign val="superscript"/>
        <sz val="12"/>
        <color theme="0"/>
        <rFont val="Arial"/>
        <family val="2"/>
      </rPr>
      <t>5,6,7</t>
    </r>
  </si>
  <si>
    <r>
      <t>Molina</t>
    </r>
    <r>
      <rPr>
        <vertAlign val="superscript"/>
        <sz val="12"/>
        <color theme="0"/>
        <rFont val="Arial"/>
        <family val="2"/>
      </rPr>
      <t>6,7</t>
    </r>
  </si>
  <si>
    <r>
      <t>Blue Shield Promise</t>
    </r>
    <r>
      <rPr>
        <vertAlign val="superscript"/>
        <sz val="12"/>
        <color theme="0"/>
        <rFont val="Arial"/>
        <family val="2"/>
      </rPr>
      <t>5,6,7</t>
    </r>
  </si>
  <si>
    <r>
      <t>CHG</t>
    </r>
    <r>
      <rPr>
        <vertAlign val="superscript"/>
        <sz val="12"/>
        <color theme="0"/>
        <rFont val="Arial"/>
        <family val="2"/>
      </rPr>
      <t>6,7</t>
    </r>
  </si>
  <si>
    <r>
      <t>Health Net</t>
    </r>
    <r>
      <rPr>
        <vertAlign val="superscript"/>
        <sz val="12"/>
        <color theme="0"/>
        <rFont val="Arial"/>
        <family val="2"/>
      </rPr>
      <t>5,6,7</t>
    </r>
  </si>
  <si>
    <r>
      <t>HPSM</t>
    </r>
    <r>
      <rPr>
        <vertAlign val="superscript"/>
        <sz val="12"/>
        <color theme="0"/>
        <rFont val="Arial"/>
        <family val="2"/>
      </rPr>
      <t>6,7</t>
    </r>
  </si>
  <si>
    <r>
      <t>LA Care</t>
    </r>
    <r>
      <rPr>
        <vertAlign val="superscript"/>
        <sz val="12"/>
        <color theme="0"/>
        <rFont val="Arial"/>
        <family val="2"/>
      </rPr>
      <t>5,6,7</t>
    </r>
  </si>
  <si>
    <r>
      <t>CalOptima</t>
    </r>
    <r>
      <rPr>
        <vertAlign val="superscript"/>
        <sz val="12"/>
        <color theme="0"/>
        <rFont val="Arial"/>
        <family val="2"/>
      </rPr>
      <t>6,7</t>
    </r>
  </si>
  <si>
    <r>
      <t>SCFHP</t>
    </r>
    <r>
      <rPr>
        <vertAlign val="superscript"/>
        <sz val="12"/>
        <color theme="0"/>
        <rFont val="Arial"/>
        <family val="2"/>
      </rPr>
      <t>6,7,9</t>
    </r>
  </si>
  <si>
    <r>
      <t>Not Reported</t>
    </r>
    <r>
      <rPr>
        <vertAlign val="superscript"/>
        <sz val="12"/>
        <color rgb="FF000000"/>
        <rFont val="Arial"/>
        <family val="2"/>
      </rPr>
      <t>9</t>
    </r>
  </si>
  <si>
    <r>
      <t>IEHP</t>
    </r>
    <r>
      <rPr>
        <vertAlign val="superscript"/>
        <sz val="12"/>
        <color theme="0"/>
        <rFont val="Arial"/>
        <family val="2"/>
      </rPr>
      <t>6,7</t>
    </r>
  </si>
  <si>
    <r>
      <t>Blue Cross</t>
    </r>
    <r>
      <rPr>
        <vertAlign val="superscript"/>
        <sz val="12"/>
        <color theme="0"/>
        <rFont val="Arial"/>
        <family val="2"/>
      </rPr>
      <t>5,6</t>
    </r>
  </si>
  <si>
    <r>
      <t>Molina</t>
    </r>
    <r>
      <rPr>
        <vertAlign val="superscript"/>
        <sz val="12"/>
        <color theme="0"/>
        <rFont val="Arial"/>
        <family val="2"/>
      </rPr>
      <t>6</t>
    </r>
  </si>
  <si>
    <r>
      <t>Blue Shield Promise</t>
    </r>
    <r>
      <rPr>
        <vertAlign val="superscript"/>
        <sz val="12"/>
        <color theme="0"/>
        <rFont val="Arial"/>
        <family val="2"/>
      </rPr>
      <t>5,6</t>
    </r>
  </si>
  <si>
    <r>
      <t>CHG</t>
    </r>
    <r>
      <rPr>
        <vertAlign val="superscript"/>
        <sz val="12"/>
        <color theme="0"/>
        <rFont val="Arial"/>
        <family val="2"/>
      </rPr>
      <t>6</t>
    </r>
  </si>
  <si>
    <r>
      <t>Health Net</t>
    </r>
    <r>
      <rPr>
        <vertAlign val="superscript"/>
        <sz val="12"/>
        <color theme="0"/>
        <rFont val="Arial"/>
        <family val="2"/>
      </rPr>
      <t>5,6</t>
    </r>
  </si>
  <si>
    <r>
      <t>HPSM</t>
    </r>
    <r>
      <rPr>
        <vertAlign val="superscript"/>
        <sz val="12"/>
        <color theme="0"/>
        <rFont val="Arial"/>
        <family val="2"/>
      </rPr>
      <t>6</t>
    </r>
  </si>
  <si>
    <r>
      <t>LA Care</t>
    </r>
    <r>
      <rPr>
        <vertAlign val="superscript"/>
        <sz val="12"/>
        <color theme="0"/>
        <rFont val="Arial"/>
        <family val="2"/>
      </rPr>
      <t>5,6</t>
    </r>
  </si>
  <si>
    <r>
      <t>CalOptima</t>
    </r>
    <r>
      <rPr>
        <vertAlign val="superscript"/>
        <sz val="12"/>
        <color theme="0"/>
        <rFont val="Arial"/>
        <family val="2"/>
      </rPr>
      <t>6</t>
    </r>
  </si>
  <si>
    <r>
      <t>SCFHP</t>
    </r>
    <r>
      <rPr>
        <vertAlign val="superscript"/>
        <sz val="12"/>
        <color theme="0"/>
        <rFont val="Arial"/>
        <family val="2"/>
      </rPr>
      <t>6</t>
    </r>
  </si>
  <si>
    <r>
      <t>IEHP</t>
    </r>
    <r>
      <rPr>
        <vertAlign val="superscript"/>
        <sz val="12"/>
        <color theme="0"/>
        <rFont val="Arial"/>
        <family val="2"/>
      </rPr>
      <t>6</t>
    </r>
  </si>
  <si>
    <r>
      <t>Blue Cross</t>
    </r>
    <r>
      <rPr>
        <vertAlign val="superscript"/>
        <sz val="12"/>
        <color theme="0"/>
        <rFont val="Arial"/>
        <family val="2"/>
      </rPr>
      <t>5</t>
    </r>
  </si>
  <si>
    <r>
      <t>Care1st</t>
    </r>
    <r>
      <rPr>
        <vertAlign val="superscript"/>
        <sz val="12"/>
        <color theme="0"/>
        <rFont val="Arial"/>
        <family val="2"/>
      </rPr>
      <t>5</t>
    </r>
  </si>
  <si>
    <r>
      <t>Health Net</t>
    </r>
    <r>
      <rPr>
        <vertAlign val="superscript"/>
        <sz val="12"/>
        <color theme="0"/>
        <rFont val="Arial"/>
        <family val="2"/>
      </rPr>
      <t>5</t>
    </r>
  </si>
  <si>
    <r>
      <t>LA Care</t>
    </r>
    <r>
      <rPr>
        <vertAlign val="superscript"/>
        <sz val="12"/>
        <color theme="0"/>
        <rFont val="Arial"/>
        <family val="2"/>
      </rPr>
      <t>5</t>
    </r>
  </si>
  <si>
    <t>For more information about the quality withhold methodology, refer to the Medicare-Medicaid Capitated Financial Alignment Model Core Quality Withhold Technical Notes and the California Quality Withhold Measure Technical Notes. These documents are available at:</t>
  </si>
  <si>
    <t xml:space="preserve">https://www.cms.gov/medicare-medicaid-coordination/medicare-and-medicaid-coordination/medicare-medicaid-coordination-office/financialalignmentinitiative/mmpinformationandguidance/mmpreportingrequirements </t>
  </si>
  <si>
    <t>Column1</t>
  </si>
  <si>
    <t>CW6 – Plan All-Cause 
Readmissions
Benchmark less than 1.00</t>
  </si>
  <si>
    <r>
      <t>CW7 – Annual Flu
Vaccine*</t>
    </r>
    <r>
      <rPr>
        <b/>
        <vertAlign val="superscript"/>
        <sz val="12"/>
        <color theme="0"/>
        <rFont val="Arial"/>
        <family val="2"/>
      </rPr>
      <t xml:space="preserve">11
</t>
    </r>
    <r>
      <rPr>
        <b/>
        <sz val="12"/>
        <color theme="0"/>
        <rFont val="Arial"/>
        <family val="2"/>
      </rPr>
      <t>Benchmark 69%</t>
    </r>
  </si>
  <si>
    <t>CW8 – Follow-up
After Hospitalization
for Mental Illness*
Benchmark 56%</t>
  </si>
  <si>
    <t>CW11 – Controlling
Blood Pressure*
Benchmark 71%</t>
  </si>
  <si>
    <t>CW12 – Medication
Adherence for Diabetes
Medications*
Benchmark 80%</t>
  </si>
  <si>
    <t>CW13 – Encounter
Data
Benchmark 80%</t>
  </si>
  <si>
    <t>CAW7 –Behavioral Health Shared Accountability Process Measure
Benchmark 10% decrease</t>
  </si>
  <si>
    <t>CAW8 –Documentation of Care Goals
Benchmark 95%</t>
  </si>
  <si>
    <t>CAW9 – Interaction with Care Team
Benchmark 95%</t>
  </si>
  <si>
    <r>
      <t xml:space="preserve">
CAW10 - Care Plan Completion</t>
    </r>
    <r>
      <rPr>
        <b/>
        <vertAlign val="superscript"/>
        <sz val="12"/>
        <color theme="0"/>
        <rFont val="Arial"/>
        <family val="2"/>
      </rPr>
      <t>8</t>
    </r>
    <r>
      <rPr>
        <b/>
        <sz val="12"/>
        <color theme="0"/>
        <rFont val="Arial"/>
        <family val="2"/>
      </rPr>
      <t xml:space="preserve">
Core 3.2
Benchmark 85%
Benchmark 85%</t>
    </r>
  </si>
  <si>
    <t>CW7 – Annual Flu
Vaccine*
Benchmark 69%</t>
  </si>
  <si>
    <t>CAW7 –Behavioral Health Shared Accountability Process Measure
Benchmark varies by plan</t>
  </si>
  <si>
    <t>CAW8 –Documentation of Care Goals
Benchmark 65%/Greater than 95% for 2020</t>
  </si>
  <si>
    <t>CAW9 – Interaction with Care Team
Benchmark 88%/
95% in 2020</t>
  </si>
  <si>
    <r>
      <t xml:space="preserve">
CAW10 - Care Plan Completion</t>
    </r>
    <r>
      <rPr>
        <b/>
        <vertAlign val="superscript"/>
        <sz val="12"/>
        <color theme="0"/>
        <rFont val="Arial"/>
        <family val="2"/>
      </rPr>
      <t xml:space="preserve">8
</t>
    </r>
    <r>
      <rPr>
        <b/>
        <sz val="12"/>
        <color theme="0"/>
        <rFont val="Arial"/>
        <family val="2"/>
      </rPr>
      <t>Core 3.2
Benchmark 80%
Core 3.2
Benchmark 80%</t>
    </r>
  </si>
  <si>
    <t>CW6 – Plan All-Cause 
Readmissions
Benchmark less than 1.0</t>
  </si>
  <si>
    <t>CW12 – Medication
Adherence for Diabetes
Medications*
Benchmark 73%</t>
  </si>
  <si>
    <t>CAW8 –Documentation of Care Goals
Benchmark 65%</t>
  </si>
  <si>
    <t>CAW9 – Interaction with Care Team
Benchmark 88%</t>
  </si>
  <si>
    <t>CAW8 –Documentation of Care Goals
Benchmark 55%</t>
  </si>
  <si>
    <t>CAW9 – Interaction with Care Team
Benchmark 78%</t>
  </si>
  <si>
    <t>CW11 – Controlling
Blood Pressure*
Benchmark 56%</t>
  </si>
  <si>
    <t>CAW6 –  Behavioral
Health Shared Accountability Outcome Measure* 
Benchmark 90%</t>
  </si>
  <si>
    <t>CAW7 –  Behavioral
Health Shared Accountability Outcome Measure*
Benchmark 10% decrease</t>
  </si>
  <si>
    <t>CW1 – Assessments
Benchmark 88.2%</t>
  </si>
  <si>
    <t>CW2 – Consumer Governance Board
Benchmark 100%</t>
  </si>
  <si>
    <t>CW3 – Consumer Governance Board
Benchmark 86.0%</t>
  </si>
  <si>
    <t>CW5 – Getting Appointments and Care Quickly
Benchmark 74%</t>
  </si>
  <si>
    <t>CAW1 –Documentation of Care Goals
Benchmark 90%</t>
  </si>
  <si>
    <t>CAW2 Behavioral Health Shared Accountability: Policies and Procedures
Benchmark 100%</t>
  </si>
  <si>
    <t>CAW4 – Interaction with Care Team
Benchmark 90%</t>
  </si>
  <si>
    <t>CAW5 – Ensuring Physical Access to Buildings, Services and Equipment
Benchmark 100%</t>
  </si>
  <si>
    <t>CW1 – Assessments
Benchmark 89.9%</t>
  </si>
  <si>
    <t>CAW1 – Documentation of Care Goals
Benchmark 90%</t>
  </si>
  <si>
    <t>CAW2 – Behavioral Health Shared Accountability: Policies and Procedures
Benchmark 100%</t>
  </si>
  <si>
    <t>Percent of the best possible score the plan earned on how easy it is for members to get information and help from the plan when needed:
· In the last 6 months, how often did your health plan’s customer service give you the information or help you needed?
· In the last 6 months, how often did your health plan’s customer service treat you with courtesy and respect?
· In the last 6 months how, often were the forms for your health plan easy to fill out?</t>
  </si>
  <si>
    <t>Percent of best possible score the plan earned on how quickly members get appointments and care:
· In the last 6 months, when you needed care right away, how often did you get care as soon as you thought you needed?
· In the last 6 months, not counting the times when you needed care right away, how often did you get an appointment for your health care at a doctor’s office or clinic as soon as you thought you needed?
· In the last 6 months, how often did you see the person you came to see within 15 minutes of your appointment time?</t>
  </si>
  <si>
    <t>To qualify for the quality withhold in CY 2015, the Cal MediConnect health plans in California must begin submitting encounters no later than Nov. 15, 2015.
Eighty percent of encounters are submitted according to the criteria identified above timely, unless otherwise specified in the three-way contract and state-specific attachment. CMS and the states will monitor progress and reserve the right to revisit the benchmark as appropriate.
For DY 3, completeness of the encounter submissions may be factored into the analysis. Additional information regarding this update will be provided at a later date. Stakeholders will have the opportunity to comment on the new criteria and benchmark prior to finalization.</t>
  </si>
  <si>
    <t>Quality Withhold Measures for 2020 - 2022</t>
  </si>
  <si>
    <t>13. The MMP did not meet the minimum enrollment requirement and/or denominator threshold for this measure for CY 2022; therefore, this measure was removed from the quality withhold analysis.</t>
  </si>
  <si>
    <r>
      <t>Blue Cross</t>
    </r>
    <r>
      <rPr>
        <vertAlign val="superscript"/>
        <sz val="12"/>
        <color theme="0"/>
        <rFont val="Arial"/>
        <family val="2"/>
      </rPr>
      <t>5,6,7,11,13</t>
    </r>
  </si>
  <si>
    <t>CW12 – Medication Adherence for Diabetes Medications
Benchmark 73% (2017-2019)
                    80% (2020-2022)</t>
  </si>
  <si>
    <t xml:space="preserve">CAW8 –  Documentation of Care Goals
Benchmark 55% (2014-2018)
           65% (2019)
                   95% (2020-2022) </t>
  </si>
  <si>
    <t>CAW9 –  Interaction with Care Team
Benchmark 78% (2014-2019) 
                    95% (2020-2022)</t>
  </si>
  <si>
    <t>CAW10 - Care Plan Completion
Core 3.2
Benchmark 80%
                                     85% (2021-2022)</t>
  </si>
  <si>
    <r>
      <rPr>
        <sz val="12"/>
        <color theme="0"/>
        <rFont val="Arial"/>
        <family val="2"/>
      </rPr>
      <t>Press TAB to move to input areas. Press UP or DOWN ARROW in column A to read through the document.</t>
    </r>
    <r>
      <rPr>
        <sz val="12"/>
        <rFont val="Arial"/>
        <family val="2"/>
      </rPr>
      <t xml:space="preserve">
Cal MediConnect (CMC) was a federal demonstration (financial alignment initiative) in seven California counties from 2014 through 2022. CMC plans offered combined Medicare and Medi-Cal benefits in a single health plan for dual eligible beneficiaries. CMC plans were available for enrollment in the seven Coordinated Care Initiative (CCI) counties: Los Angeles, Orange, Riverside, San Bernardino, San Diego, San Mateo, and Santa Clara. As of January 1, 2023, all CMC members were transitioned to Medi-Medi plans, which are Dual Eligible Special Needs Plans (D-SNPs) and aligned Medi-Cal managed care plans.
The Medicare-Medicaid Financial Alignment Initiative seeks to better serve people who are dually eligible for Medicare and Medicaid by testing person-centered, integrated care models. In order to ensure that dually eligible individuals receive high quality care and to incent quality improvement, both Medicare and Medicaid withheld a percentage of their respective components of the capitation rate. The participating Medicare-Medicaid Plan (MMP) is eligible for repayment of the withheld amounts subject to performance on a combination of CMS Core and State-Specific quality withhold measures.
This summary report presents the quality withhold results for Demonstration Years 1 – 8, which corresponds to  Calendar Years (CY) 2014-2022. For each quality withhold measure, the MMPs’ performance rate is provided by year.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</si>
</sst>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24" x14ac:knownFonts="1">
    <font>
      <sz val="11"/>
      <color theme="1"/>
      <name val="Calibri"/>
      <family val="2"/>
      <scheme val="minor"/>
    </font>
    <font>
      <u/>
      <sz val="11"/>
      <color theme="10"/>
      <name val="Calibri"/>
      <family val="2"/>
      <scheme val="minor"/>
    </font>
    <font>
      <sz val="11"/>
      <color theme="1"/>
      <name val="Calibri"/>
      <family val="2"/>
      <scheme val="minor"/>
    </font>
    <font>
      <sz val="12"/>
      <color theme="1"/>
      <name val="Arial"/>
      <family val="2"/>
    </font>
    <font>
      <sz val="12"/>
      <color rgb="FF1F497D"/>
      <name val="Arial"/>
      <family val="2"/>
    </font>
    <font>
      <u/>
      <sz val="12"/>
      <color theme="10"/>
      <name val="Arial"/>
      <family val="2"/>
    </font>
    <font>
      <b/>
      <sz val="12"/>
      <color theme="1"/>
      <name val="Arial"/>
      <family val="2"/>
    </font>
    <font>
      <sz val="12"/>
      <color theme="0"/>
      <name val="Arial"/>
      <family val="2"/>
    </font>
    <font>
      <b/>
      <sz val="12"/>
      <color theme="0"/>
      <name val="Arial"/>
      <family val="2"/>
    </font>
    <font>
      <b/>
      <sz val="12"/>
      <color rgb="FF000000"/>
      <name val="Arial"/>
      <family val="2"/>
    </font>
    <font>
      <sz val="12"/>
      <color rgb="FF000000"/>
      <name val="Arial"/>
      <family val="2"/>
    </font>
    <font>
      <b/>
      <sz val="12"/>
      <color rgb="FFFFFFFF"/>
      <name val="Arial"/>
      <family val="2"/>
    </font>
    <font>
      <b/>
      <vertAlign val="superscript"/>
      <sz val="12"/>
      <color theme="0"/>
      <name val="Arial"/>
      <family val="2"/>
    </font>
    <font>
      <vertAlign val="superscript"/>
      <sz val="12"/>
      <color theme="0"/>
      <name val="Arial"/>
      <family val="2"/>
    </font>
    <font>
      <sz val="12"/>
      <name val="Arial"/>
      <family val="2"/>
    </font>
    <font>
      <i/>
      <sz val="12"/>
      <color theme="1"/>
      <name val="Arial"/>
      <family val="2"/>
    </font>
    <font>
      <vertAlign val="superscript"/>
      <sz val="12"/>
      <color rgb="FF000000"/>
      <name val="Arial"/>
      <family val="2"/>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2"/>
      <name val="Arial"/>
      <family val="2"/>
    </font>
    <font>
      <sz val="12"/>
      <color rgb="FF006100"/>
      <name val="Arial"/>
      <family val="2"/>
    </font>
    <font>
      <b/>
      <sz val="11"/>
      <color theme="0"/>
      <name val="Calibri"/>
      <family val="2"/>
      <scheme val="minor"/>
    </font>
  </fonts>
  <fills count="11">
    <fill>
      <patternFill patternType="none"/>
    </fill>
    <fill>
      <patternFill patternType="gray125"/>
    </fill>
    <fill>
      <patternFill patternType="solid">
        <fgColor rgb="FFFF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theme="4" tint="0.79998168889431442"/>
        <bgColor indexed="65"/>
      </patternFill>
    </fill>
    <fill>
      <patternFill patternType="solid">
        <fgColor theme="4" tint="0.59999389629810485"/>
        <bgColor indexed="65"/>
      </patternFill>
    </fill>
    <fill>
      <patternFill patternType="solid">
        <fgColor rgb="FF17315A"/>
        <bgColor indexed="64"/>
      </patternFill>
    </fill>
    <fill>
      <patternFill patternType="solid">
        <fgColor rgb="FFF9A71C"/>
        <bgColor indexed="64"/>
      </patternFill>
    </fill>
  </fills>
  <borders count="27">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rgb="FF000000"/>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rgb="FF000000"/>
      </left>
      <right/>
      <top style="medium">
        <color indexed="64"/>
      </top>
      <bottom/>
      <diagonal/>
    </border>
    <border>
      <left/>
      <right style="thin">
        <color auto="1"/>
      </right>
      <top/>
      <bottom/>
      <diagonal/>
    </border>
    <border>
      <left style="thin">
        <color auto="1"/>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auto="1"/>
      </right>
      <top/>
      <bottom style="medium">
        <color indexed="64"/>
      </bottom>
      <diagonal/>
    </border>
    <border>
      <left style="thin">
        <color auto="1"/>
      </left>
      <right/>
      <top style="medium">
        <color indexed="64"/>
      </top>
      <bottom/>
      <diagonal/>
    </border>
    <border>
      <left style="thin">
        <color auto="1"/>
      </left>
      <right/>
      <top/>
      <bottom style="medium">
        <color indexed="64"/>
      </bottom>
      <diagonal/>
    </border>
    <border>
      <left style="thin">
        <color rgb="FF7F7F7F"/>
      </left>
      <right style="thin">
        <color rgb="FF7F7F7F"/>
      </right>
      <top style="thin">
        <color rgb="FF7F7F7F"/>
      </top>
      <bottom style="thin">
        <color rgb="FF7F7F7F"/>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9">
    <xf numFmtId="0" fontId="0" fillId="0" borderId="0"/>
    <xf numFmtId="0" fontId="1" fillId="0" borderId="0" applyNumberFormat="0" applyFill="0" applyBorder="0" applyAlignment="0" applyProtection="0"/>
    <xf numFmtId="9" fontId="2" fillId="0" borderId="0" applyFont="0" applyFill="0" applyBorder="0" applyAlignment="0" applyProtection="0"/>
    <xf numFmtId="0" fontId="17" fillId="3" borderId="0" applyNumberFormat="0" applyBorder="0" applyAlignment="0" applyProtection="0"/>
    <xf numFmtId="0" fontId="18" fillId="4" borderId="0" applyNumberFormat="0" applyBorder="0" applyAlignment="0" applyProtection="0"/>
    <xf numFmtId="0" fontId="19" fillId="5" borderId="0" applyNumberFormat="0" applyBorder="0" applyAlignment="0" applyProtection="0"/>
    <xf numFmtId="0" fontId="20" fillId="6" borderId="23" applyNumberFormat="0" applyAlignment="0" applyProtection="0"/>
    <xf numFmtId="0" fontId="2" fillId="7" borderId="0" applyNumberFormat="0" applyBorder="0" applyAlignment="0" applyProtection="0"/>
    <xf numFmtId="0" fontId="2" fillId="8" borderId="0" applyNumberFormat="0" applyBorder="0" applyAlignment="0" applyProtection="0"/>
  </cellStyleXfs>
  <cellXfs count="190">
    <xf numFmtId="0" fontId="0" fillId="0" borderId="0" xfId="0"/>
    <xf numFmtId="0" fontId="8" fillId="9" borderId="0" xfId="0" applyFont="1" applyFill="1" applyAlignment="1" applyProtection="1">
      <alignment horizontal="center" vertical="center" wrapText="1"/>
      <protection locked="0"/>
    </xf>
    <xf numFmtId="9" fontId="21" fillId="0" borderId="13" xfId="0" applyNumberFormat="1" applyFont="1" applyFill="1" applyBorder="1" applyAlignment="1" applyProtection="1">
      <alignment horizontal="center" vertical="center" wrapText="1"/>
      <protection locked="0"/>
    </xf>
    <xf numFmtId="0" fontId="10" fillId="0" borderId="12" xfId="0" applyFont="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3" fillId="0" borderId="12" xfId="0" applyFont="1" applyBorder="1" applyProtection="1">
      <protection locked="0"/>
    </xf>
    <xf numFmtId="0" fontId="3" fillId="9" borderId="12" xfId="0" applyFont="1" applyFill="1" applyBorder="1" applyAlignment="1" applyProtection="1">
      <alignment vertical="center" wrapText="1"/>
      <protection locked="0"/>
    </xf>
    <xf numFmtId="0" fontId="3" fillId="9" borderId="12" xfId="0" applyFont="1" applyFill="1" applyBorder="1" applyProtection="1">
      <protection locked="0"/>
    </xf>
    <xf numFmtId="0" fontId="21" fillId="10" borderId="12" xfId="0" applyFont="1" applyFill="1" applyBorder="1" applyAlignment="1" applyProtection="1">
      <alignment horizontal="center" vertical="center" wrapText="1"/>
      <protection locked="0"/>
    </xf>
    <xf numFmtId="0" fontId="14" fillId="10" borderId="12" xfId="0" applyFont="1" applyFill="1" applyBorder="1" applyAlignment="1" applyProtection="1">
      <alignment vertical="center" wrapText="1"/>
      <protection locked="0"/>
    </xf>
    <xf numFmtId="0" fontId="14" fillId="10" borderId="12" xfId="0" applyFont="1" applyFill="1" applyBorder="1" applyProtection="1">
      <protection locked="0"/>
    </xf>
    <xf numFmtId="0" fontId="10" fillId="0" borderId="12" xfId="0" applyFont="1" applyBorder="1" applyAlignment="1" applyProtection="1">
      <alignment vertical="center" wrapText="1"/>
      <protection locked="0"/>
    </xf>
    <xf numFmtId="0" fontId="3" fillId="0" borderId="12" xfId="0" applyFont="1" applyBorder="1" applyAlignment="1" applyProtection="1">
      <alignment vertical="center" wrapText="1"/>
      <protection locked="0"/>
    </xf>
    <xf numFmtId="0" fontId="10" fillId="2" borderId="12" xfId="0" applyFont="1" applyFill="1" applyBorder="1" applyAlignment="1" applyProtection="1">
      <alignment vertical="center" wrapText="1"/>
      <protection locked="0"/>
    </xf>
    <xf numFmtId="0" fontId="9" fillId="10" borderId="12" xfId="0" applyFont="1" applyFill="1" applyBorder="1" applyAlignment="1" applyProtection="1">
      <alignment horizontal="center" vertical="center" wrapText="1"/>
      <protection locked="0"/>
    </xf>
    <xf numFmtId="0" fontId="3" fillId="10" borderId="12" xfId="0" applyFont="1" applyFill="1" applyBorder="1" applyProtection="1">
      <protection locked="0"/>
    </xf>
    <xf numFmtId="0" fontId="7" fillId="9" borderId="0" xfId="0" applyFont="1" applyFill="1" applyAlignment="1" applyProtection="1">
      <alignment wrapText="1"/>
      <protection locked="0"/>
    </xf>
    <xf numFmtId="0" fontId="21" fillId="0" borderId="13" xfId="0" applyFont="1" applyFill="1" applyBorder="1" applyAlignment="1" applyProtection="1">
      <alignment horizontal="center" vertical="center" wrapText="1"/>
      <protection locked="0"/>
    </xf>
    <xf numFmtId="0" fontId="21" fillId="0" borderId="13" xfId="0" applyFont="1" applyFill="1" applyBorder="1" applyAlignment="1" applyProtection="1">
      <alignment horizontal="center" vertical="center"/>
      <protection locked="0"/>
    </xf>
    <xf numFmtId="2" fontId="21" fillId="0" borderId="13" xfId="0" applyNumberFormat="1" applyFont="1" applyFill="1" applyBorder="1" applyAlignment="1" applyProtection="1">
      <alignment horizontal="center" vertical="center" wrapText="1"/>
      <protection locked="0"/>
    </xf>
    <xf numFmtId="165" fontId="21" fillId="0" borderId="13" xfId="0" applyNumberFormat="1" applyFont="1" applyFill="1" applyBorder="1" applyAlignment="1" applyProtection="1">
      <alignment horizontal="center" vertical="center" wrapText="1"/>
      <protection locked="0"/>
    </xf>
    <xf numFmtId="164" fontId="21" fillId="0" borderId="13" xfId="0" applyNumberFormat="1" applyFont="1" applyFill="1" applyBorder="1" applyAlignment="1" applyProtection="1">
      <alignment horizontal="center" vertical="center" wrapText="1"/>
      <protection locked="0"/>
    </xf>
    <xf numFmtId="0" fontId="14" fillId="0" borderId="0" xfId="0" applyFont="1" applyFill="1" applyAlignment="1" applyProtection="1">
      <alignment wrapText="1"/>
      <protection locked="0"/>
    </xf>
    <xf numFmtId="0" fontId="21" fillId="0" borderId="13" xfId="7" applyFont="1" applyFill="1" applyBorder="1" applyAlignment="1" applyProtection="1">
      <alignment horizontal="center" vertical="center" wrapText="1"/>
      <protection locked="0"/>
    </xf>
    <xf numFmtId="0" fontId="21" fillId="0" borderId="13" xfId="3"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1" fillId="0" borderId="23" xfId="6" applyFont="1" applyFill="1" applyAlignment="1" applyProtection="1">
      <alignment horizontal="center" vertical="center" wrapText="1"/>
      <protection locked="0"/>
    </xf>
    <xf numFmtId="0" fontId="21" fillId="0" borderId="0" xfId="0" applyFont="1" applyFill="1" applyAlignment="1" applyProtection="1">
      <alignment wrapText="1"/>
      <protection locked="0"/>
    </xf>
    <xf numFmtId="0" fontId="8" fillId="9" borderId="18" xfId="0" applyFont="1" applyFill="1" applyBorder="1" applyAlignment="1" applyProtection="1">
      <alignment horizontal="center" vertical="center" wrapText="1"/>
      <protection locked="0"/>
    </xf>
    <xf numFmtId="9" fontId="14" fillId="0" borderId="13" xfId="0" applyNumberFormat="1" applyFont="1" applyFill="1" applyBorder="1" applyAlignment="1" applyProtection="1">
      <alignment horizontal="center" vertical="center" wrapText="1"/>
      <protection locked="0"/>
    </xf>
    <xf numFmtId="2" fontId="14" fillId="0" borderId="13" xfId="0" applyNumberFormat="1" applyFont="1" applyFill="1" applyBorder="1" applyAlignment="1" applyProtection="1">
      <alignment horizontal="center" vertical="center" wrapText="1"/>
      <protection locked="0"/>
    </xf>
    <xf numFmtId="165" fontId="14" fillId="0" borderId="13" xfId="0" applyNumberFormat="1" applyFont="1" applyFill="1" applyBorder="1" applyAlignment="1" applyProtection="1">
      <alignment horizontal="center" vertical="center" wrapText="1"/>
      <protection locked="0"/>
    </xf>
    <xf numFmtId="10" fontId="14" fillId="0" borderId="12" xfId="0" applyNumberFormat="1" applyFont="1" applyFill="1" applyBorder="1" applyAlignment="1" applyProtection="1">
      <alignment horizontal="center" wrapText="1"/>
      <protection locked="0"/>
    </xf>
    <xf numFmtId="0" fontId="14" fillId="0" borderId="13" xfId="0" applyFont="1" applyFill="1" applyBorder="1" applyAlignment="1" applyProtection="1">
      <alignment horizontal="center" vertical="center" wrapText="1"/>
      <protection locked="0"/>
    </xf>
    <xf numFmtId="164" fontId="14" fillId="0" borderId="13" xfId="0" applyNumberFormat="1" applyFont="1" applyFill="1" applyBorder="1" applyAlignment="1" applyProtection="1">
      <alignment horizontal="center" vertical="center" wrapText="1"/>
      <protection locked="0"/>
    </xf>
    <xf numFmtId="9" fontId="14" fillId="0" borderId="13" xfId="2" applyFont="1" applyFill="1" applyBorder="1" applyAlignment="1" applyProtection="1">
      <alignment horizontal="center" vertical="center" wrapText="1"/>
      <protection locked="0"/>
    </xf>
    <xf numFmtId="1" fontId="14" fillId="0" borderId="13" xfId="0" applyNumberFormat="1" applyFont="1" applyFill="1" applyBorder="1" applyAlignment="1" applyProtection="1">
      <alignment horizontal="center" vertical="center" wrapText="1"/>
      <protection locked="0"/>
    </xf>
    <xf numFmtId="10" fontId="14" fillId="0" borderId="13" xfId="0" applyNumberFormat="1" applyFont="1" applyFill="1" applyBorder="1" applyAlignment="1" applyProtection="1">
      <alignment horizontal="center" vertical="center" wrapText="1"/>
      <protection locked="0"/>
    </xf>
    <xf numFmtId="0" fontId="8" fillId="9" borderId="8" xfId="0" applyFont="1" applyFill="1" applyBorder="1" applyAlignment="1" applyProtection="1">
      <alignment horizontal="center" vertical="center" wrapText="1"/>
      <protection locked="0"/>
    </xf>
    <xf numFmtId="1" fontId="21" fillId="0" borderId="13" xfId="0" applyNumberFormat="1" applyFont="1" applyFill="1" applyBorder="1" applyAlignment="1" applyProtection="1">
      <alignment horizontal="center" vertical="center" wrapText="1"/>
      <protection locked="0"/>
    </xf>
    <xf numFmtId="0" fontId="8" fillId="9" borderId="0" xfId="0" applyFont="1" applyFill="1" applyAlignment="1" applyProtection="1">
      <alignment wrapText="1"/>
      <protection locked="0"/>
    </xf>
    <xf numFmtId="2" fontId="14" fillId="0" borderId="0" xfId="0" applyNumberFormat="1" applyFont="1" applyFill="1" applyAlignment="1" applyProtection="1">
      <alignment wrapText="1"/>
      <protection locked="0"/>
    </xf>
    <xf numFmtId="165" fontId="14" fillId="0" borderId="0" xfId="0" applyNumberFormat="1" applyFont="1" applyFill="1" applyAlignment="1" applyProtection="1">
      <alignment wrapText="1"/>
      <protection locked="0"/>
    </xf>
    <xf numFmtId="164" fontId="14" fillId="0" borderId="0" xfId="0" applyNumberFormat="1" applyFont="1" applyFill="1" applyAlignment="1" applyProtection="1">
      <alignment wrapText="1"/>
      <protection locked="0"/>
    </xf>
    <xf numFmtId="0" fontId="14" fillId="0" borderId="6" xfId="0" applyFont="1" applyFill="1" applyBorder="1" applyAlignment="1" applyProtection="1">
      <alignment wrapText="1"/>
      <protection locked="0"/>
    </xf>
    <xf numFmtId="9" fontId="21" fillId="0" borderId="13" xfId="0" applyNumberFormat="1" applyFont="1" applyFill="1" applyBorder="1" applyAlignment="1" applyProtection="1">
      <alignment horizontal="center" vertical="center" wrapText="1"/>
    </xf>
    <xf numFmtId="0" fontId="23" fillId="9" borderId="0" xfId="0" applyFont="1" applyFill="1" applyProtection="1"/>
    <xf numFmtId="0" fontId="8" fillId="9" borderId="11" xfId="0" applyFont="1" applyFill="1" applyBorder="1" applyAlignment="1" applyProtection="1">
      <alignment horizontal="center" vertical="center" wrapText="1"/>
      <protection locked="0"/>
    </xf>
    <xf numFmtId="0" fontId="3" fillId="9" borderId="0" xfId="0" applyFont="1" applyFill="1" applyAlignment="1" applyProtection="1">
      <alignment horizontal="center" vertical="center"/>
      <protection locked="0"/>
    </xf>
    <xf numFmtId="0" fontId="7" fillId="9" borderId="9" xfId="0" applyFont="1" applyFill="1" applyBorder="1" applyAlignment="1" applyProtection="1">
      <alignment horizontal="center" vertical="center" wrapText="1"/>
      <protection locked="0"/>
    </xf>
    <xf numFmtId="0" fontId="3" fillId="0" borderId="7" xfId="8" applyFont="1" applyFill="1" applyBorder="1" applyAlignment="1" applyProtection="1">
      <alignment horizontal="center" vertical="center" wrapText="1"/>
      <protection locked="0"/>
    </xf>
    <xf numFmtId="0" fontId="3" fillId="0" borderId="10" xfId="8" applyFont="1" applyFill="1" applyBorder="1" applyAlignment="1" applyProtection="1">
      <alignment horizontal="center" vertical="center" wrapText="1"/>
      <protection locked="0"/>
    </xf>
    <xf numFmtId="0" fontId="3" fillId="0" borderId="9" xfId="8" applyFont="1" applyFill="1" applyBorder="1" applyAlignment="1" applyProtection="1">
      <alignment horizontal="center" vertical="center" wrapText="1"/>
      <protection locked="0"/>
    </xf>
    <xf numFmtId="0" fontId="3" fillId="0" borderId="24" xfId="8" applyFont="1" applyFill="1" applyBorder="1" applyAlignment="1" applyProtection="1">
      <alignment horizontal="center" vertical="center" wrapText="1"/>
      <protection locked="0"/>
    </xf>
    <xf numFmtId="0" fontId="3" fillId="0" borderId="0" xfId="0" applyFont="1" applyFill="1" applyProtection="1">
      <protection locked="0"/>
    </xf>
    <xf numFmtId="2" fontId="10" fillId="0" borderId="7" xfId="0" applyNumberFormat="1" applyFont="1" applyFill="1" applyBorder="1" applyAlignment="1" applyProtection="1">
      <alignment horizontal="center" vertical="center" wrapText="1"/>
      <protection locked="0"/>
    </xf>
    <xf numFmtId="0" fontId="10" fillId="0" borderId="7" xfId="0" applyFont="1" applyFill="1" applyBorder="1" applyAlignment="1" applyProtection="1">
      <alignment horizontal="center" vertical="center" wrapText="1"/>
      <protection locked="0"/>
    </xf>
    <xf numFmtId="165" fontId="10" fillId="0" borderId="10" xfId="0" applyNumberFormat="1" applyFont="1" applyFill="1" applyBorder="1" applyAlignment="1" applyProtection="1">
      <alignment horizontal="center" vertical="center" wrapText="1"/>
      <protection locked="0"/>
    </xf>
    <xf numFmtId="165" fontId="10" fillId="0" borderId="7" xfId="0" applyNumberFormat="1" applyFont="1" applyFill="1" applyBorder="1" applyAlignment="1" applyProtection="1">
      <alignment horizontal="center" vertical="center" wrapText="1"/>
      <protection locked="0"/>
    </xf>
    <xf numFmtId="10" fontId="10" fillId="0" borderId="10" xfId="0" applyNumberFormat="1" applyFont="1" applyFill="1" applyBorder="1" applyAlignment="1" applyProtection="1">
      <alignment horizontal="center" vertical="center" wrapText="1"/>
      <protection locked="0"/>
    </xf>
    <xf numFmtId="9" fontId="10" fillId="0" borderId="7" xfId="0" applyNumberFormat="1" applyFont="1" applyFill="1" applyBorder="1" applyAlignment="1" applyProtection="1">
      <alignment horizontal="center" vertical="center" wrapText="1"/>
      <protection locked="0"/>
    </xf>
    <xf numFmtId="9" fontId="10" fillId="0" borderId="13" xfId="0" applyNumberFormat="1" applyFont="1" applyFill="1" applyBorder="1" applyAlignment="1" applyProtection="1">
      <alignment horizontal="center" vertical="center"/>
      <protection locked="0"/>
    </xf>
    <xf numFmtId="0" fontId="14" fillId="0" borderId="7" xfId="0" applyFont="1" applyFill="1" applyBorder="1" applyAlignment="1" applyProtection="1">
      <alignment horizontal="center" vertical="center" wrapText="1"/>
      <protection locked="0"/>
    </xf>
    <xf numFmtId="0" fontId="10" fillId="0" borderId="9" xfId="0" applyFont="1" applyFill="1" applyBorder="1" applyAlignment="1" applyProtection="1">
      <alignment horizontal="center" vertical="center" wrapText="1"/>
      <protection locked="0"/>
    </xf>
    <xf numFmtId="9" fontId="3" fillId="0" borderId="25" xfId="8" applyNumberFormat="1" applyFont="1" applyFill="1" applyBorder="1" applyAlignment="1" applyProtection="1">
      <alignment horizontal="center" vertical="center" wrapText="1"/>
      <protection locked="0"/>
    </xf>
    <xf numFmtId="9" fontId="14" fillId="0" borderId="7" xfId="3" applyNumberFormat="1" applyFont="1" applyFill="1" applyBorder="1" applyAlignment="1" applyProtection="1">
      <alignment horizontal="center" vertical="center" wrapText="1"/>
      <protection locked="0"/>
    </xf>
    <xf numFmtId="164" fontId="14" fillId="0" borderId="7" xfId="0" applyNumberFormat="1" applyFont="1" applyFill="1" applyBorder="1" applyAlignment="1" applyProtection="1">
      <alignment horizontal="center" vertical="center" wrapText="1"/>
      <protection locked="0"/>
    </xf>
    <xf numFmtId="10" fontId="14" fillId="0" borderId="10" xfId="0" applyNumberFormat="1" applyFont="1" applyFill="1" applyBorder="1" applyAlignment="1" applyProtection="1">
      <alignment horizontal="center" vertical="center" wrapText="1"/>
      <protection locked="0"/>
    </xf>
    <xf numFmtId="165" fontId="10" fillId="0" borderId="7" xfId="2" applyNumberFormat="1" applyFont="1" applyFill="1" applyBorder="1" applyAlignment="1" applyProtection="1">
      <alignment horizontal="center" vertical="center" wrapText="1"/>
      <protection locked="0"/>
    </xf>
    <xf numFmtId="9" fontId="10" fillId="0" borderId="13" xfId="0" applyNumberFormat="1" applyFont="1" applyFill="1" applyBorder="1" applyAlignment="1" applyProtection="1">
      <alignment horizontal="center" vertical="center" wrapText="1"/>
      <protection locked="0"/>
    </xf>
    <xf numFmtId="0" fontId="14" fillId="0" borderId="7" xfId="2" applyNumberFormat="1" applyFont="1" applyFill="1" applyBorder="1" applyAlignment="1" applyProtection="1">
      <alignment horizontal="center" vertical="center" wrapText="1"/>
      <protection locked="0"/>
    </xf>
    <xf numFmtId="165" fontId="14" fillId="0" borderId="7" xfId="0" applyNumberFormat="1" applyFont="1" applyFill="1" applyBorder="1" applyAlignment="1" applyProtection="1">
      <alignment horizontal="center" vertical="center" wrapText="1"/>
      <protection locked="0"/>
    </xf>
    <xf numFmtId="165" fontId="14" fillId="0" borderId="10" xfId="0" applyNumberFormat="1" applyFont="1" applyFill="1" applyBorder="1" applyAlignment="1" applyProtection="1">
      <alignment horizontal="center" vertical="center" wrapText="1"/>
      <protection locked="0"/>
    </xf>
    <xf numFmtId="10" fontId="14" fillId="0" borderId="7" xfId="0" applyNumberFormat="1" applyFont="1" applyFill="1" applyBorder="1" applyAlignment="1" applyProtection="1">
      <alignment horizontal="center" vertical="center" wrapText="1"/>
      <protection locked="0"/>
    </xf>
    <xf numFmtId="10" fontId="10" fillId="0" borderId="7" xfId="0" applyNumberFormat="1" applyFont="1" applyFill="1" applyBorder="1" applyAlignment="1" applyProtection="1">
      <alignment horizontal="center" vertical="center" wrapText="1"/>
      <protection locked="0"/>
    </xf>
    <xf numFmtId="9" fontId="14" fillId="0" borderId="19" xfId="5" applyNumberFormat="1" applyFont="1" applyFill="1" applyBorder="1" applyAlignment="1" applyProtection="1">
      <alignment horizontal="center" vertical="center" wrapText="1"/>
      <protection locked="0"/>
    </xf>
    <xf numFmtId="0" fontId="7" fillId="9" borderId="0" xfId="0" applyFont="1" applyFill="1" applyAlignment="1" applyProtection="1">
      <alignment horizontal="center" vertical="center" wrapText="1"/>
      <protection locked="0"/>
    </xf>
    <xf numFmtId="9" fontId="3" fillId="0" borderId="26" xfId="8" applyNumberFormat="1"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9" fillId="0" borderId="7" xfId="0" applyFont="1" applyFill="1" applyBorder="1" applyAlignment="1" applyProtection="1">
      <alignment horizontal="center" vertical="center" wrapText="1"/>
      <protection locked="0"/>
    </xf>
    <xf numFmtId="9" fontId="9" fillId="0" borderId="7" xfId="0" applyNumberFormat="1" applyFont="1" applyFill="1" applyBorder="1" applyAlignment="1" applyProtection="1">
      <alignment horizontal="center" vertical="center" wrapText="1"/>
      <protection locked="0"/>
    </xf>
    <xf numFmtId="9" fontId="9" fillId="0" borderId="13" xfId="0" applyNumberFormat="1" applyFont="1" applyFill="1" applyBorder="1" applyAlignment="1" applyProtection="1">
      <alignment horizontal="center" vertical="center" wrapText="1"/>
      <protection locked="0"/>
    </xf>
    <xf numFmtId="9" fontId="9" fillId="0" borderId="10" xfId="0" applyNumberFormat="1" applyFont="1" applyFill="1" applyBorder="1" applyAlignment="1" applyProtection="1">
      <alignment horizontal="center" vertical="center" wrapText="1"/>
      <protection locked="0"/>
    </xf>
    <xf numFmtId="0" fontId="3" fillId="9" borderId="0" xfId="0" applyFont="1" applyFill="1" applyProtection="1">
      <protection locked="0"/>
    </xf>
    <xf numFmtId="0" fontId="3" fillId="9" borderId="0" xfId="0" applyFont="1" applyFill="1" applyAlignment="1" applyProtection="1">
      <alignment horizontal="left" vertical="top"/>
      <protection locked="0"/>
    </xf>
    <xf numFmtId="0" fontId="3" fillId="0" borderId="0" xfId="0" applyFont="1" applyFill="1" applyAlignment="1" applyProtection="1">
      <alignment horizontal="left" vertical="top"/>
      <protection locked="0"/>
    </xf>
    <xf numFmtId="10" fontId="3" fillId="0" borderId="0" xfId="0" applyNumberFormat="1" applyFont="1" applyFill="1" applyProtection="1">
      <protection locked="0"/>
    </xf>
    <xf numFmtId="0" fontId="7" fillId="9" borderId="11" xfId="0" applyFont="1" applyFill="1" applyBorder="1" applyAlignment="1" applyProtection="1">
      <alignment horizontal="center" vertical="center" wrapText="1"/>
    </xf>
    <xf numFmtId="0" fontId="3" fillId="9" borderId="0" xfId="0" applyFont="1" applyFill="1" applyAlignment="1" applyProtection="1">
      <alignment horizontal="left" vertical="top"/>
    </xf>
    <xf numFmtId="9" fontId="3" fillId="0" borderId="7" xfId="8" applyNumberFormat="1" applyFont="1" applyFill="1" applyBorder="1" applyAlignment="1" applyProtection="1">
      <alignment horizontal="center" vertical="center" wrapText="1"/>
      <protection locked="0"/>
    </xf>
    <xf numFmtId="0" fontId="14" fillId="0" borderId="0" xfId="0" applyFont="1" applyFill="1" applyProtection="1">
      <protection locked="0"/>
    </xf>
    <xf numFmtId="9" fontId="14" fillId="0" borderId="13" xfId="5" applyNumberFormat="1" applyFont="1" applyFill="1" applyBorder="1" applyAlignment="1" applyProtection="1">
      <alignment horizontal="center" vertical="center" wrapText="1"/>
      <protection locked="0"/>
    </xf>
    <xf numFmtId="0" fontId="14" fillId="0" borderId="0" xfId="5" applyFont="1" applyFill="1" applyProtection="1">
      <protection locked="0"/>
    </xf>
    <xf numFmtId="0" fontId="3" fillId="9" borderId="0" xfId="0" applyFont="1" applyFill="1" applyProtection="1"/>
    <xf numFmtId="0" fontId="3" fillId="0" borderId="0" xfId="8" applyFont="1" applyFill="1" applyProtection="1">
      <protection locked="0"/>
    </xf>
    <xf numFmtId="0" fontId="14" fillId="0" borderId="0" xfId="3" applyFont="1" applyFill="1" applyProtection="1">
      <protection locked="0"/>
    </xf>
    <xf numFmtId="0" fontId="15" fillId="9" borderId="0" xfId="0" applyFont="1" applyFill="1" applyAlignment="1" applyProtection="1">
      <alignment horizontal="left" vertical="center" indent="5"/>
      <protection locked="0"/>
    </xf>
    <xf numFmtId="0" fontId="7" fillId="9" borderId="11" xfId="0" applyFont="1" applyFill="1" applyBorder="1" applyAlignment="1" applyProtection="1">
      <alignment vertical="center" wrapText="1"/>
    </xf>
    <xf numFmtId="0" fontId="15" fillId="9" borderId="0" xfId="0" applyFont="1" applyFill="1" applyAlignment="1" applyProtection="1">
      <alignment horizontal="left" vertical="center" indent="5"/>
    </xf>
    <xf numFmtId="0" fontId="3" fillId="0" borderId="7" xfId="8" applyFont="1" applyFill="1" applyBorder="1" applyAlignment="1" applyProtection="1">
      <alignment horizontal="center" vertical="center" wrapText="1"/>
    </xf>
    <xf numFmtId="0" fontId="14" fillId="0" borderId="7" xfId="8" applyFont="1" applyFill="1" applyBorder="1" applyAlignment="1" applyProtection="1">
      <alignment horizontal="center" vertical="center" wrapText="1"/>
      <protection locked="0"/>
    </xf>
    <xf numFmtId="0" fontId="14" fillId="0" borderId="10" xfId="8" applyFont="1" applyFill="1" applyBorder="1" applyAlignment="1" applyProtection="1">
      <alignment horizontal="center" vertical="center" wrapText="1"/>
      <protection locked="0"/>
    </xf>
    <xf numFmtId="2" fontId="10" fillId="0" borderId="10" xfId="0" applyNumberFormat="1" applyFont="1" applyFill="1" applyBorder="1" applyAlignment="1" applyProtection="1">
      <alignment horizontal="center" vertical="center" wrapText="1"/>
      <protection locked="0"/>
    </xf>
    <xf numFmtId="9" fontId="14" fillId="0" borderId="7" xfId="5" applyNumberFormat="1" applyFont="1" applyFill="1" applyBorder="1" applyAlignment="1" applyProtection="1">
      <alignment horizontal="center" vertical="center" wrapText="1"/>
      <protection locked="0"/>
    </xf>
    <xf numFmtId="9" fontId="14" fillId="0" borderId="7" xfId="0" applyNumberFormat="1" applyFont="1" applyFill="1" applyBorder="1" applyAlignment="1" applyProtection="1">
      <alignment horizontal="center" vertical="center" wrapText="1"/>
      <protection locked="0"/>
    </xf>
    <xf numFmtId="0" fontId="4" fillId="9" borderId="0" xfId="0" applyFont="1" applyFill="1" applyAlignment="1" applyProtection="1">
      <alignment vertical="center"/>
      <protection locked="0"/>
    </xf>
    <xf numFmtId="0" fontId="14" fillId="0" borderId="7" xfId="8" applyFont="1" applyFill="1" applyBorder="1" applyAlignment="1" applyProtection="1">
      <alignment horizontal="center" vertical="center" wrapText="1"/>
    </xf>
    <xf numFmtId="0" fontId="8" fillId="9" borderId="5" xfId="0" applyFont="1" applyFill="1" applyBorder="1" applyAlignment="1" applyProtection="1">
      <alignment horizontal="center" vertical="center" wrapText="1"/>
      <protection locked="0"/>
    </xf>
    <xf numFmtId="10" fontId="3" fillId="0" borderId="12" xfId="0" applyNumberFormat="1" applyFont="1" applyFill="1" applyBorder="1" applyAlignment="1" applyProtection="1">
      <alignment horizontal="center"/>
      <protection locked="0"/>
    </xf>
    <xf numFmtId="9" fontId="14" fillId="0" borderId="7" xfId="8" applyNumberFormat="1" applyFont="1" applyFill="1" applyBorder="1" applyAlignment="1" applyProtection="1">
      <alignment horizontal="center" vertical="center" wrapText="1"/>
      <protection locked="0"/>
    </xf>
    <xf numFmtId="0" fontId="22" fillId="0" borderId="0" xfId="3" applyFont="1" applyFill="1" applyProtection="1">
      <protection locked="0"/>
    </xf>
    <xf numFmtId="10" fontId="10" fillId="0" borderId="7" xfId="2" applyNumberFormat="1" applyFont="1" applyFill="1" applyBorder="1" applyAlignment="1" applyProtection="1">
      <alignment horizontal="center" vertical="center" wrapText="1"/>
      <protection locked="0"/>
    </xf>
    <xf numFmtId="10" fontId="14" fillId="0" borderId="12" xfId="0" applyNumberFormat="1" applyFont="1" applyFill="1" applyBorder="1" applyAlignment="1" applyProtection="1">
      <alignment horizontal="center"/>
      <protection locked="0"/>
    </xf>
    <xf numFmtId="0" fontId="5" fillId="9" borderId="0" xfId="1" applyFont="1" applyFill="1" applyAlignment="1" applyProtection="1">
      <alignment horizontal="left" vertical="center" indent="5"/>
      <protection locked="0"/>
    </xf>
    <xf numFmtId="2" fontId="14" fillId="0" borderId="7" xfId="0" applyNumberFormat="1" applyFont="1" applyFill="1" applyBorder="1" applyAlignment="1" applyProtection="1">
      <alignment horizontal="center" vertical="center" wrapText="1"/>
      <protection locked="0"/>
    </xf>
    <xf numFmtId="9" fontId="14" fillId="0" borderId="7" xfId="2" applyFont="1" applyFill="1" applyBorder="1" applyAlignment="1" applyProtection="1">
      <alignment horizontal="center" vertical="center" wrapText="1"/>
      <protection locked="0"/>
    </xf>
    <xf numFmtId="10" fontId="14" fillId="0" borderId="7" xfId="8" applyNumberFormat="1" applyFont="1" applyFill="1" applyBorder="1" applyAlignment="1" applyProtection="1">
      <alignment horizontal="center" vertical="center" wrapText="1"/>
      <protection locked="0"/>
    </xf>
    <xf numFmtId="10" fontId="14" fillId="0" borderId="7" xfId="2" applyNumberFormat="1" applyFont="1" applyFill="1" applyBorder="1" applyAlignment="1" applyProtection="1">
      <alignment horizontal="center" vertical="center" wrapText="1"/>
      <protection locked="0"/>
    </xf>
    <xf numFmtId="10" fontId="3" fillId="0" borderId="7" xfId="8" applyNumberFormat="1" applyFont="1" applyFill="1" applyBorder="1" applyAlignment="1" applyProtection="1">
      <alignment horizontal="center" vertical="center" wrapText="1"/>
      <protection locked="0"/>
    </xf>
    <xf numFmtId="164" fontId="10" fillId="0" borderId="7" xfId="0" applyNumberFormat="1" applyFont="1" applyFill="1" applyBorder="1" applyAlignment="1" applyProtection="1">
      <alignment horizontal="center" vertical="center" wrapText="1"/>
      <protection locked="0"/>
    </xf>
    <xf numFmtId="9" fontId="14" fillId="0" borderId="7" xfId="4" applyNumberFormat="1" applyFont="1" applyFill="1" applyBorder="1" applyAlignment="1" applyProtection="1">
      <alignment horizontal="center" vertical="center" wrapText="1"/>
      <protection locked="0"/>
    </xf>
    <xf numFmtId="1" fontId="9" fillId="0" borderId="7" xfId="0" applyNumberFormat="1" applyFont="1" applyFill="1" applyBorder="1" applyAlignment="1" applyProtection="1">
      <alignment horizontal="center" vertical="center" wrapText="1"/>
      <protection locked="0"/>
    </xf>
    <xf numFmtId="9" fontId="21" fillId="0" borderId="10" xfId="0" applyNumberFormat="1" applyFont="1" applyFill="1" applyBorder="1" applyAlignment="1" applyProtection="1">
      <alignment horizontal="center" vertical="center" wrapText="1"/>
      <protection locked="0"/>
    </xf>
    <xf numFmtId="0" fontId="14" fillId="0" borderId="9" xfId="8" applyFont="1" applyFill="1" applyBorder="1" applyAlignment="1" applyProtection="1">
      <alignment horizontal="center" vertical="center" wrapText="1"/>
      <protection locked="0"/>
    </xf>
    <xf numFmtId="0" fontId="14" fillId="0" borderId="9" xfId="0" applyFont="1" applyFill="1" applyBorder="1" applyAlignment="1" applyProtection="1">
      <alignment horizontal="center" vertical="center" wrapText="1"/>
      <protection locked="0"/>
    </xf>
    <xf numFmtId="9" fontId="14" fillId="0" borderId="10" xfId="0" applyNumberFormat="1" applyFont="1" applyFill="1" applyBorder="1" applyAlignment="1" applyProtection="1">
      <alignment horizontal="center" vertical="center" wrapText="1"/>
      <protection locked="0"/>
    </xf>
    <xf numFmtId="0" fontId="4" fillId="9" borderId="0" xfId="0" applyFont="1" applyFill="1" applyAlignment="1" applyProtection="1">
      <alignment vertical="center"/>
    </xf>
    <xf numFmtId="10" fontId="14" fillId="0" borderId="9" xfId="0" applyNumberFormat="1" applyFont="1" applyFill="1" applyBorder="1" applyAlignment="1" applyProtection="1">
      <alignment horizontal="center" vertical="center" wrapText="1"/>
      <protection locked="0"/>
    </xf>
    <xf numFmtId="9" fontId="21" fillId="0" borderId="7" xfId="0" applyNumberFormat="1" applyFont="1" applyFill="1" applyBorder="1" applyAlignment="1" applyProtection="1">
      <alignment horizontal="center" vertical="center" wrapText="1"/>
      <protection locked="0"/>
    </xf>
    <xf numFmtId="0" fontId="21" fillId="0" borderId="7" xfId="0" applyFont="1" applyFill="1" applyBorder="1" applyAlignment="1" applyProtection="1">
      <alignment horizontal="center" vertical="center" wrapText="1"/>
      <protection locked="0"/>
    </xf>
    <xf numFmtId="0" fontId="8" fillId="9" borderId="2" xfId="0" applyFont="1" applyFill="1" applyBorder="1" applyAlignment="1" applyProtection="1">
      <alignment horizontal="center" vertical="center" wrapText="1"/>
      <protection locked="0"/>
    </xf>
    <xf numFmtId="0" fontId="8" fillId="9" borderId="0" xfId="0" applyFont="1" applyFill="1" applyAlignment="1" applyProtection="1">
      <alignment horizontal="center" vertical="center" wrapText="1"/>
      <protection locked="0"/>
    </xf>
    <xf numFmtId="0" fontId="7" fillId="9" borderId="0" xfId="0" applyFont="1" applyFill="1" applyAlignment="1" applyProtection="1">
      <alignment horizontal="center" vertical="center" wrapText="1"/>
      <protection locked="0"/>
    </xf>
    <xf numFmtId="0" fontId="7" fillId="9" borderId="6" xfId="0" applyFont="1" applyFill="1" applyBorder="1" applyAlignment="1" applyProtection="1">
      <alignment horizontal="center" vertical="center" wrapText="1"/>
      <protection locked="0"/>
    </xf>
    <xf numFmtId="0" fontId="8" fillId="9" borderId="3" xfId="0" applyFont="1" applyFill="1" applyBorder="1" applyAlignment="1" applyProtection="1">
      <alignment horizontal="center" vertical="center" wrapText="1"/>
      <protection locked="0"/>
    </xf>
    <xf numFmtId="0" fontId="8" fillId="9" borderId="9" xfId="0" applyFont="1" applyFill="1" applyBorder="1" applyAlignment="1" applyProtection="1">
      <alignment horizontal="center" vertical="center" wrapText="1"/>
      <protection locked="0"/>
    </xf>
    <xf numFmtId="0" fontId="7" fillId="9" borderId="9" xfId="0" applyFont="1" applyFill="1" applyBorder="1" applyAlignment="1" applyProtection="1">
      <alignment horizontal="center" vertical="center" wrapText="1"/>
      <protection locked="0"/>
    </xf>
    <xf numFmtId="0" fontId="7" fillId="9" borderId="7" xfId="0" applyFont="1" applyFill="1" applyBorder="1" applyAlignment="1" applyProtection="1">
      <alignment horizontal="center" vertical="center" wrapText="1"/>
      <protection locked="0"/>
    </xf>
    <xf numFmtId="0" fontId="21" fillId="0" borderId="23" xfId="6" applyFont="1" applyFill="1" applyAlignment="1" applyProtection="1">
      <alignment horizontal="center" vertical="center" wrapText="1"/>
      <protection locked="0"/>
    </xf>
    <xf numFmtId="0" fontId="8" fillId="9" borderId="1" xfId="0" applyFont="1" applyFill="1" applyBorder="1" applyAlignment="1" applyProtection="1">
      <alignment horizontal="center" vertical="center" wrapText="1"/>
      <protection locked="0"/>
    </xf>
    <xf numFmtId="0" fontId="8" fillId="9" borderId="8" xfId="0" applyFont="1" applyFill="1" applyBorder="1" applyAlignment="1" applyProtection="1">
      <alignment horizontal="center" vertical="center" wrapText="1"/>
      <protection locked="0"/>
    </xf>
    <xf numFmtId="0" fontId="7" fillId="9" borderId="8" xfId="0" applyFont="1" applyFill="1" applyBorder="1" applyAlignment="1" applyProtection="1">
      <alignment horizontal="center" vertical="center" wrapText="1"/>
      <protection locked="0"/>
    </xf>
    <xf numFmtId="0" fontId="7" fillId="9" borderId="5" xfId="0" applyFont="1" applyFill="1" applyBorder="1" applyAlignment="1" applyProtection="1">
      <alignment horizontal="center" vertical="center" wrapText="1"/>
      <protection locked="0"/>
    </xf>
    <xf numFmtId="0" fontId="21" fillId="0" borderId="17" xfId="3" applyFont="1" applyFill="1" applyBorder="1" applyAlignment="1" applyProtection="1">
      <alignment horizontal="center" vertical="center" wrapText="1"/>
      <protection locked="0"/>
    </xf>
    <xf numFmtId="0" fontId="21" fillId="0" borderId="19" xfId="3" applyFont="1" applyFill="1" applyBorder="1" applyAlignment="1" applyProtection="1">
      <alignment horizontal="center" vertical="center" wrapText="1"/>
      <protection locked="0"/>
    </xf>
    <xf numFmtId="0" fontId="21" fillId="0" borderId="17" xfId="0" applyFont="1" applyFill="1" applyBorder="1" applyAlignment="1" applyProtection="1">
      <alignment horizontal="center" vertical="center" wrapText="1"/>
      <protection locked="0"/>
    </xf>
    <xf numFmtId="0" fontId="21" fillId="0" borderId="19" xfId="0" applyFont="1" applyFill="1" applyBorder="1" applyAlignment="1" applyProtection="1">
      <alignment horizontal="center" vertical="center" wrapText="1"/>
      <protection locked="0"/>
    </xf>
    <xf numFmtId="0" fontId="21" fillId="0" borderId="13" xfId="0" applyFont="1" applyFill="1" applyBorder="1" applyAlignment="1" applyProtection="1">
      <alignment horizontal="center" vertical="center" wrapText="1"/>
      <protection locked="0"/>
    </xf>
    <xf numFmtId="0" fontId="21" fillId="0" borderId="13" xfId="7" applyFont="1" applyFill="1" applyBorder="1" applyAlignment="1" applyProtection="1">
      <alignment horizontal="center" vertical="center" wrapText="1"/>
      <protection locked="0"/>
    </xf>
    <xf numFmtId="0" fontId="8" fillId="9" borderId="16" xfId="0" applyFont="1" applyFill="1" applyBorder="1" applyAlignment="1" applyProtection="1">
      <alignment horizontal="center" vertical="center" wrapText="1"/>
      <protection locked="0"/>
    </xf>
    <xf numFmtId="0" fontId="7" fillId="9" borderId="0" xfId="0" applyFont="1" applyFill="1" applyAlignment="1" applyProtection="1">
      <alignment wrapText="1"/>
      <protection locked="0"/>
    </xf>
    <xf numFmtId="0" fontId="7" fillId="9" borderId="15" xfId="0" applyFont="1" applyFill="1" applyBorder="1" applyAlignment="1" applyProtection="1">
      <alignment horizontal="center" vertical="center" wrapText="1"/>
      <protection locked="0"/>
    </xf>
    <xf numFmtId="0" fontId="7" fillId="9" borderId="20" xfId="0" applyFont="1" applyFill="1" applyBorder="1" applyAlignment="1" applyProtection="1">
      <alignment horizontal="center" vertical="center" wrapText="1"/>
      <protection locked="0"/>
    </xf>
    <xf numFmtId="0" fontId="7" fillId="9" borderId="16" xfId="0" applyFont="1" applyFill="1" applyBorder="1" applyAlignment="1" applyProtection="1">
      <alignment horizontal="center" vertical="center" wrapText="1"/>
      <protection locked="0"/>
    </xf>
    <xf numFmtId="0" fontId="7" fillId="9" borderId="22" xfId="0" applyFont="1" applyFill="1" applyBorder="1" applyAlignment="1" applyProtection="1">
      <alignment horizontal="center" vertical="center" wrapText="1"/>
      <protection locked="0"/>
    </xf>
    <xf numFmtId="0" fontId="8" fillId="9" borderId="11" xfId="0" applyFont="1" applyFill="1" applyBorder="1" applyAlignment="1" applyProtection="1">
      <alignment vertical="center" wrapText="1"/>
    </xf>
    <xf numFmtId="0" fontId="8" fillId="9" borderId="10" xfId="0" applyFont="1" applyFill="1" applyBorder="1" applyAlignment="1" applyProtection="1">
      <alignment vertical="center" wrapText="1"/>
    </xf>
    <xf numFmtId="0" fontId="21" fillId="0" borderId="13" xfId="3" applyFont="1" applyFill="1" applyBorder="1" applyAlignment="1" applyProtection="1">
      <alignment horizontal="center" vertical="center" wrapText="1"/>
      <protection locked="0"/>
    </xf>
    <xf numFmtId="0" fontId="8" fillId="9" borderId="13" xfId="0" applyFont="1" applyFill="1" applyBorder="1" applyAlignment="1" applyProtection="1">
      <alignment horizontal="center" vertical="center" wrapText="1"/>
      <protection locked="0"/>
    </xf>
    <xf numFmtId="0" fontId="7" fillId="9" borderId="13" xfId="0" applyFont="1" applyFill="1" applyBorder="1" applyAlignment="1" applyProtection="1">
      <alignment horizontal="center" vertical="center" wrapText="1"/>
      <protection locked="0"/>
    </xf>
    <xf numFmtId="0" fontId="14" fillId="0" borderId="13" xfId="0" applyFont="1" applyFill="1" applyBorder="1" applyAlignment="1" applyProtection="1">
      <alignment horizontal="center" vertical="center" wrapText="1"/>
      <protection locked="0"/>
    </xf>
    <xf numFmtId="0" fontId="14" fillId="0" borderId="18" xfId="0" applyFont="1" applyFill="1" applyBorder="1" applyAlignment="1" applyProtection="1">
      <alignment horizontal="center" vertical="center" wrapText="1"/>
      <protection locked="0"/>
    </xf>
    <xf numFmtId="0" fontId="14" fillId="0" borderId="19" xfId="0" applyFont="1" applyFill="1" applyBorder="1" applyAlignment="1" applyProtection="1">
      <alignment horizontal="center" vertical="center" wrapText="1"/>
      <protection locked="0"/>
    </xf>
    <xf numFmtId="0" fontId="8" fillId="9" borderId="21" xfId="0" applyFont="1" applyFill="1" applyBorder="1" applyAlignment="1" applyProtection="1">
      <alignment horizontal="center" vertical="center" wrapText="1"/>
      <protection locked="0"/>
    </xf>
    <xf numFmtId="0" fontId="8" fillId="9" borderId="22" xfId="0" applyFont="1" applyFill="1" applyBorder="1" applyAlignment="1" applyProtection="1">
      <alignment horizontal="center" vertical="center" wrapText="1"/>
      <protection locked="0"/>
    </xf>
    <xf numFmtId="0" fontId="11" fillId="9" borderId="12" xfId="0" applyFont="1" applyFill="1" applyBorder="1" applyAlignment="1" applyProtection="1">
      <alignment horizontal="center" vertical="center" wrapText="1"/>
      <protection locked="0"/>
    </xf>
    <xf numFmtId="0" fontId="10" fillId="0" borderId="12" xfId="0" applyFont="1" applyBorder="1" applyAlignment="1" applyProtection="1">
      <alignment vertical="center" wrapText="1"/>
      <protection locked="0"/>
    </xf>
    <xf numFmtId="0" fontId="10" fillId="0" borderId="12" xfId="0" applyFont="1" applyBorder="1" applyAlignment="1" applyProtection="1">
      <alignment vertical="center"/>
      <protection locked="0"/>
    </xf>
    <xf numFmtId="0" fontId="10" fillId="0" borderId="12" xfId="0" applyFont="1" applyBorder="1" applyAlignment="1" applyProtection="1">
      <alignment horizontal="center" vertical="center" wrapText="1"/>
      <protection locked="0"/>
    </xf>
    <xf numFmtId="0" fontId="10" fillId="2" borderId="12" xfId="0" applyFont="1" applyFill="1" applyBorder="1" applyAlignment="1" applyProtection="1">
      <alignment horizontal="center" vertical="center" wrapText="1"/>
      <protection locked="0"/>
    </xf>
    <xf numFmtId="0" fontId="10" fillId="2" borderId="12" xfId="0" applyFont="1" applyFill="1" applyBorder="1" applyAlignment="1" applyProtection="1">
      <alignment vertical="center" wrapText="1"/>
      <protection locked="0"/>
    </xf>
    <xf numFmtId="0" fontId="3" fillId="0" borderId="0" xfId="0" applyFont="1" applyFill="1" applyAlignment="1" applyProtection="1">
      <alignment horizontal="left" vertical="top" wrapText="1"/>
      <protection locked="0"/>
    </xf>
    <xf numFmtId="0" fontId="8" fillId="9" borderId="4" xfId="0" applyFont="1" applyFill="1" applyBorder="1" applyAlignment="1" applyProtection="1">
      <alignment horizontal="center" vertical="center" wrapText="1"/>
      <protection locked="0"/>
    </xf>
    <xf numFmtId="0" fontId="8" fillId="9" borderId="14" xfId="0" applyFont="1" applyFill="1" applyBorder="1" applyAlignment="1" applyProtection="1">
      <alignment horizontal="center" vertical="center" wrapText="1"/>
      <protection locked="0"/>
    </xf>
    <xf numFmtId="0" fontId="3" fillId="9" borderId="5" xfId="0" applyFont="1" applyFill="1" applyBorder="1" applyAlignment="1" applyProtection="1">
      <alignment horizontal="center" vertical="center" wrapText="1"/>
      <protection locked="0"/>
    </xf>
    <xf numFmtId="0" fontId="3" fillId="0" borderId="8" xfId="0" applyFont="1" applyFill="1" applyBorder="1" applyAlignment="1" applyProtection="1">
      <alignment horizontal="left" vertical="top" wrapText="1"/>
      <protection locked="0"/>
    </xf>
    <xf numFmtId="0" fontId="14" fillId="0" borderId="0" xfId="1" applyFont="1" applyFill="1" applyAlignment="1" applyProtection="1">
      <alignment horizontal="left" vertical="top" wrapText="1"/>
      <protection locked="0"/>
    </xf>
    <xf numFmtId="0" fontId="3" fillId="0" borderId="0" xfId="0" applyFont="1" applyFill="1" applyAlignment="1" applyProtection="1">
      <alignment horizontal="left" vertical="top"/>
      <protection locked="0"/>
    </xf>
    <xf numFmtId="0" fontId="3" fillId="0" borderId="0" xfId="0" applyFont="1" applyFill="1" applyAlignment="1" applyProtection="1">
      <alignment horizontal="left" vertical="center"/>
      <protection locked="0"/>
    </xf>
    <xf numFmtId="0" fontId="3" fillId="0" borderId="8" xfId="0" applyFont="1" applyFill="1" applyBorder="1" applyAlignment="1" applyProtection="1">
      <alignment horizontal="left" vertical="top"/>
      <protection locked="0"/>
    </xf>
    <xf numFmtId="0" fontId="8" fillId="9" borderId="5" xfId="0" applyFont="1" applyFill="1" applyBorder="1" applyAlignment="1" applyProtection="1">
      <alignment horizontal="center" vertical="center" wrapText="1"/>
      <protection locked="0"/>
    </xf>
    <xf numFmtId="0" fontId="5" fillId="0" borderId="0" xfId="1" applyFont="1" applyFill="1" applyAlignment="1" applyProtection="1">
      <alignment horizontal="left" vertical="top"/>
      <protection locked="0"/>
    </xf>
    <xf numFmtId="0" fontId="5" fillId="0" borderId="0" xfId="1" applyFont="1" applyFill="1" applyAlignment="1" applyProtection="1">
      <alignment horizontal="left" vertical="top" wrapText="1"/>
      <protection locked="0"/>
    </xf>
    <xf numFmtId="0" fontId="14" fillId="0" borderId="8" xfId="0" applyFont="1" applyFill="1" applyBorder="1" applyAlignment="1" applyProtection="1">
      <alignment horizontal="left" vertical="top"/>
      <protection locked="0"/>
    </xf>
    <xf numFmtId="0" fontId="14" fillId="0" borderId="0" xfId="0" applyFont="1" applyAlignment="1" applyProtection="1">
      <alignment vertical="center" wrapText="1"/>
      <protection locked="0"/>
    </xf>
    <xf numFmtId="0" fontId="3" fillId="0" borderId="0" xfId="0" applyFont="1" applyProtection="1">
      <protection locked="0"/>
    </xf>
    <xf numFmtId="0" fontId="3" fillId="0" borderId="0" xfId="0" applyFont="1" applyAlignment="1" applyProtection="1">
      <alignment wrapText="1"/>
      <protection locked="0"/>
    </xf>
    <xf numFmtId="0" fontId="5" fillId="0" borderId="0" xfId="1" applyFont="1" applyAlignment="1" applyProtection="1">
      <alignment vertical="center" wrapText="1"/>
      <protection locked="0"/>
    </xf>
    <xf numFmtId="0" fontId="5" fillId="0" borderId="0" xfId="1" applyFont="1" applyAlignment="1" applyProtection="1">
      <alignment vertical="center"/>
      <protection locked="0"/>
    </xf>
    <xf numFmtId="0" fontId="6" fillId="0" borderId="12" xfId="0" applyFont="1" applyBorder="1" applyAlignment="1" applyProtection="1">
      <alignment horizontal="center"/>
      <protection locked="0"/>
    </xf>
  </cellXfs>
  <cellStyles count="9">
    <cellStyle name="20% - Accent1" xfId="7" builtinId="30"/>
    <cellStyle name="40% - Accent1" xfId="8" builtinId="31"/>
    <cellStyle name="Bad" xfId="4" builtinId="27"/>
    <cellStyle name="Good" xfId="3" builtinId="26"/>
    <cellStyle name="Hyperlink" xfId="1" builtinId="8"/>
    <cellStyle name="Input" xfId="6" builtinId="20"/>
    <cellStyle name="Neutral" xfId="5" builtinId="28"/>
    <cellStyle name="Normal" xfId="0" builtinId="0"/>
    <cellStyle name="Percent" xfId="2" builtinId="5"/>
  </cellStyles>
  <dxfs count="51">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border outline="0">
        <bottom style="medium">
          <color indexed="64"/>
        </bottom>
      </border>
    </dxf>
    <dxf>
      <font>
        <b val="0"/>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border diagonalUp="0" diagonalDown="0">
        <left/>
        <right/>
        <top/>
        <bottom style="medium">
          <color indexed="64"/>
        </bottom>
      </border>
      <protection locked="0" hidden="0"/>
    </dxf>
    <dxf>
      <border outline="0">
        <left style="medium">
          <color rgb="FF000000"/>
        </left>
        <right style="medium">
          <color rgb="FF000000"/>
        </right>
        <top style="medium">
          <color rgb="FF000000"/>
        </top>
        <bottom style="medium">
          <color rgb="FF000000"/>
        </bottom>
      </border>
    </dxf>
    <dxf>
      <font>
        <b val="0"/>
        <i val="0"/>
        <strike val="0"/>
        <condense val="0"/>
        <extend val="0"/>
        <outline val="0"/>
        <shadow val="0"/>
        <u val="none"/>
        <vertAlign val="baseline"/>
        <sz val="12"/>
        <color rgb="FFFFFFFF"/>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border outline="0">
        <bottom style="medium">
          <color rgb="FF000000"/>
        </bottom>
      </border>
    </dxf>
    <dxf>
      <font>
        <b val="0"/>
        <i val="0"/>
        <strike val="0"/>
        <condense val="0"/>
        <extend val="0"/>
        <outline val="0"/>
        <shadow val="0"/>
        <u val="none"/>
        <vertAlign val="baseline"/>
        <sz val="12"/>
        <color theme="0"/>
        <name val="Arial"/>
        <family val="2"/>
        <scheme val="none"/>
      </font>
      <fill>
        <patternFill patternType="none">
          <fgColor indexed="64"/>
          <bgColor rgb="FF17315A"/>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border diagonalUp="0" diagonalDown="0">
        <left/>
        <right/>
        <top style="medium">
          <color indexed="64"/>
        </top>
        <bottom style="medium">
          <color indexed="64"/>
        </bottom>
      </border>
      <protection locked="0" hidden="0"/>
    </dxf>
    <dxf>
      <border outline="0">
        <left style="medium">
          <color indexed="64"/>
        </left>
        <right style="medium">
          <color indexed="64"/>
        </right>
        <top style="medium">
          <color indexed="64"/>
        </top>
        <bottom style="medium">
          <color indexed="64"/>
        </bottom>
      </border>
    </dxf>
    <dxf>
      <font>
        <b/>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i val="0"/>
        <strike val="0"/>
        <condense val="0"/>
        <extend val="0"/>
        <outline val="0"/>
        <shadow val="0"/>
        <u val="none"/>
        <vertAlign val="baseline"/>
        <sz val="12"/>
        <color theme="0"/>
        <name val="Arial"/>
        <family val="2"/>
        <scheme val="none"/>
      </font>
      <fill>
        <patternFill patternType="solid">
          <fgColor indexed="64"/>
          <bgColor rgb="FF17315A"/>
        </patternFill>
      </fill>
      <alignment horizontal="center" vertical="center" textRotation="0" wrapText="1" indent="0" justifyLastLine="0" shrinkToFit="0" readingOrder="0"/>
      <protection locked="0" hidden="0"/>
    </dxf>
    <dxf>
      <font>
        <b val="0"/>
        <i val="0"/>
        <color theme="9" tint="-0.24994659260841701"/>
      </font>
    </dxf>
    <dxf>
      <font>
        <color rgb="FFC00000"/>
      </font>
    </dxf>
  </dxfs>
  <tableStyles count="0" defaultTableStyle="TableStyleMedium2" defaultPivotStyle="PivotStyleLight16"/>
  <colors>
    <mruColors>
      <color rgb="FF17315A"/>
      <color rgb="FFF9A71C"/>
      <color rgb="FFFFCCCC"/>
      <color rgb="FFCCCCFF"/>
      <color rgb="FF99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customXml" Target="../customXml/item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E510026-A21F-4A84-A4A5-09ED582D75D2}" name="Table1" displayName="Table1" ref="A3:A15" totalsRowShown="0" headerRowDxfId="48" dataDxfId="47" tableBorderDxfId="46">
  <autoFilter ref="A3:A15" xr:uid="{FE510026-A21F-4A84-A4A5-09ED582D75D2}"/>
  <tableColumns count="1">
    <tableColumn id="1" xr3:uid="{5FA634D8-B10A-4227-AE65-434342F3C6B5}" name="Column1" dataDxfId="45"/>
  </tableColumns>
  <tableStyleInfo name="TableStyleLight20"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E2D8707-7F7B-48E5-9D07-81F1EF2542CD}" name="Table11" displayName="Table11" ref="A2:A13" totalsRowShown="0" headerRowDxfId="4" dataDxfId="2" headerRowBorderDxfId="3" tableBorderDxfId="1">
  <autoFilter ref="A2:A13" xr:uid="{0E2D8707-7F7B-48E5-9D07-81F1EF2542CD}"/>
  <tableColumns count="1">
    <tableColumn id="1" xr3:uid="{ED00BD36-5ECF-4DA2-9E43-CD931AAD4FA0}" name="Column1" dataDxfId="0"/>
  </tableColumns>
  <tableStyleInfo name="TableStyleLight20"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78D2362E-819C-49C8-85A2-99B57965A567}" name="Table43" displayName="Table43" ref="A2:A12" totalsRowShown="0" headerRowDxfId="44" dataDxfId="42" headerRowBorderDxfId="43" tableBorderDxfId="41">
  <autoFilter ref="A2:A12" xr:uid="{8EE8A326-23AF-48B6-A7D6-8F135EB63546}"/>
  <tableColumns count="1">
    <tableColumn id="1" xr3:uid="{8988C821-96BA-46C4-B8C4-E806E2B65DF1}" name="Column1" dataDxfId="40"/>
  </tableColumns>
  <tableStyleInfo name="TableStyleLight20"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8EE8A326-23AF-48B6-A7D6-8F135EB63546}" name="Table4" displayName="Table4" ref="A2:A12" totalsRowShown="0" headerRowDxfId="39" dataDxfId="37" headerRowBorderDxfId="38" tableBorderDxfId="36">
  <autoFilter ref="A2:A12" xr:uid="{8EE8A326-23AF-48B6-A7D6-8F135EB63546}"/>
  <tableColumns count="1">
    <tableColumn id="1" xr3:uid="{1A945EF6-D62B-4E77-BAF6-570F2B3FC21C}" name="Column1" dataDxfId="35"/>
  </tableColumns>
  <tableStyleInfo name="TableStyleLight20"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7C83EA1F-879C-40AA-9403-7AD434FBA861}" name="Table5" displayName="Table5" ref="A2:A12" totalsRowShown="0" headerRowDxfId="34" dataDxfId="32" headerRowBorderDxfId="33" tableBorderDxfId="31">
  <autoFilter ref="A2:A12" xr:uid="{7C83EA1F-879C-40AA-9403-7AD434FBA861}"/>
  <tableColumns count="1">
    <tableColumn id="1" xr3:uid="{7E576EC4-10F5-4B82-810F-E14D69E11314}" name="Column1" dataDxfId="30"/>
  </tableColumns>
  <tableStyleInfo name="TableStyleLight20"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B9F6B24-A0E0-4B37-BA09-FA03B1FE7AAD}" name="Table6" displayName="Table6" ref="A2:A12" totalsRowShown="0" headerRowDxfId="29" dataDxfId="27" headerRowBorderDxfId="28" tableBorderDxfId="26">
  <autoFilter ref="A2:A12" xr:uid="{7B9F6B24-A0E0-4B37-BA09-FA03B1FE7AAD}"/>
  <tableColumns count="1">
    <tableColumn id="1" xr3:uid="{BE8A6F76-095A-4867-91AC-85CC5FE80132}" name="Column1" dataDxfId="25"/>
  </tableColumns>
  <tableStyleInfo name="TableStyleLight20"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DEB06A3-090C-476C-BAC0-FB9A2A66BB4A}" name="Table7" displayName="Table7" ref="A2:A12" totalsRowShown="0" headerRowDxfId="24" dataDxfId="22" headerRowBorderDxfId="23" tableBorderDxfId="21">
  <autoFilter ref="A2:A12" xr:uid="{ADEB06A3-090C-476C-BAC0-FB9A2A66BB4A}"/>
  <tableColumns count="1">
    <tableColumn id="1" xr3:uid="{8AFC44B6-4945-4AC6-BC93-2438E8BA0331}" name="Column1" dataDxfId="20"/>
  </tableColumns>
  <tableStyleInfo name="TableStyleLight20"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C6A3B76-32F4-44BE-971C-0ED9663AC422}" name="Table8" displayName="Table8" ref="A2:A12" totalsRowShown="0" headerRowDxfId="19" dataDxfId="17" headerRowBorderDxfId="18" tableBorderDxfId="16">
  <autoFilter ref="A2:A12" xr:uid="{0C6A3B76-32F4-44BE-971C-0ED9663AC422}"/>
  <tableColumns count="1">
    <tableColumn id="1" xr3:uid="{41A23960-BCC5-4D3F-B648-0D893E9DE81A}" name="Column1" dataDxfId="15"/>
  </tableColumns>
  <tableStyleInfo name="TableStyleLight20"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4CE48D43-E6EA-4C55-93DD-9E5B49A200AD}" name="Table9" displayName="Table9" ref="A2:A13" totalsRowShown="0" headerRowDxfId="14" dataDxfId="12" headerRowBorderDxfId="13" tableBorderDxfId="11">
  <autoFilter ref="A2:A13" xr:uid="{4CE48D43-E6EA-4C55-93DD-9E5B49A200AD}"/>
  <tableColumns count="1">
    <tableColumn id="1" xr3:uid="{B517B490-5BCA-420D-BB28-214E4691CCF4}" name="Column1" dataDxfId="10"/>
  </tableColumns>
  <tableStyleInfo name="TableStyleLight20"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9B876360-0806-4CDE-869F-0CDDB138825C}" name="Table10" displayName="Table10" ref="A2:A13" totalsRowShown="0" headerRowDxfId="9" dataDxfId="7" headerRowBorderDxfId="8" tableBorderDxfId="6">
  <autoFilter ref="A2:A13" xr:uid="{9B876360-0806-4CDE-869F-0CDDB138825C}"/>
  <tableColumns count="1">
    <tableColumn id="1" xr3:uid="{082C44B7-5C3E-437D-B1C4-A466B54FF4B4}" name="Column1" dataDxfId="5"/>
  </tableColumns>
  <tableStyleInfo name="TableStyleLight20"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cms.gov/medicare-medicaid-coordination/medicare-and-medicaid-coordination/medicare-medicaid-coordination-office/financialalignmentinitiative/mmpinformationandguidance/mmpreportingrequirements" TargetMode="External"/></Relationships>
</file>

<file path=xl/worksheets/_rels/sheet10.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printerSettings" Target="../printerSettings/printerSettings11.bin"/><Relationship Id="rId1" Type="http://schemas.openxmlformats.org/officeDocument/2006/relationships/hyperlink" Target="https://www.cms.gov/Medicare-Medicaid-Coordination/Medicare-and-Medicaid-Coordination/Medicare-Medicaid-Coordination-Office/FinancialAlignmentInitiative/Downloads/QualityWithholdResultsReport_CA_DY2_06192018.pdf" TargetMode="External"/></Relationships>
</file>

<file path=xl/worksheets/_rels/sheet12.xml.rels><?xml version="1.0" encoding="UTF-8" standalone="yes"?>
<Relationships xmlns="http://schemas.openxmlformats.org/package/2006/relationships"><Relationship Id="rId3" Type="http://schemas.openxmlformats.org/officeDocument/2006/relationships/table" Target="../tables/table9.xml"/><Relationship Id="rId2" Type="http://schemas.openxmlformats.org/officeDocument/2006/relationships/printerSettings" Target="../printerSettings/printerSettings12.bin"/><Relationship Id="rId1" Type="http://schemas.openxmlformats.org/officeDocument/2006/relationships/hyperlink" Target="https://www.cms.gov/Medicare-Medicaid-Coordination/Medicare-and-Medicaid-Coordination/Medicare-Medicaid-Coordination-Office/FinancialAlignmentInitiative/Downloads/QualityWithholdResultsReport_CA_DY1_06192018.pdf" TargetMode="External"/></Relationships>
</file>

<file path=xl/worksheets/_rels/sheet13.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printerSettings" Target="../printerSettings/printerSettings13.bin"/><Relationship Id="rId1" Type="http://schemas.openxmlformats.org/officeDocument/2006/relationships/hyperlink" Target="https://www.cms.gov/Medicare-Medicaid-Coordination/Medicare-and-Medicaid-Coordination/Medicare-Medicaid-Coordination-Office/FinancialAlignmentInitiative/Downloads/QualityWithholdResultsReport_CA_DY1_06192018.pd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99821E-D3EA-4030-BCA7-476A122F1F97}">
  <sheetPr codeName="Sheet1"/>
  <dimension ref="A1:A4"/>
  <sheetViews>
    <sheetView tabSelected="1" zoomScale="90" zoomScaleNormal="90" workbookViewId="0"/>
  </sheetViews>
  <sheetFormatPr defaultColWidth="0" defaultRowHeight="0" customHeight="1" zeroHeight="1" x14ac:dyDescent="0.35"/>
  <cols>
    <col min="1" max="1" width="114" style="185" customWidth="1"/>
    <col min="2" max="16384" width="9.08984375" style="185" hidden="1"/>
  </cols>
  <sheetData>
    <row r="1" spans="1:1" ht="273" customHeight="1" x14ac:dyDescent="0.35">
      <c r="A1" s="184" t="s">
        <v>308</v>
      </c>
    </row>
    <row r="2" spans="1:1" ht="60" customHeight="1" x14ac:dyDescent="0.35">
      <c r="A2" s="186" t="s">
        <v>260</v>
      </c>
    </row>
    <row r="3" spans="1:1" ht="59" customHeight="1" x14ac:dyDescent="0.35">
      <c r="A3" s="187" t="s">
        <v>261</v>
      </c>
    </row>
    <row r="4" spans="1:1" ht="321.75" hidden="1" customHeight="1" x14ac:dyDescent="0.35">
      <c r="A4" s="188"/>
    </row>
  </sheetData>
  <sheetProtection algorithmName="SHA-512" hashValue="ysZzZfIUKTA06QLadasA8vAJ6QI/gGQy7ZkO+FdaUHyzEx2X2ekvbMq2g301HEGuFk8W3r1vDiJQIM9FMju9Rw==" saltValue="dRGGDrzj2ojTCHomkJNVJg==" spinCount="100000" sheet="1" objects="1" scenarios="1" selectLockedCells="1"/>
  <hyperlinks>
    <hyperlink ref="A3" r:id="rId1" xr:uid="{FC797F77-A2E6-4204-8EEB-C9612A824945}"/>
  </hyperlinks>
  <pageMargins left="0.7" right="0.7" top="0.75" bottom="0.75" header="0.3" footer="0.3"/>
  <pageSetup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9">
    <pageSetUpPr fitToPage="1"/>
  </sheetPr>
  <dimension ref="A1:AA28"/>
  <sheetViews>
    <sheetView zoomScale="110" zoomScaleNormal="110" workbookViewId="0">
      <pane xSplit="1" topLeftCell="B1" activePane="topRight" state="frozen"/>
      <selection pane="topRight" activeCell="N10" sqref="N10"/>
    </sheetView>
  </sheetViews>
  <sheetFormatPr defaultColWidth="0" defaultRowHeight="15.5" zeroHeight="1" x14ac:dyDescent="0.35"/>
  <cols>
    <col min="1" max="1" width="19.08984375" style="83" customWidth="1"/>
    <col min="2" max="3" width="9.08984375" style="54" customWidth="1"/>
    <col min="4" max="4" width="10.08984375" style="54" customWidth="1"/>
    <col min="5" max="13" width="9.08984375" style="54" customWidth="1"/>
    <col min="14" max="14" width="10.90625" style="54" customWidth="1"/>
    <col min="15" max="15" width="9.90625" style="54" customWidth="1"/>
    <col min="16" max="17" width="9.08984375" style="54" customWidth="1"/>
    <col min="18" max="18" width="10.7265625" style="54" customWidth="1"/>
    <col min="19" max="20" width="9.08984375" style="54" customWidth="1"/>
    <col min="21" max="21" width="9" style="54" customWidth="1"/>
    <col min="22" max="22" width="15.36328125" style="54" customWidth="1"/>
    <col min="23" max="23" width="14.81640625" style="54" customWidth="1"/>
    <col min="24" max="24" width="13.90625" style="54" customWidth="1"/>
    <col min="25" max="25" width="14.7265625" style="54" customWidth="1"/>
    <col min="26" max="26" width="15.90625" style="54" customWidth="1"/>
    <col min="27" max="27" width="18.90625" style="54" hidden="1" customWidth="1"/>
    <col min="28" max="16384" width="9.08984375" style="54" hidden="1"/>
  </cols>
  <sheetData>
    <row r="1" spans="1:26" s="83" customFormat="1" ht="156.75" customHeight="1" x14ac:dyDescent="0.35">
      <c r="A1" s="97"/>
      <c r="B1" s="139" t="s">
        <v>278</v>
      </c>
      <c r="C1" s="172"/>
      <c r="D1" s="139" t="s">
        <v>273</v>
      </c>
      <c r="E1" s="172"/>
      <c r="F1" s="139" t="s">
        <v>265</v>
      </c>
      <c r="G1" s="172"/>
      <c r="H1" s="139" t="s">
        <v>284</v>
      </c>
      <c r="I1" s="172"/>
      <c r="J1" s="139" t="s">
        <v>279</v>
      </c>
      <c r="K1" s="172"/>
      <c r="L1" s="139" t="s">
        <v>268</v>
      </c>
      <c r="M1" s="172"/>
      <c r="N1" s="139" t="s">
        <v>285</v>
      </c>
      <c r="O1" s="180"/>
      <c r="P1" s="139" t="s">
        <v>274</v>
      </c>
      <c r="Q1" s="172"/>
      <c r="R1" s="139" t="s">
        <v>282</v>
      </c>
      <c r="S1" s="172"/>
      <c r="T1" s="139" t="s">
        <v>283</v>
      </c>
      <c r="U1" s="172"/>
      <c r="V1" s="47" t="s">
        <v>19</v>
      </c>
      <c r="W1" s="47" t="s">
        <v>0</v>
      </c>
      <c r="X1" s="47" t="s">
        <v>1</v>
      </c>
      <c r="Y1" s="47" t="s">
        <v>2</v>
      </c>
      <c r="Z1" s="107" t="s">
        <v>44</v>
      </c>
    </row>
    <row r="2" spans="1:26" ht="31.5" thickBot="1" x14ac:dyDescent="0.4">
      <c r="A2" s="49" t="s">
        <v>262</v>
      </c>
      <c r="B2" s="100" t="s">
        <v>4</v>
      </c>
      <c r="C2" s="100" t="s">
        <v>5</v>
      </c>
      <c r="D2" s="100" t="s">
        <v>4</v>
      </c>
      <c r="E2" s="100" t="s">
        <v>5</v>
      </c>
      <c r="F2" s="100" t="s">
        <v>4</v>
      </c>
      <c r="G2" s="100" t="s">
        <v>5</v>
      </c>
      <c r="H2" s="100" t="s">
        <v>4</v>
      </c>
      <c r="I2" s="100" t="s">
        <v>5</v>
      </c>
      <c r="J2" s="100" t="s">
        <v>4</v>
      </c>
      <c r="K2" s="100" t="s">
        <v>5</v>
      </c>
      <c r="L2" s="100" t="s">
        <v>4</v>
      </c>
      <c r="M2" s="100" t="s">
        <v>5</v>
      </c>
      <c r="N2" s="100" t="s">
        <v>4</v>
      </c>
      <c r="O2" s="100" t="s">
        <v>5</v>
      </c>
      <c r="P2" s="100" t="s">
        <v>4</v>
      </c>
      <c r="Q2" s="100" t="s">
        <v>5</v>
      </c>
      <c r="R2" s="100" t="s">
        <v>4</v>
      </c>
      <c r="S2" s="100" t="s">
        <v>5</v>
      </c>
      <c r="T2" s="101" t="s">
        <v>4</v>
      </c>
      <c r="U2" s="100" t="s">
        <v>5</v>
      </c>
      <c r="V2" s="100" t="s">
        <v>6</v>
      </c>
      <c r="W2" s="100" t="s">
        <v>6</v>
      </c>
      <c r="X2" s="100" t="s">
        <v>6</v>
      </c>
      <c r="Y2" s="100" t="s">
        <v>6</v>
      </c>
      <c r="Z2" s="106"/>
    </row>
    <row r="3" spans="1:26" ht="16" thickBot="1" x14ac:dyDescent="0.4">
      <c r="A3" s="49" t="s">
        <v>23</v>
      </c>
      <c r="B3" s="114">
        <v>0.66</v>
      </c>
      <c r="C3" s="62" t="s">
        <v>7</v>
      </c>
      <c r="D3" s="67">
        <v>0.72</v>
      </c>
      <c r="E3" s="62" t="s">
        <v>7</v>
      </c>
      <c r="F3" s="73">
        <v>0.52100000000000002</v>
      </c>
      <c r="G3" s="67" t="s">
        <v>7</v>
      </c>
      <c r="H3" s="73">
        <v>0.68899999999999995</v>
      </c>
      <c r="I3" s="62" t="s">
        <v>7</v>
      </c>
      <c r="J3" s="73">
        <v>0.83599999999999997</v>
      </c>
      <c r="K3" s="62" t="s">
        <v>7</v>
      </c>
      <c r="L3" s="104">
        <v>0.92</v>
      </c>
      <c r="M3" s="62" t="s">
        <v>7</v>
      </c>
      <c r="N3" s="115">
        <v>0.62</v>
      </c>
      <c r="O3" s="62" t="s">
        <v>8</v>
      </c>
      <c r="P3" s="62">
        <v>54.9</v>
      </c>
      <c r="Q3" s="62" t="s">
        <v>7</v>
      </c>
      <c r="R3" s="73">
        <v>1</v>
      </c>
      <c r="S3" s="62" t="s">
        <v>7</v>
      </c>
      <c r="T3" s="67">
        <v>0.78</v>
      </c>
      <c r="U3" s="62" t="s">
        <v>7</v>
      </c>
      <c r="V3" s="62">
        <v>10</v>
      </c>
      <c r="W3" s="62">
        <v>9</v>
      </c>
      <c r="X3" s="62">
        <f t="shared" ref="X3:X8" si="0">V3-W3</f>
        <v>1</v>
      </c>
      <c r="Y3" s="116">
        <v>0.9</v>
      </c>
      <c r="Z3" s="65">
        <v>1</v>
      </c>
    </row>
    <row r="4" spans="1:26" ht="16" thickBot="1" x14ac:dyDescent="0.4">
      <c r="A4" s="49" t="s">
        <v>9</v>
      </c>
      <c r="B4" s="114">
        <v>0.72</v>
      </c>
      <c r="C4" s="62" t="s">
        <v>7</v>
      </c>
      <c r="D4" s="73">
        <v>0.68100000000000005</v>
      </c>
      <c r="E4" s="62" t="s">
        <v>7</v>
      </c>
      <c r="F4" s="73">
        <v>0.45200000000000001</v>
      </c>
      <c r="G4" s="62" t="s">
        <v>8</v>
      </c>
      <c r="H4" s="73">
        <v>0.58199999999999996</v>
      </c>
      <c r="I4" s="62" t="s">
        <v>7</v>
      </c>
      <c r="J4" s="73">
        <v>0.79500000000000004</v>
      </c>
      <c r="K4" s="62" t="s">
        <v>7</v>
      </c>
      <c r="L4" s="104">
        <v>0.93</v>
      </c>
      <c r="M4" s="62" t="s">
        <v>7</v>
      </c>
      <c r="N4" s="115">
        <v>0.77</v>
      </c>
      <c r="O4" s="62" t="s">
        <v>8</v>
      </c>
      <c r="P4" s="62">
        <v>95.9</v>
      </c>
      <c r="Q4" s="62" t="s">
        <v>7</v>
      </c>
      <c r="R4" s="73">
        <v>0.66500000000000004</v>
      </c>
      <c r="S4" s="62" t="s">
        <v>7</v>
      </c>
      <c r="T4" s="67">
        <v>0.71099999999999997</v>
      </c>
      <c r="U4" s="62" t="s">
        <v>8</v>
      </c>
      <c r="V4" s="62">
        <v>10</v>
      </c>
      <c r="W4" s="62">
        <v>7</v>
      </c>
      <c r="X4" s="62">
        <f t="shared" si="0"/>
        <v>3</v>
      </c>
      <c r="Y4" s="116">
        <v>0.7</v>
      </c>
      <c r="Z4" s="65">
        <v>1</v>
      </c>
    </row>
    <row r="5" spans="1:26" ht="16" thickBot="1" x14ac:dyDescent="0.4">
      <c r="A5" s="49" t="s">
        <v>10</v>
      </c>
      <c r="B5" s="114">
        <v>0.76</v>
      </c>
      <c r="C5" s="62" t="s">
        <v>7</v>
      </c>
      <c r="D5" s="67">
        <v>0.68300000000000005</v>
      </c>
      <c r="E5" s="62" t="s">
        <v>8</v>
      </c>
      <c r="F5" s="73">
        <v>0.33300000000000002</v>
      </c>
      <c r="G5" s="67" t="s">
        <v>8</v>
      </c>
      <c r="H5" s="73">
        <v>0.63200000000000001</v>
      </c>
      <c r="I5" s="62" t="s">
        <v>7</v>
      </c>
      <c r="J5" s="73">
        <v>0.80700000000000005</v>
      </c>
      <c r="K5" s="62" t="s">
        <v>7</v>
      </c>
      <c r="L5" s="104">
        <v>0.66</v>
      </c>
      <c r="M5" s="62" t="s">
        <v>8</v>
      </c>
      <c r="N5" s="115">
        <v>1</v>
      </c>
      <c r="O5" s="62" t="s">
        <v>7</v>
      </c>
      <c r="P5" s="62">
        <v>98</v>
      </c>
      <c r="Q5" s="62" t="s">
        <v>8</v>
      </c>
      <c r="R5" s="73">
        <v>0.47199999999999998</v>
      </c>
      <c r="S5" s="62" t="s">
        <v>8</v>
      </c>
      <c r="T5" s="67">
        <v>0.432</v>
      </c>
      <c r="U5" s="62" t="s">
        <v>8</v>
      </c>
      <c r="V5" s="62">
        <v>10</v>
      </c>
      <c r="W5" s="62">
        <v>4</v>
      </c>
      <c r="X5" s="62">
        <f t="shared" si="0"/>
        <v>6</v>
      </c>
      <c r="Y5" s="116">
        <v>0.4</v>
      </c>
      <c r="Z5" s="65">
        <v>1</v>
      </c>
    </row>
    <row r="6" spans="1:26" ht="16" thickBot="1" x14ac:dyDescent="0.4">
      <c r="A6" s="49" t="s">
        <v>11</v>
      </c>
      <c r="B6" s="114">
        <v>0.87</v>
      </c>
      <c r="C6" s="62" t="s">
        <v>7</v>
      </c>
      <c r="D6" s="67">
        <v>0.77300000000000002</v>
      </c>
      <c r="E6" s="62" t="s">
        <v>7</v>
      </c>
      <c r="F6" s="73">
        <v>0.51700000000000002</v>
      </c>
      <c r="G6" s="67" t="s">
        <v>7</v>
      </c>
      <c r="H6" s="117">
        <v>0.59599999999999997</v>
      </c>
      <c r="I6" s="62" t="s">
        <v>7</v>
      </c>
      <c r="J6" s="73">
        <v>0.81200000000000006</v>
      </c>
      <c r="K6" s="62" t="s">
        <v>7</v>
      </c>
      <c r="L6" s="104">
        <v>0.81</v>
      </c>
      <c r="M6" s="62" t="s">
        <v>7</v>
      </c>
      <c r="N6" s="115">
        <v>0.64</v>
      </c>
      <c r="O6" s="62" t="s">
        <v>8</v>
      </c>
      <c r="P6" s="70">
        <v>127.9</v>
      </c>
      <c r="Q6" s="62" t="s">
        <v>7</v>
      </c>
      <c r="R6" s="73">
        <v>0.26200000000000001</v>
      </c>
      <c r="S6" s="62" t="s">
        <v>7</v>
      </c>
      <c r="T6" s="67">
        <v>0.82499999999999996</v>
      </c>
      <c r="U6" s="62" t="s">
        <v>7</v>
      </c>
      <c r="V6" s="62">
        <v>10</v>
      </c>
      <c r="W6" s="62">
        <v>9</v>
      </c>
      <c r="X6" s="62">
        <f t="shared" si="0"/>
        <v>1</v>
      </c>
      <c r="Y6" s="116">
        <v>0.9</v>
      </c>
      <c r="Z6" s="65">
        <v>1</v>
      </c>
    </row>
    <row r="7" spans="1:26" ht="16" thickBot="1" x14ac:dyDescent="0.4">
      <c r="A7" s="49" t="s">
        <v>12</v>
      </c>
      <c r="B7" s="114">
        <v>0.89</v>
      </c>
      <c r="C7" s="62" t="s">
        <v>7</v>
      </c>
      <c r="D7" s="73">
        <v>0.58299999999999996</v>
      </c>
      <c r="E7" s="62" t="s">
        <v>8</v>
      </c>
      <c r="F7" s="73">
        <v>0.36699999999999999</v>
      </c>
      <c r="G7" s="62" t="s">
        <v>7</v>
      </c>
      <c r="H7" s="73">
        <v>0.65600000000000003</v>
      </c>
      <c r="I7" s="62" t="s">
        <v>7</v>
      </c>
      <c r="J7" s="73">
        <v>0.78900000000000003</v>
      </c>
      <c r="K7" s="62" t="s">
        <v>7</v>
      </c>
      <c r="L7" s="104">
        <v>0.52</v>
      </c>
      <c r="M7" s="62" t="s">
        <v>8</v>
      </c>
      <c r="N7" s="115">
        <v>0.93</v>
      </c>
      <c r="O7" s="62" t="s">
        <v>7</v>
      </c>
      <c r="P7" s="62">
        <v>64.099999999999994</v>
      </c>
      <c r="Q7" s="62" t="s">
        <v>7</v>
      </c>
      <c r="R7" s="73">
        <v>0.30499999999999999</v>
      </c>
      <c r="S7" s="62" t="s">
        <v>8</v>
      </c>
      <c r="T7" s="67">
        <v>0.84499999999999997</v>
      </c>
      <c r="U7" s="62" t="s">
        <v>7</v>
      </c>
      <c r="V7" s="62">
        <v>10</v>
      </c>
      <c r="W7" s="62">
        <v>7</v>
      </c>
      <c r="X7" s="62">
        <f t="shared" si="0"/>
        <v>3</v>
      </c>
      <c r="Y7" s="116">
        <v>0.7</v>
      </c>
      <c r="Z7" s="65">
        <v>1</v>
      </c>
    </row>
    <row r="8" spans="1:26" ht="16" thickBot="1" x14ac:dyDescent="0.4">
      <c r="A8" s="49" t="s">
        <v>13</v>
      </c>
      <c r="B8" s="114">
        <v>0.77</v>
      </c>
      <c r="C8" s="62" t="s">
        <v>7</v>
      </c>
      <c r="D8" s="67">
        <v>0.77500000000000002</v>
      </c>
      <c r="E8" s="62" t="s">
        <v>7</v>
      </c>
      <c r="F8" s="73">
        <v>0.68500000000000005</v>
      </c>
      <c r="G8" s="67" t="s">
        <v>7</v>
      </c>
      <c r="H8" s="73">
        <v>0.70499999999999996</v>
      </c>
      <c r="I8" s="62" t="s">
        <v>7</v>
      </c>
      <c r="J8" s="73">
        <v>0.84899999999999998</v>
      </c>
      <c r="K8" s="62" t="s">
        <v>7</v>
      </c>
      <c r="L8" s="104">
        <v>0.95</v>
      </c>
      <c r="M8" s="62" t="s">
        <v>7</v>
      </c>
      <c r="N8" s="115">
        <v>0.33</v>
      </c>
      <c r="O8" s="62" t="s">
        <v>8</v>
      </c>
      <c r="P8" s="62">
        <v>86.2</v>
      </c>
      <c r="Q8" s="62" t="s">
        <v>7</v>
      </c>
      <c r="R8" s="73">
        <v>0.32200000000000001</v>
      </c>
      <c r="S8" s="62" t="s">
        <v>7</v>
      </c>
      <c r="T8" s="67">
        <v>0.86099999999999999</v>
      </c>
      <c r="U8" s="62" t="s">
        <v>7</v>
      </c>
      <c r="V8" s="62">
        <v>10</v>
      </c>
      <c r="W8" s="62">
        <v>9</v>
      </c>
      <c r="X8" s="62">
        <f t="shared" si="0"/>
        <v>1</v>
      </c>
      <c r="Y8" s="116">
        <v>0.9</v>
      </c>
      <c r="Z8" s="65">
        <v>1</v>
      </c>
    </row>
    <row r="9" spans="1:26" ht="16" thickBot="1" x14ac:dyDescent="0.4">
      <c r="A9" s="49" t="s">
        <v>14</v>
      </c>
      <c r="B9" s="114">
        <v>0.79</v>
      </c>
      <c r="C9" s="62" t="s">
        <v>7</v>
      </c>
      <c r="D9" s="67">
        <v>0.67100000000000004</v>
      </c>
      <c r="E9" s="62" t="s">
        <v>7</v>
      </c>
      <c r="F9" s="73">
        <v>0.46899999999999997</v>
      </c>
      <c r="G9" s="67" t="s">
        <v>7</v>
      </c>
      <c r="H9" s="73">
        <v>0.69499999999999995</v>
      </c>
      <c r="I9" s="62" t="s">
        <v>7</v>
      </c>
      <c r="J9" s="73">
        <v>0.79700000000000004</v>
      </c>
      <c r="K9" s="62" t="s">
        <v>7</v>
      </c>
      <c r="L9" s="104">
        <v>0.94</v>
      </c>
      <c r="M9" s="62" t="s">
        <v>7</v>
      </c>
      <c r="N9" s="115">
        <v>0.99</v>
      </c>
      <c r="O9" s="62" t="s">
        <v>7</v>
      </c>
      <c r="P9" s="62">
        <v>81.099999999999994</v>
      </c>
      <c r="Q9" s="62" t="s">
        <v>8</v>
      </c>
      <c r="R9" s="73">
        <v>0.89500000000000002</v>
      </c>
      <c r="S9" s="62" t="s">
        <v>7</v>
      </c>
      <c r="T9" s="67">
        <v>0.74399999999999999</v>
      </c>
      <c r="U9" s="62" t="s">
        <v>7</v>
      </c>
      <c r="V9" s="62">
        <v>10</v>
      </c>
      <c r="W9" s="62">
        <v>9</v>
      </c>
      <c r="X9" s="62">
        <v>1</v>
      </c>
      <c r="Y9" s="116">
        <v>0.9</v>
      </c>
      <c r="Z9" s="65">
        <v>1</v>
      </c>
    </row>
    <row r="10" spans="1:26" ht="16" thickBot="1" x14ac:dyDescent="0.4">
      <c r="A10" s="49" t="s">
        <v>20</v>
      </c>
      <c r="B10" s="114">
        <v>0.8</v>
      </c>
      <c r="C10" s="62" t="s">
        <v>7</v>
      </c>
      <c r="D10" s="62">
        <v>73.8</v>
      </c>
      <c r="E10" s="62" t="s">
        <v>7</v>
      </c>
      <c r="F10" s="73">
        <v>0.46800000000000003</v>
      </c>
      <c r="G10" s="62" t="s">
        <v>8</v>
      </c>
      <c r="H10" s="73">
        <v>0.76700000000000002</v>
      </c>
      <c r="I10" s="62" t="s">
        <v>7</v>
      </c>
      <c r="J10" s="73">
        <v>0.80600000000000005</v>
      </c>
      <c r="K10" s="62" t="s">
        <v>7</v>
      </c>
      <c r="L10" s="73">
        <v>0.86</v>
      </c>
      <c r="M10" s="62" t="s">
        <v>7</v>
      </c>
      <c r="N10" s="115">
        <v>0.48</v>
      </c>
      <c r="O10" s="62" t="s">
        <v>8</v>
      </c>
      <c r="P10" s="62">
        <v>107.3</v>
      </c>
      <c r="Q10" s="73" t="s">
        <v>7</v>
      </c>
      <c r="R10" s="73">
        <v>0.79400000000000004</v>
      </c>
      <c r="S10" s="73" t="s">
        <v>7</v>
      </c>
      <c r="T10" s="67">
        <v>0.67700000000000005</v>
      </c>
      <c r="U10" s="62" t="s">
        <v>8</v>
      </c>
      <c r="V10" s="62">
        <v>10</v>
      </c>
      <c r="W10" s="62">
        <v>7</v>
      </c>
      <c r="X10" s="62">
        <v>3</v>
      </c>
      <c r="Y10" s="116">
        <v>0.7</v>
      </c>
      <c r="Z10" s="65">
        <v>1</v>
      </c>
    </row>
    <row r="11" spans="1:26" ht="16" thickBot="1" x14ac:dyDescent="0.4">
      <c r="A11" s="49" t="s">
        <v>21</v>
      </c>
      <c r="B11" s="114">
        <v>0.85</v>
      </c>
      <c r="C11" s="62" t="s">
        <v>7</v>
      </c>
      <c r="D11" s="67">
        <v>0.77100000000000002</v>
      </c>
      <c r="E11" s="62" t="s">
        <v>7</v>
      </c>
      <c r="F11" s="73">
        <v>0.46300000000000002</v>
      </c>
      <c r="G11" s="67" t="s">
        <v>7</v>
      </c>
      <c r="H11" s="73">
        <v>0.67400000000000004</v>
      </c>
      <c r="I11" s="62" t="s">
        <v>7</v>
      </c>
      <c r="J11" s="73">
        <v>0.82299999999999995</v>
      </c>
      <c r="K11" s="62" t="s">
        <v>7</v>
      </c>
      <c r="L11" s="73">
        <v>0.89</v>
      </c>
      <c r="M11" s="62" t="s">
        <v>7</v>
      </c>
      <c r="N11" s="115">
        <v>0.42</v>
      </c>
      <c r="O11" s="62" t="s">
        <v>8</v>
      </c>
      <c r="P11" s="62">
        <v>83.1</v>
      </c>
      <c r="Q11" s="62" t="s">
        <v>7</v>
      </c>
      <c r="R11" s="73">
        <v>0.49199999999999999</v>
      </c>
      <c r="S11" s="62" t="s">
        <v>8</v>
      </c>
      <c r="T11" s="67">
        <v>0.41499999999999998</v>
      </c>
      <c r="U11" s="62" t="s">
        <v>7</v>
      </c>
      <c r="V11" s="62">
        <v>10</v>
      </c>
      <c r="W11" s="62">
        <v>8</v>
      </c>
      <c r="X11" s="62">
        <v>2</v>
      </c>
      <c r="Y11" s="116">
        <v>0.8</v>
      </c>
      <c r="Z11" s="65">
        <v>1</v>
      </c>
    </row>
    <row r="12" spans="1:26" ht="16" thickBot="1" x14ac:dyDescent="0.4">
      <c r="A12" s="76" t="s">
        <v>15</v>
      </c>
      <c r="B12" s="114">
        <v>0.86</v>
      </c>
      <c r="C12" s="62" t="s">
        <v>7</v>
      </c>
      <c r="D12" s="67">
        <v>0.59799999999999998</v>
      </c>
      <c r="E12" s="62" t="s">
        <v>8</v>
      </c>
      <c r="F12" s="73">
        <v>0.50600000000000001</v>
      </c>
      <c r="G12" s="67" t="s">
        <v>8</v>
      </c>
      <c r="H12" s="73">
        <v>0.625</v>
      </c>
      <c r="I12" s="62" t="s">
        <v>7</v>
      </c>
      <c r="J12" s="73">
        <v>0.746</v>
      </c>
      <c r="K12" s="62" t="s">
        <v>7</v>
      </c>
      <c r="L12" s="73">
        <v>0.54</v>
      </c>
      <c r="M12" s="62" t="s">
        <v>8</v>
      </c>
      <c r="N12" s="115">
        <v>1</v>
      </c>
      <c r="O12" s="62" t="s">
        <v>7</v>
      </c>
      <c r="P12" s="62">
        <v>105.9</v>
      </c>
      <c r="Q12" s="62" t="s">
        <v>7</v>
      </c>
      <c r="R12" s="73">
        <v>0.79400000000000004</v>
      </c>
      <c r="S12" s="62" t="s">
        <v>7</v>
      </c>
      <c r="T12" s="67">
        <v>0.70099999999999996</v>
      </c>
      <c r="U12" s="62" t="s">
        <v>8</v>
      </c>
      <c r="V12" s="62">
        <v>10</v>
      </c>
      <c r="W12" s="62">
        <v>6</v>
      </c>
      <c r="X12" s="62">
        <v>4</v>
      </c>
      <c r="Y12" s="116">
        <v>0.6</v>
      </c>
      <c r="Z12" s="103">
        <v>0.75</v>
      </c>
    </row>
    <row r="13" spans="1:26" x14ac:dyDescent="0.35">
      <c r="A13" s="93"/>
      <c r="B13" s="179" t="s">
        <v>25</v>
      </c>
      <c r="C13" s="179"/>
      <c r="D13" s="179"/>
      <c r="E13" s="179"/>
      <c r="F13" s="179"/>
      <c r="G13" s="179"/>
      <c r="H13" s="179"/>
      <c r="I13" s="179"/>
      <c r="J13" s="179"/>
      <c r="K13" s="179"/>
      <c r="L13" s="179"/>
      <c r="M13" s="179"/>
      <c r="N13" s="179"/>
      <c r="O13" s="179"/>
      <c r="P13" s="179"/>
      <c r="Q13" s="179"/>
      <c r="R13" s="179"/>
      <c r="S13" s="179"/>
      <c r="T13" s="179"/>
      <c r="U13" s="179"/>
      <c r="V13" s="179"/>
      <c r="W13" s="179"/>
      <c r="X13" s="179"/>
      <c r="Y13" s="179"/>
      <c r="Z13" s="179"/>
    </row>
    <row r="14" spans="1:26" x14ac:dyDescent="0.35">
      <c r="A14" s="93"/>
      <c r="B14" s="177" t="s">
        <v>65</v>
      </c>
      <c r="C14" s="177"/>
      <c r="D14" s="177"/>
      <c r="E14" s="177"/>
      <c r="F14" s="177"/>
      <c r="G14" s="177"/>
      <c r="H14" s="177"/>
      <c r="I14" s="177"/>
      <c r="J14" s="177"/>
      <c r="K14" s="177"/>
      <c r="L14" s="177"/>
      <c r="M14" s="177"/>
      <c r="N14" s="177"/>
      <c r="O14" s="177"/>
      <c r="P14" s="177"/>
      <c r="Q14" s="177"/>
      <c r="R14" s="177"/>
      <c r="S14" s="177"/>
      <c r="T14" s="177"/>
      <c r="U14" s="177"/>
      <c r="V14" s="177"/>
      <c r="W14" s="177"/>
      <c r="X14" s="177"/>
      <c r="Y14" s="177"/>
      <c r="Z14" s="177"/>
    </row>
    <row r="15" spans="1:26" x14ac:dyDescent="0.35">
      <c r="A15" s="93"/>
      <c r="B15" s="177" t="s">
        <v>66</v>
      </c>
      <c r="C15" s="177"/>
      <c r="D15" s="177"/>
      <c r="E15" s="177"/>
      <c r="F15" s="177"/>
      <c r="G15" s="177"/>
      <c r="H15" s="177"/>
      <c r="I15" s="177"/>
      <c r="J15" s="177"/>
      <c r="K15" s="177"/>
      <c r="L15" s="177"/>
      <c r="M15" s="177"/>
      <c r="N15" s="177"/>
      <c r="O15" s="177"/>
      <c r="P15" s="177"/>
      <c r="Q15" s="177"/>
      <c r="R15" s="177"/>
      <c r="S15" s="177"/>
      <c r="T15" s="177"/>
      <c r="U15" s="177"/>
      <c r="V15" s="177"/>
      <c r="W15" s="177"/>
      <c r="X15" s="177"/>
      <c r="Y15" s="177"/>
      <c r="Z15" s="177"/>
    </row>
    <row r="16" spans="1:26" ht="30.65" customHeight="1" x14ac:dyDescent="0.35">
      <c r="A16" s="93"/>
      <c r="B16" s="171" t="s">
        <v>201</v>
      </c>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6" x14ac:dyDescent="0.35">
      <c r="A17" s="93"/>
      <c r="B17" s="177" t="s">
        <v>67</v>
      </c>
      <c r="C17" s="177"/>
      <c r="D17" s="177"/>
      <c r="E17" s="177"/>
      <c r="F17" s="177"/>
      <c r="G17" s="177"/>
      <c r="H17" s="177"/>
      <c r="I17" s="177"/>
      <c r="J17" s="177"/>
      <c r="K17" s="177"/>
      <c r="L17" s="177"/>
      <c r="M17" s="177"/>
      <c r="N17" s="177"/>
      <c r="O17" s="177"/>
      <c r="P17" s="177"/>
      <c r="Q17" s="177"/>
      <c r="R17" s="177"/>
      <c r="S17" s="177"/>
      <c r="T17" s="177"/>
      <c r="U17" s="177"/>
      <c r="V17" s="177"/>
      <c r="W17" s="177"/>
      <c r="X17" s="177"/>
      <c r="Y17" s="177"/>
      <c r="Z17" s="177"/>
    </row>
    <row r="18" spans="1:26" hidden="1" x14ac:dyDescent="0.35">
      <c r="A18" s="96"/>
    </row>
    <row r="19" spans="1:26" hidden="1" x14ac:dyDescent="0.35">
      <c r="A19" s="113"/>
    </row>
    <row r="20" spans="1:26" hidden="1" x14ac:dyDescent="0.35">
      <c r="Z20" s="86"/>
    </row>
    <row r="23" spans="1:26" hidden="1" x14ac:dyDescent="0.35">
      <c r="E23" s="86"/>
      <c r="H23" s="86"/>
    </row>
    <row r="24" spans="1:26" hidden="1" x14ac:dyDescent="0.35">
      <c r="E24" s="86"/>
      <c r="Z24" s="86"/>
    </row>
    <row r="25" spans="1:26" ht="21.65" hidden="1" customHeight="1" x14ac:dyDescent="0.35">
      <c r="H25" s="86"/>
      <c r="Z25" s="86"/>
    </row>
    <row r="26" spans="1:26" ht="23" hidden="1" customHeight="1" x14ac:dyDescent="0.35"/>
    <row r="28" spans="1:26" ht="20.399999999999999" hidden="1" customHeight="1" x14ac:dyDescent="0.35"/>
  </sheetData>
  <sheetProtection algorithmName="SHA-512" hashValue="j870D7MwfMbVG9VMZKhm1xqUZdSie5sUy8auPmeetYFq/QL9wVBrAGuVgCIVgS/z1sS9SXLwbuZHdENXm2LLIA==" saltValue="oLXzxbPk1wqb5ynvxAm31g==" spinCount="100000" sheet="1" objects="1" scenarios="1" selectLockedCells="1"/>
  <mergeCells count="15">
    <mergeCell ref="B13:Z13"/>
    <mergeCell ref="B14:Z14"/>
    <mergeCell ref="B15:Z15"/>
    <mergeCell ref="B16:Z16"/>
    <mergeCell ref="B17:Z17"/>
    <mergeCell ref="N1:O1"/>
    <mergeCell ref="R1:S1"/>
    <mergeCell ref="T1:U1"/>
    <mergeCell ref="P1:Q1"/>
    <mergeCell ref="B1:C1"/>
    <mergeCell ref="D1:E1"/>
    <mergeCell ref="F1:G1"/>
    <mergeCell ref="H1:I1"/>
    <mergeCell ref="J1:K1"/>
    <mergeCell ref="L1:M1"/>
  </mergeCells>
  <pageMargins left="0.25" right="0.25" top="0.75" bottom="0.75" header="0.3" footer="0.3"/>
  <pageSetup fitToWidth="0" orientation="landscape" r:id="rId1"/>
  <tableParts count="1">
    <tablePart r:id="rId2"/>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0">
    <pageSetUpPr fitToPage="1"/>
  </sheetPr>
  <dimension ref="A1:Y32"/>
  <sheetViews>
    <sheetView zoomScaleNormal="110" zoomScalePageLayoutView="110" workbookViewId="0">
      <pane xSplit="1" topLeftCell="B1" activePane="topRight" state="frozen"/>
      <selection pane="topRight" activeCell="B16" sqref="B16:X16"/>
    </sheetView>
  </sheetViews>
  <sheetFormatPr defaultColWidth="0" defaultRowHeight="15.5" zeroHeight="1" x14ac:dyDescent="0.35"/>
  <cols>
    <col min="1" max="1" width="12.90625" style="83" customWidth="1"/>
    <col min="2" max="3" width="9.08984375" style="54" customWidth="1"/>
    <col min="4" max="4" width="10.08984375" style="54" customWidth="1"/>
    <col min="5" max="13" width="9.08984375" style="54" customWidth="1"/>
    <col min="14" max="14" width="10.90625" style="54" customWidth="1"/>
    <col min="15" max="15" width="9.90625" style="54" customWidth="1"/>
    <col min="16" max="16" width="13.90625" style="54" customWidth="1"/>
    <col min="17" max="17" width="9.08984375" style="54" customWidth="1"/>
    <col min="18" max="18" width="13.08984375" style="54" customWidth="1"/>
    <col min="19" max="19" width="9" style="54" customWidth="1"/>
    <col min="20" max="20" width="13.453125" style="54" customWidth="1"/>
    <col min="21" max="21" width="12.6328125" style="54" customWidth="1"/>
    <col min="22" max="22" width="12" style="54" customWidth="1"/>
    <col min="23" max="23" width="15" style="54" customWidth="1"/>
    <col min="24" max="24" width="13.08984375" style="54" customWidth="1"/>
    <col min="25" max="25" width="18.90625" style="54" hidden="1" customWidth="1"/>
    <col min="26" max="27" width="9.08984375" style="54" hidden="1" customWidth="1"/>
    <col min="28" max="16384" width="9.08984375" style="54" hidden="1"/>
  </cols>
  <sheetData>
    <row r="1" spans="1:24" s="83" customFormat="1" ht="156" customHeight="1" x14ac:dyDescent="0.35">
      <c r="A1" s="97"/>
      <c r="B1" s="139" t="s">
        <v>278</v>
      </c>
      <c r="C1" s="172"/>
      <c r="D1" s="139" t="s">
        <v>273</v>
      </c>
      <c r="E1" s="172"/>
      <c r="F1" s="139" t="s">
        <v>265</v>
      </c>
      <c r="G1" s="172"/>
      <c r="H1" s="139" t="s">
        <v>284</v>
      </c>
      <c r="I1" s="172"/>
      <c r="J1" s="139" t="s">
        <v>279</v>
      </c>
      <c r="K1" s="172"/>
      <c r="L1" s="139" t="s">
        <v>268</v>
      </c>
      <c r="M1" s="172"/>
      <c r="N1" s="139" t="s">
        <v>286</v>
      </c>
      <c r="O1" s="180"/>
      <c r="P1" s="139" t="s">
        <v>282</v>
      </c>
      <c r="Q1" s="172"/>
      <c r="R1" s="139" t="s">
        <v>283</v>
      </c>
      <c r="S1" s="172"/>
      <c r="T1" s="47" t="s">
        <v>19</v>
      </c>
      <c r="U1" s="47" t="s">
        <v>0</v>
      </c>
      <c r="V1" s="47" t="s">
        <v>1</v>
      </c>
      <c r="W1" s="47" t="s">
        <v>2</v>
      </c>
      <c r="X1" s="107" t="s">
        <v>44</v>
      </c>
    </row>
    <row r="2" spans="1:24" ht="31.5" thickBot="1" x14ac:dyDescent="0.4">
      <c r="A2" s="49" t="s">
        <v>262</v>
      </c>
      <c r="B2" s="51" t="s">
        <v>4</v>
      </c>
      <c r="C2" s="50" t="s">
        <v>5</v>
      </c>
      <c r="D2" s="50" t="s">
        <v>4</v>
      </c>
      <c r="E2" s="50" t="s">
        <v>5</v>
      </c>
      <c r="F2" s="50" t="s">
        <v>4</v>
      </c>
      <c r="G2" s="50" t="s">
        <v>5</v>
      </c>
      <c r="H2" s="50" t="s">
        <v>4</v>
      </c>
      <c r="I2" s="50" t="s">
        <v>5</v>
      </c>
      <c r="J2" s="50" t="s">
        <v>4</v>
      </c>
      <c r="K2" s="50" t="s">
        <v>5</v>
      </c>
      <c r="L2" s="50" t="s">
        <v>4</v>
      </c>
      <c r="M2" s="50" t="s">
        <v>5</v>
      </c>
      <c r="N2" s="50" t="s">
        <v>4</v>
      </c>
      <c r="O2" s="50" t="s">
        <v>5</v>
      </c>
      <c r="P2" s="50" t="s">
        <v>4</v>
      </c>
      <c r="Q2" s="50" t="s">
        <v>5</v>
      </c>
      <c r="R2" s="51" t="s">
        <v>4</v>
      </c>
      <c r="S2" s="50" t="s">
        <v>5</v>
      </c>
      <c r="T2" s="50" t="s">
        <v>6</v>
      </c>
      <c r="U2" s="50" t="s">
        <v>6</v>
      </c>
      <c r="V2" s="50" t="s">
        <v>6</v>
      </c>
      <c r="W2" s="50" t="s">
        <v>6</v>
      </c>
      <c r="X2" s="99"/>
    </row>
    <row r="3" spans="1:24" s="90" customFormat="1" ht="16" thickBot="1" x14ac:dyDescent="0.4">
      <c r="A3" s="49" t="s">
        <v>23</v>
      </c>
      <c r="B3" s="102">
        <v>0.64</v>
      </c>
      <c r="C3" s="56" t="s">
        <v>7</v>
      </c>
      <c r="D3" s="59">
        <v>0.753</v>
      </c>
      <c r="E3" s="56" t="s">
        <v>7</v>
      </c>
      <c r="F3" s="74">
        <v>0.23699999999999999</v>
      </c>
      <c r="G3" s="59" t="s">
        <v>8</v>
      </c>
      <c r="H3" s="74">
        <v>0.59499999999999997</v>
      </c>
      <c r="I3" s="56" t="s">
        <v>7</v>
      </c>
      <c r="J3" s="74">
        <v>0.82299999999999995</v>
      </c>
      <c r="K3" s="56" t="s">
        <v>7</v>
      </c>
      <c r="L3" s="60">
        <v>1</v>
      </c>
      <c r="M3" s="56" t="s">
        <v>7</v>
      </c>
      <c r="N3" s="56" t="s">
        <v>17</v>
      </c>
      <c r="O3" s="56" t="s">
        <v>17</v>
      </c>
      <c r="P3" s="74">
        <v>1</v>
      </c>
      <c r="Q3" s="56" t="s">
        <v>7</v>
      </c>
      <c r="R3" s="59">
        <v>0.95199999999999996</v>
      </c>
      <c r="S3" s="56" t="s">
        <v>7</v>
      </c>
      <c r="T3" s="56">
        <v>8</v>
      </c>
      <c r="U3" s="56">
        <v>7</v>
      </c>
      <c r="V3" s="56">
        <f t="shared" ref="V3:V9" si="0">T3-U3</f>
        <v>1</v>
      </c>
      <c r="W3" s="118">
        <v>0.88</v>
      </c>
      <c r="X3" s="65">
        <v>1</v>
      </c>
    </row>
    <row r="4" spans="1:24" s="90" customFormat="1" ht="31.5" thickBot="1" x14ac:dyDescent="0.4">
      <c r="A4" s="49" t="s">
        <v>9</v>
      </c>
      <c r="B4" s="102">
        <v>0.82</v>
      </c>
      <c r="C4" s="56" t="s">
        <v>7</v>
      </c>
      <c r="D4" s="74" t="s">
        <v>34</v>
      </c>
      <c r="E4" s="56" t="s">
        <v>7</v>
      </c>
      <c r="F4" s="74" t="s">
        <v>36</v>
      </c>
      <c r="G4" s="56" t="s">
        <v>7</v>
      </c>
      <c r="H4" s="56" t="s">
        <v>37</v>
      </c>
      <c r="I4" s="56" t="s">
        <v>7</v>
      </c>
      <c r="J4" s="74">
        <v>0.747</v>
      </c>
      <c r="K4" s="56" t="s">
        <v>7</v>
      </c>
      <c r="L4" s="60">
        <v>1</v>
      </c>
      <c r="M4" s="56" t="s">
        <v>7</v>
      </c>
      <c r="N4" s="119">
        <v>96.1</v>
      </c>
      <c r="O4" s="56" t="s">
        <v>7</v>
      </c>
      <c r="P4" s="74">
        <v>0.61499999999999999</v>
      </c>
      <c r="Q4" s="56" t="s">
        <v>7</v>
      </c>
      <c r="R4" s="59">
        <v>0.98399999999999999</v>
      </c>
      <c r="S4" s="56" t="s">
        <v>7</v>
      </c>
      <c r="T4" s="56">
        <v>9</v>
      </c>
      <c r="U4" s="56">
        <v>9</v>
      </c>
      <c r="V4" s="56">
        <f t="shared" si="0"/>
        <v>0</v>
      </c>
      <c r="W4" s="118">
        <v>1</v>
      </c>
      <c r="X4" s="65">
        <v>1</v>
      </c>
    </row>
    <row r="5" spans="1:24" s="90" customFormat="1" ht="31.5" thickBot="1" x14ac:dyDescent="0.4">
      <c r="A5" s="49" t="s">
        <v>10</v>
      </c>
      <c r="B5" s="102">
        <v>1.1100000000000001</v>
      </c>
      <c r="C5" s="56" t="s">
        <v>8</v>
      </c>
      <c r="D5" s="59" t="s">
        <v>28</v>
      </c>
      <c r="E5" s="56" t="s">
        <v>7</v>
      </c>
      <c r="F5" s="74" t="s">
        <v>43</v>
      </c>
      <c r="G5" s="59" t="s">
        <v>7</v>
      </c>
      <c r="H5" s="74">
        <v>0.64800000000000002</v>
      </c>
      <c r="I5" s="56" t="s">
        <v>7</v>
      </c>
      <c r="J5" s="74">
        <v>0.79800000000000004</v>
      </c>
      <c r="K5" s="56" t="s">
        <v>7</v>
      </c>
      <c r="L5" s="60">
        <v>1</v>
      </c>
      <c r="M5" s="56" t="s">
        <v>7</v>
      </c>
      <c r="N5" s="119">
        <v>95.6</v>
      </c>
      <c r="O5" s="56" t="s">
        <v>8</v>
      </c>
      <c r="P5" s="74">
        <v>0.61799999999999999</v>
      </c>
      <c r="Q5" s="56" t="s">
        <v>7</v>
      </c>
      <c r="R5" s="59">
        <v>0.97899999999999998</v>
      </c>
      <c r="S5" s="56" t="s">
        <v>7</v>
      </c>
      <c r="T5" s="56">
        <v>9</v>
      </c>
      <c r="U5" s="56">
        <v>7</v>
      </c>
      <c r="V5" s="56">
        <f t="shared" si="0"/>
        <v>2</v>
      </c>
      <c r="W5" s="118">
        <v>0.78</v>
      </c>
      <c r="X5" s="103">
        <v>0.75</v>
      </c>
    </row>
    <row r="6" spans="1:24" s="90" customFormat="1" ht="16" thickBot="1" x14ac:dyDescent="0.4">
      <c r="A6" s="49" t="s">
        <v>11</v>
      </c>
      <c r="B6" s="102">
        <v>0.96</v>
      </c>
      <c r="C6" s="56" t="s">
        <v>7</v>
      </c>
      <c r="D6" s="59">
        <v>0.745</v>
      </c>
      <c r="E6" s="56" t="s">
        <v>7</v>
      </c>
      <c r="F6" s="74">
        <v>0.372</v>
      </c>
      <c r="G6" s="59" t="s">
        <v>8</v>
      </c>
      <c r="H6" s="56" t="s">
        <v>32</v>
      </c>
      <c r="I6" s="56" t="s">
        <v>7</v>
      </c>
      <c r="J6" s="74">
        <v>0.80600000000000005</v>
      </c>
      <c r="K6" s="56" t="s">
        <v>7</v>
      </c>
      <c r="L6" s="60">
        <v>1</v>
      </c>
      <c r="M6" s="56" t="s">
        <v>7</v>
      </c>
      <c r="N6" s="119">
        <v>125</v>
      </c>
      <c r="O6" s="56" t="s">
        <v>7</v>
      </c>
      <c r="P6" s="74">
        <v>0.16200000000000001</v>
      </c>
      <c r="Q6" s="56" t="s">
        <v>8</v>
      </c>
      <c r="R6" s="59">
        <v>0.98299999999999998</v>
      </c>
      <c r="S6" s="56" t="s">
        <v>7</v>
      </c>
      <c r="T6" s="56">
        <v>9</v>
      </c>
      <c r="U6" s="56">
        <v>7</v>
      </c>
      <c r="V6" s="56">
        <f t="shared" si="0"/>
        <v>2</v>
      </c>
      <c r="W6" s="118">
        <v>0.78</v>
      </c>
      <c r="X6" s="103">
        <v>0.75</v>
      </c>
    </row>
    <row r="7" spans="1:24" s="90" customFormat="1" ht="16" thickBot="1" x14ac:dyDescent="0.4">
      <c r="A7" s="49" t="s">
        <v>12</v>
      </c>
      <c r="B7" s="102">
        <v>0.93</v>
      </c>
      <c r="C7" s="56" t="s">
        <v>7</v>
      </c>
      <c r="D7" s="74">
        <v>0.60699999999999998</v>
      </c>
      <c r="E7" s="56" t="s">
        <v>8</v>
      </c>
      <c r="F7" s="74">
        <v>0.248</v>
      </c>
      <c r="G7" s="56" t="s">
        <v>8</v>
      </c>
      <c r="H7" s="74">
        <v>0.60899999999999999</v>
      </c>
      <c r="I7" s="56" t="s">
        <v>7</v>
      </c>
      <c r="J7" s="74">
        <v>0.75</v>
      </c>
      <c r="K7" s="56" t="s">
        <v>7</v>
      </c>
      <c r="L7" s="60">
        <v>1</v>
      </c>
      <c r="M7" s="56" t="s">
        <v>7</v>
      </c>
      <c r="N7" s="55" t="s">
        <v>30</v>
      </c>
      <c r="O7" s="56" t="s">
        <v>7</v>
      </c>
      <c r="P7" s="74">
        <v>0.74099999999999999</v>
      </c>
      <c r="Q7" s="56" t="s">
        <v>7</v>
      </c>
      <c r="R7" s="59">
        <v>0.91</v>
      </c>
      <c r="S7" s="56" t="s">
        <v>7</v>
      </c>
      <c r="T7" s="56">
        <v>9</v>
      </c>
      <c r="U7" s="56">
        <v>7</v>
      </c>
      <c r="V7" s="56">
        <f t="shared" si="0"/>
        <v>2</v>
      </c>
      <c r="W7" s="118">
        <v>0.78</v>
      </c>
      <c r="X7" s="103">
        <v>0.75</v>
      </c>
    </row>
    <row r="8" spans="1:24" s="90" customFormat="1" ht="16" thickBot="1" x14ac:dyDescent="0.4">
      <c r="A8" s="49" t="s">
        <v>13</v>
      </c>
      <c r="B8" s="102">
        <v>0.84</v>
      </c>
      <c r="C8" s="56" t="s">
        <v>7</v>
      </c>
      <c r="D8" s="59">
        <v>0.72499999999999998</v>
      </c>
      <c r="E8" s="56" t="s">
        <v>7</v>
      </c>
      <c r="F8" s="74">
        <v>0.64800000000000002</v>
      </c>
      <c r="G8" s="59" t="s">
        <v>7</v>
      </c>
      <c r="H8" s="74">
        <v>0.64400000000000002</v>
      </c>
      <c r="I8" s="56" t="s">
        <v>7</v>
      </c>
      <c r="J8" s="74">
        <v>0.84199999999999997</v>
      </c>
      <c r="K8" s="56" t="s">
        <v>7</v>
      </c>
      <c r="L8" s="60">
        <v>1</v>
      </c>
      <c r="M8" s="56" t="s">
        <v>7</v>
      </c>
      <c r="N8" s="74" t="s">
        <v>31</v>
      </c>
      <c r="O8" s="56" t="s">
        <v>7</v>
      </c>
      <c r="P8" s="74" t="s">
        <v>38</v>
      </c>
      <c r="Q8" s="56" t="s">
        <v>7</v>
      </c>
      <c r="R8" s="59" t="s">
        <v>39</v>
      </c>
      <c r="S8" s="56" t="s">
        <v>7</v>
      </c>
      <c r="T8" s="56">
        <v>9</v>
      </c>
      <c r="U8" s="56">
        <v>9</v>
      </c>
      <c r="V8" s="56">
        <f t="shared" si="0"/>
        <v>0</v>
      </c>
      <c r="W8" s="118">
        <v>1</v>
      </c>
      <c r="X8" s="65">
        <v>1</v>
      </c>
    </row>
    <row r="9" spans="1:24" s="90" customFormat="1" ht="31.5" thickBot="1" x14ac:dyDescent="0.4">
      <c r="A9" s="49" t="s">
        <v>14</v>
      </c>
      <c r="B9" s="102">
        <v>0.76</v>
      </c>
      <c r="C9" s="56" t="s">
        <v>7</v>
      </c>
      <c r="D9" s="59">
        <v>0.61299999999999999</v>
      </c>
      <c r="E9" s="56" t="s">
        <v>8</v>
      </c>
      <c r="F9" s="74" t="s">
        <v>35</v>
      </c>
      <c r="G9" s="59" t="s">
        <v>7</v>
      </c>
      <c r="H9" s="74">
        <v>0.66900000000000004</v>
      </c>
      <c r="I9" s="56" t="s">
        <v>7</v>
      </c>
      <c r="J9" s="74">
        <v>0.76600000000000001</v>
      </c>
      <c r="K9" s="56" t="s">
        <v>7</v>
      </c>
      <c r="L9" s="60">
        <v>1</v>
      </c>
      <c r="M9" s="56" t="s">
        <v>7</v>
      </c>
      <c r="N9" s="119">
        <v>85.5</v>
      </c>
      <c r="O9" s="56" t="s">
        <v>7</v>
      </c>
      <c r="P9" s="74">
        <v>0.91700000000000004</v>
      </c>
      <c r="Q9" s="56" t="s">
        <v>7</v>
      </c>
      <c r="R9" s="59">
        <v>0.67900000000000005</v>
      </c>
      <c r="S9" s="56" t="s">
        <v>8</v>
      </c>
      <c r="T9" s="56">
        <v>9</v>
      </c>
      <c r="U9" s="56">
        <v>7</v>
      </c>
      <c r="V9" s="56">
        <f t="shared" si="0"/>
        <v>2</v>
      </c>
      <c r="W9" s="118">
        <v>0.78</v>
      </c>
      <c r="X9" s="103">
        <v>0.75</v>
      </c>
    </row>
    <row r="10" spans="1:24" s="90" customFormat="1" ht="16" thickBot="1" x14ac:dyDescent="0.4">
      <c r="A10" s="49" t="s">
        <v>20</v>
      </c>
      <c r="B10" s="102">
        <v>0.88</v>
      </c>
      <c r="C10" s="56" t="s">
        <v>7</v>
      </c>
      <c r="D10" s="56" t="s">
        <v>17</v>
      </c>
      <c r="E10" s="56" t="s">
        <v>17</v>
      </c>
      <c r="F10" s="74">
        <v>0.59399999999999997</v>
      </c>
      <c r="G10" s="56" t="s">
        <v>7</v>
      </c>
      <c r="H10" s="74">
        <v>0.7</v>
      </c>
      <c r="I10" s="56" t="s">
        <v>7</v>
      </c>
      <c r="J10" s="74">
        <v>0.79400000000000004</v>
      </c>
      <c r="K10" s="56" t="s">
        <v>7</v>
      </c>
      <c r="L10" s="74">
        <v>0.75</v>
      </c>
      <c r="M10" s="56" t="s">
        <v>8</v>
      </c>
      <c r="N10" s="74" t="s">
        <v>17</v>
      </c>
      <c r="O10" s="56" t="s">
        <v>17</v>
      </c>
      <c r="P10" s="74">
        <v>0.52400000000000002</v>
      </c>
      <c r="Q10" s="74" t="s">
        <v>8</v>
      </c>
      <c r="R10" s="59">
        <v>0.70099999999999996</v>
      </c>
      <c r="S10" s="56" t="s">
        <v>8</v>
      </c>
      <c r="T10" s="56">
        <v>7</v>
      </c>
      <c r="U10" s="56">
        <v>4</v>
      </c>
      <c r="V10" s="56">
        <v>3</v>
      </c>
      <c r="W10" s="118">
        <v>0.56999999999999995</v>
      </c>
      <c r="X10" s="120">
        <v>0.5</v>
      </c>
    </row>
    <row r="11" spans="1:24" s="90" customFormat="1" ht="31.5" thickBot="1" x14ac:dyDescent="0.4">
      <c r="A11" s="49" t="s">
        <v>21</v>
      </c>
      <c r="B11" s="102">
        <v>0.87</v>
      </c>
      <c r="C11" s="56" t="s">
        <v>7</v>
      </c>
      <c r="D11" s="59">
        <v>0.83</v>
      </c>
      <c r="E11" s="56" t="s">
        <v>7</v>
      </c>
      <c r="F11" s="74" t="s">
        <v>40</v>
      </c>
      <c r="G11" s="59" t="s">
        <v>7</v>
      </c>
      <c r="H11" s="74">
        <v>0.60099999999999998</v>
      </c>
      <c r="I11" s="56" t="s">
        <v>7</v>
      </c>
      <c r="J11" s="74">
        <v>0.80500000000000005</v>
      </c>
      <c r="K11" s="56" t="s">
        <v>7</v>
      </c>
      <c r="L11" s="74">
        <v>0.63</v>
      </c>
      <c r="M11" s="56" t="s">
        <v>8</v>
      </c>
      <c r="N11" s="74" t="s">
        <v>17</v>
      </c>
      <c r="O11" s="56" t="s">
        <v>17</v>
      </c>
      <c r="P11" s="74">
        <v>0.67100000000000004</v>
      </c>
      <c r="Q11" s="56" t="s">
        <v>7</v>
      </c>
      <c r="R11" s="59">
        <v>0.33800000000000002</v>
      </c>
      <c r="S11" s="56" t="s">
        <v>8</v>
      </c>
      <c r="T11" s="56">
        <v>8</v>
      </c>
      <c r="U11" s="56">
        <v>6</v>
      </c>
      <c r="V11" s="56">
        <v>2</v>
      </c>
      <c r="W11" s="118">
        <v>0.75</v>
      </c>
      <c r="X11" s="103">
        <v>0.75</v>
      </c>
    </row>
    <row r="12" spans="1:24" s="90" customFormat="1" ht="16" thickBot="1" x14ac:dyDescent="0.4">
      <c r="A12" s="49" t="s">
        <v>15</v>
      </c>
      <c r="B12" s="102">
        <v>0.87</v>
      </c>
      <c r="C12" s="56" t="s">
        <v>7</v>
      </c>
      <c r="D12" s="59" t="s">
        <v>41</v>
      </c>
      <c r="E12" s="56" t="s">
        <v>7</v>
      </c>
      <c r="F12" s="74">
        <v>0.60199999999999998</v>
      </c>
      <c r="G12" s="59" t="s">
        <v>7</v>
      </c>
      <c r="H12" s="74">
        <v>0.628</v>
      </c>
      <c r="I12" s="56" t="s">
        <v>7</v>
      </c>
      <c r="J12" s="74">
        <v>0.72699999999999998</v>
      </c>
      <c r="K12" s="56" t="s">
        <v>7</v>
      </c>
      <c r="L12" s="74">
        <v>0.63</v>
      </c>
      <c r="M12" s="56" t="s">
        <v>8</v>
      </c>
      <c r="N12" s="119" t="s">
        <v>29</v>
      </c>
      <c r="O12" s="56" t="s">
        <v>7</v>
      </c>
      <c r="P12" s="74">
        <v>0.755</v>
      </c>
      <c r="Q12" s="56" t="s">
        <v>7</v>
      </c>
      <c r="R12" s="59" t="s">
        <v>42</v>
      </c>
      <c r="S12" s="56" t="s">
        <v>7</v>
      </c>
      <c r="T12" s="56">
        <v>9</v>
      </c>
      <c r="U12" s="56">
        <v>8</v>
      </c>
      <c r="V12" s="56">
        <v>1</v>
      </c>
      <c r="W12" s="118">
        <v>0.89</v>
      </c>
      <c r="X12" s="65">
        <v>1</v>
      </c>
    </row>
    <row r="13" spans="1:24" s="90" customFormat="1" ht="31.5" thickBot="1" x14ac:dyDescent="0.4">
      <c r="A13" s="1" t="s">
        <v>188</v>
      </c>
      <c r="B13" s="79">
        <v>0.87</v>
      </c>
      <c r="C13" s="80">
        <f>9/10</f>
        <v>0.9</v>
      </c>
      <c r="D13" s="80">
        <v>0.68869999999999998</v>
      </c>
      <c r="E13" s="80">
        <f>8/10</f>
        <v>0.8</v>
      </c>
      <c r="F13" s="80">
        <v>0.43569999999999998</v>
      </c>
      <c r="G13" s="80">
        <f>7/10</f>
        <v>0.7</v>
      </c>
      <c r="H13" s="80">
        <v>0.62</v>
      </c>
      <c r="I13" s="80">
        <f>10/10</f>
        <v>1</v>
      </c>
      <c r="J13" s="80">
        <v>0.78580000000000005</v>
      </c>
      <c r="K13" s="80">
        <f>10/10</f>
        <v>1</v>
      </c>
      <c r="L13" s="80">
        <v>0.9</v>
      </c>
      <c r="M13" s="80">
        <f>7/10</f>
        <v>0.7</v>
      </c>
      <c r="N13" s="121">
        <v>96</v>
      </c>
      <c r="O13" s="80">
        <f>6/7</f>
        <v>0.8571428571428571</v>
      </c>
      <c r="P13" s="80">
        <v>0.62</v>
      </c>
      <c r="Q13" s="80">
        <f>8/10</f>
        <v>0.8</v>
      </c>
      <c r="R13" s="82">
        <v>0.8</v>
      </c>
      <c r="S13" s="80">
        <f>7/10</f>
        <v>0.7</v>
      </c>
      <c r="T13" s="79">
        <v>8.6</v>
      </c>
      <c r="U13" s="79">
        <v>7.1</v>
      </c>
      <c r="V13" s="79">
        <v>1.5</v>
      </c>
      <c r="W13" s="82">
        <v>0.82099999999999995</v>
      </c>
      <c r="X13" s="122">
        <v>0.83</v>
      </c>
    </row>
    <row r="14" spans="1:24" x14ac:dyDescent="0.35">
      <c r="A14" s="93"/>
      <c r="B14" s="179" t="s">
        <v>25</v>
      </c>
      <c r="C14" s="179"/>
      <c r="D14" s="179"/>
      <c r="E14" s="179"/>
      <c r="F14" s="179"/>
      <c r="G14" s="179"/>
      <c r="H14" s="179"/>
      <c r="I14" s="179"/>
      <c r="J14" s="179"/>
      <c r="K14" s="179"/>
      <c r="L14" s="179"/>
      <c r="M14" s="179"/>
      <c r="N14" s="179"/>
      <c r="O14" s="179"/>
      <c r="P14" s="179"/>
      <c r="Q14" s="179"/>
      <c r="R14" s="179"/>
      <c r="S14" s="179"/>
      <c r="T14" s="179"/>
      <c r="U14" s="179"/>
      <c r="V14" s="179"/>
      <c r="W14" s="179"/>
      <c r="X14" s="179"/>
    </row>
    <row r="15" spans="1:24" x14ac:dyDescent="0.35">
      <c r="A15" s="93"/>
      <c r="B15" s="177" t="s">
        <v>221</v>
      </c>
      <c r="C15" s="177"/>
      <c r="D15" s="177"/>
      <c r="E15" s="177"/>
      <c r="F15" s="177"/>
      <c r="G15" s="177"/>
      <c r="H15" s="177"/>
      <c r="I15" s="177"/>
      <c r="J15" s="177"/>
      <c r="K15" s="177"/>
      <c r="L15" s="177"/>
      <c r="M15" s="177"/>
      <c r="N15" s="177"/>
      <c r="O15" s="177"/>
      <c r="P15" s="177"/>
      <c r="Q15" s="177"/>
      <c r="R15" s="177"/>
      <c r="S15" s="177"/>
      <c r="T15" s="177"/>
      <c r="U15" s="177"/>
      <c r="V15" s="177"/>
      <c r="W15" s="177"/>
      <c r="X15" s="177"/>
    </row>
    <row r="16" spans="1:24" ht="31.25" customHeight="1" x14ac:dyDescent="0.35">
      <c r="A16" s="93"/>
      <c r="B16" s="171" t="s">
        <v>222</v>
      </c>
      <c r="C16" s="171"/>
      <c r="D16" s="171"/>
      <c r="E16" s="171"/>
      <c r="F16" s="171"/>
      <c r="G16" s="171"/>
      <c r="H16" s="171"/>
      <c r="I16" s="171"/>
      <c r="J16" s="171"/>
      <c r="K16" s="171"/>
      <c r="L16" s="171"/>
      <c r="M16" s="171"/>
      <c r="N16" s="171"/>
      <c r="O16" s="171"/>
      <c r="P16" s="171"/>
      <c r="Q16" s="171"/>
      <c r="R16" s="171"/>
      <c r="S16" s="171"/>
      <c r="T16" s="171"/>
      <c r="U16" s="171"/>
      <c r="V16" s="171"/>
      <c r="W16" s="171"/>
      <c r="X16" s="171"/>
    </row>
    <row r="17" spans="1:24" x14ac:dyDescent="0.35">
      <c r="A17" s="93"/>
      <c r="B17" s="177" t="s">
        <v>223</v>
      </c>
      <c r="C17" s="177"/>
      <c r="D17" s="177"/>
      <c r="E17" s="177"/>
      <c r="F17" s="177"/>
      <c r="G17" s="177"/>
      <c r="H17" s="177"/>
      <c r="I17" s="177"/>
      <c r="J17" s="177"/>
      <c r="K17" s="177"/>
      <c r="L17" s="177"/>
      <c r="M17" s="177"/>
      <c r="N17" s="177"/>
      <c r="O17" s="177"/>
      <c r="P17" s="177"/>
      <c r="Q17" s="177"/>
      <c r="R17" s="177"/>
      <c r="S17" s="177"/>
      <c r="T17" s="177"/>
      <c r="U17" s="177"/>
      <c r="V17" s="177"/>
      <c r="W17" s="177"/>
      <c r="X17" s="177"/>
    </row>
    <row r="18" spans="1:24" x14ac:dyDescent="0.35">
      <c r="A18" s="93"/>
      <c r="B18" s="177" t="s">
        <v>26</v>
      </c>
      <c r="C18" s="177"/>
      <c r="D18" s="177"/>
      <c r="E18" s="177"/>
      <c r="F18" s="177"/>
      <c r="G18" s="177"/>
      <c r="H18" s="177"/>
      <c r="I18" s="177"/>
      <c r="J18" s="177"/>
      <c r="K18" s="177"/>
      <c r="L18" s="177"/>
      <c r="M18" s="177"/>
      <c r="N18" s="177"/>
      <c r="O18" s="177"/>
      <c r="P18" s="177"/>
      <c r="Q18" s="177"/>
      <c r="R18" s="177"/>
      <c r="S18" s="177"/>
      <c r="T18" s="177"/>
      <c r="U18" s="177"/>
      <c r="V18" s="177"/>
      <c r="W18" s="177"/>
      <c r="X18" s="177"/>
    </row>
    <row r="19" spans="1:24" x14ac:dyDescent="0.35">
      <c r="A19" s="93"/>
      <c r="B19" s="181" t="s">
        <v>27</v>
      </c>
      <c r="C19" s="181"/>
      <c r="D19" s="181"/>
      <c r="E19" s="181"/>
      <c r="F19" s="181"/>
      <c r="G19" s="181"/>
      <c r="H19" s="181"/>
      <c r="I19" s="181"/>
      <c r="J19" s="181"/>
      <c r="K19" s="181"/>
      <c r="L19" s="181"/>
      <c r="M19" s="181"/>
      <c r="N19" s="181"/>
      <c r="O19" s="181"/>
      <c r="P19" s="181"/>
      <c r="Q19" s="181"/>
      <c r="R19" s="181"/>
      <c r="S19" s="181"/>
      <c r="T19" s="181"/>
      <c r="U19" s="181"/>
      <c r="V19" s="181"/>
      <c r="W19" s="181"/>
      <c r="X19" s="181"/>
    </row>
    <row r="21" spans="1:24" hidden="1" x14ac:dyDescent="0.35">
      <c r="X21" s="86"/>
    </row>
    <row r="24" spans="1:24" hidden="1" x14ac:dyDescent="0.35">
      <c r="E24" s="86"/>
      <c r="H24" s="86"/>
    </row>
    <row r="25" spans="1:24" hidden="1" x14ac:dyDescent="0.35">
      <c r="E25" s="86"/>
      <c r="X25" s="86"/>
    </row>
    <row r="26" spans="1:24" hidden="1" x14ac:dyDescent="0.35">
      <c r="H26" s="86"/>
      <c r="X26" s="86"/>
    </row>
    <row r="28" spans="1:24" hidden="1" x14ac:dyDescent="0.35">
      <c r="R28" s="86"/>
      <c r="X28" s="86"/>
    </row>
    <row r="29" spans="1:24" hidden="1" x14ac:dyDescent="0.35">
      <c r="E29" s="86"/>
      <c r="O29" s="86"/>
      <c r="X29" s="86"/>
    </row>
    <row r="32" spans="1:24" hidden="1" x14ac:dyDescent="0.35">
      <c r="R32" s="86"/>
    </row>
  </sheetData>
  <sheetProtection algorithmName="SHA-512" hashValue="lhhlkJU2Lifs1i5LH50+AQXCBL9lCwT/ESG2npdsVMFPAAT//YUV4K+/6ktpir/0v/mCL1NOKItq7Kh4z2x0gg==" saltValue="rI3+i+ZER3n3KKVh0KlDCw==" spinCount="100000" sheet="1" objects="1" scenarios="1" selectLockedCells="1"/>
  <mergeCells count="15">
    <mergeCell ref="N1:O1"/>
    <mergeCell ref="P1:Q1"/>
    <mergeCell ref="R1:S1"/>
    <mergeCell ref="F1:G1"/>
    <mergeCell ref="B19:X19"/>
    <mergeCell ref="B14:X14"/>
    <mergeCell ref="B15:X15"/>
    <mergeCell ref="B16:X16"/>
    <mergeCell ref="B17:X17"/>
    <mergeCell ref="B18:X18"/>
    <mergeCell ref="H1:I1"/>
    <mergeCell ref="J1:K1"/>
    <mergeCell ref="L1:M1"/>
    <mergeCell ref="B1:C1"/>
    <mergeCell ref="D1:E1"/>
  </mergeCells>
  <hyperlinks>
    <hyperlink ref="B19" r:id="rId1" xr:uid="{00000000-0004-0000-0800-000000000000}"/>
  </hyperlinks>
  <pageMargins left="0.7" right="0.7" top="0.75" bottom="0.75" header="0.3" footer="0.3"/>
  <pageSetup paperSize="3" scale="84" orientation="landscape" r:id="rId2"/>
  <headerFooter>
    <oddHeader>&amp;C&amp;14Cal MediConnect Quality Withhold Summary for Calendar Year 2016</oddHeader>
    <oddFooter>Page &amp;P of &amp;N</oddFooter>
  </headerFooter>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1">
    <pageSetUpPr fitToPage="1"/>
  </sheetPr>
  <dimension ref="A1:XFC16"/>
  <sheetViews>
    <sheetView zoomScaleNormal="130" zoomScalePageLayoutView="130" workbookViewId="0">
      <pane xSplit="1" topLeftCell="B1" activePane="topRight" state="frozen"/>
      <selection pane="topRight" activeCell="M10" sqref="M10"/>
    </sheetView>
  </sheetViews>
  <sheetFormatPr defaultColWidth="0" defaultRowHeight="15.5" zeroHeight="1" x14ac:dyDescent="0.35"/>
  <cols>
    <col min="1" max="1" width="19.08984375" style="83" customWidth="1"/>
    <col min="2" max="3" width="9.08984375" style="54" customWidth="1"/>
    <col min="4" max="4" width="15.08984375" style="54" customWidth="1"/>
    <col min="5" max="5" width="10.08984375" style="54" customWidth="1"/>
    <col min="6" max="6" width="9.08984375" style="54" customWidth="1"/>
    <col min="7" max="7" width="9.453125" style="54" customWidth="1"/>
    <col min="8" max="8" width="9.90625" style="54" customWidth="1"/>
    <col min="9" max="10" width="9.08984375" style="54" customWidth="1"/>
    <col min="11" max="11" width="14.90625" style="54" customWidth="1"/>
    <col min="12" max="12" width="11" style="54" customWidth="1"/>
    <col min="13" max="13" width="9" style="54" customWidth="1"/>
    <col min="14" max="14" width="17.6328125" style="54" customWidth="1"/>
    <col min="15" max="15" width="14.54296875" style="54" customWidth="1"/>
    <col min="16" max="16" width="14" style="54" customWidth="1"/>
    <col min="17" max="17" width="13.453125" style="54" customWidth="1"/>
    <col min="18" max="19" width="15.36328125" style="54" customWidth="1"/>
    <col min="20" max="20" width="18.90625" style="54" hidden="1" customWidth="1"/>
    <col min="21" max="21" width="9.08984375" style="54" hidden="1" customWidth="1"/>
    <col min="22" max="16383" width="9.08984375" style="54" hidden="1"/>
    <col min="16384" max="16384" width="6.6328125" style="54" hidden="1" customWidth="1"/>
  </cols>
  <sheetData>
    <row r="1" spans="1:19" s="83" customFormat="1" ht="183" customHeight="1" x14ac:dyDescent="0.35">
      <c r="A1" s="97"/>
      <c r="B1" s="139" t="s">
        <v>287</v>
      </c>
      <c r="C1" s="172"/>
      <c r="D1" s="107" t="s">
        <v>288</v>
      </c>
      <c r="E1" s="139" t="s">
        <v>289</v>
      </c>
      <c r="F1" s="180"/>
      <c r="G1" s="139" t="s">
        <v>290</v>
      </c>
      <c r="H1" s="180"/>
      <c r="I1" s="139" t="s">
        <v>291</v>
      </c>
      <c r="J1" s="172"/>
      <c r="K1" s="38" t="s">
        <v>292</v>
      </c>
      <c r="L1" s="139" t="s">
        <v>293</v>
      </c>
      <c r="M1" s="172"/>
      <c r="N1" s="107" t="s">
        <v>294</v>
      </c>
      <c r="O1" s="47" t="s">
        <v>19</v>
      </c>
      <c r="P1" s="47" t="s">
        <v>0</v>
      </c>
      <c r="Q1" s="47" t="s">
        <v>1</v>
      </c>
      <c r="R1" s="47" t="s">
        <v>2</v>
      </c>
      <c r="S1" s="107" t="s">
        <v>3</v>
      </c>
    </row>
    <row r="2" spans="1:19" ht="31.5" thickBot="1" x14ac:dyDescent="0.4">
      <c r="A2" s="49" t="s">
        <v>262</v>
      </c>
      <c r="B2" s="100" t="s">
        <v>4</v>
      </c>
      <c r="C2" s="100" t="s">
        <v>5</v>
      </c>
      <c r="D2" s="100" t="s">
        <v>5</v>
      </c>
      <c r="E2" s="100" t="s">
        <v>4</v>
      </c>
      <c r="F2" s="100" t="s">
        <v>5</v>
      </c>
      <c r="G2" s="100" t="s">
        <v>4</v>
      </c>
      <c r="H2" s="100" t="s">
        <v>5</v>
      </c>
      <c r="I2" s="100" t="s">
        <v>4</v>
      </c>
      <c r="J2" s="100" t="s">
        <v>5</v>
      </c>
      <c r="K2" s="123" t="s">
        <v>5</v>
      </c>
      <c r="L2" s="101" t="s">
        <v>4</v>
      </c>
      <c r="M2" s="100" t="s">
        <v>5</v>
      </c>
      <c r="N2" s="100" t="s">
        <v>5</v>
      </c>
      <c r="O2" s="100" t="s">
        <v>6</v>
      </c>
      <c r="P2" s="100" t="s">
        <v>6</v>
      </c>
      <c r="Q2" s="100" t="s">
        <v>6</v>
      </c>
      <c r="R2" s="100" t="s">
        <v>6</v>
      </c>
      <c r="S2" s="106"/>
    </row>
    <row r="3" spans="1:19" ht="16" thickBot="1" x14ac:dyDescent="0.4">
      <c r="A3" s="49" t="s">
        <v>23</v>
      </c>
      <c r="B3" s="73">
        <v>0.69699999999999995</v>
      </c>
      <c r="C3" s="62" t="s">
        <v>8</v>
      </c>
      <c r="D3" s="62" t="s">
        <v>7</v>
      </c>
      <c r="E3" s="62" t="s">
        <v>17</v>
      </c>
      <c r="F3" s="62" t="s">
        <v>17</v>
      </c>
      <c r="G3" s="62" t="s">
        <v>17</v>
      </c>
      <c r="H3" s="62" t="s">
        <v>17</v>
      </c>
      <c r="I3" s="73">
        <v>0.98399999999999999</v>
      </c>
      <c r="J3" s="62" t="s">
        <v>18</v>
      </c>
      <c r="K3" s="124" t="s">
        <v>7</v>
      </c>
      <c r="L3" s="67">
        <v>0.9</v>
      </c>
      <c r="M3" s="62" t="s">
        <v>7</v>
      </c>
      <c r="N3" s="62" t="s">
        <v>7</v>
      </c>
      <c r="O3" s="62">
        <v>6</v>
      </c>
      <c r="P3" s="62">
        <v>5</v>
      </c>
      <c r="Q3" s="62">
        <f t="shared" ref="Q3:Q11" si="0">O3-P3</f>
        <v>1</v>
      </c>
      <c r="R3" s="116">
        <v>0.83299999999999996</v>
      </c>
      <c r="S3" s="65">
        <v>1</v>
      </c>
    </row>
    <row r="4" spans="1:19" ht="16" thickBot="1" x14ac:dyDescent="0.4">
      <c r="A4" s="49" t="s">
        <v>9</v>
      </c>
      <c r="B4" s="73">
        <v>0.90500000000000003</v>
      </c>
      <c r="C4" s="62" t="s">
        <v>7</v>
      </c>
      <c r="D4" s="62" t="s">
        <v>7</v>
      </c>
      <c r="E4" s="62" t="s">
        <v>17</v>
      </c>
      <c r="F4" s="62" t="s">
        <v>17</v>
      </c>
      <c r="G4" s="73">
        <v>0.67</v>
      </c>
      <c r="H4" s="62" t="s">
        <v>8</v>
      </c>
      <c r="I4" s="73">
        <v>0.90500000000000003</v>
      </c>
      <c r="J4" s="62" t="s">
        <v>18</v>
      </c>
      <c r="K4" s="124" t="s">
        <v>7</v>
      </c>
      <c r="L4" s="67">
        <v>0.99</v>
      </c>
      <c r="M4" s="62" t="s">
        <v>7</v>
      </c>
      <c r="N4" s="62" t="s">
        <v>7</v>
      </c>
      <c r="O4" s="62">
        <v>7</v>
      </c>
      <c r="P4" s="62">
        <v>6</v>
      </c>
      <c r="Q4" s="62">
        <f t="shared" si="0"/>
        <v>1</v>
      </c>
      <c r="R4" s="116">
        <v>0.85699999999999998</v>
      </c>
      <c r="S4" s="65">
        <v>1</v>
      </c>
    </row>
    <row r="5" spans="1:19" ht="16" thickBot="1" x14ac:dyDescent="0.4">
      <c r="A5" s="49" t="s">
        <v>10</v>
      </c>
      <c r="B5" s="73">
        <v>0.92700000000000005</v>
      </c>
      <c r="C5" s="62" t="s">
        <v>7</v>
      </c>
      <c r="D5" s="62" t="s">
        <v>7</v>
      </c>
      <c r="E5" s="62" t="s">
        <v>17</v>
      </c>
      <c r="F5" s="62" t="s">
        <v>17</v>
      </c>
      <c r="G5" s="73">
        <v>0.67</v>
      </c>
      <c r="H5" s="62" t="s">
        <v>8</v>
      </c>
      <c r="I5" s="73">
        <v>0.433</v>
      </c>
      <c r="J5" s="62" t="s">
        <v>8</v>
      </c>
      <c r="K5" s="124" t="s">
        <v>7</v>
      </c>
      <c r="L5" s="67">
        <v>0.97799999999999998</v>
      </c>
      <c r="M5" s="62" t="s">
        <v>7</v>
      </c>
      <c r="N5" s="62" t="s">
        <v>7</v>
      </c>
      <c r="O5" s="62">
        <v>7</v>
      </c>
      <c r="P5" s="62">
        <v>5</v>
      </c>
      <c r="Q5" s="62">
        <f t="shared" si="0"/>
        <v>2</v>
      </c>
      <c r="R5" s="116">
        <v>0.71399999999999997</v>
      </c>
      <c r="S5" s="103">
        <v>0.75</v>
      </c>
    </row>
    <row r="6" spans="1:19" ht="16" thickBot="1" x14ac:dyDescent="0.4">
      <c r="A6" s="49" t="s">
        <v>11</v>
      </c>
      <c r="B6" s="73">
        <v>0.86299999999999999</v>
      </c>
      <c r="C6" s="62" t="s">
        <v>8</v>
      </c>
      <c r="D6" s="62" t="s">
        <v>7</v>
      </c>
      <c r="E6" s="67">
        <v>0.82</v>
      </c>
      <c r="F6" s="62" t="s">
        <v>8</v>
      </c>
      <c r="G6" s="73">
        <v>0.66</v>
      </c>
      <c r="H6" s="62" t="s">
        <v>8</v>
      </c>
      <c r="I6" s="104">
        <v>1</v>
      </c>
      <c r="J6" s="62" t="s">
        <v>7</v>
      </c>
      <c r="K6" s="124" t="s">
        <v>7</v>
      </c>
      <c r="L6" s="125">
        <v>1</v>
      </c>
      <c r="M6" s="62" t="s">
        <v>7</v>
      </c>
      <c r="N6" s="62" t="s">
        <v>7</v>
      </c>
      <c r="O6" s="62">
        <v>8</v>
      </c>
      <c r="P6" s="62">
        <v>5</v>
      </c>
      <c r="Q6" s="62">
        <f t="shared" si="0"/>
        <v>3</v>
      </c>
      <c r="R6" s="116">
        <v>0.625</v>
      </c>
      <c r="S6" s="103">
        <v>0.75</v>
      </c>
    </row>
    <row r="7" spans="1:19" ht="16" thickBot="1" x14ac:dyDescent="0.4">
      <c r="A7" s="49" t="s">
        <v>12</v>
      </c>
      <c r="B7" s="73">
        <v>0.73499999999999999</v>
      </c>
      <c r="C7" s="62" t="s">
        <v>8</v>
      </c>
      <c r="D7" s="62" t="s">
        <v>7</v>
      </c>
      <c r="E7" s="62" t="s">
        <v>17</v>
      </c>
      <c r="F7" s="62" t="s">
        <v>17</v>
      </c>
      <c r="G7" s="73">
        <v>0.68</v>
      </c>
      <c r="H7" s="62" t="s">
        <v>8</v>
      </c>
      <c r="I7" s="73">
        <v>0.81899999999999995</v>
      </c>
      <c r="J7" s="62" t="s">
        <v>8</v>
      </c>
      <c r="K7" s="124" t="s">
        <v>7</v>
      </c>
      <c r="L7" s="67">
        <v>0.88600000000000001</v>
      </c>
      <c r="M7" s="62" t="s">
        <v>8</v>
      </c>
      <c r="N7" s="62" t="s">
        <v>7</v>
      </c>
      <c r="O7" s="62">
        <v>7</v>
      </c>
      <c r="P7" s="62">
        <v>3</v>
      </c>
      <c r="Q7" s="62">
        <f t="shared" si="0"/>
        <v>4</v>
      </c>
      <c r="R7" s="116">
        <v>0.42899999999999999</v>
      </c>
      <c r="S7" s="120">
        <v>0.5</v>
      </c>
    </row>
    <row r="8" spans="1:19" ht="16" thickBot="1" x14ac:dyDescent="0.4">
      <c r="A8" s="49" t="s">
        <v>13</v>
      </c>
      <c r="B8" s="73">
        <v>0.76600000000000001</v>
      </c>
      <c r="C8" s="62" t="s">
        <v>8</v>
      </c>
      <c r="D8" s="62" t="s">
        <v>7</v>
      </c>
      <c r="E8" s="67">
        <v>0.82</v>
      </c>
      <c r="F8" s="62" t="s">
        <v>8</v>
      </c>
      <c r="G8" s="73">
        <v>0.75</v>
      </c>
      <c r="H8" s="62" t="s">
        <v>7</v>
      </c>
      <c r="I8" s="73">
        <v>3.6999999999999998E-2</v>
      </c>
      <c r="J8" s="62" t="s">
        <v>8</v>
      </c>
      <c r="K8" s="124" t="s">
        <v>7</v>
      </c>
      <c r="L8" s="67">
        <v>0.749</v>
      </c>
      <c r="M8" s="62" t="s">
        <v>8</v>
      </c>
      <c r="N8" s="62" t="s">
        <v>7</v>
      </c>
      <c r="O8" s="62">
        <v>8</v>
      </c>
      <c r="P8" s="62">
        <v>4</v>
      </c>
      <c r="Q8" s="62">
        <f t="shared" si="0"/>
        <v>4</v>
      </c>
      <c r="R8" s="116">
        <v>0.5</v>
      </c>
      <c r="S8" s="120">
        <v>0.5</v>
      </c>
    </row>
    <row r="9" spans="1:19" ht="16" thickBot="1" x14ac:dyDescent="0.4">
      <c r="A9" s="49" t="s">
        <v>14</v>
      </c>
      <c r="B9" s="73">
        <v>0.98199999999999998</v>
      </c>
      <c r="C9" s="62" t="s">
        <v>7</v>
      </c>
      <c r="D9" s="62" t="s">
        <v>7</v>
      </c>
      <c r="E9" s="67">
        <v>0.82</v>
      </c>
      <c r="F9" s="62" t="s">
        <v>8</v>
      </c>
      <c r="G9" s="73">
        <v>0.66</v>
      </c>
      <c r="H9" s="62" t="s">
        <v>8</v>
      </c>
      <c r="I9" s="73">
        <v>0.32500000000000001</v>
      </c>
      <c r="J9" s="62" t="s">
        <v>8</v>
      </c>
      <c r="K9" s="124" t="s">
        <v>7</v>
      </c>
      <c r="L9" s="67">
        <v>0.78300000000000003</v>
      </c>
      <c r="M9" s="62" t="s">
        <v>8</v>
      </c>
      <c r="N9" s="62" t="s">
        <v>7</v>
      </c>
      <c r="O9" s="62">
        <v>8</v>
      </c>
      <c r="P9" s="62">
        <v>4</v>
      </c>
      <c r="Q9" s="62">
        <f t="shared" si="0"/>
        <v>4</v>
      </c>
      <c r="R9" s="116">
        <v>0.5</v>
      </c>
      <c r="S9" s="120">
        <v>0.5</v>
      </c>
    </row>
    <row r="10" spans="1:19" ht="16" thickBot="1" x14ac:dyDescent="0.4">
      <c r="A10" s="49" t="s">
        <v>20</v>
      </c>
      <c r="B10" s="73">
        <v>0.91300000000000003</v>
      </c>
      <c r="C10" s="62" t="s">
        <v>7</v>
      </c>
      <c r="D10" s="62" t="s">
        <v>8</v>
      </c>
      <c r="E10" s="62" t="s">
        <v>17</v>
      </c>
      <c r="F10" s="62" t="s">
        <v>17</v>
      </c>
      <c r="G10" s="73" t="s">
        <v>17</v>
      </c>
      <c r="H10" s="62" t="s">
        <v>17</v>
      </c>
      <c r="I10" s="73">
        <v>0.51700000000000002</v>
      </c>
      <c r="J10" s="62" t="s">
        <v>8</v>
      </c>
      <c r="K10" s="124" t="s">
        <v>7</v>
      </c>
      <c r="L10" s="67">
        <v>1</v>
      </c>
      <c r="M10" s="62" t="s">
        <v>7</v>
      </c>
      <c r="N10" s="62" t="s">
        <v>7</v>
      </c>
      <c r="O10" s="62">
        <v>6</v>
      </c>
      <c r="P10" s="62">
        <v>4</v>
      </c>
      <c r="Q10" s="62">
        <f t="shared" si="0"/>
        <v>2</v>
      </c>
      <c r="R10" s="116">
        <v>0.66700000000000004</v>
      </c>
      <c r="S10" s="103">
        <v>0.75</v>
      </c>
    </row>
    <row r="11" spans="1:19" ht="16" thickBot="1" x14ac:dyDescent="0.4">
      <c r="A11" s="49" t="s">
        <v>21</v>
      </c>
      <c r="B11" s="73">
        <v>0.61</v>
      </c>
      <c r="C11" s="62" t="s">
        <v>8</v>
      </c>
      <c r="D11" s="62" t="s">
        <v>7</v>
      </c>
      <c r="E11" s="62" t="s">
        <v>17</v>
      </c>
      <c r="F11" s="62" t="s">
        <v>17</v>
      </c>
      <c r="G11" s="73" t="s">
        <v>17</v>
      </c>
      <c r="H11" s="62" t="s">
        <v>17</v>
      </c>
      <c r="I11" s="73">
        <v>0.60099999999999998</v>
      </c>
      <c r="J11" s="62" t="s">
        <v>8</v>
      </c>
      <c r="K11" s="124" t="s">
        <v>7</v>
      </c>
      <c r="L11" s="67">
        <v>0.311</v>
      </c>
      <c r="M11" s="62" t="s">
        <v>8</v>
      </c>
      <c r="N11" s="62" t="s">
        <v>7</v>
      </c>
      <c r="O11" s="62">
        <v>6</v>
      </c>
      <c r="P11" s="62">
        <v>3</v>
      </c>
      <c r="Q11" s="62">
        <f t="shared" si="0"/>
        <v>3</v>
      </c>
      <c r="R11" s="116">
        <v>0.5</v>
      </c>
      <c r="S11" s="120">
        <v>0.5</v>
      </c>
    </row>
    <row r="12" spans="1:19" ht="16" thickBot="1" x14ac:dyDescent="0.4">
      <c r="A12" s="49" t="s">
        <v>15</v>
      </c>
      <c r="B12" s="73">
        <v>0.90400000000000003</v>
      </c>
      <c r="C12" s="62" t="s">
        <v>7</v>
      </c>
      <c r="D12" s="62" t="s">
        <v>7</v>
      </c>
      <c r="E12" s="67">
        <v>0.85</v>
      </c>
      <c r="F12" s="62" t="s">
        <v>8</v>
      </c>
      <c r="G12" s="73">
        <v>0.66</v>
      </c>
      <c r="H12" s="62" t="s">
        <v>8</v>
      </c>
      <c r="I12" s="73">
        <v>0.59599999999999997</v>
      </c>
      <c r="J12" s="62" t="s">
        <v>8</v>
      </c>
      <c r="K12" s="124" t="s">
        <v>8</v>
      </c>
      <c r="L12" s="67">
        <v>0.66</v>
      </c>
      <c r="M12" s="62" t="s">
        <v>8</v>
      </c>
      <c r="N12" s="62" t="s">
        <v>7</v>
      </c>
      <c r="O12" s="62">
        <v>8</v>
      </c>
      <c r="P12" s="62">
        <v>3</v>
      </c>
      <c r="Q12" s="62">
        <v>5</v>
      </c>
      <c r="R12" s="116">
        <v>0.375</v>
      </c>
      <c r="S12" s="120">
        <v>0.25</v>
      </c>
    </row>
    <row r="13" spans="1:19" ht="31.5" thickBot="1" x14ac:dyDescent="0.4">
      <c r="A13" s="1" t="s">
        <v>16</v>
      </c>
      <c r="B13" s="80">
        <v>0.8276</v>
      </c>
      <c r="C13" s="82">
        <f>5/10</f>
        <v>0.5</v>
      </c>
      <c r="D13" s="82">
        <f>9/10</f>
        <v>0.9</v>
      </c>
      <c r="E13" s="80">
        <v>0.82750000000000001</v>
      </c>
      <c r="F13" s="80">
        <f>0/4</f>
        <v>0</v>
      </c>
      <c r="G13" s="80">
        <v>0.68</v>
      </c>
      <c r="H13" s="80">
        <f>1/7</f>
        <v>0.14285714285714285</v>
      </c>
      <c r="I13" s="80">
        <v>0.62170000000000003</v>
      </c>
      <c r="J13" s="80">
        <f>3/10</f>
        <v>0.3</v>
      </c>
      <c r="K13" s="80">
        <f>9/10</f>
        <v>0.9</v>
      </c>
      <c r="L13" s="82">
        <v>0.82569999999999999</v>
      </c>
      <c r="M13" s="80">
        <f>5/10</f>
        <v>0.5</v>
      </c>
      <c r="N13" s="80">
        <f>10/10</f>
        <v>1</v>
      </c>
      <c r="O13" s="79">
        <v>7.1</v>
      </c>
      <c r="P13" s="79">
        <v>4.2</v>
      </c>
      <c r="Q13" s="79">
        <v>2.9</v>
      </c>
      <c r="R13" s="82">
        <v>0.6</v>
      </c>
      <c r="S13" s="82">
        <v>0.65</v>
      </c>
    </row>
    <row r="14" spans="1:19" x14ac:dyDescent="0.35">
      <c r="A14" s="126"/>
      <c r="B14" s="179" t="s">
        <v>25</v>
      </c>
      <c r="C14" s="179"/>
      <c r="D14" s="179"/>
      <c r="E14" s="179"/>
      <c r="F14" s="179"/>
      <c r="G14" s="179"/>
      <c r="H14" s="179"/>
      <c r="I14" s="179"/>
      <c r="J14" s="179"/>
      <c r="K14" s="179"/>
      <c r="L14" s="179"/>
      <c r="M14" s="179"/>
      <c r="N14" s="179"/>
      <c r="O14" s="179"/>
      <c r="P14" s="179"/>
      <c r="Q14" s="179"/>
      <c r="R14" s="179"/>
      <c r="S14" s="179"/>
    </row>
    <row r="15" spans="1:19" x14ac:dyDescent="0.35">
      <c r="A15" s="93"/>
      <c r="B15" s="177" t="s">
        <v>61</v>
      </c>
      <c r="C15" s="177"/>
      <c r="D15" s="177"/>
      <c r="E15" s="177"/>
      <c r="F15" s="177"/>
      <c r="G15" s="177"/>
      <c r="H15" s="177"/>
      <c r="I15" s="177"/>
      <c r="J15" s="177"/>
      <c r="K15" s="177"/>
      <c r="L15" s="177"/>
      <c r="M15" s="177"/>
      <c r="N15" s="177"/>
      <c r="O15" s="177"/>
      <c r="P15" s="177"/>
      <c r="Q15" s="177"/>
      <c r="R15" s="177"/>
      <c r="S15" s="177"/>
    </row>
    <row r="16" spans="1:19" ht="34.25" customHeight="1" x14ac:dyDescent="0.35">
      <c r="A16" s="93"/>
      <c r="B16" s="182" t="s">
        <v>59</v>
      </c>
      <c r="C16" s="182"/>
      <c r="D16" s="182"/>
      <c r="E16" s="182"/>
      <c r="F16" s="182"/>
      <c r="G16" s="182"/>
      <c r="H16" s="182"/>
      <c r="I16" s="182"/>
      <c r="J16" s="182"/>
      <c r="K16" s="182"/>
      <c r="L16" s="182"/>
      <c r="M16" s="182"/>
      <c r="N16" s="182"/>
      <c r="O16" s="182"/>
      <c r="P16" s="182"/>
      <c r="Q16" s="182"/>
      <c r="R16" s="182"/>
      <c r="S16" s="182"/>
    </row>
  </sheetData>
  <sheetProtection algorithmName="SHA-512" hashValue="hUBEAFRL6fL7+o0ILdxmBPZk6Vls8SuUHcYuAU1xNjsX51IwPaWUsXYYa3FXEDTkSaczWC0kTL6zdGd1UNO/BQ==" saltValue="Z+lIfDCTTig1EvVOxpYtCw==" spinCount="100000" sheet="1" objects="1" scenarios="1" selectLockedCells="1"/>
  <mergeCells count="8">
    <mergeCell ref="B14:S14"/>
    <mergeCell ref="B15:S15"/>
    <mergeCell ref="B16:S16"/>
    <mergeCell ref="B1:C1"/>
    <mergeCell ref="E1:F1"/>
    <mergeCell ref="G1:H1"/>
    <mergeCell ref="I1:J1"/>
    <mergeCell ref="L1:M1"/>
  </mergeCells>
  <hyperlinks>
    <hyperlink ref="B16" r:id="rId1" xr:uid="{00000000-0004-0000-0900-000000000000}"/>
  </hyperlinks>
  <pageMargins left="0.7" right="0.7" top="0.75" bottom="0.75" header="0.3" footer="0.3"/>
  <pageSetup paperSize="3" scale="99" orientation="landscape" r:id="rId2"/>
  <headerFooter>
    <oddHeader>&amp;C&amp;14Cal MediConnect Quality Withhold Summary for Calendar Year 2015</oddHeader>
    <oddFooter>Page &amp;P of &amp;N</oddFooter>
  </headerFooter>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2">
    <pageSetUpPr fitToPage="1"/>
  </sheetPr>
  <dimension ref="A1:P16"/>
  <sheetViews>
    <sheetView zoomScaleNormal="150" zoomScalePageLayoutView="150" workbookViewId="0">
      <pane xSplit="1" topLeftCell="B1" activePane="topRight" state="frozen"/>
      <selection pane="topRight" activeCell="B16" sqref="B16:O16"/>
    </sheetView>
  </sheetViews>
  <sheetFormatPr defaultColWidth="0" defaultRowHeight="15.5" zeroHeight="1" x14ac:dyDescent="0.35"/>
  <cols>
    <col min="1" max="1" width="19.08984375" style="83" customWidth="1"/>
    <col min="2" max="3" width="9.08984375" style="54" customWidth="1"/>
    <col min="4" max="4" width="15.08984375" style="54" customWidth="1"/>
    <col min="5" max="6" width="9.08984375" style="54" customWidth="1"/>
    <col min="7" max="7" width="23.6328125" style="54" customWidth="1"/>
    <col min="8" max="8" width="15.08984375" style="54" customWidth="1"/>
    <col min="9" max="9" width="12.6328125" style="54" customWidth="1"/>
    <col min="10" max="10" width="21.6328125" style="54" customWidth="1"/>
    <col min="11" max="11" width="14.6328125" style="54" customWidth="1"/>
    <col min="12" max="12" width="15.6328125" style="54" customWidth="1"/>
    <col min="13" max="13" width="15.36328125" style="54" customWidth="1"/>
    <col min="14" max="14" width="15.54296875" style="54" customWidth="1"/>
    <col min="15" max="15" width="17.6328125" style="54" customWidth="1"/>
    <col min="16" max="16" width="18.90625" style="54" hidden="1" customWidth="1"/>
    <col min="17" max="21" width="9.08984375" style="54" hidden="1" customWidth="1"/>
    <col min="22" max="16384" width="9.08984375" style="54" hidden="1"/>
  </cols>
  <sheetData>
    <row r="1" spans="1:15" s="83" customFormat="1" ht="144.65" customHeight="1" x14ac:dyDescent="0.35">
      <c r="A1" s="97"/>
      <c r="B1" s="139" t="s">
        <v>295</v>
      </c>
      <c r="C1" s="172"/>
      <c r="D1" s="107" t="s">
        <v>288</v>
      </c>
      <c r="E1" s="139" t="s">
        <v>296</v>
      </c>
      <c r="F1" s="172"/>
      <c r="G1" s="38" t="s">
        <v>297</v>
      </c>
      <c r="H1" s="139" t="s">
        <v>293</v>
      </c>
      <c r="I1" s="172"/>
      <c r="J1" s="107" t="s">
        <v>294</v>
      </c>
      <c r="K1" s="47" t="s">
        <v>19</v>
      </c>
      <c r="L1" s="47" t="s">
        <v>0</v>
      </c>
      <c r="M1" s="47" t="s">
        <v>1</v>
      </c>
      <c r="N1" s="47" t="s">
        <v>2</v>
      </c>
      <c r="O1" s="107" t="s">
        <v>3</v>
      </c>
    </row>
    <row r="2" spans="1:15" ht="31.5" thickBot="1" x14ac:dyDescent="0.4">
      <c r="A2" s="49" t="s">
        <v>262</v>
      </c>
      <c r="B2" s="100" t="s">
        <v>4</v>
      </c>
      <c r="C2" s="100" t="s">
        <v>5</v>
      </c>
      <c r="D2" s="100" t="s">
        <v>5</v>
      </c>
      <c r="E2" s="100" t="s">
        <v>4</v>
      </c>
      <c r="F2" s="100" t="s">
        <v>5</v>
      </c>
      <c r="G2" s="123" t="s">
        <v>5</v>
      </c>
      <c r="H2" s="101" t="s">
        <v>4</v>
      </c>
      <c r="I2" s="100" t="s">
        <v>5</v>
      </c>
      <c r="J2" s="100" t="s">
        <v>5</v>
      </c>
      <c r="K2" s="100" t="s">
        <v>6</v>
      </c>
      <c r="L2" s="100" t="s">
        <v>6</v>
      </c>
      <c r="M2" s="100" t="s">
        <v>6</v>
      </c>
      <c r="N2" s="100" t="s">
        <v>6</v>
      </c>
      <c r="O2" s="106"/>
    </row>
    <row r="3" spans="1:15" ht="16" thickBot="1" x14ac:dyDescent="0.4">
      <c r="A3" s="49" t="s">
        <v>23</v>
      </c>
      <c r="B3" s="73">
        <v>0.51200000000000001</v>
      </c>
      <c r="C3" s="62" t="s">
        <v>8</v>
      </c>
      <c r="D3" s="62" t="s">
        <v>7</v>
      </c>
      <c r="E3" s="73">
        <v>0.85799999999999998</v>
      </c>
      <c r="F3" s="62" t="s">
        <v>8</v>
      </c>
      <c r="G3" s="127" t="s">
        <v>7</v>
      </c>
      <c r="H3" s="67">
        <v>0.94099999999999995</v>
      </c>
      <c r="I3" s="62" t="s">
        <v>7</v>
      </c>
      <c r="J3" s="62" t="s">
        <v>7</v>
      </c>
      <c r="K3" s="62">
        <v>6</v>
      </c>
      <c r="L3" s="62">
        <v>4</v>
      </c>
      <c r="M3" s="62">
        <f t="shared" ref="M3:M8" si="0">K3-L3</f>
        <v>2</v>
      </c>
      <c r="N3" s="116">
        <v>0.66700000000000004</v>
      </c>
      <c r="O3" s="103">
        <v>0.75</v>
      </c>
    </row>
    <row r="4" spans="1:15" ht="16" thickBot="1" x14ac:dyDescent="0.4">
      <c r="A4" s="49" t="s">
        <v>9</v>
      </c>
      <c r="B4" s="73">
        <v>0.872</v>
      </c>
      <c r="C4" s="62" t="s">
        <v>8</v>
      </c>
      <c r="D4" s="62" t="s">
        <v>7</v>
      </c>
      <c r="E4" s="73">
        <v>0.74</v>
      </c>
      <c r="F4" s="62" t="s">
        <v>8</v>
      </c>
      <c r="G4" s="124" t="s">
        <v>7</v>
      </c>
      <c r="H4" s="67">
        <v>0.95099999999999996</v>
      </c>
      <c r="I4" s="62" t="s">
        <v>7</v>
      </c>
      <c r="J4" s="62" t="s">
        <v>7</v>
      </c>
      <c r="K4" s="62">
        <v>6</v>
      </c>
      <c r="L4" s="62">
        <v>4</v>
      </c>
      <c r="M4" s="62">
        <f t="shared" si="0"/>
        <v>2</v>
      </c>
      <c r="N4" s="116">
        <v>0.66700000000000004</v>
      </c>
      <c r="O4" s="103">
        <v>0.75</v>
      </c>
    </row>
    <row r="5" spans="1:15" ht="16" thickBot="1" x14ac:dyDescent="0.4">
      <c r="A5" s="49" t="s">
        <v>10</v>
      </c>
      <c r="B5" s="73">
        <v>0.85699999999999998</v>
      </c>
      <c r="C5" s="62" t="s">
        <v>8</v>
      </c>
      <c r="D5" s="62" t="s">
        <v>7</v>
      </c>
      <c r="E5" s="104">
        <v>1</v>
      </c>
      <c r="F5" s="62" t="s">
        <v>7</v>
      </c>
      <c r="G5" s="124" t="s">
        <v>7</v>
      </c>
      <c r="H5" s="67">
        <v>0.97799999999999998</v>
      </c>
      <c r="I5" s="62" t="s">
        <v>7</v>
      </c>
      <c r="J5" s="62" t="s">
        <v>7</v>
      </c>
      <c r="K5" s="62">
        <v>6</v>
      </c>
      <c r="L5" s="62">
        <v>5</v>
      </c>
      <c r="M5" s="62">
        <f t="shared" si="0"/>
        <v>1</v>
      </c>
      <c r="N5" s="116">
        <v>0.83299999999999996</v>
      </c>
      <c r="O5" s="65">
        <v>1</v>
      </c>
    </row>
    <row r="6" spans="1:15" ht="16" thickBot="1" x14ac:dyDescent="0.4">
      <c r="A6" s="49" t="s">
        <v>11</v>
      </c>
      <c r="B6" s="73">
        <v>0.45900000000000002</v>
      </c>
      <c r="C6" s="62" t="s">
        <v>8</v>
      </c>
      <c r="D6" s="62" t="s">
        <v>7</v>
      </c>
      <c r="E6" s="104">
        <v>1</v>
      </c>
      <c r="F6" s="62" t="s">
        <v>7</v>
      </c>
      <c r="G6" s="124" t="s">
        <v>7</v>
      </c>
      <c r="H6" s="125">
        <v>1</v>
      </c>
      <c r="I6" s="62" t="s">
        <v>7</v>
      </c>
      <c r="J6" s="62" t="s">
        <v>7</v>
      </c>
      <c r="K6" s="62">
        <v>6</v>
      </c>
      <c r="L6" s="62">
        <v>5</v>
      </c>
      <c r="M6" s="62">
        <f t="shared" si="0"/>
        <v>1</v>
      </c>
      <c r="N6" s="116">
        <v>0.83299999999999996</v>
      </c>
      <c r="O6" s="65">
        <v>1</v>
      </c>
    </row>
    <row r="7" spans="1:15" ht="16" thickBot="1" x14ac:dyDescent="0.4">
      <c r="A7" s="49" t="s">
        <v>12</v>
      </c>
      <c r="B7" s="73">
        <v>0.999</v>
      </c>
      <c r="C7" s="62" t="s">
        <v>7</v>
      </c>
      <c r="D7" s="62" t="s">
        <v>7</v>
      </c>
      <c r="E7" s="73">
        <v>0.60499999999999998</v>
      </c>
      <c r="F7" s="62" t="s">
        <v>8</v>
      </c>
      <c r="G7" s="124" t="s">
        <v>7</v>
      </c>
      <c r="H7" s="67">
        <v>0.83599999999999997</v>
      </c>
      <c r="I7" s="62" t="s">
        <v>8</v>
      </c>
      <c r="J7" s="62" t="s">
        <v>7</v>
      </c>
      <c r="K7" s="62">
        <v>6</v>
      </c>
      <c r="L7" s="62">
        <v>4</v>
      </c>
      <c r="M7" s="62">
        <f t="shared" si="0"/>
        <v>2</v>
      </c>
      <c r="N7" s="116">
        <v>0.66700000000000004</v>
      </c>
      <c r="O7" s="103">
        <v>0.75</v>
      </c>
    </row>
    <row r="8" spans="1:15" ht="16" thickBot="1" x14ac:dyDescent="0.4">
      <c r="A8" s="49" t="s">
        <v>13</v>
      </c>
      <c r="B8" s="73">
        <v>0.749</v>
      </c>
      <c r="C8" s="62" t="s">
        <v>8</v>
      </c>
      <c r="D8" s="62" t="s">
        <v>7</v>
      </c>
      <c r="E8" s="104">
        <v>1</v>
      </c>
      <c r="F8" s="62" t="s">
        <v>7</v>
      </c>
      <c r="G8" s="124" t="s">
        <v>7</v>
      </c>
      <c r="H8" s="67">
        <v>1</v>
      </c>
      <c r="I8" s="62" t="s">
        <v>7</v>
      </c>
      <c r="J8" s="62" t="s">
        <v>7</v>
      </c>
      <c r="K8" s="62">
        <v>6</v>
      </c>
      <c r="L8" s="62">
        <v>5</v>
      </c>
      <c r="M8" s="62">
        <f t="shared" si="0"/>
        <v>1</v>
      </c>
      <c r="N8" s="116">
        <v>0.83299999999999996</v>
      </c>
      <c r="O8" s="65">
        <v>1</v>
      </c>
    </row>
    <row r="9" spans="1:15" ht="16" thickBot="1" x14ac:dyDescent="0.4">
      <c r="A9" s="49" t="s">
        <v>14</v>
      </c>
      <c r="B9" s="73">
        <v>0.99099999999999999</v>
      </c>
      <c r="C9" s="62" t="s">
        <v>7</v>
      </c>
      <c r="D9" s="62" t="s">
        <v>7</v>
      </c>
      <c r="E9" s="73">
        <v>0.754</v>
      </c>
      <c r="F9" s="62" t="s">
        <v>8</v>
      </c>
      <c r="G9" s="124" t="s">
        <v>7</v>
      </c>
      <c r="H9" s="67">
        <v>0.81799999999999995</v>
      </c>
      <c r="I9" s="62" t="s">
        <v>8</v>
      </c>
      <c r="J9" s="62" t="s">
        <v>7</v>
      </c>
      <c r="K9" s="62">
        <v>6</v>
      </c>
      <c r="L9" s="62">
        <v>4</v>
      </c>
      <c r="M9" s="62">
        <f>K9-L9</f>
        <v>2</v>
      </c>
      <c r="N9" s="116">
        <v>0.66700000000000004</v>
      </c>
      <c r="O9" s="103">
        <v>0.75</v>
      </c>
    </row>
    <row r="10" spans="1:15" ht="16" thickBot="1" x14ac:dyDescent="0.4">
      <c r="A10" s="49" t="s">
        <v>20</v>
      </c>
      <c r="B10" s="73" t="s">
        <v>17</v>
      </c>
      <c r="C10" s="62" t="s">
        <v>17</v>
      </c>
      <c r="D10" s="62" t="s">
        <v>17</v>
      </c>
      <c r="E10" s="73" t="s">
        <v>17</v>
      </c>
      <c r="F10" s="62" t="s">
        <v>17</v>
      </c>
      <c r="G10" s="124" t="s">
        <v>17</v>
      </c>
      <c r="H10" s="67" t="s">
        <v>17</v>
      </c>
      <c r="I10" s="62" t="s">
        <v>17</v>
      </c>
      <c r="J10" s="62" t="s">
        <v>17</v>
      </c>
      <c r="K10" s="62" t="s">
        <v>17</v>
      </c>
      <c r="L10" s="62" t="s">
        <v>17</v>
      </c>
      <c r="M10" s="62" t="s">
        <v>17</v>
      </c>
      <c r="N10" s="62" t="s">
        <v>17</v>
      </c>
      <c r="O10" s="62" t="s">
        <v>17</v>
      </c>
    </row>
    <row r="11" spans="1:15" ht="16" thickBot="1" x14ac:dyDescent="0.4">
      <c r="A11" s="49" t="s">
        <v>21</v>
      </c>
      <c r="B11" s="73" t="s">
        <v>17</v>
      </c>
      <c r="C11" s="62" t="s">
        <v>17</v>
      </c>
      <c r="D11" s="62" t="s">
        <v>17</v>
      </c>
      <c r="E11" s="73" t="s">
        <v>17</v>
      </c>
      <c r="F11" s="62" t="s">
        <v>17</v>
      </c>
      <c r="G11" s="124" t="s">
        <v>17</v>
      </c>
      <c r="H11" s="67" t="s">
        <v>17</v>
      </c>
      <c r="I11" s="62" t="s">
        <v>17</v>
      </c>
      <c r="J11" s="62" t="s">
        <v>17</v>
      </c>
      <c r="K11" s="62" t="s">
        <v>17</v>
      </c>
      <c r="L11" s="62" t="s">
        <v>17</v>
      </c>
      <c r="M11" s="62" t="s">
        <v>17</v>
      </c>
      <c r="N11" s="62" t="s">
        <v>17</v>
      </c>
      <c r="O11" s="62" t="s">
        <v>17</v>
      </c>
    </row>
    <row r="12" spans="1:15" ht="16" thickBot="1" x14ac:dyDescent="0.4">
      <c r="A12" s="49" t="s">
        <v>15</v>
      </c>
      <c r="B12" s="73">
        <v>0.998</v>
      </c>
      <c r="C12" s="62" t="s">
        <v>7</v>
      </c>
      <c r="D12" s="62" t="s">
        <v>7</v>
      </c>
      <c r="E12" s="73">
        <v>0.93200000000000005</v>
      </c>
      <c r="F12" s="62" t="s">
        <v>7</v>
      </c>
      <c r="G12" s="124" t="s">
        <v>8</v>
      </c>
      <c r="H12" s="67">
        <v>0.58899999999999997</v>
      </c>
      <c r="I12" s="62" t="s">
        <v>8</v>
      </c>
      <c r="J12" s="62" t="s">
        <v>7</v>
      </c>
      <c r="K12" s="62">
        <v>6</v>
      </c>
      <c r="L12" s="62">
        <v>4</v>
      </c>
      <c r="M12" s="62">
        <f>K12-L12</f>
        <v>2</v>
      </c>
      <c r="N12" s="116">
        <v>0.66700000000000004</v>
      </c>
      <c r="O12" s="103">
        <v>0.75</v>
      </c>
    </row>
    <row r="13" spans="1:15" ht="31.5" thickBot="1" x14ac:dyDescent="0.4">
      <c r="A13" s="1" t="s">
        <v>16</v>
      </c>
      <c r="B13" s="128">
        <v>0.8</v>
      </c>
      <c r="C13" s="122">
        <f>3/8</f>
        <v>0.375</v>
      </c>
      <c r="D13" s="122">
        <f>8/8</f>
        <v>1</v>
      </c>
      <c r="E13" s="128">
        <v>0.86</v>
      </c>
      <c r="F13" s="128">
        <f>4/8</f>
        <v>0.5</v>
      </c>
      <c r="G13" s="128">
        <f>7/8</f>
        <v>0.875</v>
      </c>
      <c r="H13" s="122">
        <v>0.89</v>
      </c>
      <c r="I13" s="122">
        <f>5/8</f>
        <v>0.625</v>
      </c>
      <c r="J13" s="122">
        <f>8/8</f>
        <v>1</v>
      </c>
      <c r="K13" s="129">
        <v>6</v>
      </c>
      <c r="L13" s="129">
        <v>4.4000000000000004</v>
      </c>
      <c r="M13" s="129">
        <v>1.6</v>
      </c>
      <c r="N13" s="122">
        <v>0.73</v>
      </c>
      <c r="O13" s="122">
        <v>0.84</v>
      </c>
    </row>
    <row r="14" spans="1:15" x14ac:dyDescent="0.35">
      <c r="A14" s="93"/>
      <c r="B14" s="183" t="s">
        <v>49</v>
      </c>
      <c r="C14" s="183"/>
      <c r="D14" s="183"/>
      <c r="E14" s="183"/>
      <c r="F14" s="183"/>
      <c r="G14" s="183"/>
      <c r="H14" s="183"/>
      <c r="I14" s="183"/>
      <c r="J14" s="183"/>
      <c r="K14" s="183"/>
      <c r="L14" s="183"/>
      <c r="M14" s="183"/>
      <c r="N14" s="183"/>
      <c r="O14" s="183"/>
    </row>
    <row r="15" spans="1:15" x14ac:dyDescent="0.35">
      <c r="A15" s="93"/>
      <c r="B15" s="177" t="s">
        <v>60</v>
      </c>
      <c r="C15" s="177"/>
      <c r="D15" s="177"/>
      <c r="E15" s="177"/>
      <c r="F15" s="177"/>
      <c r="G15" s="177"/>
      <c r="H15" s="177"/>
      <c r="I15" s="177"/>
      <c r="J15" s="177"/>
      <c r="K15" s="177"/>
      <c r="L15" s="177"/>
      <c r="M15" s="177"/>
      <c r="N15" s="177"/>
      <c r="O15" s="177"/>
    </row>
    <row r="16" spans="1:15" ht="31.25" customHeight="1" x14ac:dyDescent="0.35">
      <c r="A16" s="93"/>
      <c r="B16" s="182" t="s">
        <v>59</v>
      </c>
      <c r="C16" s="182"/>
      <c r="D16" s="182"/>
      <c r="E16" s="182"/>
      <c r="F16" s="182"/>
      <c r="G16" s="182"/>
      <c r="H16" s="182"/>
      <c r="I16" s="182"/>
      <c r="J16" s="182"/>
      <c r="K16" s="182"/>
      <c r="L16" s="182"/>
      <c r="M16" s="182"/>
      <c r="N16" s="182"/>
      <c r="O16" s="182"/>
    </row>
  </sheetData>
  <sheetProtection algorithmName="SHA-512" hashValue="3enE2H4m2DlxkVFCw2XZ7zqXJDT4n6uMLa8fRv3vRL0iLqk0CBIs+zZQ0Zir4kb+T+dq3Tpa6PKmnMvdYxWUMw==" saltValue="KxyiriGAkaea8xvG9ompnQ==" spinCount="100000" sheet="1" objects="1" scenarios="1" selectLockedCells="1"/>
  <mergeCells count="6">
    <mergeCell ref="B14:O14"/>
    <mergeCell ref="B15:O15"/>
    <mergeCell ref="B16:O16"/>
    <mergeCell ref="B1:C1"/>
    <mergeCell ref="E1:F1"/>
    <mergeCell ref="H1:I1"/>
  </mergeCells>
  <hyperlinks>
    <hyperlink ref="B16" r:id="rId1" xr:uid="{00000000-0004-0000-0A00-000000000000}"/>
  </hyperlinks>
  <pageMargins left="0.7" right="0.7" top="0.75" bottom="0.75" header="0.3" footer="0.3"/>
  <pageSetup paperSize="3" scale="99" orientation="landscape" r:id="rId2"/>
  <headerFooter>
    <oddHeader>&amp;C&amp;14Cal MediConnect Quality Withhold Summary for Calendar Year 2014</oddHeader>
    <oddFooter>Page &amp;P of &amp;N</oddFooter>
  </headerFooter>
  <tableParts count="1">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57"/>
  <sheetViews>
    <sheetView workbookViewId="0">
      <selection sqref="A1:XFD1048576"/>
    </sheetView>
  </sheetViews>
  <sheetFormatPr defaultColWidth="0" defaultRowHeight="15.5" zeroHeight="1" x14ac:dyDescent="0.35"/>
  <cols>
    <col min="1" max="1" width="8.453125" style="5" customWidth="1"/>
    <col min="2" max="2" width="86.6328125" style="5" customWidth="1"/>
    <col min="3" max="3" width="9.08984375" style="5" hidden="1" customWidth="1"/>
    <col min="4" max="4" width="13.453125" style="5" hidden="1" customWidth="1"/>
    <col min="5" max="16384" width="9.08984375" style="5" hidden="1"/>
  </cols>
  <sheetData>
    <row r="1" spans="1:4" x14ac:dyDescent="0.35">
      <c r="A1" s="189" t="s">
        <v>301</v>
      </c>
      <c r="B1" s="189"/>
      <c r="C1" s="189"/>
      <c r="D1" s="189"/>
    </row>
    <row r="2" spans="1:4" x14ac:dyDescent="0.35">
      <c r="A2" s="5" t="s">
        <v>74</v>
      </c>
      <c r="B2" s="5" t="s">
        <v>95</v>
      </c>
    </row>
    <row r="3" spans="1:4" x14ac:dyDescent="0.35">
      <c r="A3" s="5" t="s">
        <v>79</v>
      </c>
      <c r="B3" s="5" t="s">
        <v>76</v>
      </c>
    </row>
    <row r="4" spans="1:4" x14ac:dyDescent="0.35">
      <c r="A4" s="5" t="s">
        <v>78</v>
      </c>
      <c r="B4" s="5" t="s">
        <v>80</v>
      </c>
    </row>
    <row r="5" spans="1:4" x14ac:dyDescent="0.35">
      <c r="A5" s="5" t="s">
        <v>81</v>
      </c>
      <c r="B5" s="5" t="s">
        <v>204</v>
      </c>
    </row>
    <row r="6" spans="1:4" x14ac:dyDescent="0.35">
      <c r="A6" s="5" t="s">
        <v>83</v>
      </c>
      <c r="B6" s="5" t="s">
        <v>214</v>
      </c>
    </row>
    <row r="7" spans="1:4" x14ac:dyDescent="0.35">
      <c r="A7" s="5" t="s">
        <v>84</v>
      </c>
      <c r="B7" s="5" t="s">
        <v>85</v>
      </c>
    </row>
    <row r="8" spans="1:4" x14ac:dyDescent="0.35">
      <c r="A8" s="5" t="s">
        <v>89</v>
      </c>
      <c r="B8" s="5" t="s">
        <v>87</v>
      </c>
    </row>
    <row r="9" spans="1:4" x14ac:dyDescent="0.35">
      <c r="A9" s="5" t="s">
        <v>90</v>
      </c>
      <c r="B9" s="5" t="s">
        <v>91</v>
      </c>
    </row>
    <row r="10" spans="1:4" x14ac:dyDescent="0.35">
      <c r="A10" s="5" t="s">
        <v>92</v>
      </c>
      <c r="B10" s="5" t="s">
        <v>93</v>
      </c>
    </row>
    <row r="11" spans="1:4" x14ac:dyDescent="0.35">
      <c r="A11" s="5" t="s">
        <v>202</v>
      </c>
      <c r="B11" s="5" t="s">
        <v>203</v>
      </c>
    </row>
    <row r="12" spans="1:4" x14ac:dyDescent="0.35">
      <c r="A12" s="189" t="s">
        <v>194</v>
      </c>
      <c r="B12" s="189"/>
      <c r="C12" s="189"/>
      <c r="D12" s="189"/>
    </row>
    <row r="13" spans="1:4" x14ac:dyDescent="0.35">
      <c r="A13" s="5" t="s">
        <v>74</v>
      </c>
      <c r="B13" s="5" t="s">
        <v>95</v>
      </c>
    </row>
    <row r="14" spans="1:4" x14ac:dyDescent="0.35">
      <c r="A14" s="5" t="s">
        <v>79</v>
      </c>
      <c r="B14" s="5" t="s">
        <v>76</v>
      </c>
    </row>
    <row r="15" spans="1:4" x14ac:dyDescent="0.35">
      <c r="A15" s="5" t="s">
        <v>78</v>
      </c>
      <c r="B15" s="5" t="s">
        <v>80</v>
      </c>
    </row>
    <row r="16" spans="1:4" x14ac:dyDescent="0.35">
      <c r="A16" s="5" t="s">
        <v>83</v>
      </c>
      <c r="B16" s="5" t="s">
        <v>214</v>
      </c>
    </row>
    <row r="17" spans="1:4" x14ac:dyDescent="0.35">
      <c r="A17" s="5" t="s">
        <v>84</v>
      </c>
      <c r="B17" s="5" t="s">
        <v>85</v>
      </c>
    </row>
    <row r="18" spans="1:4" x14ac:dyDescent="0.35">
      <c r="A18" s="5" t="s">
        <v>89</v>
      </c>
      <c r="B18" s="5" t="s">
        <v>87</v>
      </c>
    </row>
    <row r="19" spans="1:4" x14ac:dyDescent="0.35">
      <c r="A19" s="5" t="s">
        <v>90</v>
      </c>
      <c r="B19" s="5" t="s">
        <v>91</v>
      </c>
    </row>
    <row r="20" spans="1:4" x14ac:dyDescent="0.35">
      <c r="A20" s="5" t="s">
        <v>92</v>
      </c>
      <c r="B20" s="5" t="s">
        <v>93</v>
      </c>
    </row>
    <row r="21" spans="1:4" x14ac:dyDescent="0.35">
      <c r="A21" s="189" t="s">
        <v>73</v>
      </c>
      <c r="B21" s="189"/>
      <c r="C21" s="189"/>
      <c r="D21" s="189"/>
    </row>
    <row r="22" spans="1:4" x14ac:dyDescent="0.35">
      <c r="A22" s="5" t="s">
        <v>74</v>
      </c>
      <c r="B22" s="5" t="s">
        <v>95</v>
      </c>
    </row>
    <row r="23" spans="1:4" x14ac:dyDescent="0.35">
      <c r="A23" s="5" t="s">
        <v>79</v>
      </c>
      <c r="B23" s="5" t="s">
        <v>76</v>
      </c>
    </row>
    <row r="24" spans="1:4" x14ac:dyDescent="0.35">
      <c r="A24" s="5" t="s">
        <v>78</v>
      </c>
      <c r="B24" s="5" t="s">
        <v>80</v>
      </c>
    </row>
    <row r="25" spans="1:4" x14ac:dyDescent="0.35">
      <c r="A25" s="5" t="s">
        <v>81</v>
      </c>
      <c r="B25" s="5" t="s">
        <v>82</v>
      </c>
    </row>
    <row r="26" spans="1:4" x14ac:dyDescent="0.35">
      <c r="A26" s="5" t="s">
        <v>83</v>
      </c>
      <c r="B26" s="5" t="s">
        <v>214</v>
      </c>
    </row>
    <row r="27" spans="1:4" x14ac:dyDescent="0.35">
      <c r="A27" s="5" t="s">
        <v>84</v>
      </c>
      <c r="B27" s="5" t="s">
        <v>85</v>
      </c>
    </row>
    <row r="28" spans="1:4" x14ac:dyDescent="0.35">
      <c r="A28" s="5" t="s">
        <v>86</v>
      </c>
      <c r="B28" s="5" t="s">
        <v>88</v>
      </c>
    </row>
    <row r="29" spans="1:4" x14ac:dyDescent="0.35">
      <c r="A29" s="5" t="s">
        <v>89</v>
      </c>
      <c r="B29" s="5" t="s">
        <v>87</v>
      </c>
    </row>
    <row r="30" spans="1:4" x14ac:dyDescent="0.35">
      <c r="A30" s="5" t="s">
        <v>90</v>
      </c>
      <c r="B30" s="5" t="s">
        <v>91</v>
      </c>
    </row>
    <row r="31" spans="1:4" x14ac:dyDescent="0.35">
      <c r="A31" s="5" t="s">
        <v>92</v>
      </c>
      <c r="B31" s="5" t="s">
        <v>93</v>
      </c>
    </row>
    <row r="32" spans="1:4" x14ac:dyDescent="0.35">
      <c r="A32" s="189" t="s">
        <v>94</v>
      </c>
      <c r="B32" s="189"/>
      <c r="C32" s="189"/>
      <c r="D32" s="189"/>
    </row>
    <row r="33" spans="1:4" x14ac:dyDescent="0.35">
      <c r="A33" s="5" t="s">
        <v>74</v>
      </c>
      <c r="B33" s="5" t="s">
        <v>95</v>
      </c>
    </row>
    <row r="34" spans="1:4" x14ac:dyDescent="0.35">
      <c r="A34" s="5" t="s">
        <v>79</v>
      </c>
      <c r="B34" s="5" t="s">
        <v>76</v>
      </c>
    </row>
    <row r="35" spans="1:4" x14ac:dyDescent="0.35">
      <c r="A35" s="5" t="s">
        <v>78</v>
      </c>
      <c r="B35" s="5" t="s">
        <v>80</v>
      </c>
    </row>
    <row r="36" spans="1:4" x14ac:dyDescent="0.35">
      <c r="A36" s="5" t="s">
        <v>81</v>
      </c>
      <c r="B36" s="5" t="s">
        <v>82</v>
      </c>
    </row>
    <row r="37" spans="1:4" x14ac:dyDescent="0.35">
      <c r="A37" s="5" t="s">
        <v>83</v>
      </c>
      <c r="B37" s="5" t="s">
        <v>214</v>
      </c>
    </row>
    <row r="38" spans="1:4" x14ac:dyDescent="0.35">
      <c r="A38" s="5" t="s">
        <v>84</v>
      </c>
      <c r="B38" s="5" t="s">
        <v>85</v>
      </c>
    </row>
    <row r="39" spans="1:4" x14ac:dyDescent="0.35">
      <c r="A39" s="5" t="s">
        <v>89</v>
      </c>
      <c r="B39" s="5" t="s">
        <v>88</v>
      </c>
    </row>
    <row r="40" spans="1:4" x14ac:dyDescent="0.35">
      <c r="A40" s="5" t="s">
        <v>90</v>
      </c>
      <c r="B40" s="5" t="s">
        <v>91</v>
      </c>
    </row>
    <row r="41" spans="1:4" x14ac:dyDescent="0.35">
      <c r="A41" s="5" t="s">
        <v>92</v>
      </c>
      <c r="B41" s="5" t="s">
        <v>93</v>
      </c>
    </row>
    <row r="42" spans="1:4" x14ac:dyDescent="0.35">
      <c r="A42" s="189" t="s">
        <v>96</v>
      </c>
      <c r="B42" s="189"/>
      <c r="C42" s="189"/>
      <c r="D42" s="189"/>
    </row>
    <row r="43" spans="1:4" x14ac:dyDescent="0.35">
      <c r="A43" s="5" t="s">
        <v>97</v>
      </c>
      <c r="B43" s="5" t="s">
        <v>98</v>
      </c>
    </row>
    <row r="44" spans="1:4" x14ac:dyDescent="0.35">
      <c r="A44" s="5" t="s">
        <v>99</v>
      </c>
      <c r="B44" s="5" t="s">
        <v>100</v>
      </c>
    </row>
    <row r="45" spans="1:4" x14ac:dyDescent="0.35">
      <c r="A45" s="5" t="s">
        <v>101</v>
      </c>
      <c r="B45" s="5" t="s">
        <v>100</v>
      </c>
    </row>
    <row r="46" spans="1:4" x14ac:dyDescent="0.35">
      <c r="A46" s="5" t="s">
        <v>102</v>
      </c>
      <c r="B46" s="5" t="s">
        <v>103</v>
      </c>
    </row>
    <row r="47" spans="1:4" x14ac:dyDescent="0.35">
      <c r="A47" s="5" t="s">
        <v>104</v>
      </c>
      <c r="B47" s="5" t="s">
        <v>91</v>
      </c>
    </row>
    <row r="48" spans="1:4" x14ac:dyDescent="0.35">
      <c r="A48" s="5" t="s">
        <v>105</v>
      </c>
      <c r="B48" s="5" t="s">
        <v>106</v>
      </c>
    </row>
    <row r="49" spans="1:4" x14ac:dyDescent="0.35">
      <c r="A49" s="5" t="s">
        <v>107</v>
      </c>
      <c r="B49" s="5" t="s">
        <v>93</v>
      </c>
    </row>
    <row r="50" spans="1:4" x14ac:dyDescent="0.35">
      <c r="A50" s="5" t="s">
        <v>108</v>
      </c>
      <c r="B50" s="5" t="s">
        <v>109</v>
      </c>
    </row>
    <row r="51" spans="1:4" x14ac:dyDescent="0.35">
      <c r="A51" s="189" t="s">
        <v>110</v>
      </c>
      <c r="B51" s="189"/>
      <c r="C51" s="189"/>
      <c r="D51" s="189"/>
    </row>
    <row r="52" spans="1:4" x14ac:dyDescent="0.35">
      <c r="A52" s="5" t="s">
        <v>97</v>
      </c>
      <c r="B52" s="5" t="s">
        <v>98</v>
      </c>
    </row>
    <row r="53" spans="1:4" x14ac:dyDescent="0.35">
      <c r="A53" s="5" t="s">
        <v>99</v>
      </c>
      <c r="B53" s="5" t="s">
        <v>100</v>
      </c>
    </row>
    <row r="54" spans="1:4" x14ac:dyDescent="0.35">
      <c r="A54" s="5" t="s">
        <v>104</v>
      </c>
      <c r="B54" s="5" t="s">
        <v>91</v>
      </c>
    </row>
    <row r="55" spans="1:4" x14ac:dyDescent="0.35">
      <c r="A55" s="5" t="s">
        <v>105</v>
      </c>
      <c r="B55" s="5" t="s">
        <v>106</v>
      </c>
    </row>
    <row r="56" spans="1:4" x14ac:dyDescent="0.35">
      <c r="A56" s="5" t="s">
        <v>107</v>
      </c>
      <c r="B56" s="5" t="s">
        <v>93</v>
      </c>
    </row>
    <row r="57" spans="1:4" x14ac:dyDescent="0.35">
      <c r="A57" s="5" t="s">
        <v>108</v>
      </c>
      <c r="B57" s="5" t="s">
        <v>109</v>
      </c>
    </row>
  </sheetData>
  <sheetProtection algorithmName="SHA-512" hashValue="+RAk1eHwnY983FAp5FjiLONTer/G4VsV/m/XvGiVC+jJUn4IWElrQndOSNszB8+miTmZwxRpELKbTII5olI6Ig==" saltValue="910eBGXzpzx7AvTqY6byWQ==" spinCount="100000" sheet="1" objects="1" scenarios="1" selectLockedCells="1"/>
  <mergeCells count="6">
    <mergeCell ref="A1:D1"/>
    <mergeCell ref="A42:D42"/>
    <mergeCell ref="A51:D51"/>
    <mergeCell ref="A32:D32"/>
    <mergeCell ref="A21:D21"/>
    <mergeCell ref="A12:D1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dimension ref="A1:IC15"/>
  <sheetViews>
    <sheetView zoomScaleNormal="100" workbookViewId="0">
      <pane xSplit="1" topLeftCell="B1" activePane="topRight" state="frozen"/>
      <selection pane="topRight" activeCell="T15" sqref="T15"/>
    </sheetView>
  </sheetViews>
  <sheetFormatPr defaultColWidth="0" defaultRowHeight="15.5" zeroHeight="1" x14ac:dyDescent="0.35"/>
  <cols>
    <col min="1" max="1" width="12.54296875" style="40" customWidth="1"/>
    <col min="2" max="2" width="8" style="22" bestFit="1" customWidth="1"/>
    <col min="3" max="3" width="8.7265625" style="22" bestFit="1" customWidth="1"/>
    <col min="4" max="4" width="6.54296875" style="22" bestFit="1" customWidth="1"/>
    <col min="5" max="5" width="8.7265625" style="22" bestFit="1" customWidth="1"/>
    <col min="6" max="7" width="7.1796875" style="22" bestFit="1" customWidth="1"/>
    <col min="8" max="8" width="8" style="22" bestFit="1" customWidth="1"/>
    <col min="9" max="9" width="8.7265625" style="22" bestFit="1" customWidth="1"/>
    <col min="10" max="11" width="7.1796875" style="22" bestFit="1" customWidth="1"/>
    <col min="12" max="12" width="5.453125" style="22" bestFit="1" customWidth="1"/>
    <col min="13" max="13" width="7.36328125" style="22" bestFit="1" customWidth="1"/>
    <col min="14" max="14" width="6.54296875" style="22" bestFit="1" customWidth="1"/>
    <col min="15" max="15" width="8.54296875" style="22" bestFit="1" customWidth="1"/>
    <col min="16" max="17" width="7.1796875" style="22" bestFit="1" customWidth="1"/>
    <col min="18" max="18" width="5.453125" style="22" bestFit="1" customWidth="1"/>
    <col min="19" max="19" width="7.36328125" style="22" bestFit="1" customWidth="1"/>
    <col min="20" max="20" width="6.36328125" style="22" bestFit="1" customWidth="1"/>
    <col min="21" max="21" width="8.54296875" style="22" bestFit="1" customWidth="1"/>
    <col min="22" max="25" width="7.1796875" style="22" bestFit="1" customWidth="1"/>
    <col min="26" max="26" width="6.36328125" style="22" bestFit="1" customWidth="1"/>
    <col min="27" max="27" width="10.90625" style="22" bestFit="1" customWidth="1"/>
    <col min="28" max="28" width="6.36328125" style="22" bestFit="1" customWidth="1"/>
    <col min="29" max="29" width="10.90625" style="22" bestFit="1" customWidth="1"/>
    <col min="30" max="30" width="6.36328125" style="22" bestFit="1" customWidth="1"/>
    <col min="31" max="31" width="9.6328125" style="22" bestFit="1" customWidth="1"/>
    <col min="32" max="32" width="10.54296875" style="22" customWidth="1"/>
    <col min="33" max="33" width="9.6328125" style="22" bestFit="1" customWidth="1"/>
    <col min="34" max="34" width="6.36328125" style="22" bestFit="1" customWidth="1"/>
    <col min="35" max="35" width="9.6328125" style="22" bestFit="1" customWidth="1"/>
    <col min="36" max="36" width="6.36328125" style="22" bestFit="1" customWidth="1"/>
    <col min="37" max="37" width="9.6328125" style="22" bestFit="1" customWidth="1"/>
    <col min="38" max="38" width="9.6328125" style="41" customWidth="1"/>
    <col min="39" max="39" width="9.6328125" style="22" customWidth="1"/>
    <col min="40" max="41" width="7.1796875" style="22" bestFit="1" customWidth="1"/>
    <col min="42" max="42" width="6.54296875" style="22" bestFit="1" customWidth="1"/>
    <col min="43" max="43" width="11.08984375" style="22" bestFit="1" customWidth="1"/>
    <col min="44" max="44" width="6.54296875" style="22" bestFit="1" customWidth="1"/>
    <col min="45" max="45" width="10.90625" style="22" bestFit="1" customWidth="1"/>
    <col min="46" max="46" width="6.54296875" style="22" bestFit="1" customWidth="1"/>
    <col min="47" max="47" width="9.6328125" style="22" bestFit="1" customWidth="1"/>
    <col min="48" max="48" width="6.54296875" style="22" bestFit="1" customWidth="1"/>
    <col min="49" max="49" width="9.6328125" style="22" bestFit="1" customWidth="1"/>
    <col min="50" max="50" width="10.6328125" style="22" customWidth="1"/>
    <col min="51" max="51" width="9.6328125" style="22" bestFit="1" customWidth="1"/>
    <col min="52" max="52" width="6.54296875" style="22" bestFit="1" customWidth="1"/>
    <col min="53" max="53" width="9.6328125" style="22" bestFit="1" customWidth="1"/>
    <col min="54" max="54" width="9.6328125" style="42" customWidth="1"/>
    <col min="55" max="55" width="9.6328125" style="22" customWidth="1"/>
    <col min="56" max="57" width="7.1796875" style="22" bestFit="1" customWidth="1"/>
    <col min="58" max="58" width="6.54296875" style="22" bestFit="1" customWidth="1"/>
    <col min="59" max="59" width="11.08984375" style="22" bestFit="1" customWidth="1"/>
    <col min="60" max="60" width="6.54296875" style="22" bestFit="1" customWidth="1"/>
    <col min="61" max="61" width="10.90625" style="22" bestFit="1" customWidth="1"/>
    <col min="62" max="62" width="6.54296875" style="22" bestFit="1" customWidth="1"/>
    <col min="63" max="63" width="10.90625" style="22" bestFit="1" customWidth="1"/>
    <col min="64" max="64" width="10.54296875" style="22" customWidth="1"/>
    <col min="65" max="65" width="10.90625" style="22" bestFit="1" customWidth="1"/>
    <col min="66" max="66" width="9.6328125" style="22" bestFit="1" customWidth="1"/>
    <col min="67" max="67" width="10.90625" style="22" bestFit="1" customWidth="1"/>
    <col min="68" max="68" width="6.54296875" style="22" bestFit="1" customWidth="1"/>
    <col min="69" max="69" width="10.90625" style="22" bestFit="1" customWidth="1"/>
    <col min="70" max="70" width="8.81640625" style="42" customWidth="1"/>
    <col min="71" max="71" width="10.90625" style="22" customWidth="1"/>
    <col min="72" max="73" width="7.1796875" style="22" bestFit="1" customWidth="1"/>
    <col min="74" max="74" width="6.54296875" style="22" bestFit="1" customWidth="1"/>
    <col min="75" max="75" width="9.54296875" style="22" bestFit="1" customWidth="1"/>
    <col min="76" max="76" width="6.54296875" style="22" bestFit="1" customWidth="1"/>
    <col min="77" max="77" width="10.90625" style="22" bestFit="1" customWidth="1"/>
    <col min="78" max="78" width="6.54296875" style="22" bestFit="1" customWidth="1"/>
    <col min="79" max="79" width="10.90625" style="22" bestFit="1" customWidth="1"/>
    <col min="80" max="80" width="6.54296875" style="22" bestFit="1" customWidth="1"/>
    <col min="81" max="81" width="10.90625" style="22" bestFit="1" customWidth="1"/>
    <col min="82" max="82" width="10.90625" style="42" customWidth="1"/>
    <col min="83" max="83" width="10.90625" style="22" customWidth="1"/>
    <col min="84" max="85" width="7.1796875" style="22" bestFit="1" customWidth="1"/>
    <col min="86" max="86" width="6.54296875" style="22" bestFit="1" customWidth="1"/>
    <col min="87" max="87" width="10.54296875" style="22" bestFit="1" customWidth="1"/>
    <col min="88" max="88" width="6.54296875" style="22" bestFit="1" customWidth="1"/>
    <col min="89" max="89" width="10.90625" style="22" bestFit="1" customWidth="1"/>
    <col min="90" max="90" width="6.54296875" style="22" bestFit="1" customWidth="1"/>
    <col min="91" max="91" width="10.90625" style="22" bestFit="1" customWidth="1"/>
    <col min="92" max="92" width="6.54296875" style="22" bestFit="1" customWidth="1"/>
    <col min="93" max="93" width="10.90625" style="22" bestFit="1" customWidth="1"/>
    <col min="94" max="94" width="6.54296875" style="22" bestFit="1" customWidth="1"/>
    <col min="95" max="95" width="10.90625" style="22" bestFit="1" customWidth="1"/>
    <col min="96" max="96" width="6.54296875" style="22" bestFit="1" customWidth="1"/>
    <col min="97" max="97" width="10.90625" style="22" bestFit="1" customWidth="1"/>
    <col min="98" max="98" width="8.81640625" style="42" customWidth="1"/>
    <col min="99" max="99" width="10.90625" style="22" customWidth="1"/>
    <col min="100" max="101" width="7.1796875" style="22" bestFit="1" customWidth="1"/>
    <col min="102" max="102" width="8" style="22" bestFit="1" customWidth="1"/>
    <col min="103" max="103" width="11.08984375" style="22" bestFit="1" customWidth="1"/>
    <col min="104" max="104" width="6.54296875" style="22" bestFit="1" customWidth="1"/>
    <col min="105" max="105" width="10.90625" style="22" bestFit="1" customWidth="1"/>
    <col min="106" max="106" width="10.1796875" style="22" bestFit="1" customWidth="1"/>
    <col min="107" max="107" width="10.90625" style="22" bestFit="1" customWidth="1"/>
    <col min="108" max="108" width="6.54296875" style="22" bestFit="1" customWidth="1"/>
    <col min="109" max="109" width="10.90625" style="22" bestFit="1" customWidth="1"/>
    <col min="110" max="110" width="6.54296875" style="22" bestFit="1" customWidth="1"/>
    <col min="111" max="111" width="10.90625" style="22" bestFit="1" customWidth="1"/>
    <col min="112" max="112" width="8" style="22" bestFit="1" customWidth="1"/>
    <col min="113" max="113" width="10.90625" style="22" bestFit="1" customWidth="1"/>
    <col min="114" max="115" width="10.90625" style="22" customWidth="1"/>
    <col min="116" max="116" width="8" style="22" bestFit="1" customWidth="1"/>
    <col min="117" max="117" width="6.54296875" style="22" bestFit="1" customWidth="1"/>
    <col min="118" max="118" width="8" style="22" bestFit="1" customWidth="1"/>
    <col min="119" max="119" width="6.54296875" style="22" bestFit="1" customWidth="1"/>
    <col min="120" max="127" width="7.1796875" style="22" bestFit="1" customWidth="1"/>
    <col min="128" max="128" width="8" style="22" bestFit="1" customWidth="1"/>
    <col min="129" max="129" width="6.54296875" style="22" bestFit="1" customWidth="1"/>
    <col min="130" max="130" width="8" style="22" bestFit="1" customWidth="1"/>
    <col min="131" max="131" width="6.54296875" style="22" bestFit="1" customWidth="1"/>
    <col min="132" max="134" width="7.1796875" style="22" bestFit="1" customWidth="1"/>
    <col min="135" max="136" width="8" style="22" bestFit="1" customWidth="1"/>
    <col min="137" max="142" width="7.1796875" style="22" bestFit="1" customWidth="1"/>
    <col min="143" max="143" width="8" style="22" bestFit="1" customWidth="1"/>
    <col min="144" max="144" width="10.90625" style="22" bestFit="1" customWidth="1"/>
    <col min="145" max="146" width="7.1796875" style="22" bestFit="1" customWidth="1"/>
    <col min="147" max="147" width="7.90625" style="22" bestFit="1" customWidth="1"/>
    <col min="148" max="148" width="11.08984375" style="22" bestFit="1" customWidth="1"/>
    <col min="149" max="149" width="7.90625" style="22" bestFit="1" customWidth="1"/>
    <col min="150" max="150" width="9.36328125" style="22" bestFit="1" customWidth="1"/>
    <col min="151" max="151" width="7.90625" style="22" bestFit="1" customWidth="1"/>
    <col min="152" max="152" width="9.36328125" style="22" bestFit="1" customWidth="1"/>
    <col min="153" max="153" width="7.90625" style="22" bestFit="1" customWidth="1"/>
    <col min="154" max="154" width="9.36328125" style="22" bestFit="1" customWidth="1"/>
    <col min="155" max="155" width="6.36328125" style="22" bestFit="1" customWidth="1"/>
    <col min="156" max="156" width="10.90625" style="22" bestFit="1" customWidth="1"/>
    <col min="157" max="157" width="7.90625" style="22" bestFit="1" customWidth="1"/>
    <col min="158" max="158" width="10.90625" style="22" bestFit="1" customWidth="1"/>
    <col min="159" max="159" width="10.90625" style="43" customWidth="1"/>
    <col min="160" max="160" width="10.90625" style="22" customWidth="1"/>
    <col min="161" max="162" width="7.1796875" style="22" bestFit="1" customWidth="1"/>
    <col min="163" max="163" width="8" style="22" bestFit="1" customWidth="1"/>
    <col min="164" max="164" width="9.54296875" style="22" bestFit="1" customWidth="1"/>
    <col min="165" max="165" width="8" style="22" bestFit="1" customWidth="1"/>
    <col min="166" max="166" width="10.90625" style="22" bestFit="1" customWidth="1"/>
    <col min="167" max="167" width="8" style="22" bestFit="1" customWidth="1"/>
    <col min="168" max="168" width="10.90625" style="22" bestFit="1" customWidth="1"/>
    <col min="169" max="169" width="8" style="22" bestFit="1" customWidth="1"/>
    <col min="170" max="170" width="10.90625" style="22" bestFit="1" customWidth="1"/>
    <col min="171" max="171" width="10.1796875" style="22" bestFit="1" customWidth="1"/>
    <col min="172" max="172" width="10.90625" style="22" bestFit="1" customWidth="1"/>
    <col min="173" max="173" width="8" style="22" bestFit="1" customWidth="1"/>
    <col min="174" max="174" width="10.90625" style="22" bestFit="1" customWidth="1"/>
    <col min="175" max="175" width="10.90625" style="42" customWidth="1"/>
    <col min="176" max="176" width="10.90625" style="22" customWidth="1"/>
    <col min="177" max="178" width="7.1796875" style="22" bestFit="1" customWidth="1"/>
    <col min="179" max="179" width="6.54296875" style="22" bestFit="1" customWidth="1"/>
    <col min="180" max="180" width="9.54296875" style="22" bestFit="1" customWidth="1"/>
    <col min="181" max="181" width="6.54296875" style="22" bestFit="1" customWidth="1"/>
    <col min="182" max="182" width="9.36328125" style="44" bestFit="1" customWidth="1"/>
    <col min="183" max="183" width="6.54296875" style="22" bestFit="1" customWidth="1"/>
    <col min="184" max="184" width="9.36328125" style="22" bestFit="1" customWidth="1"/>
    <col min="185" max="185" width="6.54296875" style="22" bestFit="1" customWidth="1"/>
    <col min="186" max="186" width="9.36328125" style="22" bestFit="1" customWidth="1"/>
    <col min="187" max="187" width="6.54296875" style="22" bestFit="1" customWidth="1"/>
    <col min="188" max="188" width="10.90625" style="22" bestFit="1" customWidth="1"/>
    <col min="189" max="189" width="6.54296875" style="22" bestFit="1" customWidth="1"/>
    <col min="190" max="190" width="10.90625" style="22" bestFit="1" customWidth="1"/>
    <col min="191" max="191" width="10.90625" style="42" customWidth="1"/>
    <col min="192" max="192" width="10.90625" style="22" customWidth="1"/>
    <col min="193" max="193" width="6.54296875" style="22" bestFit="1" customWidth="1"/>
    <col min="194" max="194" width="10.90625" style="22" bestFit="1" customWidth="1"/>
    <col min="195" max="195" width="6.54296875" style="22" bestFit="1" customWidth="1"/>
    <col min="196" max="196" width="10.90625" style="22" bestFit="1" customWidth="1"/>
    <col min="197" max="197" width="10.90625" style="42" customWidth="1"/>
    <col min="198" max="198" width="10.90625" style="22" customWidth="1"/>
    <col min="199" max="206" width="7.1796875" style="22" bestFit="1" customWidth="1"/>
    <col min="207" max="207" width="6.36328125" style="22" customWidth="1"/>
    <col min="208" max="213" width="7.1796875" style="22" bestFit="1" customWidth="1"/>
    <col min="214" max="220" width="6.36328125" style="22" hidden="1" customWidth="1"/>
    <col min="221" max="221" width="6.6328125" style="22" hidden="1" customWidth="1"/>
    <col min="222" max="222" width="6.90625" style="22" hidden="1" customWidth="1"/>
    <col min="223" max="223" width="6.36328125" style="22" hidden="1" customWidth="1"/>
    <col min="224" max="225" width="6.90625" style="22" hidden="1" customWidth="1"/>
    <col min="226" max="227" width="7.1796875" style="22" bestFit="1" customWidth="1"/>
    <col min="228" max="228" width="6.36328125" style="22" customWidth="1"/>
    <col min="229" max="235" width="8" style="22" bestFit="1" customWidth="1"/>
    <col min="236" max="236" width="6.90625" style="22" customWidth="1"/>
    <col min="237" max="237" width="8" style="22" bestFit="1" customWidth="1"/>
    <col min="238" max="16384" width="9.08984375" style="22" hidden="1"/>
  </cols>
  <sheetData>
    <row r="1" spans="1:237" s="16" customFormat="1" ht="63.65" customHeight="1" thickBot="1" x14ac:dyDescent="0.4">
      <c r="A1" s="155"/>
      <c r="B1" s="158" t="s">
        <v>51</v>
      </c>
      <c r="C1" s="158"/>
      <c r="D1" s="158"/>
      <c r="E1" s="158"/>
      <c r="F1" s="158"/>
      <c r="G1" s="159"/>
      <c r="H1" s="158" t="s">
        <v>47</v>
      </c>
      <c r="I1" s="158"/>
      <c r="J1" s="158"/>
      <c r="K1" s="159"/>
      <c r="L1" s="158" t="s">
        <v>52</v>
      </c>
      <c r="M1" s="158"/>
      <c r="N1" s="158"/>
      <c r="O1" s="158"/>
      <c r="P1" s="158"/>
      <c r="Q1" s="159"/>
      <c r="R1" s="158" t="s">
        <v>48</v>
      </c>
      <c r="S1" s="158"/>
      <c r="T1" s="158"/>
      <c r="U1" s="158"/>
      <c r="V1" s="158"/>
      <c r="W1" s="159"/>
      <c r="X1" s="130" t="s">
        <v>205</v>
      </c>
      <c r="Y1" s="131"/>
      <c r="Z1" s="131"/>
      <c r="AA1" s="131"/>
      <c r="AB1" s="131"/>
      <c r="AC1" s="131"/>
      <c r="AD1" s="131"/>
      <c r="AE1" s="132"/>
      <c r="AF1" s="132"/>
      <c r="AG1" s="132"/>
      <c r="AH1" s="132"/>
      <c r="AI1" s="132"/>
      <c r="AJ1" s="132"/>
      <c r="AK1" s="132"/>
      <c r="AL1" s="132"/>
      <c r="AM1" s="151"/>
      <c r="AN1" s="163" t="s">
        <v>53</v>
      </c>
      <c r="AO1" s="140"/>
      <c r="AP1" s="140"/>
      <c r="AQ1" s="140"/>
      <c r="AR1" s="140"/>
      <c r="AS1" s="140"/>
      <c r="AT1" s="141"/>
      <c r="AU1" s="141"/>
      <c r="AV1" s="141"/>
      <c r="AW1" s="141"/>
      <c r="AX1" s="141"/>
      <c r="AY1" s="141"/>
      <c r="AZ1" s="141"/>
      <c r="BA1" s="141"/>
      <c r="BB1" s="141"/>
      <c r="BC1" s="142"/>
      <c r="BD1" s="139" t="s">
        <v>50</v>
      </c>
      <c r="BE1" s="140"/>
      <c r="BF1" s="140"/>
      <c r="BG1" s="140"/>
      <c r="BH1" s="140"/>
      <c r="BI1" s="140"/>
      <c r="BJ1" s="141"/>
      <c r="BK1" s="141"/>
      <c r="BL1" s="141"/>
      <c r="BM1" s="141"/>
      <c r="BN1" s="141"/>
      <c r="BO1" s="141"/>
      <c r="BP1" s="141"/>
      <c r="BQ1" s="141"/>
      <c r="BR1" s="141"/>
      <c r="BS1" s="142"/>
      <c r="BT1" s="139" t="s">
        <v>206</v>
      </c>
      <c r="BU1" s="140"/>
      <c r="BV1" s="140"/>
      <c r="BW1" s="140"/>
      <c r="BX1" s="140"/>
      <c r="BY1" s="140"/>
      <c r="BZ1" s="141"/>
      <c r="CA1" s="141"/>
      <c r="CB1" s="141"/>
      <c r="CC1" s="141"/>
      <c r="CD1" s="141"/>
      <c r="CE1" s="142"/>
      <c r="CF1" s="139" t="s">
        <v>304</v>
      </c>
      <c r="CG1" s="140"/>
      <c r="CH1" s="140"/>
      <c r="CI1" s="140"/>
      <c r="CJ1" s="140"/>
      <c r="CK1" s="140"/>
      <c r="CL1" s="141"/>
      <c r="CM1" s="141"/>
      <c r="CN1" s="141"/>
      <c r="CO1" s="141"/>
      <c r="CP1" s="141"/>
      <c r="CQ1" s="141"/>
      <c r="CR1" s="141"/>
      <c r="CS1" s="141"/>
      <c r="CT1" s="141"/>
      <c r="CU1" s="142"/>
      <c r="CV1" s="139" t="s">
        <v>54</v>
      </c>
      <c r="CW1" s="140"/>
      <c r="CX1" s="140"/>
      <c r="CY1" s="140"/>
      <c r="CZ1" s="140"/>
      <c r="DA1" s="140"/>
      <c r="DB1" s="140"/>
      <c r="DC1" s="140"/>
      <c r="DD1" s="141"/>
      <c r="DE1" s="141"/>
      <c r="DF1" s="141"/>
      <c r="DG1" s="141"/>
      <c r="DH1" s="141"/>
      <c r="DI1" s="141"/>
      <c r="DJ1" s="141"/>
      <c r="DK1" s="142"/>
      <c r="DL1" s="139" t="s">
        <v>55</v>
      </c>
      <c r="DM1" s="140"/>
      <c r="DN1" s="140"/>
      <c r="DO1" s="140"/>
      <c r="DP1" s="140"/>
      <c r="DQ1" s="140"/>
      <c r="DR1" s="142"/>
      <c r="DS1" s="139" t="s">
        <v>58</v>
      </c>
      <c r="DT1" s="140"/>
      <c r="DU1" s="140"/>
      <c r="DV1" s="140"/>
      <c r="DW1" s="142"/>
      <c r="DX1" s="139" t="s">
        <v>57</v>
      </c>
      <c r="DY1" s="140"/>
      <c r="DZ1" s="140"/>
      <c r="EA1" s="140"/>
      <c r="EB1" s="140"/>
      <c r="EC1" s="140"/>
      <c r="ED1" s="142"/>
      <c r="EE1" s="139" t="s">
        <v>56</v>
      </c>
      <c r="EF1" s="140"/>
      <c r="EG1" s="140"/>
      <c r="EH1" s="140"/>
      <c r="EI1" s="142"/>
      <c r="EJ1" s="158" t="s">
        <v>70</v>
      </c>
      <c r="EK1" s="158"/>
      <c r="EL1" s="158"/>
      <c r="EM1" s="158"/>
      <c r="EN1" s="158"/>
      <c r="EO1" s="130" t="s">
        <v>207</v>
      </c>
      <c r="EP1" s="131"/>
      <c r="EQ1" s="131"/>
      <c r="ER1" s="131"/>
      <c r="ES1" s="131"/>
      <c r="ET1" s="131"/>
      <c r="EU1" s="132"/>
      <c r="EV1" s="132"/>
      <c r="EW1" s="132"/>
      <c r="EX1" s="132"/>
      <c r="EY1" s="132"/>
      <c r="EZ1" s="132"/>
      <c r="FA1" s="132"/>
      <c r="FB1" s="132"/>
      <c r="FC1" s="132"/>
      <c r="FD1" s="133"/>
      <c r="FE1" s="130" t="s">
        <v>305</v>
      </c>
      <c r="FF1" s="131"/>
      <c r="FG1" s="131"/>
      <c r="FH1" s="131"/>
      <c r="FI1" s="131"/>
      <c r="FJ1" s="131"/>
      <c r="FK1" s="132"/>
      <c r="FL1" s="132"/>
      <c r="FM1" s="132"/>
      <c r="FN1" s="132"/>
      <c r="FO1" s="132"/>
      <c r="FP1" s="132"/>
      <c r="FQ1" s="132"/>
      <c r="FR1" s="132"/>
      <c r="FS1" s="132"/>
      <c r="FT1" s="133"/>
      <c r="FU1" s="130" t="s">
        <v>306</v>
      </c>
      <c r="FV1" s="131"/>
      <c r="FW1" s="131"/>
      <c r="FX1" s="131"/>
      <c r="FY1" s="131"/>
      <c r="FZ1" s="131"/>
      <c r="GA1" s="132"/>
      <c r="GB1" s="132"/>
      <c r="GC1" s="132"/>
      <c r="GD1" s="132"/>
      <c r="GE1" s="132"/>
      <c r="GF1" s="132"/>
      <c r="GG1" s="132"/>
      <c r="GH1" s="132"/>
      <c r="GI1" s="132"/>
      <c r="GJ1" s="133"/>
      <c r="GK1" s="130" t="s">
        <v>307</v>
      </c>
      <c r="GL1" s="131"/>
      <c r="GM1" s="132"/>
      <c r="GN1" s="132"/>
      <c r="GO1" s="132"/>
      <c r="GP1" s="133"/>
      <c r="GQ1" s="130" t="s">
        <v>45</v>
      </c>
      <c r="GR1" s="131"/>
      <c r="GS1" s="131"/>
      <c r="GT1" s="131"/>
      <c r="GU1" s="132"/>
      <c r="GV1" s="132"/>
      <c r="GW1" s="132"/>
      <c r="GX1" s="132"/>
      <c r="GY1" s="151"/>
      <c r="GZ1" s="149" t="s">
        <v>0</v>
      </c>
      <c r="HA1" s="132"/>
      <c r="HB1" s="132"/>
      <c r="HC1" s="132"/>
      <c r="HD1" s="132"/>
      <c r="HE1" s="132"/>
      <c r="HF1" s="132"/>
      <c r="HG1" s="132"/>
      <c r="HH1" s="132"/>
      <c r="HI1" s="132"/>
      <c r="HJ1" s="132"/>
      <c r="HK1" s="132"/>
      <c r="HL1" s="132"/>
      <c r="HM1" s="132"/>
      <c r="HN1" s="132"/>
      <c r="HO1" s="132"/>
      <c r="HP1" s="132"/>
      <c r="HQ1" s="132"/>
      <c r="HR1" s="132"/>
      <c r="HS1" s="132"/>
      <c r="HT1" s="151"/>
      <c r="HU1" s="149" t="s">
        <v>44</v>
      </c>
      <c r="HV1" s="131"/>
      <c r="HW1" s="131"/>
      <c r="HX1" s="131"/>
      <c r="HY1" s="150"/>
      <c r="HZ1" s="150"/>
      <c r="IA1" s="150"/>
      <c r="IB1" s="150"/>
      <c r="IC1" s="150"/>
    </row>
    <row r="2" spans="1:237" s="16" customFormat="1" ht="100.5" customHeight="1" thickBot="1" x14ac:dyDescent="0.4">
      <c r="A2" s="156"/>
      <c r="B2" s="159"/>
      <c r="C2" s="159"/>
      <c r="D2" s="159"/>
      <c r="E2" s="159"/>
      <c r="F2" s="159"/>
      <c r="G2" s="159"/>
      <c r="H2" s="159"/>
      <c r="I2" s="159"/>
      <c r="J2" s="159"/>
      <c r="K2" s="159"/>
      <c r="L2" s="159"/>
      <c r="M2" s="159"/>
      <c r="N2" s="159"/>
      <c r="O2" s="159"/>
      <c r="P2" s="159"/>
      <c r="Q2" s="159"/>
      <c r="R2" s="159"/>
      <c r="S2" s="159"/>
      <c r="T2" s="159"/>
      <c r="U2" s="159"/>
      <c r="V2" s="159"/>
      <c r="W2" s="159"/>
      <c r="X2" s="134"/>
      <c r="Y2" s="135"/>
      <c r="Z2" s="135"/>
      <c r="AA2" s="135"/>
      <c r="AB2" s="135"/>
      <c r="AC2" s="135"/>
      <c r="AD2" s="135"/>
      <c r="AE2" s="136"/>
      <c r="AF2" s="136"/>
      <c r="AG2" s="136"/>
      <c r="AH2" s="136"/>
      <c r="AI2" s="136"/>
      <c r="AJ2" s="136"/>
      <c r="AK2" s="136"/>
      <c r="AL2" s="136"/>
      <c r="AM2" s="152"/>
      <c r="AN2" s="164"/>
      <c r="AO2" s="135"/>
      <c r="AP2" s="135"/>
      <c r="AQ2" s="135"/>
      <c r="AR2" s="135"/>
      <c r="AS2" s="135"/>
      <c r="AT2" s="136"/>
      <c r="AU2" s="136"/>
      <c r="AV2" s="136"/>
      <c r="AW2" s="136"/>
      <c r="AX2" s="136"/>
      <c r="AY2" s="136"/>
      <c r="AZ2" s="136"/>
      <c r="BA2" s="136"/>
      <c r="BB2" s="136"/>
      <c r="BC2" s="137"/>
      <c r="BD2" s="134"/>
      <c r="BE2" s="135"/>
      <c r="BF2" s="135"/>
      <c r="BG2" s="135"/>
      <c r="BH2" s="135"/>
      <c r="BI2" s="135"/>
      <c r="BJ2" s="136"/>
      <c r="BK2" s="136"/>
      <c r="BL2" s="136"/>
      <c r="BM2" s="136"/>
      <c r="BN2" s="136"/>
      <c r="BO2" s="136"/>
      <c r="BP2" s="136"/>
      <c r="BQ2" s="136"/>
      <c r="BR2" s="136"/>
      <c r="BS2" s="137"/>
      <c r="BT2" s="134"/>
      <c r="BU2" s="135"/>
      <c r="BV2" s="135"/>
      <c r="BW2" s="135"/>
      <c r="BX2" s="135"/>
      <c r="BY2" s="135"/>
      <c r="BZ2" s="136"/>
      <c r="CA2" s="136"/>
      <c r="CB2" s="136"/>
      <c r="CC2" s="136"/>
      <c r="CD2" s="136"/>
      <c r="CE2" s="137"/>
      <c r="CF2" s="134"/>
      <c r="CG2" s="135"/>
      <c r="CH2" s="135"/>
      <c r="CI2" s="135"/>
      <c r="CJ2" s="135"/>
      <c r="CK2" s="135"/>
      <c r="CL2" s="136"/>
      <c r="CM2" s="136"/>
      <c r="CN2" s="136"/>
      <c r="CO2" s="136"/>
      <c r="CP2" s="136"/>
      <c r="CQ2" s="136"/>
      <c r="CR2" s="136"/>
      <c r="CS2" s="136"/>
      <c r="CT2" s="136"/>
      <c r="CU2" s="137"/>
      <c r="CV2" s="134"/>
      <c r="CW2" s="135"/>
      <c r="CX2" s="135"/>
      <c r="CY2" s="135"/>
      <c r="CZ2" s="135"/>
      <c r="DA2" s="135"/>
      <c r="DB2" s="135"/>
      <c r="DC2" s="135"/>
      <c r="DD2" s="136"/>
      <c r="DE2" s="136"/>
      <c r="DF2" s="136"/>
      <c r="DG2" s="136"/>
      <c r="DH2" s="136"/>
      <c r="DI2" s="136"/>
      <c r="DJ2" s="136"/>
      <c r="DK2" s="137"/>
      <c r="DL2" s="134"/>
      <c r="DM2" s="135"/>
      <c r="DN2" s="135"/>
      <c r="DO2" s="135"/>
      <c r="DP2" s="135"/>
      <c r="DQ2" s="135"/>
      <c r="DR2" s="137"/>
      <c r="DS2" s="134"/>
      <c r="DT2" s="135"/>
      <c r="DU2" s="135"/>
      <c r="DV2" s="135"/>
      <c r="DW2" s="137"/>
      <c r="DX2" s="134"/>
      <c r="DY2" s="135"/>
      <c r="DZ2" s="135"/>
      <c r="EA2" s="135"/>
      <c r="EB2" s="135"/>
      <c r="EC2" s="135"/>
      <c r="ED2" s="137"/>
      <c r="EE2" s="134"/>
      <c r="EF2" s="135"/>
      <c r="EG2" s="135"/>
      <c r="EH2" s="135"/>
      <c r="EI2" s="137"/>
      <c r="EJ2" s="158"/>
      <c r="EK2" s="158"/>
      <c r="EL2" s="158"/>
      <c r="EM2" s="158"/>
      <c r="EN2" s="158"/>
      <c r="EO2" s="134"/>
      <c r="EP2" s="135"/>
      <c r="EQ2" s="135"/>
      <c r="ER2" s="135"/>
      <c r="ES2" s="135"/>
      <c r="ET2" s="135"/>
      <c r="EU2" s="136"/>
      <c r="EV2" s="136"/>
      <c r="EW2" s="136"/>
      <c r="EX2" s="136"/>
      <c r="EY2" s="136"/>
      <c r="EZ2" s="136"/>
      <c r="FA2" s="136"/>
      <c r="FB2" s="136"/>
      <c r="FC2" s="136"/>
      <c r="FD2" s="137"/>
      <c r="FE2" s="134"/>
      <c r="FF2" s="135"/>
      <c r="FG2" s="135"/>
      <c r="FH2" s="135"/>
      <c r="FI2" s="135"/>
      <c r="FJ2" s="135"/>
      <c r="FK2" s="136"/>
      <c r="FL2" s="136"/>
      <c r="FM2" s="136"/>
      <c r="FN2" s="136"/>
      <c r="FO2" s="136"/>
      <c r="FP2" s="136"/>
      <c r="FQ2" s="136"/>
      <c r="FR2" s="136"/>
      <c r="FS2" s="136"/>
      <c r="FT2" s="137"/>
      <c r="FU2" s="134"/>
      <c r="FV2" s="135"/>
      <c r="FW2" s="135"/>
      <c r="FX2" s="135"/>
      <c r="FY2" s="135"/>
      <c r="FZ2" s="135"/>
      <c r="GA2" s="136"/>
      <c r="GB2" s="136"/>
      <c r="GC2" s="136"/>
      <c r="GD2" s="136"/>
      <c r="GE2" s="136"/>
      <c r="GF2" s="136"/>
      <c r="GG2" s="136"/>
      <c r="GH2" s="136"/>
      <c r="GI2" s="136"/>
      <c r="GJ2" s="137"/>
      <c r="GK2" s="130"/>
      <c r="GL2" s="131"/>
      <c r="GM2" s="132"/>
      <c r="GN2" s="132"/>
      <c r="GO2" s="132"/>
      <c r="GP2" s="133"/>
      <c r="GQ2" s="130"/>
      <c r="GR2" s="131"/>
      <c r="GS2" s="131"/>
      <c r="GT2" s="131"/>
      <c r="GU2" s="132"/>
      <c r="GV2" s="132"/>
      <c r="GW2" s="132"/>
      <c r="GX2" s="132"/>
      <c r="GY2" s="151"/>
      <c r="GZ2" s="153"/>
      <c r="HA2" s="132"/>
      <c r="HB2" s="132"/>
      <c r="HC2" s="132"/>
      <c r="HD2" s="132"/>
      <c r="HE2" s="132"/>
      <c r="HF2" s="132"/>
      <c r="HG2" s="132"/>
      <c r="HH2" s="132"/>
      <c r="HI2" s="132"/>
      <c r="HJ2" s="132"/>
      <c r="HK2" s="132"/>
      <c r="HL2" s="132"/>
      <c r="HM2" s="132"/>
      <c r="HN2" s="132"/>
      <c r="HO2" s="132"/>
      <c r="HP2" s="132"/>
      <c r="HQ2" s="132"/>
      <c r="HR2" s="132"/>
      <c r="HS2" s="132"/>
      <c r="HT2" s="151"/>
      <c r="HU2" s="149"/>
      <c r="HV2" s="131"/>
      <c r="HW2" s="131"/>
      <c r="HX2" s="131"/>
      <c r="HY2" s="150"/>
      <c r="HZ2" s="150"/>
      <c r="IA2" s="150"/>
      <c r="IB2" s="150"/>
      <c r="IC2" s="150"/>
    </row>
    <row r="3" spans="1:237" ht="31.5" thickBot="1" x14ac:dyDescent="0.4">
      <c r="A3" s="1" t="s">
        <v>262</v>
      </c>
      <c r="B3" s="17" t="s">
        <v>4</v>
      </c>
      <c r="C3" s="17" t="s">
        <v>68</v>
      </c>
      <c r="D3" s="17" t="s">
        <v>4</v>
      </c>
      <c r="E3" s="17" t="s">
        <v>68</v>
      </c>
      <c r="F3" s="17" t="s">
        <v>17</v>
      </c>
      <c r="G3" s="17" t="s">
        <v>17</v>
      </c>
      <c r="H3" s="147" t="s">
        <v>22</v>
      </c>
      <c r="I3" s="147"/>
      <c r="J3" s="147"/>
      <c r="K3" s="160"/>
      <c r="L3" s="18" t="s">
        <v>4</v>
      </c>
      <c r="M3" s="17" t="s">
        <v>68</v>
      </c>
      <c r="N3" s="17" t="s">
        <v>4</v>
      </c>
      <c r="O3" s="17" t="s">
        <v>68</v>
      </c>
      <c r="P3" s="17" t="s">
        <v>17</v>
      </c>
      <c r="Q3" s="17" t="s">
        <v>17</v>
      </c>
      <c r="R3" s="18" t="s">
        <v>4</v>
      </c>
      <c r="S3" s="17" t="s">
        <v>68</v>
      </c>
      <c r="T3" s="18" t="s">
        <v>4</v>
      </c>
      <c r="U3" s="17" t="s">
        <v>71</v>
      </c>
      <c r="V3" s="17" t="s">
        <v>17</v>
      </c>
      <c r="W3" s="17" t="s">
        <v>17</v>
      </c>
      <c r="X3" s="17" t="s">
        <v>17</v>
      </c>
      <c r="Y3" s="17" t="s">
        <v>17</v>
      </c>
      <c r="Z3" s="18" t="s">
        <v>4</v>
      </c>
      <c r="AA3" s="17" t="s">
        <v>46</v>
      </c>
      <c r="AB3" s="18" t="s">
        <v>4</v>
      </c>
      <c r="AC3" s="17" t="s">
        <v>46</v>
      </c>
      <c r="AD3" s="18" t="s">
        <v>4</v>
      </c>
      <c r="AE3" s="17" t="s">
        <v>5</v>
      </c>
      <c r="AF3" s="17" t="s">
        <v>4</v>
      </c>
      <c r="AG3" s="17" t="s">
        <v>5</v>
      </c>
      <c r="AH3" s="18" t="s">
        <v>4</v>
      </c>
      <c r="AI3" s="17" t="s">
        <v>5</v>
      </c>
      <c r="AJ3" s="18" t="s">
        <v>4</v>
      </c>
      <c r="AK3" s="17" t="s">
        <v>5</v>
      </c>
      <c r="AL3" s="19" t="s">
        <v>4</v>
      </c>
      <c r="AM3" s="17" t="s">
        <v>5</v>
      </c>
      <c r="AN3" s="17" t="s">
        <v>17</v>
      </c>
      <c r="AO3" s="17" t="s">
        <v>17</v>
      </c>
      <c r="AP3" s="17" t="s">
        <v>4</v>
      </c>
      <c r="AQ3" s="17" t="s">
        <v>46</v>
      </c>
      <c r="AR3" s="18" t="s">
        <v>4</v>
      </c>
      <c r="AS3" s="17" t="s">
        <v>46</v>
      </c>
      <c r="AT3" s="17" t="s">
        <v>4</v>
      </c>
      <c r="AU3" s="17" t="s">
        <v>5</v>
      </c>
      <c r="AV3" s="17" t="s">
        <v>4</v>
      </c>
      <c r="AW3" s="17" t="s">
        <v>5</v>
      </c>
      <c r="AX3" s="17" t="s">
        <v>4</v>
      </c>
      <c r="AY3" s="17" t="s">
        <v>5</v>
      </c>
      <c r="AZ3" s="17" t="s">
        <v>4</v>
      </c>
      <c r="BA3" s="17" t="s">
        <v>5</v>
      </c>
      <c r="BB3" s="20" t="s">
        <v>4</v>
      </c>
      <c r="BC3" s="17" t="s">
        <v>5</v>
      </c>
      <c r="BD3" s="17" t="s">
        <v>17</v>
      </c>
      <c r="BE3" s="17" t="s">
        <v>17</v>
      </c>
      <c r="BF3" s="17" t="s">
        <v>4</v>
      </c>
      <c r="BG3" s="17" t="s">
        <v>46</v>
      </c>
      <c r="BH3" s="17" t="s">
        <v>4</v>
      </c>
      <c r="BI3" s="17" t="s">
        <v>46</v>
      </c>
      <c r="BJ3" s="17" t="s">
        <v>4</v>
      </c>
      <c r="BK3" s="17" t="s">
        <v>46</v>
      </c>
      <c r="BL3" s="17" t="s">
        <v>4</v>
      </c>
      <c r="BM3" s="17" t="s">
        <v>46</v>
      </c>
      <c r="BN3" s="17" t="s">
        <v>4</v>
      </c>
      <c r="BO3" s="17" t="s">
        <v>46</v>
      </c>
      <c r="BP3" s="17" t="s">
        <v>4</v>
      </c>
      <c r="BQ3" s="17" t="s">
        <v>46</v>
      </c>
      <c r="BR3" s="20" t="s">
        <v>4</v>
      </c>
      <c r="BS3" s="17" t="s">
        <v>46</v>
      </c>
      <c r="BT3" s="17" t="s">
        <v>17</v>
      </c>
      <c r="BU3" s="17" t="s">
        <v>17</v>
      </c>
      <c r="BV3" s="17" t="s">
        <v>4</v>
      </c>
      <c r="BW3" s="17" t="s">
        <v>72</v>
      </c>
      <c r="BX3" s="17" t="s">
        <v>4</v>
      </c>
      <c r="BY3" s="17" t="s">
        <v>46</v>
      </c>
      <c r="BZ3" s="17" t="s">
        <v>4</v>
      </c>
      <c r="CA3" s="17" t="s">
        <v>46</v>
      </c>
      <c r="CB3" s="17" t="s">
        <v>4</v>
      </c>
      <c r="CC3" s="17" t="s">
        <v>46</v>
      </c>
      <c r="CD3" s="20" t="s">
        <v>4</v>
      </c>
      <c r="CE3" s="17" t="s">
        <v>46</v>
      </c>
      <c r="CF3" s="17" t="s">
        <v>17</v>
      </c>
      <c r="CG3" s="17" t="s">
        <v>17</v>
      </c>
      <c r="CH3" s="17" t="s">
        <v>4</v>
      </c>
      <c r="CI3" s="17" t="s">
        <v>198</v>
      </c>
      <c r="CJ3" s="17" t="s">
        <v>4</v>
      </c>
      <c r="CK3" s="17" t="s">
        <v>46</v>
      </c>
      <c r="CL3" s="17" t="s">
        <v>4</v>
      </c>
      <c r="CM3" s="17" t="s">
        <v>46</v>
      </c>
      <c r="CN3" s="17" t="s">
        <v>4</v>
      </c>
      <c r="CO3" s="17" t="s">
        <v>46</v>
      </c>
      <c r="CP3" s="17" t="s">
        <v>4</v>
      </c>
      <c r="CQ3" s="17" t="s">
        <v>46</v>
      </c>
      <c r="CR3" s="17" t="s">
        <v>4</v>
      </c>
      <c r="CS3" s="17" t="s">
        <v>46</v>
      </c>
      <c r="CT3" s="20" t="s">
        <v>4</v>
      </c>
      <c r="CU3" s="17" t="s">
        <v>46</v>
      </c>
      <c r="CV3" s="17" t="s">
        <v>17</v>
      </c>
      <c r="CW3" s="17" t="s">
        <v>17</v>
      </c>
      <c r="CX3" s="17" t="s">
        <v>4</v>
      </c>
      <c r="CY3" s="17" t="s">
        <v>46</v>
      </c>
      <c r="CZ3" s="17" t="s">
        <v>4</v>
      </c>
      <c r="DA3" s="17" t="s">
        <v>46</v>
      </c>
      <c r="DB3" s="17" t="s">
        <v>4</v>
      </c>
      <c r="DC3" s="17" t="s">
        <v>46</v>
      </c>
      <c r="DD3" s="17" t="s">
        <v>4</v>
      </c>
      <c r="DE3" s="17" t="s">
        <v>46</v>
      </c>
      <c r="DF3" s="17" t="s">
        <v>4</v>
      </c>
      <c r="DG3" s="17" t="s">
        <v>46</v>
      </c>
      <c r="DH3" s="17" t="s">
        <v>4</v>
      </c>
      <c r="DI3" s="17" t="s">
        <v>46</v>
      </c>
      <c r="DJ3" s="17" t="s">
        <v>4</v>
      </c>
      <c r="DK3" s="17" t="s">
        <v>46</v>
      </c>
      <c r="DL3" s="17" t="s">
        <v>4</v>
      </c>
      <c r="DM3" s="17" t="s">
        <v>68</v>
      </c>
      <c r="DN3" s="17" t="s">
        <v>4</v>
      </c>
      <c r="DO3" s="17" t="s">
        <v>68</v>
      </c>
      <c r="DP3" s="17" t="s">
        <v>17</v>
      </c>
      <c r="DQ3" s="17" t="s">
        <v>17</v>
      </c>
      <c r="DR3" s="17" t="s">
        <v>17</v>
      </c>
      <c r="DS3" s="145" t="s">
        <v>46</v>
      </c>
      <c r="DT3" s="161"/>
      <c r="DU3" s="161"/>
      <c r="DV3" s="161"/>
      <c r="DW3" s="162"/>
      <c r="DX3" s="17" t="s">
        <v>4</v>
      </c>
      <c r="DY3" s="17" t="s">
        <v>68</v>
      </c>
      <c r="DZ3" s="17" t="s">
        <v>4</v>
      </c>
      <c r="EA3" s="17" t="s">
        <v>68</v>
      </c>
      <c r="EB3" s="17" t="s">
        <v>17</v>
      </c>
      <c r="EC3" s="17" t="s">
        <v>17</v>
      </c>
      <c r="ED3" s="17" t="s">
        <v>17</v>
      </c>
      <c r="EE3" s="145" t="s">
        <v>46</v>
      </c>
      <c r="EF3" s="161"/>
      <c r="EG3" s="161"/>
      <c r="EH3" s="161"/>
      <c r="EI3" s="162"/>
      <c r="EJ3" s="17" t="s">
        <v>17</v>
      </c>
      <c r="EK3" s="17" t="s">
        <v>17</v>
      </c>
      <c r="EL3" s="17" t="s">
        <v>17</v>
      </c>
      <c r="EM3" s="17" t="s">
        <v>4</v>
      </c>
      <c r="EN3" s="17" t="s">
        <v>46</v>
      </c>
      <c r="EO3" s="17" t="s">
        <v>17</v>
      </c>
      <c r="EP3" s="17" t="s">
        <v>17</v>
      </c>
      <c r="EQ3" s="17" t="s">
        <v>4</v>
      </c>
      <c r="ER3" s="17" t="s">
        <v>46</v>
      </c>
      <c r="ES3" s="17" t="s">
        <v>4</v>
      </c>
      <c r="ET3" s="17" t="s">
        <v>72</v>
      </c>
      <c r="EU3" s="17" t="s">
        <v>4</v>
      </c>
      <c r="EV3" s="17" t="s">
        <v>72</v>
      </c>
      <c r="EW3" s="17" t="s">
        <v>4</v>
      </c>
      <c r="EX3" s="17" t="s">
        <v>72</v>
      </c>
      <c r="EY3" s="17" t="s">
        <v>4</v>
      </c>
      <c r="EZ3" s="17" t="s">
        <v>46</v>
      </c>
      <c r="FA3" s="17" t="s">
        <v>4</v>
      </c>
      <c r="FB3" s="17" t="s">
        <v>46</v>
      </c>
      <c r="FC3" s="21" t="s">
        <v>4</v>
      </c>
      <c r="FD3" s="17" t="s">
        <v>46</v>
      </c>
      <c r="FE3" s="17" t="s">
        <v>17</v>
      </c>
      <c r="FF3" s="17" t="s">
        <v>17</v>
      </c>
      <c r="FG3" s="17" t="s">
        <v>4</v>
      </c>
      <c r="FH3" s="17" t="s">
        <v>72</v>
      </c>
      <c r="FI3" s="17" t="s">
        <v>4</v>
      </c>
      <c r="FJ3" s="17" t="s">
        <v>69</v>
      </c>
      <c r="FK3" s="17" t="s">
        <v>4</v>
      </c>
      <c r="FL3" s="17" t="s">
        <v>69</v>
      </c>
      <c r="FM3" s="17" t="s">
        <v>4</v>
      </c>
      <c r="FN3" s="17" t="s">
        <v>69</v>
      </c>
      <c r="FO3" s="17" t="s">
        <v>4</v>
      </c>
      <c r="FP3" s="17" t="s">
        <v>69</v>
      </c>
      <c r="FQ3" s="17" t="s">
        <v>4</v>
      </c>
      <c r="FR3" s="17" t="s">
        <v>69</v>
      </c>
      <c r="FS3" s="20" t="s">
        <v>4</v>
      </c>
      <c r="FT3" s="17" t="s">
        <v>69</v>
      </c>
      <c r="FU3" s="17" t="s">
        <v>17</v>
      </c>
      <c r="FV3" s="17" t="s">
        <v>17</v>
      </c>
      <c r="FW3" s="17" t="s">
        <v>4</v>
      </c>
      <c r="FX3" s="17" t="s">
        <v>72</v>
      </c>
      <c r="FY3" s="17" t="s">
        <v>4</v>
      </c>
      <c r="FZ3" s="17" t="s">
        <v>72</v>
      </c>
      <c r="GA3" s="17" t="s">
        <v>4</v>
      </c>
      <c r="GB3" s="17" t="s">
        <v>72</v>
      </c>
      <c r="GC3" s="17" t="s">
        <v>4</v>
      </c>
      <c r="GD3" s="17" t="s">
        <v>72</v>
      </c>
      <c r="GE3" s="17" t="s">
        <v>4</v>
      </c>
      <c r="GF3" s="17" t="s">
        <v>69</v>
      </c>
      <c r="GG3" s="17" t="s">
        <v>4</v>
      </c>
      <c r="GH3" s="17" t="s">
        <v>69</v>
      </c>
      <c r="GI3" s="20" t="s">
        <v>4</v>
      </c>
      <c r="GJ3" s="17" t="s">
        <v>69</v>
      </c>
      <c r="GK3" s="17" t="s">
        <v>4</v>
      </c>
      <c r="GL3" s="17" t="s">
        <v>69</v>
      </c>
      <c r="GM3" s="17" t="s">
        <v>4</v>
      </c>
      <c r="GN3" s="17" t="s">
        <v>69</v>
      </c>
      <c r="GO3" s="20" t="s">
        <v>4</v>
      </c>
      <c r="GP3" s="17" t="s">
        <v>69</v>
      </c>
      <c r="GQ3" s="134"/>
      <c r="GR3" s="135"/>
      <c r="GS3" s="135"/>
      <c r="GT3" s="135"/>
      <c r="GU3" s="136"/>
      <c r="GV3" s="136"/>
      <c r="GW3" s="136"/>
      <c r="GX3" s="136"/>
      <c r="GY3" s="152"/>
      <c r="GZ3" s="154"/>
      <c r="HA3" s="136"/>
      <c r="HB3" s="136"/>
      <c r="HC3" s="136"/>
      <c r="HD3" s="136"/>
      <c r="HE3" s="136"/>
      <c r="HF3" s="136"/>
      <c r="HG3" s="136"/>
      <c r="HH3" s="136"/>
      <c r="HI3" s="136"/>
      <c r="HJ3" s="136"/>
      <c r="HK3" s="136"/>
      <c r="HL3" s="136"/>
      <c r="HM3" s="136"/>
      <c r="HN3" s="136"/>
      <c r="HO3" s="136"/>
      <c r="HP3" s="136"/>
      <c r="HQ3" s="136"/>
      <c r="HR3" s="136"/>
      <c r="HS3" s="136"/>
      <c r="HT3" s="152"/>
      <c r="HU3" s="149"/>
      <c r="HV3" s="131"/>
      <c r="HW3" s="131"/>
      <c r="HX3" s="131"/>
      <c r="HY3" s="150"/>
      <c r="HZ3" s="150"/>
      <c r="IA3" s="150"/>
      <c r="IB3" s="150"/>
      <c r="IC3" s="150"/>
    </row>
    <row r="4" spans="1:237" s="27" customFormat="1" ht="16" thickBot="1" x14ac:dyDescent="0.4">
      <c r="A4" s="46"/>
      <c r="B4" s="147">
        <v>2014</v>
      </c>
      <c r="C4" s="147"/>
      <c r="D4" s="157">
        <v>2015</v>
      </c>
      <c r="E4" s="157"/>
      <c r="F4" s="23">
        <v>2016</v>
      </c>
      <c r="G4" s="17">
        <v>2017</v>
      </c>
      <c r="H4" s="17">
        <v>2014</v>
      </c>
      <c r="I4" s="24">
        <v>2015</v>
      </c>
      <c r="J4" s="23">
        <v>2016</v>
      </c>
      <c r="K4" s="17">
        <v>2017</v>
      </c>
      <c r="L4" s="147">
        <v>2014</v>
      </c>
      <c r="M4" s="147"/>
      <c r="N4" s="157">
        <v>2015</v>
      </c>
      <c r="O4" s="157"/>
      <c r="P4" s="23">
        <v>2016</v>
      </c>
      <c r="Q4" s="17">
        <v>2017</v>
      </c>
      <c r="R4" s="147">
        <v>2014</v>
      </c>
      <c r="S4" s="147"/>
      <c r="T4" s="157">
        <v>2015</v>
      </c>
      <c r="U4" s="157"/>
      <c r="V4" s="23">
        <v>2016</v>
      </c>
      <c r="W4" s="17">
        <v>2017</v>
      </c>
      <c r="X4" s="17">
        <v>2014</v>
      </c>
      <c r="Y4" s="24">
        <v>2015</v>
      </c>
      <c r="Z4" s="148">
        <v>2016</v>
      </c>
      <c r="AA4" s="148"/>
      <c r="AB4" s="147">
        <v>2017</v>
      </c>
      <c r="AC4" s="147"/>
      <c r="AD4" s="145">
        <v>2018</v>
      </c>
      <c r="AE4" s="146"/>
      <c r="AF4" s="145">
        <v>2019</v>
      </c>
      <c r="AG4" s="146"/>
      <c r="AH4" s="143">
        <v>2020</v>
      </c>
      <c r="AI4" s="144"/>
      <c r="AJ4" s="145">
        <v>2021</v>
      </c>
      <c r="AK4" s="146"/>
      <c r="AL4" s="138">
        <v>2022</v>
      </c>
      <c r="AM4" s="138"/>
      <c r="AN4" s="17">
        <v>2014</v>
      </c>
      <c r="AO4" s="24">
        <v>2015</v>
      </c>
      <c r="AP4" s="157">
        <v>2016</v>
      </c>
      <c r="AQ4" s="157"/>
      <c r="AR4" s="147">
        <v>2017</v>
      </c>
      <c r="AS4" s="147"/>
      <c r="AT4" s="145">
        <v>2018</v>
      </c>
      <c r="AU4" s="146"/>
      <c r="AV4" s="145">
        <v>2019</v>
      </c>
      <c r="AW4" s="146"/>
      <c r="AX4" s="145">
        <v>2020</v>
      </c>
      <c r="AY4" s="146"/>
      <c r="AZ4" s="145">
        <v>2021</v>
      </c>
      <c r="BA4" s="146"/>
      <c r="BB4" s="138">
        <v>2022</v>
      </c>
      <c r="BC4" s="138"/>
      <c r="BD4" s="17">
        <v>2014</v>
      </c>
      <c r="BE4" s="24">
        <v>2015</v>
      </c>
      <c r="BF4" s="148">
        <v>2016</v>
      </c>
      <c r="BG4" s="148"/>
      <c r="BH4" s="147">
        <v>2017</v>
      </c>
      <c r="BI4" s="147"/>
      <c r="BJ4" s="145">
        <v>2018</v>
      </c>
      <c r="BK4" s="146"/>
      <c r="BL4" s="145">
        <v>2019</v>
      </c>
      <c r="BM4" s="146"/>
      <c r="BN4" s="143">
        <v>2020</v>
      </c>
      <c r="BO4" s="144"/>
      <c r="BP4" s="145">
        <v>2021</v>
      </c>
      <c r="BQ4" s="146"/>
      <c r="BR4" s="138">
        <v>2022</v>
      </c>
      <c r="BS4" s="138"/>
      <c r="BT4" s="17">
        <v>2014</v>
      </c>
      <c r="BU4" s="24">
        <v>2015</v>
      </c>
      <c r="BV4" s="148">
        <v>2016</v>
      </c>
      <c r="BW4" s="148"/>
      <c r="BX4" s="147">
        <v>2017</v>
      </c>
      <c r="BY4" s="147"/>
      <c r="BZ4" s="143">
        <v>2020</v>
      </c>
      <c r="CA4" s="144"/>
      <c r="CB4" s="145">
        <v>2021</v>
      </c>
      <c r="CC4" s="146"/>
      <c r="CD4" s="138">
        <v>2022</v>
      </c>
      <c r="CE4" s="138"/>
      <c r="CF4" s="17">
        <v>2014</v>
      </c>
      <c r="CG4" s="24">
        <v>2015</v>
      </c>
      <c r="CH4" s="148">
        <v>2016</v>
      </c>
      <c r="CI4" s="148"/>
      <c r="CJ4" s="147">
        <v>2017</v>
      </c>
      <c r="CK4" s="147"/>
      <c r="CL4" s="145">
        <v>2018</v>
      </c>
      <c r="CM4" s="146"/>
      <c r="CN4" s="145">
        <v>2019</v>
      </c>
      <c r="CO4" s="146"/>
      <c r="CP4" s="143">
        <v>2020</v>
      </c>
      <c r="CQ4" s="144"/>
      <c r="CR4" s="145">
        <v>2021</v>
      </c>
      <c r="CS4" s="146"/>
      <c r="CT4" s="138">
        <v>2022</v>
      </c>
      <c r="CU4" s="138"/>
      <c r="CV4" s="17">
        <v>2014</v>
      </c>
      <c r="CW4" s="24">
        <v>2015</v>
      </c>
      <c r="CX4" s="148">
        <v>2016</v>
      </c>
      <c r="CY4" s="148"/>
      <c r="CZ4" s="147">
        <v>2017</v>
      </c>
      <c r="DA4" s="147"/>
      <c r="DB4" s="145">
        <v>2018</v>
      </c>
      <c r="DC4" s="146"/>
      <c r="DD4" s="145">
        <v>2019</v>
      </c>
      <c r="DE4" s="146"/>
      <c r="DF4" s="143">
        <v>2020</v>
      </c>
      <c r="DG4" s="144"/>
      <c r="DH4" s="145">
        <v>2021</v>
      </c>
      <c r="DI4" s="146"/>
      <c r="DJ4" s="138">
        <v>2022</v>
      </c>
      <c r="DK4" s="138"/>
      <c r="DL4" s="147">
        <v>2014</v>
      </c>
      <c r="DM4" s="147"/>
      <c r="DN4" s="157">
        <v>2015</v>
      </c>
      <c r="DO4" s="157"/>
      <c r="DP4" s="23">
        <v>2016</v>
      </c>
      <c r="DQ4" s="17">
        <v>2017</v>
      </c>
      <c r="DR4" s="17">
        <v>2018</v>
      </c>
      <c r="DS4" s="17">
        <v>2014</v>
      </c>
      <c r="DT4" s="24">
        <v>2015</v>
      </c>
      <c r="DU4" s="23">
        <v>2016</v>
      </c>
      <c r="DV4" s="17">
        <v>2017</v>
      </c>
      <c r="DW4" s="17">
        <v>2018</v>
      </c>
      <c r="DX4" s="147">
        <v>2014</v>
      </c>
      <c r="DY4" s="147"/>
      <c r="DZ4" s="157">
        <v>2015</v>
      </c>
      <c r="EA4" s="157"/>
      <c r="EB4" s="23">
        <v>2016</v>
      </c>
      <c r="EC4" s="17">
        <v>2017</v>
      </c>
      <c r="ED4" s="17">
        <v>2018</v>
      </c>
      <c r="EE4" s="17">
        <v>2014</v>
      </c>
      <c r="EF4" s="24">
        <v>2015</v>
      </c>
      <c r="EG4" s="23">
        <v>2016</v>
      </c>
      <c r="EH4" s="17">
        <v>2017</v>
      </c>
      <c r="EI4" s="17">
        <v>2018</v>
      </c>
      <c r="EJ4" s="17">
        <v>2014</v>
      </c>
      <c r="EK4" s="24">
        <v>2015</v>
      </c>
      <c r="EL4" s="23">
        <v>2016</v>
      </c>
      <c r="EM4" s="147">
        <v>2017</v>
      </c>
      <c r="EN4" s="147"/>
      <c r="EO4" s="17">
        <v>2014</v>
      </c>
      <c r="EP4" s="24">
        <v>2015</v>
      </c>
      <c r="EQ4" s="148">
        <v>2016</v>
      </c>
      <c r="ER4" s="148"/>
      <c r="ES4" s="147">
        <v>2017</v>
      </c>
      <c r="ET4" s="147"/>
      <c r="EU4" s="145">
        <v>2018</v>
      </c>
      <c r="EV4" s="146"/>
      <c r="EW4" s="145">
        <v>2019</v>
      </c>
      <c r="EX4" s="146"/>
      <c r="EY4" s="143">
        <v>2020</v>
      </c>
      <c r="EZ4" s="144"/>
      <c r="FA4" s="145">
        <v>2021</v>
      </c>
      <c r="FB4" s="146"/>
      <c r="FC4" s="138">
        <v>2022</v>
      </c>
      <c r="FD4" s="138"/>
      <c r="FE4" s="17">
        <v>2014</v>
      </c>
      <c r="FF4" s="24">
        <v>2015</v>
      </c>
      <c r="FG4" s="148">
        <v>2016</v>
      </c>
      <c r="FH4" s="148"/>
      <c r="FI4" s="147">
        <v>2017</v>
      </c>
      <c r="FJ4" s="147"/>
      <c r="FK4" s="145">
        <v>2018</v>
      </c>
      <c r="FL4" s="146"/>
      <c r="FM4" s="145">
        <v>2019</v>
      </c>
      <c r="FN4" s="146"/>
      <c r="FO4" s="145">
        <v>2020</v>
      </c>
      <c r="FP4" s="146"/>
      <c r="FQ4" s="145">
        <v>2021</v>
      </c>
      <c r="FR4" s="146"/>
      <c r="FS4" s="138">
        <v>2022</v>
      </c>
      <c r="FT4" s="138"/>
      <c r="FU4" s="17">
        <v>2014</v>
      </c>
      <c r="FV4" s="24">
        <v>2015</v>
      </c>
      <c r="FW4" s="148">
        <v>2016</v>
      </c>
      <c r="FX4" s="148"/>
      <c r="FY4" s="147">
        <v>2017</v>
      </c>
      <c r="FZ4" s="147"/>
      <c r="GA4" s="145">
        <v>2018</v>
      </c>
      <c r="GB4" s="146"/>
      <c r="GC4" s="145">
        <v>2019</v>
      </c>
      <c r="GD4" s="146"/>
      <c r="GE4" s="143">
        <v>2020</v>
      </c>
      <c r="GF4" s="144"/>
      <c r="GG4" s="145">
        <v>2021</v>
      </c>
      <c r="GH4" s="146"/>
      <c r="GI4" s="138">
        <v>2022</v>
      </c>
      <c r="GJ4" s="138"/>
      <c r="GK4" s="143">
        <v>2020</v>
      </c>
      <c r="GL4" s="144"/>
      <c r="GM4" s="145">
        <v>2021</v>
      </c>
      <c r="GN4" s="146"/>
      <c r="GO4" s="138">
        <v>2022</v>
      </c>
      <c r="GP4" s="138"/>
      <c r="GQ4" s="17">
        <v>2014</v>
      </c>
      <c r="GR4" s="24">
        <v>2015</v>
      </c>
      <c r="GS4" s="23">
        <v>2016</v>
      </c>
      <c r="GT4" s="17">
        <v>2017</v>
      </c>
      <c r="GU4" s="25">
        <v>2018</v>
      </c>
      <c r="GV4" s="17">
        <v>2019</v>
      </c>
      <c r="GW4" s="24">
        <v>2020</v>
      </c>
      <c r="GX4" s="17">
        <v>2021</v>
      </c>
      <c r="GY4" s="26">
        <v>2022</v>
      </c>
      <c r="GZ4" s="17">
        <v>2014</v>
      </c>
      <c r="HA4" s="24">
        <v>2015</v>
      </c>
      <c r="HB4" s="23">
        <v>2016</v>
      </c>
      <c r="HC4" s="17">
        <v>2017</v>
      </c>
      <c r="HD4" s="25">
        <v>2018</v>
      </c>
      <c r="HE4" s="17">
        <v>2019</v>
      </c>
      <c r="HF4" s="17">
        <v>2014</v>
      </c>
      <c r="HG4" s="17">
        <v>2015</v>
      </c>
      <c r="HH4" s="17">
        <v>2016</v>
      </c>
      <c r="HI4" s="17">
        <v>2017</v>
      </c>
      <c r="HJ4" s="25">
        <v>2018</v>
      </c>
      <c r="HK4" s="17">
        <v>2019</v>
      </c>
      <c r="HL4" s="17">
        <v>2014</v>
      </c>
      <c r="HM4" s="17">
        <v>2015</v>
      </c>
      <c r="HN4" s="17">
        <v>2016</v>
      </c>
      <c r="HO4" s="17">
        <v>2017</v>
      </c>
      <c r="HP4" s="25">
        <v>2018</v>
      </c>
      <c r="HQ4" s="17">
        <v>2019</v>
      </c>
      <c r="HR4" s="24">
        <v>2020</v>
      </c>
      <c r="HS4" s="17">
        <v>2021</v>
      </c>
      <c r="HT4" s="26">
        <v>2022</v>
      </c>
      <c r="HU4" s="17">
        <v>2014</v>
      </c>
      <c r="HV4" s="24">
        <v>2015</v>
      </c>
      <c r="HW4" s="23">
        <v>2016</v>
      </c>
      <c r="HX4" s="17">
        <v>2017</v>
      </c>
      <c r="HY4" s="25">
        <v>2018</v>
      </c>
      <c r="HZ4" s="17">
        <v>2019</v>
      </c>
      <c r="IA4" s="24">
        <v>2020</v>
      </c>
      <c r="IB4" s="17">
        <v>2021</v>
      </c>
      <c r="IC4" s="27">
        <v>2022</v>
      </c>
    </row>
    <row r="5" spans="1:237" ht="31.5" thickBot="1" x14ac:dyDescent="0.4">
      <c r="A5" s="28" t="s">
        <v>23</v>
      </c>
      <c r="B5" s="29">
        <f>'2014'!B3</f>
        <v>0.51200000000000001</v>
      </c>
      <c r="C5" s="29" t="str">
        <f>'2014'!C3</f>
        <v>Not Met</v>
      </c>
      <c r="D5" s="29">
        <f>'2015'!B3</f>
        <v>0.69699999999999995</v>
      </c>
      <c r="E5" s="29" t="str">
        <f>'2015'!C3</f>
        <v>Not Met</v>
      </c>
      <c r="F5" s="29" t="s">
        <v>17</v>
      </c>
      <c r="G5" s="29" t="s">
        <v>17</v>
      </c>
      <c r="H5" s="29" t="str">
        <f>'2014'!D3</f>
        <v>Met</v>
      </c>
      <c r="I5" s="29" t="str">
        <f>'2015'!D3</f>
        <v>Met</v>
      </c>
      <c r="J5" s="29" t="s">
        <v>17</v>
      </c>
      <c r="K5" s="29" t="s">
        <v>17</v>
      </c>
      <c r="L5" s="29" t="s">
        <v>17</v>
      </c>
      <c r="M5" s="29" t="s">
        <v>17</v>
      </c>
      <c r="N5" s="29" t="str">
        <f>'2015'!E3</f>
        <v>NA</v>
      </c>
      <c r="O5" s="29" t="str">
        <f>'2015'!F3</f>
        <v>NA</v>
      </c>
      <c r="P5" s="29" t="s">
        <v>17</v>
      </c>
      <c r="Q5" s="29" t="s">
        <v>17</v>
      </c>
      <c r="R5" s="29" t="s">
        <v>17</v>
      </c>
      <c r="S5" s="29" t="s">
        <v>17</v>
      </c>
      <c r="T5" s="30" t="str">
        <f>'2015'!G3</f>
        <v>NA</v>
      </c>
      <c r="U5" s="29" t="str">
        <f>'2015'!H3</f>
        <v>NA</v>
      </c>
      <c r="V5" s="29" t="s">
        <v>17</v>
      </c>
      <c r="W5" s="29" t="s">
        <v>17</v>
      </c>
      <c r="X5" s="29" t="s">
        <v>17</v>
      </c>
      <c r="Y5" s="30" t="s">
        <v>17</v>
      </c>
      <c r="Z5" s="30">
        <f>'2016'!B3</f>
        <v>0.64</v>
      </c>
      <c r="AA5" s="29" t="s">
        <v>7</v>
      </c>
      <c r="AB5" s="30">
        <v>0.66</v>
      </c>
      <c r="AC5" s="29" t="str">
        <f>'2016'!C3</f>
        <v>Met</v>
      </c>
      <c r="AD5" s="30">
        <f>'2018'!B3</f>
        <v>0.66</v>
      </c>
      <c r="AE5" s="29" t="str">
        <f>'2018'!C3</f>
        <v>Met</v>
      </c>
      <c r="AF5" s="29" t="str">
        <f>'2019'!B3</f>
        <v>Not Reported</v>
      </c>
      <c r="AG5" s="29" t="str">
        <f>'2019'!C3</f>
        <v>Met</v>
      </c>
      <c r="AH5" s="30">
        <f>'2020'!B3</f>
        <v>0.98</v>
      </c>
      <c r="AI5" s="29" t="str">
        <f>'2020'!C3</f>
        <v>Met</v>
      </c>
      <c r="AJ5" s="30">
        <v>0.97</v>
      </c>
      <c r="AK5" s="29" t="s">
        <v>7</v>
      </c>
      <c r="AL5" s="30">
        <v>0.86</v>
      </c>
      <c r="AM5" s="29" t="s">
        <v>7</v>
      </c>
      <c r="AN5" s="29" t="s">
        <v>17</v>
      </c>
      <c r="AO5" s="29" t="s">
        <v>17</v>
      </c>
      <c r="AP5" s="29">
        <f>'2016'!B3</f>
        <v>0.64</v>
      </c>
      <c r="AQ5" s="29" t="str">
        <f>'2016'!C3</f>
        <v>Met</v>
      </c>
      <c r="AR5" s="29">
        <v>0.72</v>
      </c>
      <c r="AS5" s="29" t="s">
        <v>7</v>
      </c>
      <c r="AT5" s="29">
        <f>'2018'!D3</f>
        <v>0.71599999999999997</v>
      </c>
      <c r="AU5" s="29" t="str">
        <f>'2018'!E3</f>
        <v xml:space="preserve">Met </v>
      </c>
      <c r="AV5" s="29">
        <f>'2019'!D3</f>
        <v>0.73699999999999999</v>
      </c>
      <c r="AW5" s="29" t="str">
        <f>'2019'!E3</f>
        <v xml:space="preserve">Met </v>
      </c>
      <c r="AX5" s="29" t="s">
        <v>196</v>
      </c>
      <c r="AY5" s="29" t="s">
        <v>17</v>
      </c>
      <c r="AZ5" s="29">
        <v>0.76</v>
      </c>
      <c r="BA5" s="29" t="s">
        <v>7</v>
      </c>
      <c r="BB5" s="31">
        <v>0.73899999999999999</v>
      </c>
      <c r="BC5" s="29" t="s">
        <v>7</v>
      </c>
      <c r="BD5" s="29" t="s">
        <v>17</v>
      </c>
      <c r="BE5" s="29" t="s">
        <v>17</v>
      </c>
      <c r="BF5" s="29">
        <f>'2016'!F3</f>
        <v>0.23699999999999999</v>
      </c>
      <c r="BG5" s="29" t="str">
        <f>'2016'!G3</f>
        <v>Not Met</v>
      </c>
      <c r="BH5" s="29">
        <v>0.52100000000000002</v>
      </c>
      <c r="BI5" s="29" t="s">
        <v>8</v>
      </c>
      <c r="BJ5" s="29" t="str">
        <f>'2018'!F3</f>
        <v>N/A</v>
      </c>
      <c r="BK5" s="29" t="str">
        <f>'2018'!G3</f>
        <v>N/A</v>
      </c>
      <c r="BL5" s="29" t="str">
        <f>'2019'!F3</f>
        <v>Not Reported</v>
      </c>
      <c r="BM5" s="29" t="str">
        <f>'2019'!G3</f>
        <v>Met</v>
      </c>
      <c r="BN5" s="29">
        <f>'2020'!F3</f>
        <v>0.28999999999999998</v>
      </c>
      <c r="BO5" s="29" t="str">
        <f>'2020'!G3</f>
        <v>Not Met</v>
      </c>
      <c r="BP5" s="29">
        <v>0.34200000000000003</v>
      </c>
      <c r="BQ5" s="29" t="s">
        <v>18</v>
      </c>
      <c r="BR5" s="31" t="s">
        <v>17</v>
      </c>
      <c r="BS5" s="29" t="s">
        <v>17</v>
      </c>
      <c r="BT5" s="29" t="s">
        <v>17</v>
      </c>
      <c r="BU5" s="29" t="s">
        <v>17</v>
      </c>
      <c r="BV5" s="29">
        <f>'2016'!H3</f>
        <v>0.59499999999999997</v>
      </c>
      <c r="BW5" s="29" t="str">
        <f>'2016'!I3</f>
        <v>Met</v>
      </c>
      <c r="BX5" s="29">
        <v>0.68899999999999995</v>
      </c>
      <c r="BY5" s="29" t="s">
        <v>7</v>
      </c>
      <c r="BZ5" s="29">
        <f>'2020'!H3</f>
        <v>0.63500000000000001</v>
      </c>
      <c r="CA5" s="29" t="str">
        <f>'2020'!I3</f>
        <v>Not Met</v>
      </c>
      <c r="CB5" s="29">
        <v>0.66900000000000004</v>
      </c>
      <c r="CC5" s="29" t="s">
        <v>7</v>
      </c>
      <c r="CD5" s="31">
        <v>0.65900000000000003</v>
      </c>
      <c r="CE5" s="29" t="s">
        <v>8</v>
      </c>
      <c r="CF5" s="29" t="s">
        <v>17</v>
      </c>
      <c r="CG5" s="29" t="s">
        <v>17</v>
      </c>
      <c r="CH5" s="29">
        <f>'2016'!J3</f>
        <v>0.82299999999999995</v>
      </c>
      <c r="CI5" s="29" t="str">
        <f>'2016'!K3</f>
        <v>Met</v>
      </c>
      <c r="CJ5" s="29">
        <v>0.83599999999999997</v>
      </c>
      <c r="CK5" s="29" t="s">
        <v>7</v>
      </c>
      <c r="CL5" s="29">
        <f>'2018'!J3</f>
        <v>0.83599999999999997</v>
      </c>
      <c r="CM5" s="29" t="str">
        <f>'2018'!K3</f>
        <v xml:space="preserve">Met </v>
      </c>
      <c r="CN5" s="29">
        <f>'2019'!H3</f>
        <v>0.85</v>
      </c>
      <c r="CO5" s="29" t="str">
        <f>'2019'!I3</f>
        <v xml:space="preserve">Met </v>
      </c>
      <c r="CP5" s="29">
        <f>'2020'!J3</f>
        <v>0.85799999999999998</v>
      </c>
      <c r="CQ5" s="29" t="str">
        <f>'2020'!K3</f>
        <v xml:space="preserve">Met </v>
      </c>
      <c r="CR5" s="29">
        <v>0.84799999999999998</v>
      </c>
      <c r="CS5" s="29" t="s">
        <v>191</v>
      </c>
      <c r="CT5" s="31">
        <v>0.86399999999999999</v>
      </c>
      <c r="CU5" s="29" t="s">
        <v>18</v>
      </c>
      <c r="CV5" s="29" t="s">
        <v>17</v>
      </c>
      <c r="CW5" s="29" t="s">
        <v>17</v>
      </c>
      <c r="CX5" s="29">
        <f>'2016'!L3</f>
        <v>1</v>
      </c>
      <c r="CY5" s="29" t="str">
        <f>'2016'!M3</f>
        <v>Met</v>
      </c>
      <c r="CZ5" s="29">
        <v>0.92</v>
      </c>
      <c r="DA5" s="29" t="s">
        <v>7</v>
      </c>
      <c r="DB5" s="32">
        <v>0.88107837843037029</v>
      </c>
      <c r="DC5" s="29" t="s">
        <v>191</v>
      </c>
      <c r="DD5" s="29">
        <f>'2019'!J3</f>
        <v>0.91</v>
      </c>
      <c r="DE5" s="29" t="str">
        <f>'2019'!K3</f>
        <v xml:space="preserve">Met  </v>
      </c>
      <c r="DF5" s="29">
        <f>'2020'!L3</f>
        <v>0.8</v>
      </c>
      <c r="DG5" s="29" t="str">
        <f>'2020'!M3</f>
        <v xml:space="preserve">Met  </v>
      </c>
      <c r="DH5" s="29">
        <v>0.85</v>
      </c>
      <c r="DI5" s="29" t="s">
        <v>7</v>
      </c>
      <c r="DJ5" s="29">
        <v>0.81</v>
      </c>
      <c r="DK5" s="29" t="s">
        <v>18</v>
      </c>
      <c r="DL5" s="29">
        <f>'2014'!E3</f>
        <v>0.85799999999999998</v>
      </c>
      <c r="DM5" s="29" t="str">
        <f>'2014'!F3</f>
        <v>Not Met</v>
      </c>
      <c r="DN5" s="29">
        <f>'2015'!I3</f>
        <v>0.98399999999999999</v>
      </c>
      <c r="DO5" s="29" t="str">
        <f>'2015'!J3</f>
        <v xml:space="preserve">Met </v>
      </c>
      <c r="DP5" s="29" t="s">
        <v>17</v>
      </c>
      <c r="DQ5" s="29" t="s">
        <v>17</v>
      </c>
      <c r="DR5" s="29" t="s">
        <v>17</v>
      </c>
      <c r="DS5" s="29" t="str">
        <f>'2014'!G3</f>
        <v>Met</v>
      </c>
      <c r="DT5" s="29" t="str">
        <f>'2015'!K3</f>
        <v>Met</v>
      </c>
      <c r="DU5" s="29" t="s">
        <v>17</v>
      </c>
      <c r="DV5" s="29" t="s">
        <v>17</v>
      </c>
      <c r="DW5" s="29" t="s">
        <v>17</v>
      </c>
      <c r="DX5" s="29">
        <f>'2014'!H3</f>
        <v>0.94099999999999995</v>
      </c>
      <c r="DY5" s="29" t="str">
        <f>'2014'!I3</f>
        <v>Met</v>
      </c>
      <c r="DZ5" s="29">
        <f>'2015'!L3</f>
        <v>0.9</v>
      </c>
      <c r="EA5" s="29" t="str">
        <f>'2015'!M3</f>
        <v>Met</v>
      </c>
      <c r="EB5" s="29" t="s">
        <v>17</v>
      </c>
      <c r="EC5" s="29" t="s">
        <v>17</v>
      </c>
      <c r="ED5" s="29" t="s">
        <v>17</v>
      </c>
      <c r="EE5" s="29" t="str">
        <f>'2014'!J3</f>
        <v>Met</v>
      </c>
      <c r="EF5" s="29" t="str">
        <f>'2015'!N3</f>
        <v>Met</v>
      </c>
      <c r="EG5" s="29" t="s">
        <v>17</v>
      </c>
      <c r="EH5" s="29" t="s">
        <v>17</v>
      </c>
      <c r="EI5" s="29" t="s">
        <v>17</v>
      </c>
      <c r="EJ5" s="29" t="s">
        <v>17</v>
      </c>
      <c r="EK5" s="29" t="s">
        <v>17</v>
      </c>
      <c r="EL5" s="29" t="s">
        <v>17</v>
      </c>
      <c r="EM5" s="29">
        <v>0.62</v>
      </c>
      <c r="EN5" s="29" t="s">
        <v>8</v>
      </c>
      <c r="EO5" s="29" t="s">
        <v>17</v>
      </c>
      <c r="EP5" s="29" t="s">
        <v>17</v>
      </c>
      <c r="EQ5" s="29" t="str">
        <f>'2016'!N3</f>
        <v>NA</v>
      </c>
      <c r="ER5" s="29" t="str">
        <f>'2016'!O3</f>
        <v>NA</v>
      </c>
      <c r="ES5" s="33">
        <v>54.9</v>
      </c>
      <c r="ET5" s="29" t="s">
        <v>7</v>
      </c>
      <c r="EU5" s="34">
        <f>'2018'!N3</f>
        <v>62.6</v>
      </c>
      <c r="EV5" s="29" t="str">
        <f>'2018'!O3</f>
        <v>Not Met</v>
      </c>
      <c r="EW5" s="34">
        <f>'2019'!L3</f>
        <v>56.4</v>
      </c>
      <c r="EX5" s="29" t="str">
        <f>'2019'!M3</f>
        <v>Met</v>
      </c>
      <c r="EY5" s="34">
        <f>'2020'!N3</f>
        <v>44.9</v>
      </c>
      <c r="EZ5" s="29" t="str">
        <f>'2020'!O3</f>
        <v>Met</v>
      </c>
      <c r="FA5" s="34">
        <v>49.1</v>
      </c>
      <c r="FB5" s="34" t="s">
        <v>7</v>
      </c>
      <c r="FC5" s="34">
        <v>48.3</v>
      </c>
      <c r="FD5" s="34" t="s">
        <v>18</v>
      </c>
      <c r="FE5" s="29" t="s">
        <v>17</v>
      </c>
      <c r="FF5" s="29" t="s">
        <v>17</v>
      </c>
      <c r="FG5" s="29">
        <f>'2016'!P3</f>
        <v>1</v>
      </c>
      <c r="FH5" s="29" t="str">
        <f>'2016'!Q3</f>
        <v>Met</v>
      </c>
      <c r="FI5" s="29">
        <v>1</v>
      </c>
      <c r="FJ5" s="29" t="s">
        <v>7</v>
      </c>
      <c r="FK5" s="29">
        <f>'2018'!P3</f>
        <v>1</v>
      </c>
      <c r="FL5" s="29" t="str">
        <f>'2018'!Q3</f>
        <v xml:space="preserve">Met </v>
      </c>
      <c r="FM5" s="29">
        <f>'2019'!N3</f>
        <v>1</v>
      </c>
      <c r="FN5" s="29" t="str">
        <f>'2019'!O3</f>
        <v xml:space="preserve">Met </v>
      </c>
      <c r="FO5" s="31">
        <f>'2020'!P3</f>
        <v>1</v>
      </c>
      <c r="FP5" s="29" t="str">
        <f>'2020'!Q3</f>
        <v xml:space="preserve">Met </v>
      </c>
      <c r="FQ5" s="29">
        <v>1</v>
      </c>
      <c r="FR5" s="29" t="s">
        <v>7</v>
      </c>
      <c r="FS5" s="31">
        <v>1</v>
      </c>
      <c r="FT5" s="29" t="s">
        <v>191</v>
      </c>
      <c r="FU5" s="29" t="s">
        <v>17</v>
      </c>
      <c r="FV5" s="29" t="s">
        <v>17</v>
      </c>
      <c r="FW5" s="29">
        <f>'2016'!R3</f>
        <v>0.95199999999999996</v>
      </c>
      <c r="FX5" s="29" t="str">
        <f>'2016'!S3</f>
        <v>Met</v>
      </c>
      <c r="FY5" s="35">
        <v>0.78</v>
      </c>
      <c r="FZ5" s="29" t="s">
        <v>7</v>
      </c>
      <c r="GA5" s="29">
        <f>'2018'!R3</f>
        <v>0.72099999999999997</v>
      </c>
      <c r="GB5" s="29" t="str">
        <f>'2018'!S3</f>
        <v xml:space="preserve">Not Met  </v>
      </c>
      <c r="GC5" s="29">
        <f>'2019'!P3</f>
        <v>0.81899999999999995</v>
      </c>
      <c r="GD5" s="29" t="str">
        <f>'2019'!Q3</f>
        <v xml:space="preserve">Met  </v>
      </c>
      <c r="GE5" s="29">
        <f>'2020'!R3</f>
        <v>0.81399999999999995</v>
      </c>
      <c r="GF5" s="29" t="str">
        <f>'2020'!S3</f>
        <v xml:space="preserve">Not Met  </v>
      </c>
      <c r="GG5" s="29">
        <v>0.72</v>
      </c>
      <c r="GH5" s="29" t="s">
        <v>8</v>
      </c>
      <c r="GI5" s="31">
        <v>0.75800000000000001</v>
      </c>
      <c r="GJ5" s="29" t="s">
        <v>7</v>
      </c>
      <c r="GK5" s="29">
        <f>'2020'!T3</f>
        <v>0.75900000000000001</v>
      </c>
      <c r="GL5" s="29" t="str">
        <f>'2020'!U3</f>
        <v xml:space="preserve">Met </v>
      </c>
      <c r="GM5" s="29">
        <v>0.63500000000000001</v>
      </c>
      <c r="GN5" s="29" t="s">
        <v>8</v>
      </c>
      <c r="GO5" s="31">
        <v>0.93100000000000005</v>
      </c>
      <c r="GP5" s="29" t="s">
        <v>191</v>
      </c>
      <c r="GQ5" s="33">
        <f>'2014'!K3</f>
        <v>6</v>
      </c>
      <c r="GR5" s="33">
        <f>'2015'!O3</f>
        <v>6</v>
      </c>
      <c r="GS5" s="33">
        <f>'2016'!T3</f>
        <v>8</v>
      </c>
      <c r="GT5" s="33">
        <v>10</v>
      </c>
      <c r="GU5" s="33">
        <f>'2018'!T3</f>
        <v>7</v>
      </c>
      <c r="GV5" s="33">
        <f>'2019'!R3</f>
        <v>8</v>
      </c>
      <c r="GW5" s="33">
        <f>'2020'!V3</f>
        <v>9</v>
      </c>
      <c r="GX5" s="33">
        <v>10</v>
      </c>
      <c r="GY5" s="33">
        <v>9</v>
      </c>
      <c r="GZ5" s="33">
        <f>'2014'!L3</f>
        <v>4</v>
      </c>
      <c r="HA5" s="33">
        <f>'2015'!P3</f>
        <v>5</v>
      </c>
      <c r="HB5" s="33">
        <f>'2016'!U3</f>
        <v>7</v>
      </c>
      <c r="HC5" s="33">
        <v>9</v>
      </c>
      <c r="HD5" s="33">
        <f>'2018'!U3</f>
        <v>5</v>
      </c>
      <c r="HE5" s="33">
        <f>'2019'!S3</f>
        <v>8</v>
      </c>
      <c r="HF5" s="33">
        <f>'2014'!M3</f>
        <v>2</v>
      </c>
      <c r="HG5" s="33">
        <f>'2015'!Q3</f>
        <v>1</v>
      </c>
      <c r="HH5" s="33">
        <f>'2016'!V3</f>
        <v>1</v>
      </c>
      <c r="HI5" s="33">
        <v>1</v>
      </c>
      <c r="HJ5" s="33">
        <f>'2018'!V3</f>
        <v>2</v>
      </c>
      <c r="HK5" s="33">
        <f>'2019'!T3</f>
        <v>0</v>
      </c>
      <c r="HL5" s="29">
        <f>'2014'!N3</f>
        <v>0.66700000000000004</v>
      </c>
      <c r="HM5" s="33">
        <f>'2015'!R3</f>
        <v>0.83299999999999996</v>
      </c>
      <c r="HN5" s="29">
        <f>'2016'!W3</f>
        <v>0.88</v>
      </c>
      <c r="HO5" s="29">
        <v>0.9</v>
      </c>
      <c r="HP5" s="29">
        <f>'2018'!W3</f>
        <v>0.71</v>
      </c>
      <c r="HQ5" s="29">
        <f>'2019'!U3</f>
        <v>1</v>
      </c>
      <c r="HR5" s="36">
        <f>'2020'!W3</f>
        <v>6</v>
      </c>
      <c r="HS5" s="36">
        <v>8</v>
      </c>
      <c r="HT5" s="36">
        <v>8</v>
      </c>
      <c r="HU5" s="29">
        <f>'2014'!O3</f>
        <v>0.75</v>
      </c>
      <c r="HV5" s="29">
        <f>'2015'!S3</f>
        <v>1</v>
      </c>
      <c r="HW5" s="29">
        <f>'2016'!X3</f>
        <v>1</v>
      </c>
      <c r="HX5" s="29">
        <v>1</v>
      </c>
      <c r="HY5" s="29">
        <f>'2018'!X3</f>
        <v>1</v>
      </c>
      <c r="HZ5" s="29">
        <f>'2019'!V3</f>
        <v>1</v>
      </c>
      <c r="IA5" s="29">
        <f>'2020'!Z3</f>
        <v>1</v>
      </c>
      <c r="IB5" s="29">
        <v>1</v>
      </c>
      <c r="IC5" s="29">
        <v>1</v>
      </c>
    </row>
    <row r="6" spans="1:237" ht="31.5" thickBot="1" x14ac:dyDescent="0.4">
      <c r="A6" s="28" t="s">
        <v>9</v>
      </c>
      <c r="B6" s="29">
        <f>'2014'!B4</f>
        <v>0.872</v>
      </c>
      <c r="C6" s="29" t="str">
        <f>'2014'!C4</f>
        <v>Not Met</v>
      </c>
      <c r="D6" s="29">
        <f>'2015'!B4</f>
        <v>0.90500000000000003</v>
      </c>
      <c r="E6" s="29" t="str">
        <f>'2015'!C4</f>
        <v>Met</v>
      </c>
      <c r="F6" s="29" t="s">
        <v>17</v>
      </c>
      <c r="G6" s="29" t="s">
        <v>17</v>
      </c>
      <c r="H6" s="29" t="str">
        <f>'2014'!D4</f>
        <v>Met</v>
      </c>
      <c r="I6" s="29" t="str">
        <f>'2015'!D4</f>
        <v>Met</v>
      </c>
      <c r="J6" s="29" t="s">
        <v>17</v>
      </c>
      <c r="K6" s="29" t="s">
        <v>17</v>
      </c>
      <c r="L6" s="29" t="s">
        <v>17</v>
      </c>
      <c r="M6" s="29" t="s">
        <v>17</v>
      </c>
      <c r="N6" s="29" t="str">
        <f>'2015'!E4</f>
        <v>NA</v>
      </c>
      <c r="O6" s="29" t="str">
        <f>'2015'!F4</f>
        <v>NA</v>
      </c>
      <c r="P6" s="29" t="s">
        <v>17</v>
      </c>
      <c r="Q6" s="29" t="s">
        <v>17</v>
      </c>
      <c r="R6" s="29" t="s">
        <v>17</v>
      </c>
      <c r="S6" s="29" t="s">
        <v>17</v>
      </c>
      <c r="T6" s="30">
        <f>'2015'!G4</f>
        <v>0.67</v>
      </c>
      <c r="U6" s="29" t="str">
        <f>'2015'!H4</f>
        <v>Not Met</v>
      </c>
      <c r="V6" s="29" t="s">
        <v>17</v>
      </c>
      <c r="W6" s="29" t="s">
        <v>17</v>
      </c>
      <c r="X6" s="29" t="s">
        <v>17</v>
      </c>
      <c r="Y6" s="30" t="s">
        <v>17</v>
      </c>
      <c r="Z6" s="30">
        <f>'2016'!B4</f>
        <v>0.82</v>
      </c>
      <c r="AA6" s="29" t="s">
        <v>7</v>
      </c>
      <c r="AB6" s="30">
        <v>0.72</v>
      </c>
      <c r="AC6" s="29" t="str">
        <f>'2016'!C4</f>
        <v>Met</v>
      </c>
      <c r="AD6" s="30">
        <f>'2018'!B4</f>
        <v>0.78</v>
      </c>
      <c r="AE6" s="29" t="str">
        <f>'2018'!C4</f>
        <v>Met</v>
      </c>
      <c r="AF6" s="29" t="str">
        <f>'2019'!B4</f>
        <v>Not Reported</v>
      </c>
      <c r="AG6" s="29" t="str">
        <f>'2019'!C4</f>
        <v>Met</v>
      </c>
      <c r="AH6" s="30">
        <f>'2020'!B4</f>
        <v>1</v>
      </c>
      <c r="AI6" s="29" t="str">
        <f>'2020'!C4</f>
        <v>Met</v>
      </c>
      <c r="AJ6" s="30">
        <v>1</v>
      </c>
      <c r="AK6" s="29" t="s">
        <v>7</v>
      </c>
      <c r="AL6" s="30">
        <v>0.95</v>
      </c>
      <c r="AM6" s="29" t="s">
        <v>7</v>
      </c>
      <c r="AN6" s="29" t="s">
        <v>17</v>
      </c>
      <c r="AO6" s="29" t="s">
        <v>17</v>
      </c>
      <c r="AP6" s="29">
        <v>0.61799999999999999</v>
      </c>
      <c r="AQ6" s="29" t="str">
        <f>'2016'!C4</f>
        <v>Met</v>
      </c>
      <c r="AR6" s="29">
        <v>0.68100000000000005</v>
      </c>
      <c r="AS6" s="29" t="s">
        <v>7</v>
      </c>
      <c r="AT6" s="29">
        <f>'2018'!D4</f>
        <v>0.67700000000000005</v>
      </c>
      <c r="AU6" s="29" t="str">
        <f>'2018'!E4</f>
        <v>Not Met</v>
      </c>
      <c r="AV6" s="29">
        <f>'2019'!D4</f>
        <v>0.65300000000000002</v>
      </c>
      <c r="AW6" s="29" t="str">
        <f>'2019'!E4</f>
        <v>Not Met</v>
      </c>
      <c r="AX6" s="29" t="s">
        <v>196</v>
      </c>
      <c r="AY6" s="29" t="s">
        <v>17</v>
      </c>
      <c r="AZ6" s="29">
        <v>0.626</v>
      </c>
      <c r="BA6" s="29" t="s">
        <v>8</v>
      </c>
      <c r="BB6" s="31">
        <v>0.75</v>
      </c>
      <c r="BC6" s="29" t="s">
        <v>7</v>
      </c>
      <c r="BD6" s="29" t="s">
        <v>17</v>
      </c>
      <c r="BE6" s="29" t="s">
        <v>17</v>
      </c>
      <c r="BF6" s="29">
        <v>0.51800000000000002</v>
      </c>
      <c r="BG6" s="29" t="str">
        <f>'2016'!G4</f>
        <v>Met</v>
      </c>
      <c r="BH6" s="29">
        <v>0.45200000000000001</v>
      </c>
      <c r="BI6" s="29" t="s">
        <v>8</v>
      </c>
      <c r="BJ6" s="29">
        <f>'2018'!F4</f>
        <v>0.48199999999999998</v>
      </c>
      <c r="BK6" s="29" t="str">
        <f>'2018'!G4</f>
        <v>Met</v>
      </c>
      <c r="BL6" s="29" t="str">
        <f>'2019'!F4</f>
        <v>Not Reported</v>
      </c>
      <c r="BM6" s="29" t="str">
        <f>'2019'!G4</f>
        <v>Met</v>
      </c>
      <c r="BN6" s="29">
        <f>'2020'!F4</f>
        <v>0.32400000000000001</v>
      </c>
      <c r="BO6" s="29" t="str">
        <f>'2020'!G4</f>
        <v>Not Met</v>
      </c>
      <c r="BP6" s="29">
        <v>0.27700000000000002</v>
      </c>
      <c r="BQ6" s="29" t="s">
        <v>8</v>
      </c>
      <c r="BR6" s="31">
        <v>0.40300000000000002</v>
      </c>
      <c r="BS6" s="29" t="s">
        <v>191</v>
      </c>
      <c r="BT6" s="29" t="s">
        <v>17</v>
      </c>
      <c r="BU6" s="29" t="s">
        <v>17</v>
      </c>
      <c r="BV6" s="29">
        <v>0.54600000000000004</v>
      </c>
      <c r="BW6" s="29" t="str">
        <f>'2016'!I4</f>
        <v>Met</v>
      </c>
      <c r="BX6" s="29">
        <v>0.58199999999999996</v>
      </c>
      <c r="BY6" s="29" t="s">
        <v>7</v>
      </c>
      <c r="BZ6" s="29">
        <f>'2020'!H4</f>
        <v>0.58199999999999996</v>
      </c>
      <c r="CA6" s="29" t="str">
        <f>'2020'!I4</f>
        <v>Not Met</v>
      </c>
      <c r="CB6" s="29">
        <v>0.60599999999999998</v>
      </c>
      <c r="CC6" s="29" t="s">
        <v>7</v>
      </c>
      <c r="CD6" s="31">
        <v>0.63300000000000001</v>
      </c>
      <c r="CE6" s="29" t="s">
        <v>191</v>
      </c>
      <c r="CF6" s="29" t="s">
        <v>17</v>
      </c>
      <c r="CG6" s="29" t="s">
        <v>17</v>
      </c>
      <c r="CH6" s="29">
        <f>'2016'!J4</f>
        <v>0.747</v>
      </c>
      <c r="CI6" s="29" t="str">
        <f>'2016'!K4</f>
        <v>Met</v>
      </c>
      <c r="CJ6" s="29">
        <v>0.79500000000000004</v>
      </c>
      <c r="CK6" s="29" t="s">
        <v>7</v>
      </c>
      <c r="CL6" s="29">
        <f>'2018'!J4</f>
        <v>0.81</v>
      </c>
      <c r="CM6" s="29" t="str">
        <f>'2018'!K4</f>
        <v>Met</v>
      </c>
      <c r="CN6" s="29">
        <f>'2019'!H4</f>
        <v>0.80600000000000005</v>
      </c>
      <c r="CO6" s="29" t="str">
        <f>'2019'!I4</f>
        <v>Met</v>
      </c>
      <c r="CP6" s="29">
        <f>'2020'!J4</f>
        <v>0.85599999999999998</v>
      </c>
      <c r="CQ6" s="29" t="str">
        <f>'2020'!K4</f>
        <v>Met</v>
      </c>
      <c r="CR6" s="29">
        <v>0.86</v>
      </c>
      <c r="CS6" s="29" t="s">
        <v>7</v>
      </c>
      <c r="CT6" s="31">
        <v>0.82599999999999996</v>
      </c>
      <c r="CU6" s="29" t="s">
        <v>7</v>
      </c>
      <c r="CV6" s="29" t="s">
        <v>17</v>
      </c>
      <c r="CW6" s="29" t="s">
        <v>17</v>
      </c>
      <c r="CX6" s="29">
        <f>'2016'!L4</f>
        <v>1</v>
      </c>
      <c r="CY6" s="29" t="str">
        <f>'2016'!M4</f>
        <v>Met</v>
      </c>
      <c r="CZ6" s="29">
        <v>0.93</v>
      </c>
      <c r="DA6" s="29" t="s">
        <v>7</v>
      </c>
      <c r="DB6" s="32">
        <v>0.84635069824185272</v>
      </c>
      <c r="DC6" s="29" t="s">
        <v>191</v>
      </c>
      <c r="DD6" s="29">
        <f>'2019'!J4</f>
        <v>0.96</v>
      </c>
      <c r="DE6" s="29" t="str">
        <f>'2019'!K4</f>
        <v>Met</v>
      </c>
      <c r="DF6" s="29">
        <f>'2020'!L4</f>
        <v>0.98</v>
      </c>
      <c r="DG6" s="29" t="str">
        <f>'2020'!M4</f>
        <v>Met</v>
      </c>
      <c r="DH6" s="29">
        <v>0.94</v>
      </c>
      <c r="DI6" s="29" t="s">
        <v>7</v>
      </c>
      <c r="DJ6" s="29">
        <v>0.92</v>
      </c>
      <c r="DK6" s="29" t="s">
        <v>7</v>
      </c>
      <c r="DL6" s="29">
        <f>'2014'!E4</f>
        <v>0.74</v>
      </c>
      <c r="DM6" s="29" t="str">
        <f>'2014'!F4</f>
        <v>Not Met</v>
      </c>
      <c r="DN6" s="29">
        <f>'2015'!I4</f>
        <v>0.90500000000000003</v>
      </c>
      <c r="DO6" s="29" t="str">
        <f>'2015'!J4</f>
        <v xml:space="preserve">Met </v>
      </c>
      <c r="DP6" s="29" t="s">
        <v>17</v>
      </c>
      <c r="DQ6" s="29" t="s">
        <v>17</v>
      </c>
      <c r="DR6" s="29" t="s">
        <v>17</v>
      </c>
      <c r="DS6" s="29" t="str">
        <f>'2014'!G4</f>
        <v>Met</v>
      </c>
      <c r="DT6" s="29" t="str">
        <f>'2015'!K4</f>
        <v>Met</v>
      </c>
      <c r="DU6" s="29" t="s">
        <v>17</v>
      </c>
      <c r="DV6" s="29" t="s">
        <v>17</v>
      </c>
      <c r="DW6" s="29" t="s">
        <v>17</v>
      </c>
      <c r="DX6" s="29">
        <f>'2014'!H4</f>
        <v>0.95099999999999996</v>
      </c>
      <c r="DY6" s="29" t="str">
        <f>'2014'!I4</f>
        <v>Met</v>
      </c>
      <c r="DZ6" s="29">
        <f>'2015'!L4</f>
        <v>0.99</v>
      </c>
      <c r="EA6" s="29" t="str">
        <f>'2015'!M4</f>
        <v>Met</v>
      </c>
      <c r="EB6" s="29" t="s">
        <v>17</v>
      </c>
      <c r="EC6" s="29" t="s">
        <v>17</v>
      </c>
      <c r="ED6" s="29" t="s">
        <v>17</v>
      </c>
      <c r="EE6" s="29" t="str">
        <f>'2014'!J4</f>
        <v>Met</v>
      </c>
      <c r="EF6" s="29" t="str">
        <f>'2015'!N4</f>
        <v>Met</v>
      </c>
      <c r="EG6" s="29" t="s">
        <v>17</v>
      </c>
      <c r="EH6" s="29" t="s">
        <v>17</v>
      </c>
      <c r="EI6" s="29" t="s">
        <v>17</v>
      </c>
      <c r="EJ6" s="29" t="s">
        <v>17</v>
      </c>
      <c r="EK6" s="29" t="s">
        <v>17</v>
      </c>
      <c r="EL6" s="29" t="s">
        <v>17</v>
      </c>
      <c r="EM6" s="29">
        <v>0.77</v>
      </c>
      <c r="EN6" s="29" t="s">
        <v>8</v>
      </c>
      <c r="EO6" s="29" t="s">
        <v>17</v>
      </c>
      <c r="EP6" s="29" t="s">
        <v>17</v>
      </c>
      <c r="EQ6" s="34">
        <v>96.1</v>
      </c>
      <c r="ER6" s="29" t="str">
        <f>'2016'!O4</f>
        <v>Met</v>
      </c>
      <c r="ES6" s="33">
        <v>95.9</v>
      </c>
      <c r="ET6" s="29" t="s">
        <v>7</v>
      </c>
      <c r="EU6" s="34">
        <f>'2018'!N4</f>
        <v>86.8</v>
      </c>
      <c r="EV6" s="29" t="str">
        <f>'2018'!O4</f>
        <v>Met</v>
      </c>
      <c r="EW6" s="34">
        <f>'2019'!L4</f>
        <v>82.7</v>
      </c>
      <c r="EX6" s="29" t="str">
        <f>'2019'!M4</f>
        <v>Met</v>
      </c>
      <c r="EY6" s="34">
        <f>'2020'!N4</f>
        <v>67.099999999999994</v>
      </c>
      <c r="EZ6" s="29" t="str">
        <f>'2020'!O4</f>
        <v>Met</v>
      </c>
      <c r="FA6" s="34">
        <v>73.400000000000006</v>
      </c>
      <c r="FB6" s="29" t="s">
        <v>7</v>
      </c>
      <c r="FC6" s="34">
        <v>67.7</v>
      </c>
      <c r="FD6" s="29" t="s">
        <v>7</v>
      </c>
      <c r="FE6" s="29" t="s">
        <v>17</v>
      </c>
      <c r="FF6" s="29" t="s">
        <v>17</v>
      </c>
      <c r="FG6" s="29">
        <f>'2016'!P4</f>
        <v>0.61499999999999999</v>
      </c>
      <c r="FH6" s="29" t="str">
        <f>'2016'!Q4</f>
        <v>Met</v>
      </c>
      <c r="FI6" s="29">
        <v>0.66500000000000004</v>
      </c>
      <c r="FJ6" s="29" t="s">
        <v>18</v>
      </c>
      <c r="FK6" s="29">
        <f>'2018'!P4</f>
        <v>0.76700000000000002</v>
      </c>
      <c r="FL6" s="29" t="str">
        <f>'2018'!Q4</f>
        <v>Met</v>
      </c>
      <c r="FM6" s="29">
        <f>'2019'!N4</f>
        <v>0.88700000000000001</v>
      </c>
      <c r="FN6" s="29" t="str">
        <f>'2019'!O4</f>
        <v>Met</v>
      </c>
      <c r="FO6" s="31">
        <f>'2020'!P4</f>
        <v>0.878</v>
      </c>
      <c r="FP6" s="29" t="str">
        <f>'2020'!Q4</f>
        <v>Not Met</v>
      </c>
      <c r="FQ6" s="29">
        <v>0.877</v>
      </c>
      <c r="FR6" s="29" t="s">
        <v>8</v>
      </c>
      <c r="FS6" s="31">
        <v>0.93200000000000005</v>
      </c>
      <c r="FT6" s="29" t="s">
        <v>7</v>
      </c>
      <c r="FU6" s="29" t="s">
        <v>17</v>
      </c>
      <c r="FV6" s="29" t="s">
        <v>17</v>
      </c>
      <c r="FW6" s="29">
        <f>'2016'!R4</f>
        <v>0.98399999999999999</v>
      </c>
      <c r="FX6" s="29" t="str">
        <f>'2016'!S4</f>
        <v>Met</v>
      </c>
      <c r="FY6" s="29">
        <v>0.71099999999999997</v>
      </c>
      <c r="FZ6" s="29" t="s">
        <v>8</v>
      </c>
      <c r="GA6" s="29">
        <f>'2018'!R4</f>
        <v>0.8</v>
      </c>
      <c r="GB6" s="29" t="str">
        <f>'2018'!S4</f>
        <v>Met</v>
      </c>
      <c r="GC6" s="29">
        <f>'2019'!P4</f>
        <v>0.85599999999999998</v>
      </c>
      <c r="GD6" s="29" t="str">
        <f>'2019'!Q4</f>
        <v>Met</v>
      </c>
      <c r="GE6" s="29">
        <f>'2020'!R4</f>
        <v>0.81899999999999995</v>
      </c>
      <c r="GF6" s="29" t="str">
        <f>'2020'!Q4</f>
        <v>Not Met</v>
      </c>
      <c r="GG6" s="29">
        <v>0.92600000000000005</v>
      </c>
      <c r="GH6" s="29" t="s">
        <v>7</v>
      </c>
      <c r="GI6" s="31">
        <v>0.90800000000000003</v>
      </c>
      <c r="GJ6" s="29" t="s">
        <v>8</v>
      </c>
      <c r="GK6" s="29">
        <f>'2020'!T4</f>
        <v>0.95399999999999996</v>
      </c>
      <c r="GL6" s="29" t="str">
        <f>'2020'!U4</f>
        <v>Met</v>
      </c>
      <c r="GM6" s="29">
        <v>0.71699999999999997</v>
      </c>
      <c r="GN6" s="29" t="s">
        <v>8</v>
      </c>
      <c r="GO6" s="31">
        <v>0.77500000000000002</v>
      </c>
      <c r="GP6" s="29" t="s">
        <v>7</v>
      </c>
      <c r="GQ6" s="33">
        <f>'2014'!K4</f>
        <v>6</v>
      </c>
      <c r="GR6" s="33">
        <f>'2015'!O4</f>
        <v>7</v>
      </c>
      <c r="GS6" s="33">
        <f>'2016'!T4</f>
        <v>9</v>
      </c>
      <c r="GT6" s="33">
        <v>10</v>
      </c>
      <c r="GU6" s="33">
        <f>'2018'!T4</f>
        <v>8</v>
      </c>
      <c r="GV6" s="33">
        <f>'2019'!R4</f>
        <v>8</v>
      </c>
      <c r="GW6" s="33">
        <f>'2020'!V4</f>
        <v>9</v>
      </c>
      <c r="GX6" s="33">
        <v>10</v>
      </c>
      <c r="GY6" s="33">
        <v>10</v>
      </c>
      <c r="GZ6" s="33">
        <f>'2014'!L4</f>
        <v>4</v>
      </c>
      <c r="HA6" s="33">
        <f>'2015'!P4</f>
        <v>6</v>
      </c>
      <c r="HB6" s="33">
        <f>'2016'!U4</f>
        <v>9</v>
      </c>
      <c r="HC6" s="33">
        <v>7</v>
      </c>
      <c r="HD6" s="33">
        <f>'2018'!U4</f>
        <v>7</v>
      </c>
      <c r="HE6" s="33">
        <f>'2019'!S4</f>
        <v>7</v>
      </c>
      <c r="HF6" s="33">
        <f>'2014'!M4</f>
        <v>2</v>
      </c>
      <c r="HG6" s="33">
        <f>'2015'!Q4</f>
        <v>1</v>
      </c>
      <c r="HH6" s="33">
        <f>'2016'!V4</f>
        <v>0</v>
      </c>
      <c r="HI6" s="33">
        <v>3</v>
      </c>
      <c r="HJ6" s="33">
        <f>'2018'!V4</f>
        <v>1</v>
      </c>
      <c r="HK6" s="33">
        <f>'2019'!T4</f>
        <v>1</v>
      </c>
      <c r="HL6" s="29">
        <f>'2014'!N4</f>
        <v>0.66700000000000004</v>
      </c>
      <c r="HM6" s="33">
        <f>'2015'!R4</f>
        <v>0.85699999999999998</v>
      </c>
      <c r="HN6" s="29">
        <f>'2016'!W4</f>
        <v>1</v>
      </c>
      <c r="HO6" s="29">
        <v>0.7</v>
      </c>
      <c r="HP6" s="29">
        <f>'2018'!W4</f>
        <v>0.88</v>
      </c>
      <c r="HQ6" s="29">
        <f>'2019'!U4</f>
        <v>0.88</v>
      </c>
      <c r="HR6" s="36">
        <f>'2020'!W4</f>
        <v>5</v>
      </c>
      <c r="HS6" s="36">
        <v>6</v>
      </c>
      <c r="HT6" s="36">
        <v>9</v>
      </c>
      <c r="HU6" s="29">
        <f>'2014'!O4</f>
        <v>0.75</v>
      </c>
      <c r="HV6" s="29">
        <f>'2015'!S4</f>
        <v>1</v>
      </c>
      <c r="HW6" s="29">
        <f>'2016'!X4</f>
        <v>1</v>
      </c>
      <c r="HX6" s="29">
        <v>1</v>
      </c>
      <c r="HY6" s="29">
        <f>'2018'!X4</f>
        <v>1</v>
      </c>
      <c r="HZ6" s="29">
        <f>'2019'!V4</f>
        <v>1</v>
      </c>
      <c r="IA6" s="29">
        <f>'2020'!Z4</f>
        <v>1</v>
      </c>
      <c r="IB6" s="29">
        <v>0.75</v>
      </c>
      <c r="IC6" s="29">
        <v>1</v>
      </c>
    </row>
    <row r="7" spans="1:237" ht="62.5" thickBot="1" x14ac:dyDescent="0.4">
      <c r="A7" s="28" t="s">
        <v>197</v>
      </c>
      <c r="B7" s="29">
        <f>'2014'!B5</f>
        <v>0.85699999999999998</v>
      </c>
      <c r="C7" s="29" t="str">
        <f>'2014'!C5</f>
        <v>Not Met</v>
      </c>
      <c r="D7" s="29">
        <f>'2015'!B5</f>
        <v>0.92700000000000005</v>
      </c>
      <c r="E7" s="29" t="str">
        <f>'2015'!C5</f>
        <v>Met</v>
      </c>
      <c r="F7" s="29" t="s">
        <v>17</v>
      </c>
      <c r="G7" s="29" t="s">
        <v>17</v>
      </c>
      <c r="H7" s="29" t="str">
        <f>'2014'!D5</f>
        <v>Met</v>
      </c>
      <c r="I7" s="29" t="str">
        <f>'2015'!D5</f>
        <v>Met</v>
      </c>
      <c r="J7" s="29" t="s">
        <v>17</v>
      </c>
      <c r="K7" s="29" t="s">
        <v>17</v>
      </c>
      <c r="L7" s="29" t="s">
        <v>17</v>
      </c>
      <c r="M7" s="29" t="s">
        <v>17</v>
      </c>
      <c r="N7" s="29" t="str">
        <f>'2015'!E5</f>
        <v>NA</v>
      </c>
      <c r="O7" s="29" t="str">
        <f>'2015'!F5</f>
        <v>NA</v>
      </c>
      <c r="P7" s="29" t="s">
        <v>17</v>
      </c>
      <c r="Q7" s="29" t="s">
        <v>17</v>
      </c>
      <c r="R7" s="29" t="s">
        <v>17</v>
      </c>
      <c r="S7" s="29" t="s">
        <v>17</v>
      </c>
      <c r="T7" s="30">
        <f>'2015'!G5</f>
        <v>0.67</v>
      </c>
      <c r="U7" s="29" t="str">
        <f>'2015'!H5</f>
        <v>Not Met</v>
      </c>
      <c r="V7" s="29" t="s">
        <v>17</v>
      </c>
      <c r="W7" s="29" t="s">
        <v>17</v>
      </c>
      <c r="X7" s="29" t="s">
        <v>17</v>
      </c>
      <c r="Y7" s="30" t="s">
        <v>17</v>
      </c>
      <c r="Z7" s="30">
        <f>'2016'!B5</f>
        <v>1.1100000000000001</v>
      </c>
      <c r="AA7" s="29" t="s">
        <v>8</v>
      </c>
      <c r="AB7" s="30">
        <v>0.76</v>
      </c>
      <c r="AC7" s="29" t="s">
        <v>7</v>
      </c>
      <c r="AD7" s="30">
        <f>'2018'!B5</f>
        <v>0.8</v>
      </c>
      <c r="AE7" s="29" t="str">
        <f>'2018'!C5</f>
        <v>Met</v>
      </c>
      <c r="AF7" s="29" t="str">
        <f>'2019'!B5</f>
        <v>Not Reported</v>
      </c>
      <c r="AG7" s="29" t="str">
        <f>'2019'!C5</f>
        <v>Met</v>
      </c>
      <c r="AH7" s="30">
        <f>'2020'!B5</f>
        <v>1.32</v>
      </c>
      <c r="AI7" s="29" t="str">
        <f>'2020'!C5</f>
        <v>Not Met</v>
      </c>
      <c r="AJ7" s="30">
        <v>1.0900000000000001</v>
      </c>
      <c r="AK7" s="29" t="s">
        <v>8</v>
      </c>
      <c r="AL7" s="30">
        <v>0.96</v>
      </c>
      <c r="AM7" s="29" t="s">
        <v>7</v>
      </c>
      <c r="AN7" s="29" t="s">
        <v>17</v>
      </c>
      <c r="AO7" s="29" t="s">
        <v>17</v>
      </c>
      <c r="AP7" s="29">
        <v>0.67800000000000005</v>
      </c>
      <c r="AQ7" s="29" t="str">
        <f>'2016'!C5</f>
        <v>Not Met</v>
      </c>
      <c r="AR7" s="29">
        <v>0.68300000000000005</v>
      </c>
      <c r="AS7" s="29" t="s">
        <v>8</v>
      </c>
      <c r="AT7" s="29">
        <f>'2018'!D5</f>
        <v>0.76500000000000001</v>
      </c>
      <c r="AU7" s="29" t="str">
        <f>'2018'!E5</f>
        <v>Met</v>
      </c>
      <c r="AV7" s="29">
        <f>'2019'!D5</f>
        <v>0.72599999999999998</v>
      </c>
      <c r="AW7" s="29" t="str">
        <f>'2019'!E5</f>
        <v>Met</v>
      </c>
      <c r="AX7" s="29" t="s">
        <v>196</v>
      </c>
      <c r="AY7" s="29" t="s">
        <v>17</v>
      </c>
      <c r="AZ7" s="29">
        <v>0.73299999999999998</v>
      </c>
      <c r="BA7" s="29" t="s">
        <v>7</v>
      </c>
      <c r="BB7" s="31">
        <v>0.77500000000000002</v>
      </c>
      <c r="BC7" s="29" t="s">
        <v>7</v>
      </c>
      <c r="BD7" s="29" t="s">
        <v>17</v>
      </c>
      <c r="BE7" s="29" t="s">
        <v>17</v>
      </c>
      <c r="BF7" s="29">
        <v>0.33300000000000002</v>
      </c>
      <c r="BG7" s="29" t="str">
        <f>'2016'!G5</f>
        <v>Met</v>
      </c>
      <c r="BH7" s="29">
        <v>0.33300000000000002</v>
      </c>
      <c r="BI7" s="29" t="s">
        <v>8</v>
      </c>
      <c r="BJ7" s="29">
        <f>'2018'!F5</f>
        <v>0.193</v>
      </c>
      <c r="BK7" s="29" t="str">
        <f>'2018'!G5</f>
        <v>Not Met</v>
      </c>
      <c r="BL7" s="29" t="str">
        <f>'2019'!F5</f>
        <v>Not Reported</v>
      </c>
      <c r="BM7" s="29" t="str">
        <f>'2019'!G5</f>
        <v>Met</v>
      </c>
      <c r="BN7" s="29">
        <f>'2020'!F5</f>
        <v>0.34599999999999997</v>
      </c>
      <c r="BO7" s="29" t="str">
        <f>'2020'!G5</f>
        <v>Not Met</v>
      </c>
      <c r="BP7" s="29">
        <v>0.5</v>
      </c>
      <c r="BQ7" s="29" t="s">
        <v>7</v>
      </c>
      <c r="BR7" s="31">
        <v>0.65300000000000002</v>
      </c>
      <c r="BS7" s="29" t="s">
        <v>7</v>
      </c>
      <c r="BT7" s="29" t="s">
        <v>17</v>
      </c>
      <c r="BU7" s="29" t="s">
        <v>17</v>
      </c>
      <c r="BV7" s="29">
        <f>'2016'!H5</f>
        <v>0.64800000000000002</v>
      </c>
      <c r="BW7" s="29" t="str">
        <f>'2016'!I5</f>
        <v>Met</v>
      </c>
      <c r="BX7" s="29">
        <v>0.63200000000000001</v>
      </c>
      <c r="BY7" s="29" t="s">
        <v>7</v>
      </c>
      <c r="BZ7" s="29">
        <f>'2020'!H5</f>
        <v>0.59099999999999997</v>
      </c>
      <c r="CA7" s="29" t="str">
        <f>'2020'!I5</f>
        <v>Not Met</v>
      </c>
      <c r="CB7" s="29">
        <v>0.623</v>
      </c>
      <c r="CC7" s="29" t="s">
        <v>7</v>
      </c>
      <c r="CD7" s="31">
        <v>0.69099999999999995</v>
      </c>
      <c r="CE7" s="29" t="s">
        <v>7</v>
      </c>
      <c r="CF7" s="29" t="s">
        <v>17</v>
      </c>
      <c r="CG7" s="29" t="s">
        <v>17</v>
      </c>
      <c r="CH7" s="29">
        <f>'2016'!J5</f>
        <v>0.79800000000000004</v>
      </c>
      <c r="CI7" s="29" t="str">
        <f>'2016'!K5</f>
        <v>Met</v>
      </c>
      <c r="CJ7" s="29">
        <v>0.80700000000000005</v>
      </c>
      <c r="CK7" s="29" t="s">
        <v>7</v>
      </c>
      <c r="CL7" s="29">
        <f>'2018'!J5</f>
        <v>0.81699999999999995</v>
      </c>
      <c r="CM7" s="29" t="str">
        <f>'2018'!K5</f>
        <v>Met</v>
      </c>
      <c r="CN7" s="29">
        <f>'2019'!H5</f>
        <v>0.82099999999999995</v>
      </c>
      <c r="CO7" s="29" t="str">
        <f>'2019'!I5</f>
        <v>Met</v>
      </c>
      <c r="CP7" s="29">
        <f>'2020'!J5</f>
        <v>0.84699999999999998</v>
      </c>
      <c r="CQ7" s="29" t="str">
        <f>'2020'!K5</f>
        <v>Met</v>
      </c>
      <c r="CR7" s="29">
        <v>0.85399999999999998</v>
      </c>
      <c r="CS7" s="29" t="s">
        <v>7</v>
      </c>
      <c r="CT7" s="31">
        <v>0.81299999999999994</v>
      </c>
      <c r="CU7" s="29" t="s">
        <v>7</v>
      </c>
      <c r="CV7" s="29" t="s">
        <v>17</v>
      </c>
      <c r="CW7" s="29" t="s">
        <v>17</v>
      </c>
      <c r="CX7" s="29">
        <f>'2016'!L5</f>
        <v>1</v>
      </c>
      <c r="CY7" s="29" t="str">
        <f>'2016'!M5</f>
        <v>Met</v>
      </c>
      <c r="CZ7" s="29">
        <v>0.66</v>
      </c>
      <c r="DA7" s="29" t="s">
        <v>8</v>
      </c>
      <c r="DB7" s="32">
        <v>0.70905089934940679</v>
      </c>
      <c r="DC7" s="29" t="s">
        <v>8</v>
      </c>
      <c r="DD7" s="29">
        <f>'2019'!J5</f>
        <v>0.86</v>
      </c>
      <c r="DE7" s="29" t="str">
        <f>'2019'!K5</f>
        <v>Met</v>
      </c>
      <c r="DF7" s="29">
        <f>'2020'!L5</f>
        <v>0.95</v>
      </c>
      <c r="DG7" s="29" t="str">
        <f>'2020'!M5</f>
        <v>Met</v>
      </c>
      <c r="DH7" s="29">
        <v>0.92</v>
      </c>
      <c r="DI7" s="29" t="s">
        <v>7</v>
      </c>
      <c r="DJ7" s="29">
        <v>0.91</v>
      </c>
      <c r="DK7" s="29" t="s">
        <v>7</v>
      </c>
      <c r="DL7" s="29">
        <f>'2014'!E5</f>
        <v>1</v>
      </c>
      <c r="DM7" s="29" t="str">
        <f>'2014'!F5</f>
        <v>Met</v>
      </c>
      <c r="DN7" s="29">
        <f>'2015'!I5</f>
        <v>0.433</v>
      </c>
      <c r="DO7" s="29" t="str">
        <f>'2015'!J5</f>
        <v>Not Met</v>
      </c>
      <c r="DP7" s="29" t="s">
        <v>17</v>
      </c>
      <c r="DQ7" s="29" t="s">
        <v>17</v>
      </c>
      <c r="DR7" s="29" t="s">
        <v>17</v>
      </c>
      <c r="DS7" s="29" t="str">
        <f>'2014'!G5</f>
        <v>Met</v>
      </c>
      <c r="DT7" s="29" t="str">
        <f>'2015'!K5</f>
        <v>Met</v>
      </c>
      <c r="DU7" s="29" t="s">
        <v>17</v>
      </c>
      <c r="DV7" s="29" t="s">
        <v>17</v>
      </c>
      <c r="DW7" s="29" t="s">
        <v>17</v>
      </c>
      <c r="DX7" s="29">
        <f>'2014'!H5</f>
        <v>0.97799999999999998</v>
      </c>
      <c r="DY7" s="29" t="str">
        <f>'2014'!I5</f>
        <v>Met</v>
      </c>
      <c r="DZ7" s="29">
        <f>'2015'!L5</f>
        <v>0.97799999999999998</v>
      </c>
      <c r="EA7" s="29" t="str">
        <f>'2015'!M5</f>
        <v>Met</v>
      </c>
      <c r="EB7" s="29" t="s">
        <v>17</v>
      </c>
      <c r="EC7" s="29" t="s">
        <v>17</v>
      </c>
      <c r="ED7" s="29" t="s">
        <v>17</v>
      </c>
      <c r="EE7" s="29" t="str">
        <f>'2014'!J5</f>
        <v>Met</v>
      </c>
      <c r="EF7" s="29" t="str">
        <f>'2015'!N5</f>
        <v>Met</v>
      </c>
      <c r="EG7" s="29" t="s">
        <v>17</v>
      </c>
      <c r="EH7" s="29" t="s">
        <v>17</v>
      </c>
      <c r="EI7" s="29" t="s">
        <v>17</v>
      </c>
      <c r="EJ7" s="29" t="s">
        <v>17</v>
      </c>
      <c r="EK7" s="29" t="s">
        <v>17</v>
      </c>
      <c r="EL7" s="29" t="s">
        <v>17</v>
      </c>
      <c r="EM7" s="29">
        <v>1</v>
      </c>
      <c r="EN7" s="29" t="s">
        <v>7</v>
      </c>
      <c r="EO7" s="29" t="s">
        <v>17</v>
      </c>
      <c r="EP7" s="29" t="s">
        <v>17</v>
      </c>
      <c r="EQ7" s="34">
        <v>95.6</v>
      </c>
      <c r="ER7" s="29" t="str">
        <f>'2016'!O5</f>
        <v>Not Met</v>
      </c>
      <c r="ES7" s="33">
        <v>98</v>
      </c>
      <c r="ET7" s="29" t="s">
        <v>8</v>
      </c>
      <c r="EU7" s="34">
        <f>'2018'!N5</f>
        <v>97.9</v>
      </c>
      <c r="EV7" s="29" t="str">
        <f>'2018'!O5</f>
        <v>Not Met</v>
      </c>
      <c r="EW7" s="34">
        <f>'2019'!L5</f>
        <v>102.2</v>
      </c>
      <c r="EX7" s="29" t="str">
        <f>'2019'!M5</f>
        <v>Not Met</v>
      </c>
      <c r="EY7" s="34">
        <f>'2020'!N5</f>
        <v>84.7</v>
      </c>
      <c r="EZ7" s="29" t="str">
        <f>'2020'!O5</f>
        <v>Met</v>
      </c>
      <c r="FA7" s="34">
        <v>98.8</v>
      </c>
      <c r="FB7" s="29" t="s">
        <v>8</v>
      </c>
      <c r="FC7" s="34">
        <v>93.9</v>
      </c>
      <c r="FD7" s="29" t="s">
        <v>7</v>
      </c>
      <c r="FE7" s="29" t="s">
        <v>17</v>
      </c>
      <c r="FF7" s="29" t="s">
        <v>17</v>
      </c>
      <c r="FG7" s="29">
        <f>'2016'!P5</f>
        <v>0.61799999999999999</v>
      </c>
      <c r="FH7" s="29" t="str">
        <f>'2016'!Q5</f>
        <v>Met</v>
      </c>
      <c r="FI7" s="29">
        <v>0.47199999999999998</v>
      </c>
      <c r="FJ7" s="29" t="s">
        <v>8</v>
      </c>
      <c r="FK7" s="29">
        <f>'2018'!P5</f>
        <v>0.55700000000000005</v>
      </c>
      <c r="FL7" s="29" t="str">
        <f>'2018'!Q5</f>
        <v>Met</v>
      </c>
      <c r="FM7" s="29">
        <f>'2019'!N5</f>
        <v>0.53900000000000003</v>
      </c>
      <c r="FN7" s="29" t="str">
        <f>'2019'!O5</f>
        <v>Not Met</v>
      </c>
      <c r="FO7" s="31">
        <f>'2020'!P5</f>
        <v>0.74199999999999999</v>
      </c>
      <c r="FP7" s="29" t="str">
        <f>'2020'!Q5</f>
        <v>Met</v>
      </c>
      <c r="FQ7" s="29">
        <v>1</v>
      </c>
      <c r="FR7" s="29" t="s">
        <v>7</v>
      </c>
      <c r="FS7" s="31">
        <v>1</v>
      </c>
      <c r="FT7" s="29" t="s">
        <v>7</v>
      </c>
      <c r="FU7" s="29" t="s">
        <v>17</v>
      </c>
      <c r="FV7" s="29" t="s">
        <v>17</v>
      </c>
      <c r="FW7" s="29">
        <f>'2016'!R5</f>
        <v>0.97899999999999998</v>
      </c>
      <c r="FX7" s="29" t="str">
        <f>'2016'!S5</f>
        <v>Met</v>
      </c>
      <c r="FY7" s="29">
        <v>0.432</v>
      </c>
      <c r="FZ7" s="29" t="s">
        <v>8</v>
      </c>
      <c r="GA7" s="29">
        <f>'2018'!R5</f>
        <v>0.879</v>
      </c>
      <c r="GB7" s="29" t="str">
        <f>'2018'!S5</f>
        <v>Met</v>
      </c>
      <c r="GC7" s="29">
        <f>'2019'!P5</f>
        <v>0.74299999999999999</v>
      </c>
      <c r="GD7" s="29" t="str">
        <f>'2019'!Q5</f>
        <v>Not Met</v>
      </c>
      <c r="GE7" s="29">
        <f>'2020'!R5</f>
        <v>0.93200000000000005</v>
      </c>
      <c r="GF7" s="29" t="str">
        <f>'2020'!S5</f>
        <v>Met</v>
      </c>
      <c r="GG7" s="29">
        <v>0.84699999999999998</v>
      </c>
      <c r="GH7" s="29" t="s">
        <v>8</v>
      </c>
      <c r="GI7" s="31">
        <v>0.76400000000000001</v>
      </c>
      <c r="GJ7" s="29" t="s">
        <v>8</v>
      </c>
      <c r="GK7" s="29">
        <f>'2020'!T5</f>
        <v>0.61099999999999999</v>
      </c>
      <c r="GL7" s="29" t="str">
        <f>'2020'!U5</f>
        <v>Met</v>
      </c>
      <c r="GM7" s="29">
        <v>0.76300000000000001</v>
      </c>
      <c r="GN7" s="29" t="s">
        <v>7</v>
      </c>
      <c r="GO7" s="31">
        <v>0.73299999999999998</v>
      </c>
      <c r="GP7" s="29" t="s">
        <v>8</v>
      </c>
      <c r="GQ7" s="33">
        <f>'2014'!K5</f>
        <v>6</v>
      </c>
      <c r="GR7" s="33">
        <f>'2015'!O5</f>
        <v>7</v>
      </c>
      <c r="GS7" s="33">
        <f>'2016'!T5</f>
        <v>9</v>
      </c>
      <c r="GT7" s="33">
        <v>10</v>
      </c>
      <c r="GU7" s="33">
        <f>'2018'!T5</f>
        <v>8</v>
      </c>
      <c r="GV7" s="33">
        <f>'2019'!R5</f>
        <v>8</v>
      </c>
      <c r="GW7" s="33">
        <f>'2020'!V5</f>
        <v>9</v>
      </c>
      <c r="GX7" s="33">
        <v>10</v>
      </c>
      <c r="GY7" s="33">
        <v>10</v>
      </c>
      <c r="GZ7" s="33">
        <f>'2014'!L5</f>
        <v>5</v>
      </c>
      <c r="HA7" s="33">
        <f>'2015'!P5</f>
        <v>5</v>
      </c>
      <c r="HB7" s="33">
        <f>'2016'!U5</f>
        <v>7</v>
      </c>
      <c r="HC7" s="33">
        <v>4</v>
      </c>
      <c r="HD7" s="33">
        <f>'2018'!U5</f>
        <v>5</v>
      </c>
      <c r="HE7" s="33">
        <f>'2019'!S5</f>
        <v>5</v>
      </c>
      <c r="HF7" s="33">
        <f>'2014'!M5</f>
        <v>1</v>
      </c>
      <c r="HG7" s="33">
        <f>'2015'!Q5</f>
        <v>2</v>
      </c>
      <c r="HH7" s="33">
        <f>'2016'!V5</f>
        <v>2</v>
      </c>
      <c r="HI7" s="33">
        <v>6</v>
      </c>
      <c r="HJ7" s="33">
        <f>'2018'!V5</f>
        <v>3</v>
      </c>
      <c r="HK7" s="33">
        <f>'2019'!T5</f>
        <v>3</v>
      </c>
      <c r="HL7" s="29">
        <f>'2014'!N5</f>
        <v>0.83299999999999996</v>
      </c>
      <c r="HM7" s="33">
        <f>'2015'!R5</f>
        <v>0.71399999999999997</v>
      </c>
      <c r="HN7" s="29">
        <f>'2016'!W5</f>
        <v>0.78</v>
      </c>
      <c r="HO7" s="29">
        <v>0.4</v>
      </c>
      <c r="HP7" s="29">
        <f>'2018'!W5</f>
        <v>0.63</v>
      </c>
      <c r="HQ7" s="29">
        <f>'2019'!U5</f>
        <v>0.63</v>
      </c>
      <c r="HR7" s="36">
        <f>'2020'!W5</f>
        <v>6</v>
      </c>
      <c r="HS7" s="36">
        <v>7</v>
      </c>
      <c r="HT7" s="36">
        <v>8</v>
      </c>
      <c r="HU7" s="29">
        <f>'2014'!O5</f>
        <v>1</v>
      </c>
      <c r="HV7" s="29">
        <f>'2015'!S5</f>
        <v>0.75</v>
      </c>
      <c r="HW7" s="29">
        <v>0.75</v>
      </c>
      <c r="HX7" s="29">
        <v>1</v>
      </c>
      <c r="HY7" s="29">
        <f>'2018'!X5</f>
        <v>1</v>
      </c>
      <c r="HZ7" s="2">
        <f>'2019'!V5</f>
        <v>0.75</v>
      </c>
      <c r="IA7" s="29">
        <f>'2020'!Z5</f>
        <v>1</v>
      </c>
      <c r="IB7" s="29">
        <v>0.75</v>
      </c>
      <c r="IC7" s="29">
        <v>1</v>
      </c>
    </row>
    <row r="8" spans="1:237" ht="31.5" thickBot="1" x14ac:dyDescent="0.4">
      <c r="A8" s="28" t="s">
        <v>11</v>
      </c>
      <c r="B8" s="29">
        <f>'2014'!B6</f>
        <v>0.45900000000000002</v>
      </c>
      <c r="C8" s="29" t="str">
        <f>'2014'!C6</f>
        <v>Not Met</v>
      </c>
      <c r="D8" s="29">
        <f>'2015'!B6</f>
        <v>0.86299999999999999</v>
      </c>
      <c r="E8" s="29" t="str">
        <f>'2015'!C6</f>
        <v>Not Met</v>
      </c>
      <c r="F8" s="29" t="s">
        <v>17</v>
      </c>
      <c r="G8" s="29" t="s">
        <v>17</v>
      </c>
      <c r="H8" s="29" t="str">
        <f>'2014'!D6</f>
        <v>Met</v>
      </c>
      <c r="I8" s="29" t="str">
        <f>'2015'!D6</f>
        <v>Met</v>
      </c>
      <c r="J8" s="29" t="s">
        <v>17</v>
      </c>
      <c r="K8" s="29" t="s">
        <v>17</v>
      </c>
      <c r="L8" s="29" t="s">
        <v>17</v>
      </c>
      <c r="M8" s="29" t="s">
        <v>17</v>
      </c>
      <c r="N8" s="29">
        <f>'2015'!E6</f>
        <v>0.82</v>
      </c>
      <c r="O8" s="29" t="str">
        <f>'2015'!F6</f>
        <v>Not Met</v>
      </c>
      <c r="P8" s="29" t="s">
        <v>17</v>
      </c>
      <c r="Q8" s="29" t="s">
        <v>17</v>
      </c>
      <c r="R8" s="29" t="s">
        <v>17</v>
      </c>
      <c r="S8" s="29" t="s">
        <v>17</v>
      </c>
      <c r="T8" s="30">
        <f>'2015'!G6</f>
        <v>0.66</v>
      </c>
      <c r="U8" s="29" t="str">
        <f>'2015'!H6</f>
        <v>Not Met</v>
      </c>
      <c r="V8" s="29" t="s">
        <v>17</v>
      </c>
      <c r="W8" s="29" t="s">
        <v>17</v>
      </c>
      <c r="X8" s="29" t="s">
        <v>17</v>
      </c>
      <c r="Y8" s="30" t="s">
        <v>17</v>
      </c>
      <c r="Z8" s="30">
        <f>'2016'!B6</f>
        <v>0.96</v>
      </c>
      <c r="AA8" s="29" t="s">
        <v>7</v>
      </c>
      <c r="AB8" s="30">
        <v>0.87</v>
      </c>
      <c r="AC8" s="29" t="str">
        <f>'2016'!C6</f>
        <v>Met</v>
      </c>
      <c r="AD8" s="30">
        <f>'2018'!B6</f>
        <v>0.71</v>
      </c>
      <c r="AE8" s="29" t="str">
        <f>'2018'!C6</f>
        <v>Met</v>
      </c>
      <c r="AF8" s="29" t="str">
        <f>'2019'!B6</f>
        <v>Not Reported</v>
      </c>
      <c r="AG8" s="29" t="str">
        <f>'2019'!C6</f>
        <v>Met</v>
      </c>
      <c r="AH8" s="30">
        <f>'2020'!B6</f>
        <v>1.02</v>
      </c>
      <c r="AI8" s="29" t="str">
        <f>'2020'!C6</f>
        <v>Not Met</v>
      </c>
      <c r="AJ8" s="30">
        <v>1.05</v>
      </c>
      <c r="AK8" s="29" t="s">
        <v>8</v>
      </c>
      <c r="AL8" s="30">
        <v>0.93</v>
      </c>
      <c r="AM8" s="29" t="s">
        <v>7</v>
      </c>
      <c r="AN8" s="29" t="s">
        <v>17</v>
      </c>
      <c r="AO8" s="29" t="s">
        <v>17</v>
      </c>
      <c r="AP8" s="29">
        <f>'2016'!B6</f>
        <v>0.96</v>
      </c>
      <c r="AQ8" s="29" t="str">
        <f>'2016'!C6</f>
        <v>Met</v>
      </c>
      <c r="AR8" s="29">
        <v>0.77</v>
      </c>
      <c r="AS8" s="29" t="s">
        <v>18</v>
      </c>
      <c r="AT8" s="29">
        <f>'2018'!D6</f>
        <v>0.78300000000000003</v>
      </c>
      <c r="AU8" s="29" t="str">
        <f>'2018'!E6</f>
        <v>Met</v>
      </c>
      <c r="AV8" s="29">
        <f>'2019'!D6</f>
        <v>0.81299999999999994</v>
      </c>
      <c r="AW8" s="29" t="str">
        <f>'2019'!E6</f>
        <v>Met</v>
      </c>
      <c r="AX8" s="29" t="s">
        <v>196</v>
      </c>
      <c r="AY8" s="29" t="s">
        <v>17</v>
      </c>
      <c r="AZ8" s="29">
        <v>0.79200000000000004</v>
      </c>
      <c r="BA8" s="29" t="s">
        <v>7</v>
      </c>
      <c r="BB8" s="31">
        <v>0.85099999999999998</v>
      </c>
      <c r="BC8" s="29" t="s">
        <v>7</v>
      </c>
      <c r="BD8" s="29" t="s">
        <v>17</v>
      </c>
      <c r="BE8" s="29" t="s">
        <v>17</v>
      </c>
      <c r="BF8" s="29">
        <f>'2016'!F6</f>
        <v>0.372</v>
      </c>
      <c r="BG8" s="29" t="str">
        <f>'2016'!G6</f>
        <v>Not Met</v>
      </c>
      <c r="BH8" s="29">
        <v>0.51700000000000002</v>
      </c>
      <c r="BI8" s="29" t="s">
        <v>7</v>
      </c>
      <c r="BJ8" s="29">
        <f>'2018'!F6</f>
        <v>0.47899999999999998</v>
      </c>
      <c r="BK8" s="29" t="str">
        <f>'2018'!G6</f>
        <v>Not Met</v>
      </c>
      <c r="BL8" s="29" t="str">
        <f>'2019'!F6</f>
        <v>Not Reported</v>
      </c>
      <c r="BM8" s="29" t="str">
        <f>'2019'!G6</f>
        <v>Met</v>
      </c>
      <c r="BN8" s="29">
        <f>'2020'!F6</f>
        <v>0.58499999999999996</v>
      </c>
      <c r="BO8" s="29" t="str">
        <f>'2020'!G6</f>
        <v>Met</v>
      </c>
      <c r="BP8" s="29">
        <v>0.52900000000000003</v>
      </c>
      <c r="BQ8" s="29" t="s">
        <v>8</v>
      </c>
      <c r="BR8" s="31">
        <v>0.55900000000000005</v>
      </c>
      <c r="BS8" s="29" t="s">
        <v>7</v>
      </c>
      <c r="BT8" s="29" t="s">
        <v>17</v>
      </c>
      <c r="BU8" s="29" t="s">
        <v>17</v>
      </c>
      <c r="BV8" s="29">
        <v>0.55700000000000005</v>
      </c>
      <c r="BW8" s="29" t="str">
        <f>'2016'!I6</f>
        <v>Met</v>
      </c>
      <c r="BX8" s="29">
        <v>0.59599999999999997</v>
      </c>
      <c r="BY8" s="29" t="s">
        <v>7</v>
      </c>
      <c r="BZ8" s="29">
        <f>'2020'!H6</f>
        <v>0.59399999999999997</v>
      </c>
      <c r="CA8" s="29" t="str">
        <f>'2020'!I6</f>
        <v>Not Met</v>
      </c>
      <c r="CB8" s="29">
        <v>0.67400000000000004</v>
      </c>
      <c r="CC8" s="29" t="s">
        <v>7</v>
      </c>
      <c r="CD8" s="31">
        <v>0.81499999999999995</v>
      </c>
      <c r="CE8" s="29" t="s">
        <v>7</v>
      </c>
      <c r="CF8" s="29" t="s">
        <v>17</v>
      </c>
      <c r="CG8" s="29" t="s">
        <v>17</v>
      </c>
      <c r="CH8" s="29">
        <f>'2016'!J6</f>
        <v>0.80600000000000005</v>
      </c>
      <c r="CI8" s="29" t="str">
        <f>'2016'!K6</f>
        <v>Met</v>
      </c>
      <c r="CJ8" s="29">
        <v>0.81200000000000006</v>
      </c>
      <c r="CK8" s="29" t="s">
        <v>7</v>
      </c>
      <c r="CL8" s="29">
        <f>'2018'!J6</f>
        <v>0.84899999999999998</v>
      </c>
      <c r="CM8" s="29" t="str">
        <f>'2018'!K6</f>
        <v>Met</v>
      </c>
      <c r="CN8" s="29">
        <f>'2019'!H6</f>
        <v>0.85699999999999998</v>
      </c>
      <c r="CO8" s="29" t="str">
        <f>'2019'!I6</f>
        <v>Met</v>
      </c>
      <c r="CP8" s="29">
        <f>'2020'!J6</f>
        <v>0.877</v>
      </c>
      <c r="CQ8" s="29" t="str">
        <f>'2020'!K6</f>
        <v>Met</v>
      </c>
      <c r="CR8" s="29">
        <v>0.873</v>
      </c>
      <c r="CS8" s="29" t="s">
        <v>7</v>
      </c>
      <c r="CT8" s="31">
        <v>0.86799999999999999</v>
      </c>
      <c r="CU8" s="29" t="s">
        <v>7</v>
      </c>
      <c r="CV8" s="29" t="s">
        <v>17</v>
      </c>
      <c r="CW8" s="29" t="s">
        <v>17</v>
      </c>
      <c r="CX8" s="29">
        <f>'2016'!L6</f>
        <v>1</v>
      </c>
      <c r="CY8" s="29" t="str">
        <f>'2016'!M6</f>
        <v>Met</v>
      </c>
      <c r="CZ8" s="29">
        <v>0.81</v>
      </c>
      <c r="DA8" s="29" t="s">
        <v>7</v>
      </c>
      <c r="DB8" s="32">
        <v>0.73</v>
      </c>
      <c r="DC8" s="29" t="s">
        <v>8</v>
      </c>
      <c r="DD8" s="29">
        <f>'2019'!J6</f>
        <v>0.69</v>
      </c>
      <c r="DE8" s="29" t="str">
        <f>'2019'!K6</f>
        <v>Not Met</v>
      </c>
      <c r="DF8" s="29">
        <f>'2020'!L6</f>
        <v>0.97</v>
      </c>
      <c r="DG8" s="29" t="str">
        <f>'2020'!M6</f>
        <v>Met</v>
      </c>
      <c r="DH8" s="29">
        <v>0.99</v>
      </c>
      <c r="DI8" s="29" t="s">
        <v>7</v>
      </c>
      <c r="DJ8" s="29">
        <v>0.98</v>
      </c>
      <c r="DK8" s="29" t="s">
        <v>7</v>
      </c>
      <c r="DL8" s="29">
        <f>'2014'!E6</f>
        <v>1</v>
      </c>
      <c r="DM8" s="29" t="str">
        <f>'2014'!F6</f>
        <v>Met</v>
      </c>
      <c r="DN8" s="29">
        <f>'2015'!I6</f>
        <v>1</v>
      </c>
      <c r="DO8" s="29" t="str">
        <f>'2015'!J6</f>
        <v>Met</v>
      </c>
      <c r="DP8" s="29" t="s">
        <v>17</v>
      </c>
      <c r="DQ8" s="29" t="s">
        <v>17</v>
      </c>
      <c r="DR8" s="29" t="s">
        <v>17</v>
      </c>
      <c r="DS8" s="29" t="str">
        <f>'2014'!G6</f>
        <v>Met</v>
      </c>
      <c r="DT8" s="29" t="str">
        <f>'2015'!K6</f>
        <v>Met</v>
      </c>
      <c r="DU8" s="29" t="s">
        <v>17</v>
      </c>
      <c r="DV8" s="29" t="s">
        <v>17</v>
      </c>
      <c r="DW8" s="29" t="s">
        <v>17</v>
      </c>
      <c r="DX8" s="29">
        <f>'2014'!H6</f>
        <v>1</v>
      </c>
      <c r="DY8" s="29" t="str">
        <f>'2014'!I6</f>
        <v>Met</v>
      </c>
      <c r="DZ8" s="29">
        <f>'2015'!L6</f>
        <v>1</v>
      </c>
      <c r="EA8" s="29" t="str">
        <f>'2015'!M6</f>
        <v>Met</v>
      </c>
      <c r="EB8" s="29" t="s">
        <v>17</v>
      </c>
      <c r="EC8" s="29" t="s">
        <v>17</v>
      </c>
      <c r="ED8" s="29" t="s">
        <v>17</v>
      </c>
      <c r="EE8" s="29" t="str">
        <f>'2014'!J6</f>
        <v>Met</v>
      </c>
      <c r="EF8" s="29" t="str">
        <f>'2015'!N6</f>
        <v>Met</v>
      </c>
      <c r="EG8" s="29" t="s">
        <v>17</v>
      </c>
      <c r="EH8" s="29" t="s">
        <v>17</v>
      </c>
      <c r="EI8" s="29" t="s">
        <v>17</v>
      </c>
      <c r="EJ8" s="29" t="s">
        <v>17</v>
      </c>
      <c r="EK8" s="29" t="s">
        <v>17</v>
      </c>
      <c r="EL8" s="29" t="s">
        <v>17</v>
      </c>
      <c r="EM8" s="29">
        <v>0.64</v>
      </c>
      <c r="EN8" s="29" t="s">
        <v>8</v>
      </c>
      <c r="EO8" s="29" t="s">
        <v>17</v>
      </c>
      <c r="EP8" s="29" t="s">
        <v>17</v>
      </c>
      <c r="EQ8" s="34">
        <v>125</v>
      </c>
      <c r="ER8" s="29" t="str">
        <f>'2016'!O6</f>
        <v>Met</v>
      </c>
      <c r="ES8" s="34">
        <v>127.9</v>
      </c>
      <c r="ET8" s="29" t="s">
        <v>7</v>
      </c>
      <c r="EU8" s="34">
        <f>'2018'!N6</f>
        <v>105.5</v>
      </c>
      <c r="EV8" s="29" t="str">
        <f>'2018'!O6</f>
        <v>Met</v>
      </c>
      <c r="EW8" s="34">
        <f>'2019'!L6</f>
        <v>96.5</v>
      </c>
      <c r="EX8" s="29" t="str">
        <f>'2019'!M6</f>
        <v>Met</v>
      </c>
      <c r="EY8" s="34">
        <f>'2020'!N6</f>
        <v>71.7</v>
      </c>
      <c r="EZ8" s="29" t="str">
        <f>'2020'!O6</f>
        <v>Met</v>
      </c>
      <c r="FA8" s="34">
        <v>66.2</v>
      </c>
      <c r="FB8" s="29" t="s">
        <v>7</v>
      </c>
      <c r="FC8" s="34">
        <v>77.099999999999994</v>
      </c>
      <c r="FD8" s="29" t="s">
        <v>7</v>
      </c>
      <c r="FE8" s="29" t="s">
        <v>17</v>
      </c>
      <c r="FF8" s="29" t="s">
        <v>17</v>
      </c>
      <c r="FG8" s="29">
        <f>'2016'!P6</f>
        <v>0.16200000000000001</v>
      </c>
      <c r="FH8" s="29" t="str">
        <f>'2016'!Q6</f>
        <v>Not Met</v>
      </c>
      <c r="FI8" s="29">
        <v>0.26200000000000001</v>
      </c>
      <c r="FJ8" s="29" t="s">
        <v>7</v>
      </c>
      <c r="FK8" s="29">
        <f>'2018'!P6</f>
        <v>0.64900000000000002</v>
      </c>
      <c r="FL8" s="29" t="str">
        <f>'2018'!Q6</f>
        <v>Met</v>
      </c>
      <c r="FM8" s="29">
        <f>'2019'!N6</f>
        <v>0.72899999999999998</v>
      </c>
      <c r="FN8" s="29" t="str">
        <f>'2019'!O6</f>
        <v>Met</v>
      </c>
      <c r="FO8" s="31">
        <f>'2020'!P6</f>
        <v>0.83099999999999996</v>
      </c>
      <c r="FP8" s="29" t="str">
        <f>'2020'!Q6</f>
        <v>Met</v>
      </c>
      <c r="FQ8" s="29">
        <v>0.86899999999999999</v>
      </c>
      <c r="FR8" s="29" t="s">
        <v>7</v>
      </c>
      <c r="FS8" s="31">
        <v>0.85599999999999998</v>
      </c>
      <c r="FT8" s="29" t="s">
        <v>8</v>
      </c>
      <c r="FU8" s="29" t="s">
        <v>17</v>
      </c>
      <c r="FV8" s="29" t="s">
        <v>17</v>
      </c>
      <c r="FW8" s="29">
        <f>'2016'!R6</f>
        <v>0.98299999999999998</v>
      </c>
      <c r="FX8" s="29" t="str">
        <f>'2016'!S6</f>
        <v>Met</v>
      </c>
      <c r="FY8" s="29">
        <v>0.82499999999999996</v>
      </c>
      <c r="FZ8" s="29" t="s">
        <v>18</v>
      </c>
      <c r="GA8" s="29">
        <f>'2018'!R6</f>
        <v>0.95799999999999996</v>
      </c>
      <c r="GB8" s="29" t="str">
        <f>'2018'!S6</f>
        <v>Met</v>
      </c>
      <c r="GC8" s="29">
        <f>'2019'!P6</f>
        <v>0.95699999999999996</v>
      </c>
      <c r="GD8" s="29" t="str">
        <f>'2019'!Q6</f>
        <v>Met</v>
      </c>
      <c r="GE8" s="29">
        <f>'2020'!R6</f>
        <v>0.95399999999999996</v>
      </c>
      <c r="GF8" s="29" t="str">
        <f>'2020'!S6</f>
        <v>Met</v>
      </c>
      <c r="GG8" s="29">
        <v>0.96299999999999997</v>
      </c>
      <c r="GH8" s="29" t="s">
        <v>7</v>
      </c>
      <c r="GI8" s="31">
        <v>0.99299999999999999</v>
      </c>
      <c r="GJ8" s="29" t="s">
        <v>7</v>
      </c>
      <c r="GK8" s="29">
        <f>'2020'!T6</f>
        <v>0.96199999999999997</v>
      </c>
      <c r="GL8" s="29" t="str">
        <f>'2020'!U6</f>
        <v>Met</v>
      </c>
      <c r="GM8" s="29">
        <v>0.96799999999999997</v>
      </c>
      <c r="GN8" s="29" t="s">
        <v>7</v>
      </c>
      <c r="GO8" s="31">
        <v>0.96699999999999997</v>
      </c>
      <c r="GP8" s="29" t="s">
        <v>7</v>
      </c>
      <c r="GQ8" s="33">
        <f>'2014'!K6</f>
        <v>6</v>
      </c>
      <c r="GR8" s="33">
        <f>'2015'!O6</f>
        <v>8</v>
      </c>
      <c r="GS8" s="33">
        <f>'2016'!T6</f>
        <v>9</v>
      </c>
      <c r="GT8" s="33">
        <v>10</v>
      </c>
      <c r="GU8" s="33">
        <f>'2018'!T6</f>
        <v>8</v>
      </c>
      <c r="GV8" s="33">
        <f>'2019'!R6</f>
        <v>8</v>
      </c>
      <c r="GW8" s="33">
        <f>'2020'!V6</f>
        <v>9</v>
      </c>
      <c r="GX8" s="33">
        <v>10</v>
      </c>
      <c r="GY8" s="33">
        <v>10</v>
      </c>
      <c r="GZ8" s="33">
        <f>'2014'!L6</f>
        <v>5</v>
      </c>
      <c r="HA8" s="33">
        <f>'2015'!P6</f>
        <v>5</v>
      </c>
      <c r="HB8" s="33">
        <f>'2016'!U6</f>
        <v>7</v>
      </c>
      <c r="HC8" s="33">
        <v>9</v>
      </c>
      <c r="HD8" s="33">
        <f>'2018'!U6</f>
        <v>6</v>
      </c>
      <c r="HE8" s="33">
        <f>'2019'!S6</f>
        <v>7</v>
      </c>
      <c r="HF8" s="33">
        <f>'2014'!M6</f>
        <v>1</v>
      </c>
      <c r="HG8" s="33">
        <f>'2015'!Q6</f>
        <v>3</v>
      </c>
      <c r="HH8" s="33">
        <f>'2016'!V6</f>
        <v>2</v>
      </c>
      <c r="HI8" s="33">
        <v>1</v>
      </c>
      <c r="HJ8" s="33">
        <f>'2018'!V6</f>
        <v>2</v>
      </c>
      <c r="HK8" s="33">
        <f>'2019'!T6</f>
        <v>1</v>
      </c>
      <c r="HL8" s="29">
        <f>'2014'!N6</f>
        <v>0.83299999999999996</v>
      </c>
      <c r="HM8" s="33">
        <f>'2015'!R6</f>
        <v>0.625</v>
      </c>
      <c r="HN8" s="29">
        <f>'2016'!W6</f>
        <v>0.78</v>
      </c>
      <c r="HO8" s="29">
        <v>0.9</v>
      </c>
      <c r="HP8" s="29">
        <f>'2018'!W6</f>
        <v>0.75</v>
      </c>
      <c r="HQ8" s="29">
        <f>'2019'!U6</f>
        <v>0.88</v>
      </c>
      <c r="HR8" s="36">
        <f>'2020'!W6</f>
        <v>7</v>
      </c>
      <c r="HS8" s="36">
        <v>8</v>
      </c>
      <c r="HT8" s="36">
        <v>9</v>
      </c>
      <c r="HU8" s="29">
        <f>'2014'!O6</f>
        <v>1</v>
      </c>
      <c r="HV8" s="29">
        <f>'2015'!S6</f>
        <v>0.75</v>
      </c>
      <c r="HW8" s="29">
        <f>'2016'!X6</f>
        <v>0.75</v>
      </c>
      <c r="HX8" s="29">
        <v>1</v>
      </c>
      <c r="HY8" s="29">
        <f>'2018'!X6</f>
        <v>0.75</v>
      </c>
      <c r="HZ8" s="29">
        <f>'2019'!V6</f>
        <v>1</v>
      </c>
      <c r="IA8" s="29">
        <f>'2020'!Z6</f>
        <v>1</v>
      </c>
      <c r="IB8" s="29">
        <v>1</v>
      </c>
      <c r="IC8" s="29">
        <v>1</v>
      </c>
    </row>
    <row r="9" spans="1:237" ht="31.5" thickBot="1" x14ac:dyDescent="0.4">
      <c r="A9" s="28" t="s">
        <v>12</v>
      </c>
      <c r="B9" s="29">
        <f>'2014'!B7</f>
        <v>0.999</v>
      </c>
      <c r="C9" s="29" t="str">
        <f>'2014'!C7</f>
        <v>Met</v>
      </c>
      <c r="D9" s="29">
        <f>'2015'!B7</f>
        <v>0.73499999999999999</v>
      </c>
      <c r="E9" s="29" t="str">
        <f>'2015'!C7</f>
        <v>Not Met</v>
      </c>
      <c r="F9" s="29" t="s">
        <v>17</v>
      </c>
      <c r="G9" s="29" t="s">
        <v>17</v>
      </c>
      <c r="H9" s="29" t="str">
        <f>'2014'!D7</f>
        <v>Met</v>
      </c>
      <c r="I9" s="29" t="str">
        <f>'2015'!D7</f>
        <v>Met</v>
      </c>
      <c r="J9" s="29" t="s">
        <v>17</v>
      </c>
      <c r="K9" s="29" t="s">
        <v>17</v>
      </c>
      <c r="L9" s="29" t="s">
        <v>17</v>
      </c>
      <c r="M9" s="29" t="s">
        <v>17</v>
      </c>
      <c r="N9" s="29" t="str">
        <f>'2015'!E7</f>
        <v>NA</v>
      </c>
      <c r="O9" s="29" t="str">
        <f>'2015'!F7</f>
        <v>NA</v>
      </c>
      <c r="P9" s="29" t="s">
        <v>17</v>
      </c>
      <c r="Q9" s="29" t="s">
        <v>17</v>
      </c>
      <c r="R9" s="29" t="s">
        <v>17</v>
      </c>
      <c r="S9" s="29" t="s">
        <v>17</v>
      </c>
      <c r="T9" s="30">
        <f>'2015'!G7</f>
        <v>0.68</v>
      </c>
      <c r="U9" s="29" t="str">
        <f>'2015'!H7</f>
        <v>Not Met</v>
      </c>
      <c r="V9" s="29" t="s">
        <v>17</v>
      </c>
      <c r="W9" s="29" t="s">
        <v>17</v>
      </c>
      <c r="X9" s="29" t="s">
        <v>17</v>
      </c>
      <c r="Y9" s="30" t="s">
        <v>17</v>
      </c>
      <c r="Z9" s="30">
        <f>'2016'!B7</f>
        <v>0.93</v>
      </c>
      <c r="AA9" s="29" t="s">
        <v>7</v>
      </c>
      <c r="AB9" s="30">
        <v>0.89</v>
      </c>
      <c r="AC9" s="29" t="str">
        <f>'2016'!C7</f>
        <v>Met</v>
      </c>
      <c r="AD9" s="30">
        <f>'2018'!B7</f>
        <v>0.78</v>
      </c>
      <c r="AE9" s="29" t="str">
        <f>'2018'!C7</f>
        <v>Met</v>
      </c>
      <c r="AF9" s="29" t="str">
        <f>'2019'!B7</f>
        <v>Not Reported</v>
      </c>
      <c r="AG9" s="29" t="str">
        <f>'2019'!C7</f>
        <v>Met</v>
      </c>
      <c r="AH9" s="30">
        <f>'2020'!B7</f>
        <v>1.08</v>
      </c>
      <c r="AI9" s="29" t="str">
        <f>'2020'!C7</f>
        <v>Not Met</v>
      </c>
      <c r="AJ9" s="30">
        <v>1.1200000000000001</v>
      </c>
      <c r="AK9" s="29" t="s">
        <v>8</v>
      </c>
      <c r="AL9" s="30">
        <v>0.89</v>
      </c>
      <c r="AM9" s="29" t="s">
        <v>7</v>
      </c>
      <c r="AN9" s="29" t="s">
        <v>17</v>
      </c>
      <c r="AO9" s="29" t="s">
        <v>17</v>
      </c>
      <c r="AP9" s="29">
        <f>'2016'!B7</f>
        <v>0.93</v>
      </c>
      <c r="AQ9" s="29" t="str">
        <f>'2016'!C7</f>
        <v>Met</v>
      </c>
      <c r="AR9" s="29">
        <v>0.58299999999999996</v>
      </c>
      <c r="AS9" s="29" t="s">
        <v>8</v>
      </c>
      <c r="AT9" s="29">
        <f>'2018'!D7</f>
        <v>0.58899999999999997</v>
      </c>
      <c r="AU9" s="29" t="str">
        <f>'2018'!E7</f>
        <v>Not Met</v>
      </c>
      <c r="AV9" s="29">
        <f>'2019'!D7</f>
        <v>0.58899999999999997</v>
      </c>
      <c r="AW9" s="29" t="str">
        <f>'2019'!E7</f>
        <v>Not Met</v>
      </c>
      <c r="AX9" s="29" t="s">
        <v>196</v>
      </c>
      <c r="AY9" s="29" t="s">
        <v>17</v>
      </c>
      <c r="AZ9" s="29">
        <v>0.625</v>
      </c>
      <c r="BA9" s="29" t="s">
        <v>8</v>
      </c>
      <c r="BB9" s="31">
        <v>0.70299999999999996</v>
      </c>
      <c r="BC9" s="29" t="s">
        <v>7</v>
      </c>
      <c r="BD9" s="29" t="s">
        <v>17</v>
      </c>
      <c r="BE9" s="29" t="s">
        <v>17</v>
      </c>
      <c r="BF9" s="29">
        <f>'2016'!F7</f>
        <v>0.248</v>
      </c>
      <c r="BG9" s="29" t="str">
        <f>'2016'!G7</f>
        <v>Not Met</v>
      </c>
      <c r="BH9" s="29">
        <v>0.36699999999999999</v>
      </c>
      <c r="BI9" s="29" t="s">
        <v>7</v>
      </c>
      <c r="BJ9" s="29">
        <f>'2018'!F7</f>
        <v>0.36799999999999999</v>
      </c>
      <c r="BK9" s="29" t="str">
        <f>'2018'!G7</f>
        <v>Not Met</v>
      </c>
      <c r="BL9" s="29" t="str">
        <f>'2019'!F7</f>
        <v>Not Reported</v>
      </c>
      <c r="BM9" s="29" t="str">
        <f>'2019'!G7</f>
        <v>Met</v>
      </c>
      <c r="BN9" s="29">
        <f>'2020'!F7</f>
        <v>0.36599999999999999</v>
      </c>
      <c r="BO9" s="29" t="str">
        <f>'2020'!G7</f>
        <v>Not Met</v>
      </c>
      <c r="BP9" s="29">
        <v>0.40500000000000003</v>
      </c>
      <c r="BQ9" s="29" t="s">
        <v>7</v>
      </c>
      <c r="BR9" s="31">
        <v>0.60299999999999998</v>
      </c>
      <c r="BS9" s="29" t="s">
        <v>7</v>
      </c>
      <c r="BT9" s="29" t="s">
        <v>17</v>
      </c>
      <c r="BU9" s="29" t="s">
        <v>17</v>
      </c>
      <c r="BV9" s="29">
        <f>'2016'!H7</f>
        <v>0.60899999999999999</v>
      </c>
      <c r="BW9" s="29" t="str">
        <f>'2016'!I7</f>
        <v>Met</v>
      </c>
      <c r="BX9" s="29">
        <v>0.65600000000000003</v>
      </c>
      <c r="BY9" s="29" t="s">
        <v>7</v>
      </c>
      <c r="BZ9" s="29">
        <f>'2020'!H7</f>
        <v>0.62</v>
      </c>
      <c r="CA9" s="29" t="str">
        <f>'2020'!I7</f>
        <v>Not Met</v>
      </c>
      <c r="CB9" s="29">
        <v>0.65</v>
      </c>
      <c r="CC9" s="29" t="s">
        <v>7</v>
      </c>
      <c r="CD9" s="31">
        <v>0.71099999999999997</v>
      </c>
      <c r="CE9" s="29" t="s">
        <v>7</v>
      </c>
      <c r="CF9" s="29" t="s">
        <v>17</v>
      </c>
      <c r="CG9" s="29" t="s">
        <v>17</v>
      </c>
      <c r="CH9" s="29">
        <f>'2016'!J7</f>
        <v>0.75</v>
      </c>
      <c r="CI9" s="29" t="str">
        <f>'2016'!K7</f>
        <v>Met</v>
      </c>
      <c r="CJ9" s="29">
        <v>0.78900000000000003</v>
      </c>
      <c r="CK9" s="29" t="s">
        <v>7</v>
      </c>
      <c r="CL9" s="29">
        <f>'2018'!J7</f>
        <v>0.80300000000000005</v>
      </c>
      <c r="CM9" s="29" t="str">
        <f>'2018'!K7</f>
        <v>Met</v>
      </c>
      <c r="CN9" s="29">
        <f>'2019'!H7</f>
        <v>0.83599999999999997</v>
      </c>
      <c r="CO9" s="29" t="str">
        <f>'2019'!I7</f>
        <v>Met</v>
      </c>
      <c r="CP9" s="29">
        <f>'2020'!J7</f>
        <v>0.85399999999999998</v>
      </c>
      <c r="CQ9" s="29" t="str">
        <f>'2020'!K7</f>
        <v>Met</v>
      </c>
      <c r="CR9" s="29">
        <v>0.86599999999999999</v>
      </c>
      <c r="CS9" s="29" t="s">
        <v>7</v>
      </c>
      <c r="CT9" s="31">
        <v>0.84299999999999997</v>
      </c>
      <c r="CU9" s="29" t="s">
        <v>7</v>
      </c>
      <c r="CV9" s="29" t="s">
        <v>17</v>
      </c>
      <c r="CW9" s="29" t="s">
        <v>17</v>
      </c>
      <c r="CX9" s="29">
        <f>'2016'!L7</f>
        <v>1</v>
      </c>
      <c r="CY9" s="29" t="str">
        <f>'2016'!M7</f>
        <v>Met</v>
      </c>
      <c r="CZ9" s="29">
        <v>0.52</v>
      </c>
      <c r="DA9" s="29" t="s">
        <v>8</v>
      </c>
      <c r="DB9" s="32">
        <v>0.49280265229163644</v>
      </c>
      <c r="DC9" s="29" t="s">
        <v>8</v>
      </c>
      <c r="DD9" s="29">
        <f>'2019'!J7</f>
        <v>0.64</v>
      </c>
      <c r="DE9" s="29" t="str">
        <f>'2019'!K7</f>
        <v>Not Met</v>
      </c>
      <c r="DF9" s="29">
        <f>'2020'!L7</f>
        <v>0.92</v>
      </c>
      <c r="DG9" s="29" t="str">
        <f>'2020'!M7</f>
        <v>Met</v>
      </c>
      <c r="DH9" s="29">
        <v>0.92</v>
      </c>
      <c r="DI9" s="29" t="s">
        <v>7</v>
      </c>
      <c r="DJ9" s="29">
        <v>0.97</v>
      </c>
      <c r="DK9" s="29" t="s">
        <v>7</v>
      </c>
      <c r="DL9" s="29">
        <f>'2014'!E7</f>
        <v>0.60499999999999998</v>
      </c>
      <c r="DM9" s="29" t="str">
        <f>'2014'!F7</f>
        <v>Not Met</v>
      </c>
      <c r="DN9" s="29">
        <f>'2015'!I7</f>
        <v>0.81899999999999995</v>
      </c>
      <c r="DO9" s="29" t="str">
        <f>'2015'!J7</f>
        <v>Not Met</v>
      </c>
      <c r="DP9" s="29" t="s">
        <v>17</v>
      </c>
      <c r="DQ9" s="29" t="s">
        <v>17</v>
      </c>
      <c r="DR9" s="29" t="s">
        <v>17</v>
      </c>
      <c r="DS9" s="29" t="str">
        <f>'2014'!G7</f>
        <v>Met</v>
      </c>
      <c r="DT9" s="29" t="str">
        <f>'2015'!K7</f>
        <v>Met</v>
      </c>
      <c r="DU9" s="29" t="s">
        <v>17</v>
      </c>
      <c r="DV9" s="29" t="s">
        <v>17</v>
      </c>
      <c r="DW9" s="29" t="s">
        <v>17</v>
      </c>
      <c r="DX9" s="29">
        <f>'2014'!H7</f>
        <v>0.83599999999999997</v>
      </c>
      <c r="DY9" s="29" t="str">
        <f>'2014'!I7</f>
        <v>Not Met</v>
      </c>
      <c r="DZ9" s="29">
        <f>'2015'!L7</f>
        <v>0.88600000000000001</v>
      </c>
      <c r="EA9" s="29" t="str">
        <f>'2015'!M7</f>
        <v>Not Met</v>
      </c>
      <c r="EB9" s="29" t="s">
        <v>17</v>
      </c>
      <c r="EC9" s="29" t="s">
        <v>17</v>
      </c>
      <c r="ED9" s="29" t="s">
        <v>17</v>
      </c>
      <c r="EE9" s="29" t="str">
        <f>'2014'!J7</f>
        <v>Met</v>
      </c>
      <c r="EF9" s="29" t="str">
        <f>'2015'!N7</f>
        <v>Met</v>
      </c>
      <c r="EG9" s="29" t="s">
        <v>17</v>
      </c>
      <c r="EH9" s="29" t="s">
        <v>17</v>
      </c>
      <c r="EI9" s="29" t="s">
        <v>17</v>
      </c>
      <c r="EJ9" s="29" t="s">
        <v>17</v>
      </c>
      <c r="EK9" s="29" t="s">
        <v>17</v>
      </c>
      <c r="EL9" s="29" t="s">
        <v>17</v>
      </c>
      <c r="EM9" s="29">
        <v>0.93</v>
      </c>
      <c r="EN9" s="29" t="s">
        <v>7</v>
      </c>
      <c r="EO9" s="29" t="s">
        <v>17</v>
      </c>
      <c r="EP9" s="29" t="s">
        <v>17</v>
      </c>
      <c r="EQ9" s="30" t="s">
        <v>30</v>
      </c>
      <c r="ER9" s="29" t="str">
        <f>'2016'!O7</f>
        <v>Met</v>
      </c>
      <c r="ES9" s="33">
        <v>64.099999999999994</v>
      </c>
      <c r="ET9" s="29" t="s">
        <v>7</v>
      </c>
      <c r="EU9" s="34">
        <f>'2018'!N7</f>
        <v>64.2</v>
      </c>
      <c r="EV9" s="29" t="str">
        <f>'2018'!O7</f>
        <v>Met</v>
      </c>
      <c r="EW9" s="34">
        <f>'2019'!L7</f>
        <v>85.7</v>
      </c>
      <c r="EX9" s="29" t="str">
        <f>'2019'!M7</f>
        <v>Not Met</v>
      </c>
      <c r="EY9" s="34">
        <f>'2020'!N7</f>
        <v>67.400000000000006</v>
      </c>
      <c r="EZ9" s="29" t="str">
        <f>'2020'!O7</f>
        <v>Met</v>
      </c>
      <c r="FA9" s="34">
        <v>37.799999999999997</v>
      </c>
      <c r="FB9" s="29" t="s">
        <v>7</v>
      </c>
      <c r="FC9" s="34">
        <v>43</v>
      </c>
      <c r="FD9" s="29" t="s">
        <v>7</v>
      </c>
      <c r="FE9" s="29" t="s">
        <v>17</v>
      </c>
      <c r="FF9" s="29" t="s">
        <v>17</v>
      </c>
      <c r="FG9" s="29">
        <f>'2016'!P7</f>
        <v>0.74099999999999999</v>
      </c>
      <c r="FH9" s="29" t="str">
        <f>'2016'!Q7</f>
        <v>Met</v>
      </c>
      <c r="FI9" s="29">
        <v>0.30499999999999999</v>
      </c>
      <c r="FJ9" s="29" t="s">
        <v>8</v>
      </c>
      <c r="FK9" s="29">
        <f>'2018'!P7</f>
        <v>1</v>
      </c>
      <c r="FL9" s="29" t="str">
        <f>'2018'!Q7</f>
        <v>Met</v>
      </c>
      <c r="FM9" s="29">
        <f>'2019'!N7</f>
        <v>1</v>
      </c>
      <c r="FN9" s="29" t="str">
        <f>'2019'!O7</f>
        <v>Met</v>
      </c>
      <c r="FO9" s="31">
        <f>'2020'!P7</f>
        <v>1</v>
      </c>
      <c r="FP9" s="29" t="str">
        <f>'2020'!Q7</f>
        <v>Met</v>
      </c>
      <c r="FQ9" s="29">
        <v>1</v>
      </c>
      <c r="FR9" s="29" t="s">
        <v>7</v>
      </c>
      <c r="FS9" s="31">
        <v>1</v>
      </c>
      <c r="FT9" s="29" t="s">
        <v>7</v>
      </c>
      <c r="FU9" s="29" t="s">
        <v>17</v>
      </c>
      <c r="FV9" s="29" t="s">
        <v>17</v>
      </c>
      <c r="FW9" s="29">
        <f>'2016'!R7</f>
        <v>0.91</v>
      </c>
      <c r="FX9" s="29" t="str">
        <f>'2016'!S7</f>
        <v>Met</v>
      </c>
      <c r="FY9" s="29">
        <v>0.84499999999999997</v>
      </c>
      <c r="FZ9" s="29" t="s">
        <v>7</v>
      </c>
      <c r="GA9" s="29">
        <f>'2018'!R7</f>
        <v>0.871</v>
      </c>
      <c r="GB9" s="29" t="str">
        <f>'2018'!S7</f>
        <v>Met</v>
      </c>
      <c r="GC9" s="29">
        <f>'2019'!P7</f>
        <v>0.90700000000000003</v>
      </c>
      <c r="GD9" s="29" t="str">
        <f>'2019'!Q7</f>
        <v>Met</v>
      </c>
      <c r="GE9" s="29">
        <f>'2020'!R7</f>
        <v>0.875</v>
      </c>
      <c r="GF9" s="29" t="str">
        <f>'2020'!S7</f>
        <v>Not Met</v>
      </c>
      <c r="GG9" s="29">
        <v>0.89300000000000002</v>
      </c>
      <c r="GH9" s="29" t="s">
        <v>7</v>
      </c>
      <c r="GI9" s="31">
        <v>0.88800000000000001</v>
      </c>
      <c r="GJ9" s="29" t="s">
        <v>8</v>
      </c>
      <c r="GK9" s="29">
        <f>'2020'!T7</f>
        <v>0.77300000000000002</v>
      </c>
      <c r="GL9" s="29" t="str">
        <f>'2020'!U7</f>
        <v>Met</v>
      </c>
      <c r="GM9" s="29">
        <v>0.77900000000000003</v>
      </c>
      <c r="GN9" s="29" t="s">
        <v>8</v>
      </c>
      <c r="GO9" s="31">
        <v>0.67900000000000005</v>
      </c>
      <c r="GP9" s="29" t="s">
        <v>8</v>
      </c>
      <c r="GQ9" s="33">
        <f>'2014'!K7</f>
        <v>6</v>
      </c>
      <c r="GR9" s="33">
        <f>'2015'!O7</f>
        <v>7</v>
      </c>
      <c r="GS9" s="33">
        <f>'2016'!T7</f>
        <v>9</v>
      </c>
      <c r="GT9" s="33">
        <v>10</v>
      </c>
      <c r="GU9" s="33">
        <f>'2018'!T7</f>
        <v>8</v>
      </c>
      <c r="GV9" s="33">
        <f>'2019'!R7</f>
        <v>8</v>
      </c>
      <c r="GW9" s="33">
        <f>'2020'!V7</f>
        <v>9</v>
      </c>
      <c r="GX9" s="33">
        <v>10</v>
      </c>
      <c r="GY9" s="33">
        <v>10</v>
      </c>
      <c r="GZ9" s="33">
        <f>'2014'!L7</f>
        <v>4</v>
      </c>
      <c r="HA9" s="33">
        <f>'2015'!P7</f>
        <v>3</v>
      </c>
      <c r="HB9" s="33">
        <f>'2016'!U7</f>
        <v>7</v>
      </c>
      <c r="HC9" s="33">
        <v>7</v>
      </c>
      <c r="HD9" s="33">
        <f>'2018'!U7</f>
        <v>5</v>
      </c>
      <c r="HE9" s="33">
        <f>'2019'!S7</f>
        <v>6</v>
      </c>
      <c r="HF9" s="33">
        <f>'2014'!M7</f>
        <v>2</v>
      </c>
      <c r="HG9" s="33">
        <f>'2015'!Q7</f>
        <v>4</v>
      </c>
      <c r="HH9" s="33">
        <f>'2016'!V7</f>
        <v>2</v>
      </c>
      <c r="HI9" s="33">
        <v>3</v>
      </c>
      <c r="HJ9" s="33">
        <f>'2018'!V7</f>
        <v>3</v>
      </c>
      <c r="HK9" s="33">
        <f>'2019'!T7</f>
        <v>2</v>
      </c>
      <c r="HL9" s="29">
        <f>'2014'!N7</f>
        <v>0.66700000000000004</v>
      </c>
      <c r="HM9" s="33">
        <f>'2015'!R7</f>
        <v>0.42899999999999999</v>
      </c>
      <c r="HN9" s="29">
        <f>'2016'!W7</f>
        <v>0.78</v>
      </c>
      <c r="HO9" s="29">
        <v>0.7</v>
      </c>
      <c r="HP9" s="29">
        <f>'2018'!W7</f>
        <v>0.63</v>
      </c>
      <c r="HQ9" s="29">
        <f>'2019'!U7</f>
        <v>0.75</v>
      </c>
      <c r="HR9" s="36">
        <f>'2020'!W7</f>
        <v>5</v>
      </c>
      <c r="HS9" s="36">
        <v>7</v>
      </c>
      <c r="HT9" s="36">
        <v>8</v>
      </c>
      <c r="HU9" s="29">
        <f>'2014'!O7</f>
        <v>0.75</v>
      </c>
      <c r="HV9" s="29">
        <f>'2015'!S7</f>
        <v>0.5</v>
      </c>
      <c r="HW9" s="29">
        <f>'2016'!X7</f>
        <v>0.75</v>
      </c>
      <c r="HX9" s="29">
        <v>1</v>
      </c>
      <c r="HY9" s="29">
        <f>'2018'!X7</f>
        <v>1</v>
      </c>
      <c r="HZ9" s="2">
        <f>'2019'!V7</f>
        <v>0.75</v>
      </c>
      <c r="IA9" s="29">
        <f>'2020'!Z7</f>
        <v>1</v>
      </c>
      <c r="IB9" s="29">
        <v>0.75</v>
      </c>
      <c r="IC9" s="29">
        <v>1</v>
      </c>
    </row>
    <row r="10" spans="1:237" ht="31.5" thickBot="1" x14ac:dyDescent="0.4">
      <c r="A10" s="28" t="s">
        <v>13</v>
      </c>
      <c r="B10" s="29">
        <f>'2014'!B8</f>
        <v>0.749</v>
      </c>
      <c r="C10" s="29" t="str">
        <f>'2014'!C8</f>
        <v>Not Met</v>
      </c>
      <c r="D10" s="29">
        <f>'2015'!B8</f>
        <v>0.76600000000000001</v>
      </c>
      <c r="E10" s="29" t="str">
        <f>'2015'!C8</f>
        <v>Not Met</v>
      </c>
      <c r="F10" s="29" t="s">
        <v>17</v>
      </c>
      <c r="G10" s="29" t="s">
        <v>17</v>
      </c>
      <c r="H10" s="29" t="str">
        <f>'2014'!D8</f>
        <v>Met</v>
      </c>
      <c r="I10" s="29" t="str">
        <f>'2015'!D8</f>
        <v>Met</v>
      </c>
      <c r="J10" s="29" t="s">
        <v>17</v>
      </c>
      <c r="K10" s="29" t="s">
        <v>17</v>
      </c>
      <c r="L10" s="29" t="s">
        <v>17</v>
      </c>
      <c r="M10" s="29" t="s">
        <v>17</v>
      </c>
      <c r="N10" s="29">
        <f>'2015'!E8</f>
        <v>0.82</v>
      </c>
      <c r="O10" s="29" t="str">
        <f>'2015'!F8</f>
        <v>Not Met</v>
      </c>
      <c r="P10" s="29" t="s">
        <v>17</v>
      </c>
      <c r="Q10" s="29" t="s">
        <v>17</v>
      </c>
      <c r="R10" s="29" t="s">
        <v>17</v>
      </c>
      <c r="S10" s="29" t="s">
        <v>17</v>
      </c>
      <c r="T10" s="30">
        <f>'2015'!G8</f>
        <v>0.75</v>
      </c>
      <c r="U10" s="29" t="str">
        <f>'2015'!H8</f>
        <v>Met</v>
      </c>
      <c r="V10" s="29" t="s">
        <v>17</v>
      </c>
      <c r="W10" s="29" t="s">
        <v>17</v>
      </c>
      <c r="X10" s="29" t="s">
        <v>17</v>
      </c>
      <c r="Y10" s="30" t="s">
        <v>17</v>
      </c>
      <c r="Z10" s="30">
        <f>'2016'!B8</f>
        <v>0.84</v>
      </c>
      <c r="AA10" s="29" t="s">
        <v>7</v>
      </c>
      <c r="AB10" s="30">
        <v>0.77</v>
      </c>
      <c r="AC10" s="29" t="str">
        <f>'2016'!C8</f>
        <v>Met</v>
      </c>
      <c r="AD10" s="30">
        <f>'2018'!B8</f>
        <v>0.65</v>
      </c>
      <c r="AE10" s="29" t="str">
        <f>'2018'!C8</f>
        <v>Met</v>
      </c>
      <c r="AF10" s="29" t="str">
        <f>'2019'!B8</f>
        <v>Not Reported</v>
      </c>
      <c r="AG10" s="29" t="str">
        <f>'2019'!C8</f>
        <v>Met</v>
      </c>
      <c r="AH10" s="30">
        <f>'2020'!B8</f>
        <v>1</v>
      </c>
      <c r="AI10" s="29" t="str">
        <f>'2020'!C8</f>
        <v>Met</v>
      </c>
      <c r="AJ10" s="30">
        <v>0.95</v>
      </c>
      <c r="AK10" s="29" t="s">
        <v>7</v>
      </c>
      <c r="AL10" s="30">
        <v>0.95</v>
      </c>
      <c r="AM10" s="29" t="s">
        <v>7</v>
      </c>
      <c r="AN10" s="29" t="s">
        <v>17</v>
      </c>
      <c r="AO10" s="29" t="s">
        <v>17</v>
      </c>
      <c r="AP10" s="29">
        <f>'2016'!B8</f>
        <v>0.84</v>
      </c>
      <c r="AQ10" s="29" t="str">
        <f>'2016'!C8</f>
        <v>Met</v>
      </c>
      <c r="AR10" s="29">
        <v>0.77500000000000002</v>
      </c>
      <c r="AS10" s="29" t="s">
        <v>18</v>
      </c>
      <c r="AT10" s="29">
        <f>'2018'!D8</f>
        <v>0.77700000000000002</v>
      </c>
      <c r="AU10" s="29" t="str">
        <f>'2018'!E8</f>
        <v>Met</v>
      </c>
      <c r="AV10" s="29">
        <f>'2019'!D8</f>
        <v>0.77600000000000002</v>
      </c>
      <c r="AW10" s="29" t="str">
        <f>'2019'!E8</f>
        <v>Met</v>
      </c>
      <c r="AX10" s="29" t="s">
        <v>196</v>
      </c>
      <c r="AY10" s="29" t="s">
        <v>17</v>
      </c>
      <c r="AZ10" s="29">
        <v>0.81799999999999995</v>
      </c>
      <c r="BA10" s="29" t="s">
        <v>7</v>
      </c>
      <c r="BB10" s="31">
        <v>0.86099999999999999</v>
      </c>
      <c r="BC10" s="29" t="s">
        <v>7</v>
      </c>
      <c r="BD10" s="29" t="s">
        <v>17</v>
      </c>
      <c r="BE10" s="29" t="s">
        <v>17</v>
      </c>
      <c r="BF10" s="29">
        <f>'2016'!F8</f>
        <v>0.64800000000000002</v>
      </c>
      <c r="BG10" s="29" t="str">
        <f>'2016'!G8</f>
        <v>Met</v>
      </c>
      <c r="BH10" s="29">
        <v>0.68500000000000005</v>
      </c>
      <c r="BI10" s="29" t="s">
        <v>7</v>
      </c>
      <c r="BJ10" s="29">
        <f>'2018'!F8</f>
        <v>0.60799999999999998</v>
      </c>
      <c r="BK10" s="29" t="str">
        <f>'2018'!G8</f>
        <v>Met</v>
      </c>
      <c r="BL10" s="29" t="str">
        <f>'2019'!F8</f>
        <v>Not Reported</v>
      </c>
      <c r="BM10" s="29" t="str">
        <f>'2019'!G8</f>
        <v>Met</v>
      </c>
      <c r="BN10" s="29">
        <f>'2020'!F8</f>
        <v>0.375</v>
      </c>
      <c r="BO10" s="29" t="str">
        <f>'2020'!G8</f>
        <v>Not Met</v>
      </c>
      <c r="BP10" s="29">
        <v>0.77500000000000002</v>
      </c>
      <c r="BQ10" s="29" t="s">
        <v>7</v>
      </c>
      <c r="BR10" s="31">
        <v>0.77300000000000002</v>
      </c>
      <c r="BS10" s="29" t="s">
        <v>7</v>
      </c>
      <c r="BT10" s="29" t="s">
        <v>17</v>
      </c>
      <c r="BU10" s="29" t="s">
        <v>17</v>
      </c>
      <c r="BV10" s="29">
        <f>'2016'!H8</f>
        <v>0.64400000000000002</v>
      </c>
      <c r="BW10" s="29" t="str">
        <f>'2016'!I8</f>
        <v>Met</v>
      </c>
      <c r="BX10" s="29">
        <v>0.70499999999999996</v>
      </c>
      <c r="BY10" s="29" t="s">
        <v>7</v>
      </c>
      <c r="BZ10" s="29">
        <f>'2020'!H8</f>
        <v>0.66200000000000003</v>
      </c>
      <c r="CA10" s="29" t="str">
        <f>'2020'!I8</f>
        <v>Not Met</v>
      </c>
      <c r="CB10" s="29">
        <v>0.69799999999999995</v>
      </c>
      <c r="CC10" s="29" t="s">
        <v>7</v>
      </c>
      <c r="CD10" s="31">
        <v>0.64100000000000001</v>
      </c>
      <c r="CE10" s="29" t="s">
        <v>8</v>
      </c>
      <c r="CF10" s="29" t="s">
        <v>17</v>
      </c>
      <c r="CG10" s="29" t="s">
        <v>17</v>
      </c>
      <c r="CH10" s="29">
        <f>'2016'!J8</f>
        <v>0.84199999999999997</v>
      </c>
      <c r="CI10" s="29" t="str">
        <f>'2016'!K8</f>
        <v>Met</v>
      </c>
      <c r="CJ10" s="29">
        <v>0.84899999999999998</v>
      </c>
      <c r="CK10" s="29" t="s">
        <v>7</v>
      </c>
      <c r="CL10" s="29">
        <f>'2018'!J8</f>
        <v>0.85699999999999998</v>
      </c>
      <c r="CM10" s="29" t="str">
        <f>'2018'!K8</f>
        <v>Met</v>
      </c>
      <c r="CN10" s="29">
        <f>'2019'!H8</f>
        <v>0.84899999999999998</v>
      </c>
      <c r="CO10" s="29" t="str">
        <f>'2019'!I8</f>
        <v>Met</v>
      </c>
      <c r="CP10" s="29">
        <f>'2020'!J8</f>
        <v>0.873</v>
      </c>
      <c r="CQ10" s="29" t="str">
        <f>'2020'!K8</f>
        <v>Met</v>
      </c>
      <c r="CR10" s="29">
        <v>0.875</v>
      </c>
      <c r="CS10" s="29" t="s">
        <v>7</v>
      </c>
      <c r="CT10" s="31">
        <v>0.85199999999999998</v>
      </c>
      <c r="CU10" s="29" t="s">
        <v>7</v>
      </c>
      <c r="CV10" s="29" t="s">
        <v>17</v>
      </c>
      <c r="CW10" s="29" t="s">
        <v>17</v>
      </c>
      <c r="CX10" s="29">
        <f>'2016'!L8</f>
        <v>1</v>
      </c>
      <c r="CY10" s="29" t="str">
        <f>'2016'!M8</f>
        <v>Met</v>
      </c>
      <c r="CZ10" s="29">
        <v>0.95</v>
      </c>
      <c r="DA10" s="29" t="s">
        <v>7</v>
      </c>
      <c r="DB10" s="32">
        <v>0.95013025552890262</v>
      </c>
      <c r="DC10" s="29" t="s">
        <v>191</v>
      </c>
      <c r="DD10" s="29">
        <f>'2019'!J8</f>
        <v>0.98</v>
      </c>
      <c r="DE10" s="29" t="str">
        <f>'2019'!K8</f>
        <v xml:space="preserve">Met  </v>
      </c>
      <c r="DF10" s="29">
        <f>'2020'!L8</f>
        <v>0.97</v>
      </c>
      <c r="DG10" s="29" t="str">
        <f>'2020'!M8</f>
        <v xml:space="preserve">Met  </v>
      </c>
      <c r="DH10" s="29">
        <v>0.99</v>
      </c>
      <c r="DI10" s="29" t="s">
        <v>7</v>
      </c>
      <c r="DJ10" s="29">
        <v>0.99</v>
      </c>
      <c r="DK10" s="29" t="s">
        <v>7</v>
      </c>
      <c r="DL10" s="29">
        <f>'2014'!E8</f>
        <v>1</v>
      </c>
      <c r="DM10" s="29" t="str">
        <f>'2014'!F8</f>
        <v>Met</v>
      </c>
      <c r="DN10" s="29">
        <f>'2015'!I8</f>
        <v>3.6999999999999998E-2</v>
      </c>
      <c r="DO10" s="29" t="str">
        <f>'2015'!J8</f>
        <v>Not Met</v>
      </c>
      <c r="DP10" s="29" t="s">
        <v>17</v>
      </c>
      <c r="DQ10" s="29" t="s">
        <v>17</v>
      </c>
      <c r="DR10" s="29" t="s">
        <v>17</v>
      </c>
      <c r="DS10" s="29" t="str">
        <f>'2014'!G8</f>
        <v>Met</v>
      </c>
      <c r="DT10" s="29" t="str">
        <f>'2015'!K8</f>
        <v>Met</v>
      </c>
      <c r="DU10" s="29" t="s">
        <v>17</v>
      </c>
      <c r="DV10" s="29" t="s">
        <v>17</v>
      </c>
      <c r="DW10" s="29" t="s">
        <v>17</v>
      </c>
      <c r="DX10" s="29">
        <f>'2014'!H8</f>
        <v>1</v>
      </c>
      <c r="DY10" s="29" t="str">
        <f>'2014'!I8</f>
        <v>Met</v>
      </c>
      <c r="DZ10" s="29">
        <f>'2015'!L8</f>
        <v>0.749</v>
      </c>
      <c r="EA10" s="29" t="str">
        <f>'2015'!M8</f>
        <v>Not Met</v>
      </c>
      <c r="EB10" s="29" t="s">
        <v>17</v>
      </c>
      <c r="EC10" s="29" t="s">
        <v>17</v>
      </c>
      <c r="ED10" s="29" t="s">
        <v>17</v>
      </c>
      <c r="EE10" s="29" t="str">
        <f>'2014'!J8</f>
        <v>Met</v>
      </c>
      <c r="EF10" s="29" t="str">
        <f>'2015'!N8</f>
        <v>Met</v>
      </c>
      <c r="EG10" s="29" t="s">
        <v>17</v>
      </c>
      <c r="EH10" s="29" t="s">
        <v>17</v>
      </c>
      <c r="EI10" s="29" t="s">
        <v>17</v>
      </c>
      <c r="EJ10" s="29" t="s">
        <v>17</v>
      </c>
      <c r="EK10" s="29" t="s">
        <v>17</v>
      </c>
      <c r="EL10" s="29" t="s">
        <v>17</v>
      </c>
      <c r="EM10" s="29">
        <v>0.33</v>
      </c>
      <c r="EN10" s="29" t="s">
        <v>8</v>
      </c>
      <c r="EO10" s="29" t="s">
        <v>17</v>
      </c>
      <c r="EP10" s="29" t="s">
        <v>17</v>
      </c>
      <c r="EQ10" s="37" t="s">
        <v>31</v>
      </c>
      <c r="ER10" s="29" t="str">
        <f>'2016'!O8</f>
        <v>Met</v>
      </c>
      <c r="ES10" s="33">
        <v>86.2</v>
      </c>
      <c r="ET10" s="29" t="s">
        <v>7</v>
      </c>
      <c r="EU10" s="34">
        <f>'2018'!N8</f>
        <v>83.5</v>
      </c>
      <c r="EV10" s="29" t="str">
        <f>'2018'!O8</f>
        <v>Met</v>
      </c>
      <c r="EW10" s="34">
        <f>'2019'!L8</f>
        <v>87.5</v>
      </c>
      <c r="EX10" s="29" t="str">
        <f>'2019'!M8</f>
        <v>Not Met</v>
      </c>
      <c r="EY10" s="34">
        <f>'2020'!N8</f>
        <v>67.5</v>
      </c>
      <c r="EZ10" s="29" t="str">
        <f>'2020'!O8</f>
        <v>Met</v>
      </c>
      <c r="FA10" s="34">
        <v>75.5</v>
      </c>
      <c r="FB10" s="29" t="s">
        <v>8</v>
      </c>
      <c r="FC10" s="34">
        <v>82.9</v>
      </c>
      <c r="FD10" s="29" t="s">
        <v>8</v>
      </c>
      <c r="FE10" s="29" t="s">
        <v>17</v>
      </c>
      <c r="FF10" s="29" t="s">
        <v>17</v>
      </c>
      <c r="FG10" s="29">
        <v>0.16</v>
      </c>
      <c r="FH10" s="29" t="str">
        <f>'2016'!Q8</f>
        <v>Met</v>
      </c>
      <c r="FI10" s="29">
        <v>0.32200000000000001</v>
      </c>
      <c r="FJ10" s="29" t="s">
        <v>7</v>
      </c>
      <c r="FK10" s="29">
        <f>'2018'!P8</f>
        <v>0.29299999999999998</v>
      </c>
      <c r="FL10" s="29" t="str">
        <f>'2018'!Q8</f>
        <v>Not Met</v>
      </c>
      <c r="FM10" s="29">
        <f>'2019'!N8</f>
        <v>0.32300000000000001</v>
      </c>
      <c r="FN10" s="29" t="str">
        <f>'2019'!O8</f>
        <v>Not Met</v>
      </c>
      <c r="FO10" s="31">
        <f>'2020'!P8</f>
        <v>0.253</v>
      </c>
      <c r="FP10" s="29" t="str">
        <f>'2020'!Q8</f>
        <v>Not Met</v>
      </c>
      <c r="FQ10" s="29">
        <v>0.308</v>
      </c>
      <c r="FR10" s="29" t="s">
        <v>8</v>
      </c>
      <c r="FS10" s="31">
        <v>0.90900000000000003</v>
      </c>
      <c r="FT10" s="29" t="s">
        <v>7</v>
      </c>
      <c r="FU10" s="29" t="s">
        <v>17</v>
      </c>
      <c r="FV10" s="29" t="s">
        <v>17</v>
      </c>
      <c r="FW10" s="29">
        <v>0.77</v>
      </c>
      <c r="FX10" s="29" t="str">
        <f>'2016'!S8</f>
        <v>Met</v>
      </c>
      <c r="FY10" s="29">
        <v>0.86099999999999999</v>
      </c>
      <c r="FZ10" s="29" t="s">
        <v>7</v>
      </c>
      <c r="GA10" s="29">
        <f>'2018'!R8</f>
        <v>0.99299999999999999</v>
      </c>
      <c r="GB10" s="29" t="str">
        <f>'2018'!S8</f>
        <v>Met</v>
      </c>
      <c r="GC10" s="29">
        <f>'2019'!P8</f>
        <v>0.98899999999999999</v>
      </c>
      <c r="GD10" s="29" t="str">
        <f>'2019'!Q8</f>
        <v>Met</v>
      </c>
      <c r="GE10" s="29">
        <f>'2020'!R8</f>
        <v>0.98899999999999999</v>
      </c>
      <c r="GF10" s="29" t="str">
        <f>'2020'!S8</f>
        <v>Met</v>
      </c>
      <c r="GG10" s="29">
        <v>0.99</v>
      </c>
      <c r="GH10" s="29" t="s">
        <v>7</v>
      </c>
      <c r="GI10" s="31">
        <v>0.98799999999999999</v>
      </c>
      <c r="GJ10" s="29" t="s">
        <v>7</v>
      </c>
      <c r="GK10" s="29">
        <f>'2020'!T8</f>
        <v>0.70399999999999996</v>
      </c>
      <c r="GL10" s="29" t="str">
        <f>'2020'!U8</f>
        <v>Met</v>
      </c>
      <c r="GM10" s="29">
        <v>0.69199999999999995</v>
      </c>
      <c r="GN10" s="29" t="s">
        <v>8</v>
      </c>
      <c r="GO10" s="31">
        <v>0.86499999999999999</v>
      </c>
      <c r="GP10" s="29" t="s">
        <v>7</v>
      </c>
      <c r="GQ10" s="33">
        <f>'2014'!K8</f>
        <v>6</v>
      </c>
      <c r="GR10" s="33">
        <f>'2015'!O8</f>
        <v>8</v>
      </c>
      <c r="GS10" s="33">
        <f>'2016'!T8</f>
        <v>9</v>
      </c>
      <c r="GT10" s="33">
        <v>10</v>
      </c>
      <c r="GU10" s="33">
        <f>'2018'!T8</f>
        <v>8</v>
      </c>
      <c r="GV10" s="33">
        <f>'2019'!R8</f>
        <v>8</v>
      </c>
      <c r="GW10" s="33">
        <f>'2020'!V8</f>
        <v>9</v>
      </c>
      <c r="GX10" s="33">
        <v>10</v>
      </c>
      <c r="GY10" s="33">
        <v>10</v>
      </c>
      <c r="GZ10" s="33">
        <f>'2014'!L8</f>
        <v>5</v>
      </c>
      <c r="HA10" s="33">
        <f>'2015'!P8</f>
        <v>4</v>
      </c>
      <c r="HB10" s="33">
        <f>'2016'!U8</f>
        <v>9</v>
      </c>
      <c r="HC10" s="33">
        <v>9</v>
      </c>
      <c r="HD10" s="33">
        <f>'2018'!U8</f>
        <v>7</v>
      </c>
      <c r="HE10" s="33">
        <f>'2019'!S8</f>
        <v>6</v>
      </c>
      <c r="HF10" s="33">
        <f>'2014'!M8</f>
        <v>1</v>
      </c>
      <c r="HG10" s="33">
        <f>'2015'!Q8</f>
        <v>4</v>
      </c>
      <c r="HH10" s="33">
        <f>'2016'!V8</f>
        <v>0</v>
      </c>
      <c r="HI10" s="33">
        <v>1</v>
      </c>
      <c r="HJ10" s="33">
        <f>'2018'!V8</f>
        <v>1</v>
      </c>
      <c r="HK10" s="33">
        <f>'2019'!T8</f>
        <v>2</v>
      </c>
      <c r="HL10" s="29">
        <f>'2014'!N8</f>
        <v>0.83299999999999996</v>
      </c>
      <c r="HM10" s="33">
        <f>'2015'!R8</f>
        <v>0.5</v>
      </c>
      <c r="HN10" s="29">
        <f>'2016'!W8</f>
        <v>1</v>
      </c>
      <c r="HO10" s="29">
        <v>0.9</v>
      </c>
      <c r="HP10" s="29">
        <f>'2018'!W8</f>
        <v>0.88</v>
      </c>
      <c r="HQ10" s="29">
        <f>'2019'!U8</f>
        <v>0.75</v>
      </c>
      <c r="HR10" s="36">
        <f>'2020'!W8</f>
        <v>6</v>
      </c>
      <c r="HS10" s="36">
        <v>7</v>
      </c>
      <c r="HT10" s="36">
        <v>8</v>
      </c>
      <c r="HU10" s="29">
        <f>'2014'!O8</f>
        <v>1</v>
      </c>
      <c r="HV10" s="29">
        <f>'2015'!S8</f>
        <v>0.5</v>
      </c>
      <c r="HW10" s="29">
        <f>'2016'!X8</f>
        <v>1</v>
      </c>
      <c r="HX10" s="29">
        <v>1</v>
      </c>
      <c r="HY10" s="29">
        <f>'2018'!X8</f>
        <v>1</v>
      </c>
      <c r="HZ10" s="2">
        <f>'2019'!V8</f>
        <v>0.75</v>
      </c>
      <c r="IA10" s="29">
        <f>'2020'!Z8</f>
        <v>1</v>
      </c>
      <c r="IB10" s="29">
        <v>0.75</v>
      </c>
      <c r="IC10" s="29">
        <v>1</v>
      </c>
    </row>
    <row r="11" spans="1:237" ht="31.5" thickBot="1" x14ac:dyDescent="0.4">
      <c r="A11" s="28" t="s">
        <v>14</v>
      </c>
      <c r="B11" s="29">
        <f>'2014'!B9</f>
        <v>0.99099999999999999</v>
      </c>
      <c r="C11" s="29" t="str">
        <f>'2014'!C9</f>
        <v>Met</v>
      </c>
      <c r="D11" s="29">
        <f>'2015'!B9</f>
        <v>0.98199999999999998</v>
      </c>
      <c r="E11" s="29" t="str">
        <f>'2015'!C9</f>
        <v>Met</v>
      </c>
      <c r="F11" s="29" t="s">
        <v>17</v>
      </c>
      <c r="G11" s="29" t="s">
        <v>17</v>
      </c>
      <c r="H11" s="29" t="str">
        <f>'2014'!D9</f>
        <v>Met</v>
      </c>
      <c r="I11" s="29" t="str">
        <f>'2015'!D9</f>
        <v>Met</v>
      </c>
      <c r="J11" s="29" t="s">
        <v>17</v>
      </c>
      <c r="K11" s="29" t="s">
        <v>17</v>
      </c>
      <c r="L11" s="29" t="s">
        <v>17</v>
      </c>
      <c r="M11" s="29" t="s">
        <v>17</v>
      </c>
      <c r="N11" s="29">
        <f>'2015'!E9</f>
        <v>0.82</v>
      </c>
      <c r="O11" s="29" t="str">
        <f>'2015'!F9</f>
        <v>Not Met</v>
      </c>
      <c r="P11" s="29" t="s">
        <v>17</v>
      </c>
      <c r="Q11" s="29" t="s">
        <v>17</v>
      </c>
      <c r="R11" s="29" t="s">
        <v>17</v>
      </c>
      <c r="S11" s="29" t="s">
        <v>17</v>
      </c>
      <c r="T11" s="30">
        <f>'2015'!G9</f>
        <v>0.66</v>
      </c>
      <c r="U11" s="29" t="str">
        <f>'2015'!H9</f>
        <v>Not Met</v>
      </c>
      <c r="V11" s="29" t="s">
        <v>17</v>
      </c>
      <c r="W11" s="29" t="s">
        <v>17</v>
      </c>
      <c r="X11" s="29" t="s">
        <v>17</v>
      </c>
      <c r="Y11" s="30" t="s">
        <v>17</v>
      </c>
      <c r="Z11" s="30">
        <f>'2016'!B9</f>
        <v>0.76</v>
      </c>
      <c r="AA11" s="29" t="s">
        <v>7</v>
      </c>
      <c r="AB11" s="30">
        <v>0.79</v>
      </c>
      <c r="AC11" s="29" t="str">
        <f>'2016'!C9</f>
        <v>Met</v>
      </c>
      <c r="AD11" s="30">
        <f>'2018'!B9</f>
        <v>0.71</v>
      </c>
      <c r="AE11" s="29" t="str">
        <f>'2018'!C9</f>
        <v>Met</v>
      </c>
      <c r="AF11" s="29" t="str">
        <f>'2019'!B9</f>
        <v>Not Reported</v>
      </c>
      <c r="AG11" s="29" t="str">
        <f>'2019'!C9</f>
        <v>Met</v>
      </c>
      <c r="AH11" s="30">
        <f>'2020'!B9</f>
        <v>1.07</v>
      </c>
      <c r="AI11" s="29" t="str">
        <f>'2020'!C9</f>
        <v>Not Met</v>
      </c>
      <c r="AJ11" s="30">
        <v>1.0900000000000001</v>
      </c>
      <c r="AK11" s="29" t="s">
        <v>8</v>
      </c>
      <c r="AL11" s="30">
        <v>1.18</v>
      </c>
      <c r="AM11" s="29" t="s">
        <v>8</v>
      </c>
      <c r="AN11" s="29" t="s">
        <v>17</v>
      </c>
      <c r="AO11" s="29" t="s">
        <v>17</v>
      </c>
      <c r="AP11" s="29">
        <f>'2016'!B9</f>
        <v>0.76</v>
      </c>
      <c r="AQ11" s="29" t="str">
        <f>'2016'!C9</f>
        <v>Met</v>
      </c>
      <c r="AR11" s="29">
        <v>0.67100000000000004</v>
      </c>
      <c r="AS11" s="29" t="s">
        <v>18</v>
      </c>
      <c r="AT11" s="29">
        <f>'2018'!D9</f>
        <v>0.64700000000000002</v>
      </c>
      <c r="AU11" s="29" t="str">
        <f>'2018'!E9</f>
        <v>Not Met</v>
      </c>
      <c r="AV11" s="29">
        <f>'2019'!D9</f>
        <v>0.68300000000000005</v>
      </c>
      <c r="AW11" s="29" t="str">
        <f>'2019'!E9</f>
        <v>Met</v>
      </c>
      <c r="AX11" s="29" t="s">
        <v>196</v>
      </c>
      <c r="AY11" s="29" t="s">
        <v>17</v>
      </c>
      <c r="AZ11" s="29">
        <v>0.69699999999999995</v>
      </c>
      <c r="BA11" s="29" t="s">
        <v>7</v>
      </c>
      <c r="BB11" s="31">
        <v>0.76700000000000002</v>
      </c>
      <c r="BC11" s="29" t="s">
        <v>7</v>
      </c>
      <c r="BD11" s="29" t="s">
        <v>17</v>
      </c>
      <c r="BE11" s="29" t="s">
        <v>17</v>
      </c>
      <c r="BF11" s="29">
        <v>0.42</v>
      </c>
      <c r="BG11" s="29" t="str">
        <f>'2016'!G9</f>
        <v>Met</v>
      </c>
      <c r="BH11" s="29">
        <v>0.46899999999999997</v>
      </c>
      <c r="BI11" s="29" t="s">
        <v>7</v>
      </c>
      <c r="BJ11" s="29">
        <f>'2018'!F9</f>
        <v>0.49</v>
      </c>
      <c r="BK11" s="29" t="str">
        <f>'2018'!G9</f>
        <v>Met</v>
      </c>
      <c r="BL11" s="29" t="str">
        <f>'2019'!F9</f>
        <v>Not Reported</v>
      </c>
      <c r="BM11" s="29" t="str">
        <f>'2019'!G9</f>
        <v>Met</v>
      </c>
      <c r="BN11" s="29">
        <f>'2020'!F9</f>
        <v>0.50800000000000001</v>
      </c>
      <c r="BO11" s="29" t="str">
        <f>'2020'!G9</f>
        <v>Not Met</v>
      </c>
      <c r="BP11" s="29">
        <v>0.63400000000000001</v>
      </c>
      <c r="BQ11" s="29" t="s">
        <v>7</v>
      </c>
      <c r="BR11" s="31">
        <v>0.58299999999999996</v>
      </c>
      <c r="BS11" s="29" t="s">
        <v>7</v>
      </c>
      <c r="BT11" s="29" t="s">
        <v>17</v>
      </c>
      <c r="BU11" s="29" t="s">
        <v>17</v>
      </c>
      <c r="BV11" s="29">
        <f>'2016'!H9</f>
        <v>0.66900000000000004</v>
      </c>
      <c r="BW11" s="29" t="str">
        <f>'2016'!I9</f>
        <v>Met</v>
      </c>
      <c r="BX11" s="29">
        <v>0.69499999999999995</v>
      </c>
      <c r="BY11" s="29" t="s">
        <v>7</v>
      </c>
      <c r="BZ11" s="29">
        <f>'2020'!H9</f>
        <v>0.59099999999999997</v>
      </c>
      <c r="CA11" s="29" t="str">
        <f>'2020'!I9</f>
        <v>Not Met</v>
      </c>
      <c r="CB11" s="29">
        <v>0.61799999999999999</v>
      </c>
      <c r="CC11" s="29" t="s">
        <v>7</v>
      </c>
      <c r="CD11" s="31">
        <v>0.70899999999999996</v>
      </c>
      <c r="CE11" s="29" t="s">
        <v>7</v>
      </c>
      <c r="CF11" s="29" t="s">
        <v>17</v>
      </c>
      <c r="CG11" s="29" t="s">
        <v>17</v>
      </c>
      <c r="CH11" s="29">
        <f>'2016'!J9</f>
        <v>0.76600000000000001</v>
      </c>
      <c r="CI11" s="29" t="str">
        <f>'2016'!K9</f>
        <v>Met</v>
      </c>
      <c r="CJ11" s="29">
        <v>0.79700000000000004</v>
      </c>
      <c r="CK11" s="29" t="s">
        <v>7</v>
      </c>
      <c r="CL11" s="29">
        <f>'2018'!J9</f>
        <v>0.81399999999999995</v>
      </c>
      <c r="CM11" s="29" t="str">
        <f>'2018'!K9</f>
        <v>Met</v>
      </c>
      <c r="CN11" s="29">
        <f>'2019'!H9</f>
        <v>0.82</v>
      </c>
      <c r="CO11" s="29" t="str">
        <f>'2019'!I9</f>
        <v>Met</v>
      </c>
      <c r="CP11" s="29">
        <f>'2020'!J9</f>
        <v>0.84399999999999997</v>
      </c>
      <c r="CQ11" s="29" t="str">
        <f>'2020'!K9</f>
        <v>Met</v>
      </c>
      <c r="CR11" s="29">
        <v>0.84699999999999998</v>
      </c>
      <c r="CS11" s="29" t="s">
        <v>7</v>
      </c>
      <c r="CT11" s="31">
        <v>0.83699999999999997</v>
      </c>
      <c r="CU11" s="29" t="s">
        <v>7</v>
      </c>
      <c r="CV11" s="29" t="s">
        <v>17</v>
      </c>
      <c r="CW11" s="29" t="s">
        <v>17</v>
      </c>
      <c r="CX11" s="29">
        <f>'2016'!L9</f>
        <v>1</v>
      </c>
      <c r="CY11" s="29" t="str">
        <f>'2016'!M9</f>
        <v>Met</v>
      </c>
      <c r="CZ11" s="29">
        <v>0.94</v>
      </c>
      <c r="DA11" s="29" t="s">
        <v>7</v>
      </c>
      <c r="DB11" s="32">
        <v>0.84938859981730597</v>
      </c>
      <c r="DC11" s="29" t="s">
        <v>191</v>
      </c>
      <c r="DD11" s="29">
        <f>'2019'!J9</f>
        <v>0.81</v>
      </c>
      <c r="DE11" s="29" t="str">
        <f>'2019'!K9</f>
        <v xml:space="preserve">Met  </v>
      </c>
      <c r="DF11" s="29">
        <f>'2020'!L9</f>
        <v>0.93</v>
      </c>
      <c r="DG11" s="29" t="str">
        <f>'2020'!M9</f>
        <v xml:space="preserve">Met  </v>
      </c>
      <c r="DH11" s="29">
        <v>0.98</v>
      </c>
      <c r="DI11" s="29" t="s">
        <v>7</v>
      </c>
      <c r="DJ11" s="29">
        <v>0.96</v>
      </c>
      <c r="DK11" s="29" t="s">
        <v>7</v>
      </c>
      <c r="DL11" s="29">
        <f>'2014'!E9</f>
        <v>0.754</v>
      </c>
      <c r="DM11" s="29" t="str">
        <f>'2014'!F9</f>
        <v>Not Met</v>
      </c>
      <c r="DN11" s="29">
        <f>'2015'!I9</f>
        <v>0.32500000000000001</v>
      </c>
      <c r="DO11" s="29" t="str">
        <f>'2015'!J9</f>
        <v>Not Met</v>
      </c>
      <c r="DP11" s="29" t="s">
        <v>17</v>
      </c>
      <c r="DQ11" s="29" t="s">
        <v>17</v>
      </c>
      <c r="DR11" s="29" t="s">
        <v>17</v>
      </c>
      <c r="DS11" s="29" t="str">
        <f>'2014'!G9</f>
        <v>Met</v>
      </c>
      <c r="DT11" s="29" t="str">
        <f>'2015'!K9</f>
        <v>Met</v>
      </c>
      <c r="DU11" s="29" t="s">
        <v>17</v>
      </c>
      <c r="DV11" s="29" t="s">
        <v>17</v>
      </c>
      <c r="DW11" s="29" t="s">
        <v>17</v>
      </c>
      <c r="DX11" s="29">
        <f>'2014'!H9</f>
        <v>0.81799999999999995</v>
      </c>
      <c r="DY11" s="29" t="str">
        <f>'2014'!I9</f>
        <v>Not Met</v>
      </c>
      <c r="DZ11" s="29">
        <f>'2015'!L9</f>
        <v>0.78300000000000003</v>
      </c>
      <c r="EA11" s="29" t="str">
        <f>'2015'!M9</f>
        <v>Not Met</v>
      </c>
      <c r="EB11" s="29" t="s">
        <v>17</v>
      </c>
      <c r="EC11" s="29" t="s">
        <v>17</v>
      </c>
      <c r="ED11" s="29" t="s">
        <v>17</v>
      </c>
      <c r="EE11" s="29" t="str">
        <f>'2014'!J9</f>
        <v>Met</v>
      </c>
      <c r="EF11" s="29" t="str">
        <f>'2015'!N9</f>
        <v>Met</v>
      </c>
      <c r="EG11" s="29" t="s">
        <v>17</v>
      </c>
      <c r="EH11" s="29" t="s">
        <v>17</v>
      </c>
      <c r="EI11" s="29" t="s">
        <v>17</v>
      </c>
      <c r="EJ11" s="29" t="s">
        <v>17</v>
      </c>
      <c r="EK11" s="29" t="s">
        <v>17</v>
      </c>
      <c r="EL11" s="29" t="s">
        <v>17</v>
      </c>
      <c r="EM11" s="29">
        <v>0.99</v>
      </c>
      <c r="EN11" s="29" t="s">
        <v>7</v>
      </c>
      <c r="EO11" s="29" t="s">
        <v>17</v>
      </c>
      <c r="EP11" s="29" t="s">
        <v>17</v>
      </c>
      <c r="EQ11" s="34">
        <v>85.5</v>
      </c>
      <c r="ER11" s="29" t="str">
        <f>'2016'!O9</f>
        <v>Met</v>
      </c>
      <c r="ES11" s="33">
        <v>81.099999999999994</v>
      </c>
      <c r="ET11" s="29" t="s">
        <v>8</v>
      </c>
      <c r="EU11" s="34">
        <f>'2018'!N9</f>
        <v>78.599999999999994</v>
      </c>
      <c r="EV11" s="29" t="str">
        <f>'2018'!O9</f>
        <v>Met</v>
      </c>
      <c r="EW11" s="34">
        <f>'2019'!L9</f>
        <v>77.5</v>
      </c>
      <c r="EX11" s="29" t="str">
        <f>'2019'!M9</f>
        <v>Met</v>
      </c>
      <c r="EY11" s="34">
        <f>'2020'!N9</f>
        <v>62.9</v>
      </c>
      <c r="EZ11" s="29" t="str">
        <f>'2020'!O9</f>
        <v>Met</v>
      </c>
      <c r="FA11" s="34">
        <v>66</v>
      </c>
      <c r="FB11" s="29" t="s">
        <v>7</v>
      </c>
      <c r="FC11" s="34">
        <v>68.5</v>
      </c>
      <c r="FD11" s="29" t="s">
        <v>7</v>
      </c>
      <c r="FE11" s="29" t="s">
        <v>17</v>
      </c>
      <c r="FF11" s="29" t="s">
        <v>17</v>
      </c>
      <c r="FG11" s="29">
        <f>'2016'!P9</f>
        <v>0.91700000000000004</v>
      </c>
      <c r="FH11" s="29" t="str">
        <f>'2016'!Q9</f>
        <v>Met</v>
      </c>
      <c r="FI11" s="29">
        <v>0.89500000000000002</v>
      </c>
      <c r="FJ11" s="29" t="s">
        <v>7</v>
      </c>
      <c r="FK11" s="29">
        <f>'2018'!P9</f>
        <v>1</v>
      </c>
      <c r="FL11" s="29" t="str">
        <f>'2018'!Q9</f>
        <v>Met</v>
      </c>
      <c r="FM11" s="29">
        <f>'2019'!N9</f>
        <v>1</v>
      </c>
      <c r="FN11" s="29" t="str">
        <f>'2019'!O9</f>
        <v>Met</v>
      </c>
      <c r="FO11" s="31">
        <f>'2020'!P9</f>
        <v>1</v>
      </c>
      <c r="FP11" s="29" t="str">
        <f>'2020'!U9</f>
        <v>Met</v>
      </c>
      <c r="FQ11" s="29">
        <v>1</v>
      </c>
      <c r="FR11" s="29" t="s">
        <v>7</v>
      </c>
      <c r="FS11" s="31">
        <v>1</v>
      </c>
      <c r="FT11" s="29" t="s">
        <v>7</v>
      </c>
      <c r="FU11" s="29" t="s">
        <v>17</v>
      </c>
      <c r="FV11" s="29" t="s">
        <v>17</v>
      </c>
      <c r="FW11" s="29">
        <f>'2016'!R9</f>
        <v>0.67900000000000005</v>
      </c>
      <c r="FX11" s="29" t="str">
        <f>'2016'!S9</f>
        <v>Not Met</v>
      </c>
      <c r="FY11" s="29">
        <v>0.74399999999999999</v>
      </c>
      <c r="FZ11" s="29" t="s">
        <v>7</v>
      </c>
      <c r="GA11" s="29">
        <f>'2018'!R9</f>
        <v>0.628</v>
      </c>
      <c r="GB11" s="29" t="str">
        <f>'2018'!S9</f>
        <v>Not Met</v>
      </c>
      <c r="GC11" s="29">
        <f>'2019'!P9</f>
        <v>0.86</v>
      </c>
      <c r="GD11" s="29" t="str">
        <f>'2019'!Q9</f>
        <v>Met</v>
      </c>
      <c r="GE11" s="29">
        <f>'2020'!R9</f>
        <v>0.88900000000000001</v>
      </c>
      <c r="GF11" s="29" t="str">
        <f>'2020'!S9</f>
        <v>Met</v>
      </c>
      <c r="GG11" s="29">
        <v>0.97699999999999998</v>
      </c>
      <c r="GH11" s="29" t="s">
        <v>7</v>
      </c>
      <c r="GI11" s="31">
        <v>0.96699999999999997</v>
      </c>
      <c r="GJ11" s="29" t="s">
        <v>7</v>
      </c>
      <c r="GK11" s="29">
        <f>'2020'!T9</f>
        <v>0.96599999999999997</v>
      </c>
      <c r="GL11" s="29" t="str">
        <f>'2020'!U9</f>
        <v>Met</v>
      </c>
      <c r="GM11" s="29">
        <v>0.90100000000000002</v>
      </c>
      <c r="GN11" s="29" t="s">
        <v>7</v>
      </c>
      <c r="GO11" s="31">
        <v>0.96399999999999997</v>
      </c>
      <c r="GP11" s="29" t="s">
        <v>7</v>
      </c>
      <c r="GQ11" s="33">
        <f>'2014'!K9</f>
        <v>6</v>
      </c>
      <c r="GR11" s="33">
        <f>'2015'!O9</f>
        <v>8</v>
      </c>
      <c r="GS11" s="33">
        <f>'2016'!T9</f>
        <v>9</v>
      </c>
      <c r="GT11" s="33">
        <v>10</v>
      </c>
      <c r="GU11" s="33">
        <f>'2018'!T9</f>
        <v>8</v>
      </c>
      <c r="GV11" s="33">
        <f>'2019'!R9</f>
        <v>8</v>
      </c>
      <c r="GW11" s="33">
        <f>'2020'!V9</f>
        <v>9</v>
      </c>
      <c r="GX11" s="33">
        <v>10</v>
      </c>
      <c r="GY11" s="33">
        <v>10</v>
      </c>
      <c r="GZ11" s="33">
        <f>'2014'!L9</f>
        <v>4</v>
      </c>
      <c r="HA11" s="33">
        <f>'2015'!P9</f>
        <v>4</v>
      </c>
      <c r="HB11" s="33">
        <f>'2016'!U9</f>
        <v>7</v>
      </c>
      <c r="HC11" s="33">
        <v>9</v>
      </c>
      <c r="HD11" s="33">
        <f>'2018'!U9</f>
        <v>6</v>
      </c>
      <c r="HE11" s="33">
        <f>'2019'!S9</f>
        <v>8</v>
      </c>
      <c r="HF11" s="33">
        <f>'2014'!M9</f>
        <v>2</v>
      </c>
      <c r="HG11" s="33">
        <f>'2015'!Q9</f>
        <v>4</v>
      </c>
      <c r="HH11" s="33">
        <f>'2016'!V9</f>
        <v>2</v>
      </c>
      <c r="HI11" s="33">
        <v>1</v>
      </c>
      <c r="HJ11" s="33">
        <f>'2018'!V9</f>
        <v>2</v>
      </c>
      <c r="HK11" s="33">
        <f>'2019'!T9</f>
        <v>0</v>
      </c>
      <c r="HL11" s="29">
        <f>'2014'!N9</f>
        <v>0.66700000000000004</v>
      </c>
      <c r="HM11" s="33">
        <f>'2015'!R9</f>
        <v>0.5</v>
      </c>
      <c r="HN11" s="29">
        <f>'2016'!W9</f>
        <v>0.78</v>
      </c>
      <c r="HO11" s="29">
        <v>0.9</v>
      </c>
      <c r="HP11" s="29">
        <f>'2018'!W9</f>
        <v>0.75</v>
      </c>
      <c r="HQ11" s="29">
        <f>'2019'!U9</f>
        <v>1</v>
      </c>
      <c r="HR11" s="36">
        <f>'2020'!W9</f>
        <v>6</v>
      </c>
      <c r="HS11" s="36">
        <v>9</v>
      </c>
      <c r="HT11" s="36">
        <v>9</v>
      </c>
      <c r="HU11" s="29">
        <f>'2014'!O9</f>
        <v>0.75</v>
      </c>
      <c r="HV11" s="29">
        <f>'2015'!S9</f>
        <v>0.5</v>
      </c>
      <c r="HW11" s="29">
        <f>'2016'!X9</f>
        <v>0.75</v>
      </c>
      <c r="HX11" s="29">
        <v>1</v>
      </c>
      <c r="HY11" s="29">
        <f>'2018'!X9</f>
        <v>1</v>
      </c>
      <c r="HZ11" s="29">
        <f>'2019'!V9</f>
        <v>1</v>
      </c>
      <c r="IA11" s="29">
        <f>'2020'!Z9</f>
        <v>1</v>
      </c>
      <c r="IB11" s="29">
        <v>1</v>
      </c>
      <c r="IC11" s="29">
        <v>1</v>
      </c>
    </row>
    <row r="12" spans="1:237" ht="31.5" thickBot="1" x14ac:dyDescent="0.4">
      <c r="A12" s="28" t="s">
        <v>20</v>
      </c>
      <c r="B12" s="29" t="str">
        <f>'2014'!B10</f>
        <v>NA</v>
      </c>
      <c r="C12" s="29" t="str">
        <f>'2014'!C10</f>
        <v>NA</v>
      </c>
      <c r="D12" s="29">
        <f>'2015'!B10</f>
        <v>0.91300000000000003</v>
      </c>
      <c r="E12" s="29" t="str">
        <f>'2015'!C10</f>
        <v>Met</v>
      </c>
      <c r="F12" s="29" t="s">
        <v>17</v>
      </c>
      <c r="G12" s="29" t="s">
        <v>17</v>
      </c>
      <c r="H12" s="29" t="str">
        <f>'2014'!D10</f>
        <v>NA</v>
      </c>
      <c r="I12" s="29" t="str">
        <f>'2015'!D10</f>
        <v>Not Met</v>
      </c>
      <c r="J12" s="29" t="s">
        <v>17</v>
      </c>
      <c r="K12" s="29" t="s">
        <v>17</v>
      </c>
      <c r="L12" s="29" t="s">
        <v>17</v>
      </c>
      <c r="M12" s="29" t="s">
        <v>17</v>
      </c>
      <c r="N12" s="29" t="str">
        <f>'2015'!E10</f>
        <v>NA</v>
      </c>
      <c r="O12" s="29" t="str">
        <f>'2015'!F10</f>
        <v>NA</v>
      </c>
      <c r="P12" s="29" t="s">
        <v>17</v>
      </c>
      <c r="Q12" s="29" t="s">
        <v>17</v>
      </c>
      <c r="R12" s="29" t="s">
        <v>17</v>
      </c>
      <c r="S12" s="29" t="s">
        <v>17</v>
      </c>
      <c r="T12" s="30" t="str">
        <f>'2015'!G10</f>
        <v>NA</v>
      </c>
      <c r="U12" s="29" t="str">
        <f>'2015'!H10</f>
        <v>NA</v>
      </c>
      <c r="V12" s="29" t="s">
        <v>17</v>
      </c>
      <c r="W12" s="29" t="s">
        <v>17</v>
      </c>
      <c r="X12" s="29" t="s">
        <v>17</v>
      </c>
      <c r="Y12" s="30" t="s">
        <v>17</v>
      </c>
      <c r="Z12" s="30">
        <f>'2016'!B10</f>
        <v>0.88</v>
      </c>
      <c r="AA12" s="29" t="s">
        <v>7</v>
      </c>
      <c r="AB12" s="30">
        <v>0.8</v>
      </c>
      <c r="AC12" s="29" t="str">
        <f>'2016'!C10</f>
        <v>Met</v>
      </c>
      <c r="AD12" s="30">
        <f>'2018'!B10</f>
        <v>0.7</v>
      </c>
      <c r="AE12" s="29" t="str">
        <f>'2018'!C10</f>
        <v>Met</v>
      </c>
      <c r="AF12" s="29" t="str">
        <f>'2019'!B10</f>
        <v>Not Reported</v>
      </c>
      <c r="AG12" s="29" t="str">
        <f>'2019'!C10</f>
        <v>Met</v>
      </c>
      <c r="AH12" s="30">
        <f>'2020'!B10</f>
        <v>1.0900000000000001</v>
      </c>
      <c r="AI12" s="29" t="str">
        <f>'2020'!C10</f>
        <v>Not Met</v>
      </c>
      <c r="AJ12" s="30">
        <v>0.95</v>
      </c>
      <c r="AK12" s="29" t="s">
        <v>7</v>
      </c>
      <c r="AL12" s="30">
        <v>1.1399999999999999</v>
      </c>
      <c r="AM12" s="29" t="s">
        <v>8</v>
      </c>
      <c r="AN12" s="29" t="s">
        <v>17</v>
      </c>
      <c r="AO12" s="29" t="s">
        <v>17</v>
      </c>
      <c r="AP12" s="29">
        <f>'2016'!B10</f>
        <v>0.88</v>
      </c>
      <c r="AQ12" s="29" t="str">
        <f>'2016'!C10</f>
        <v>Met</v>
      </c>
      <c r="AR12" s="29">
        <v>0.73799999999999999</v>
      </c>
      <c r="AS12" s="29" t="s">
        <v>18</v>
      </c>
      <c r="AT12" s="29">
        <f>'2018'!D10</f>
        <v>0.70099999999999996</v>
      </c>
      <c r="AU12" s="29" t="str">
        <f>'2018'!E10</f>
        <v>Met</v>
      </c>
      <c r="AV12" s="29">
        <f>'2019'!D10</f>
        <v>0.72499999999999998</v>
      </c>
      <c r="AW12" s="29" t="str">
        <f>'2019'!E10</f>
        <v>Met</v>
      </c>
      <c r="AX12" s="29" t="s">
        <v>196</v>
      </c>
      <c r="AY12" s="29" t="s">
        <v>17</v>
      </c>
      <c r="AZ12" s="29">
        <v>0.75900000000000001</v>
      </c>
      <c r="BA12" s="29" t="s">
        <v>7</v>
      </c>
      <c r="BB12" s="31">
        <v>0.74099999999999999</v>
      </c>
      <c r="BC12" s="29" t="s">
        <v>7</v>
      </c>
      <c r="BD12" s="29" t="s">
        <v>17</v>
      </c>
      <c r="BE12" s="29" t="s">
        <v>17</v>
      </c>
      <c r="BF12" s="29">
        <f>'2016'!F10</f>
        <v>0.59399999999999997</v>
      </c>
      <c r="BG12" s="29" t="str">
        <f>'2016'!G10</f>
        <v>Met</v>
      </c>
      <c r="BH12" s="29">
        <v>0.46800000000000003</v>
      </c>
      <c r="BI12" s="29" t="s">
        <v>8</v>
      </c>
      <c r="BJ12" s="29">
        <f>'2018'!F10</f>
        <v>0.374</v>
      </c>
      <c r="BK12" s="29" t="str">
        <f>'2018'!G10</f>
        <v>Not Met</v>
      </c>
      <c r="BL12" s="29" t="str">
        <f>'2019'!F10</f>
        <v>Not Reported</v>
      </c>
      <c r="BM12" s="29" t="str">
        <f>'2019'!G10</f>
        <v>Met</v>
      </c>
      <c r="BN12" s="29">
        <f>'2020'!F10</f>
        <v>0.56999999999999995</v>
      </c>
      <c r="BO12" s="29" t="str">
        <f>'2020'!G10</f>
        <v>Met</v>
      </c>
      <c r="BP12" s="29">
        <v>0.52900000000000003</v>
      </c>
      <c r="BQ12" s="29" t="s">
        <v>8</v>
      </c>
      <c r="BR12" s="31">
        <v>0.59599999999999997</v>
      </c>
      <c r="BS12" s="29" t="s">
        <v>7</v>
      </c>
      <c r="BT12" s="29" t="s">
        <v>17</v>
      </c>
      <c r="BU12" s="29" t="s">
        <v>17</v>
      </c>
      <c r="BV12" s="29">
        <f>'2016'!H10</f>
        <v>0.7</v>
      </c>
      <c r="BW12" s="29" t="str">
        <f>'2016'!I10</f>
        <v>Met</v>
      </c>
      <c r="BX12" s="29">
        <v>0.76700000000000002</v>
      </c>
      <c r="BY12" s="29" t="s">
        <v>7</v>
      </c>
      <c r="BZ12" s="29">
        <f>'2020'!H10</f>
        <v>0.71099999999999997</v>
      </c>
      <c r="CA12" s="29" t="str">
        <f>'2020'!I10</f>
        <v>Met</v>
      </c>
      <c r="CB12" s="29">
        <v>0.69</v>
      </c>
      <c r="CC12" s="29" t="s">
        <v>8</v>
      </c>
      <c r="CD12" s="31">
        <v>0.70599999999999996</v>
      </c>
      <c r="CE12" s="29" t="s">
        <v>7</v>
      </c>
      <c r="CF12" s="29" t="s">
        <v>17</v>
      </c>
      <c r="CG12" s="29" t="s">
        <v>17</v>
      </c>
      <c r="CH12" s="29">
        <f>'2016'!J10</f>
        <v>0.79400000000000004</v>
      </c>
      <c r="CI12" s="29" t="str">
        <f>'2016'!K10</f>
        <v>Met</v>
      </c>
      <c r="CJ12" s="29">
        <v>0.80600000000000005</v>
      </c>
      <c r="CK12" s="29" t="s">
        <v>7</v>
      </c>
      <c r="CL12" s="29">
        <f>'2018'!J10</f>
        <v>0.83199999999999996</v>
      </c>
      <c r="CM12" s="29" t="str">
        <f>'2018'!K10</f>
        <v>Met</v>
      </c>
      <c r="CN12" s="29">
        <f>'2019'!H10</f>
        <v>0.83899999999999997</v>
      </c>
      <c r="CO12" s="29" t="str">
        <f>'2019'!I10</f>
        <v>Met</v>
      </c>
      <c r="CP12" s="29">
        <f>'2020'!J10</f>
        <v>0.85699999999999998</v>
      </c>
      <c r="CQ12" s="29" t="str">
        <f>'2020'!K10</f>
        <v>Met</v>
      </c>
      <c r="CR12" s="29">
        <v>0.86399999999999999</v>
      </c>
      <c r="CS12" s="29" t="s">
        <v>7</v>
      </c>
      <c r="CT12" s="31">
        <v>0.86599999999999999</v>
      </c>
      <c r="CU12" s="29" t="s">
        <v>7</v>
      </c>
      <c r="CV12" s="29" t="s">
        <v>17</v>
      </c>
      <c r="CW12" s="29" t="s">
        <v>17</v>
      </c>
      <c r="CX12" s="29">
        <f>'2016'!L10</f>
        <v>0.75</v>
      </c>
      <c r="CY12" s="29" t="str">
        <f>'2016'!M10</f>
        <v>Not Met</v>
      </c>
      <c r="CZ12" s="29">
        <v>0.86</v>
      </c>
      <c r="DA12" s="29" t="s">
        <v>7</v>
      </c>
      <c r="DB12" s="32">
        <v>0.83622889963850278</v>
      </c>
      <c r="DC12" s="29" t="s">
        <v>191</v>
      </c>
      <c r="DD12" s="29">
        <f>'2019'!J10</f>
        <v>0.78</v>
      </c>
      <c r="DE12" s="29" t="str">
        <f>'2019'!K10</f>
        <v xml:space="preserve">Not Met  </v>
      </c>
      <c r="DF12" s="29">
        <f>'2020'!L10</f>
        <v>0.93</v>
      </c>
      <c r="DG12" s="29" t="str">
        <f>'2020'!M10</f>
        <v xml:space="preserve">Met  </v>
      </c>
      <c r="DH12" s="29">
        <v>0.8</v>
      </c>
      <c r="DI12" s="29" t="s">
        <v>7</v>
      </c>
      <c r="DJ12" s="29">
        <v>0.86</v>
      </c>
      <c r="DK12" s="29" t="s">
        <v>7</v>
      </c>
      <c r="DL12" s="29" t="str">
        <f>'2014'!E10</f>
        <v>NA</v>
      </c>
      <c r="DM12" s="29" t="str">
        <f>'2014'!F10</f>
        <v>NA</v>
      </c>
      <c r="DN12" s="29">
        <f>'2015'!I10</f>
        <v>0.51700000000000002</v>
      </c>
      <c r="DO12" s="29" t="str">
        <f>'2015'!J10</f>
        <v>Not Met</v>
      </c>
      <c r="DP12" s="29" t="s">
        <v>17</v>
      </c>
      <c r="DQ12" s="29" t="s">
        <v>17</v>
      </c>
      <c r="DR12" s="29" t="s">
        <v>17</v>
      </c>
      <c r="DS12" s="29" t="str">
        <f>'2014'!G10</f>
        <v>NA</v>
      </c>
      <c r="DT12" s="29" t="str">
        <f>'2015'!K10</f>
        <v>Met</v>
      </c>
      <c r="DU12" s="29" t="s">
        <v>17</v>
      </c>
      <c r="DV12" s="29" t="s">
        <v>17</v>
      </c>
      <c r="DW12" s="29" t="s">
        <v>17</v>
      </c>
      <c r="DX12" s="29" t="str">
        <f>'2014'!H10</f>
        <v>NA</v>
      </c>
      <c r="DY12" s="29" t="str">
        <f>'2014'!I10</f>
        <v>NA</v>
      </c>
      <c r="DZ12" s="29">
        <f>'2015'!L10</f>
        <v>1</v>
      </c>
      <c r="EA12" s="29" t="str">
        <f>'2015'!M10</f>
        <v>Met</v>
      </c>
      <c r="EB12" s="29" t="s">
        <v>17</v>
      </c>
      <c r="EC12" s="29" t="s">
        <v>17</v>
      </c>
      <c r="ED12" s="29" t="s">
        <v>17</v>
      </c>
      <c r="EE12" s="29" t="str">
        <f>'2014'!J10</f>
        <v>NA</v>
      </c>
      <c r="EF12" s="29" t="str">
        <f>'2015'!N10</f>
        <v>Met</v>
      </c>
      <c r="EG12" s="29" t="s">
        <v>17</v>
      </c>
      <c r="EH12" s="29" t="s">
        <v>17</v>
      </c>
      <c r="EI12" s="29" t="s">
        <v>17</v>
      </c>
      <c r="EJ12" s="29" t="s">
        <v>17</v>
      </c>
      <c r="EK12" s="29" t="s">
        <v>17</v>
      </c>
      <c r="EL12" s="29" t="s">
        <v>17</v>
      </c>
      <c r="EM12" s="29">
        <v>0.48</v>
      </c>
      <c r="EN12" s="29" t="s">
        <v>8</v>
      </c>
      <c r="EO12" s="29" t="s">
        <v>17</v>
      </c>
      <c r="EP12" s="29" t="s">
        <v>17</v>
      </c>
      <c r="EQ12" s="37" t="s">
        <v>17</v>
      </c>
      <c r="ER12" s="29" t="str">
        <f>'2016'!O10</f>
        <v>NA</v>
      </c>
      <c r="ES12" s="34">
        <v>107.3</v>
      </c>
      <c r="ET12" s="29" t="s">
        <v>7</v>
      </c>
      <c r="EU12" s="34">
        <f>'2018'!N10</f>
        <v>75.3</v>
      </c>
      <c r="EV12" s="29" t="str">
        <f>'2018'!O10</f>
        <v>Met</v>
      </c>
      <c r="EW12" s="34">
        <f>'2019'!L10</f>
        <v>66.3</v>
      </c>
      <c r="EX12" s="29" t="str">
        <f>'2019'!M10</f>
        <v>Met</v>
      </c>
      <c r="EY12" s="34">
        <f>'2020'!N10</f>
        <v>55.8</v>
      </c>
      <c r="EZ12" s="29" t="str">
        <f>'2020'!O10</f>
        <v>Met</v>
      </c>
      <c r="FA12" s="34">
        <v>60.2</v>
      </c>
      <c r="FB12" s="29" t="s">
        <v>7</v>
      </c>
      <c r="FC12" s="34">
        <v>65.7</v>
      </c>
      <c r="FD12" s="29" t="s">
        <v>7</v>
      </c>
      <c r="FE12" s="29" t="s">
        <v>17</v>
      </c>
      <c r="FF12" s="29" t="s">
        <v>17</v>
      </c>
      <c r="FG12" s="29">
        <f>'2016'!P10</f>
        <v>0.52400000000000002</v>
      </c>
      <c r="FH12" s="29" t="str">
        <f>'2016'!Q10</f>
        <v>Not Met</v>
      </c>
      <c r="FI12" s="29">
        <v>0.79400000000000004</v>
      </c>
      <c r="FJ12" s="29" t="s">
        <v>7</v>
      </c>
      <c r="FK12" s="29">
        <f>'2018'!P10</f>
        <v>0.82199999999999995</v>
      </c>
      <c r="FL12" s="29" t="str">
        <f>'2018'!Q10</f>
        <v>Met</v>
      </c>
      <c r="FM12" s="29">
        <f>'2019'!N10</f>
        <v>0.88900000000000001</v>
      </c>
      <c r="FN12" s="29" t="str">
        <f>'2019'!O10</f>
        <v>Met</v>
      </c>
      <c r="FO12" s="31">
        <f>'2020'!P10</f>
        <v>0.88400000000000001</v>
      </c>
      <c r="FP12" s="29" t="str">
        <f>'2020'!Q10</f>
        <v>Not Met</v>
      </c>
      <c r="FQ12" s="29">
        <v>0.99299999999999999</v>
      </c>
      <c r="FR12" s="29" t="s">
        <v>7</v>
      </c>
      <c r="FS12" s="31">
        <v>0.996</v>
      </c>
      <c r="FT12" s="29" t="s">
        <v>7</v>
      </c>
      <c r="FU12" s="29" t="s">
        <v>17</v>
      </c>
      <c r="FV12" s="29" t="s">
        <v>17</v>
      </c>
      <c r="FW12" s="29">
        <f>'2016'!R10</f>
        <v>0.70099999999999996</v>
      </c>
      <c r="FX12" s="29" t="str">
        <f>'2016'!S10</f>
        <v>Not Met</v>
      </c>
      <c r="FY12" s="29">
        <v>0.67700000000000005</v>
      </c>
      <c r="FZ12" s="29" t="s">
        <v>8</v>
      </c>
      <c r="GA12" s="29">
        <f>'2018'!R10</f>
        <v>0.93700000000000006</v>
      </c>
      <c r="GB12" s="29" t="str">
        <f>'2018'!S10</f>
        <v>Met</v>
      </c>
      <c r="GC12" s="29">
        <f>'2019'!P10</f>
        <v>0.94</v>
      </c>
      <c r="GD12" s="29" t="str">
        <f>'2019'!Q10</f>
        <v>Met</v>
      </c>
      <c r="GE12" s="29">
        <f>'2020'!R10</f>
        <v>0.95099999999999996</v>
      </c>
      <c r="GF12" s="29" t="str">
        <f>'2020'!S10</f>
        <v>Met</v>
      </c>
      <c r="GG12" s="29">
        <v>0.93300000000000005</v>
      </c>
      <c r="GH12" s="29" t="s">
        <v>8</v>
      </c>
      <c r="GI12" s="31">
        <v>9.6000000000000002E-2</v>
      </c>
      <c r="GJ12" s="29" t="s">
        <v>7</v>
      </c>
      <c r="GK12" s="29">
        <f>'2020'!T10</f>
        <v>0.76700000000000002</v>
      </c>
      <c r="GL12" s="29" t="str">
        <f>'2020'!U10</f>
        <v>Met</v>
      </c>
      <c r="GM12" s="29">
        <v>0.86399999999999999</v>
      </c>
      <c r="GN12" s="29" t="s">
        <v>7</v>
      </c>
      <c r="GO12" s="31">
        <v>0.86899999999999999</v>
      </c>
      <c r="GP12" s="29" t="s">
        <v>7</v>
      </c>
      <c r="GQ12" s="33" t="str">
        <f>'2014'!K10</f>
        <v>NA</v>
      </c>
      <c r="GR12" s="33">
        <f>'2015'!O10</f>
        <v>6</v>
      </c>
      <c r="GS12" s="33">
        <f>'2016'!T10</f>
        <v>7</v>
      </c>
      <c r="GT12" s="33">
        <v>10</v>
      </c>
      <c r="GU12" s="33">
        <f>'2018'!T10</f>
        <v>8</v>
      </c>
      <c r="GV12" s="33">
        <f>'2019'!R10</f>
        <v>8</v>
      </c>
      <c r="GW12" s="33">
        <f>'2020'!V10</f>
        <v>9</v>
      </c>
      <c r="GX12" s="33">
        <v>10</v>
      </c>
      <c r="GY12" s="33">
        <v>10</v>
      </c>
      <c r="GZ12" s="33" t="str">
        <f>'2014'!L10</f>
        <v>NA</v>
      </c>
      <c r="HA12" s="33">
        <f>'2015'!P10</f>
        <v>4</v>
      </c>
      <c r="HB12" s="33">
        <f>'2016'!U10</f>
        <v>4</v>
      </c>
      <c r="HC12" s="33">
        <v>7</v>
      </c>
      <c r="HD12" s="33">
        <f>'2018'!U10</f>
        <v>7</v>
      </c>
      <c r="HE12" s="33">
        <f>'2019'!S10</f>
        <v>7</v>
      </c>
      <c r="HF12" s="33" t="str">
        <f>'2014'!M10</f>
        <v>NA</v>
      </c>
      <c r="HG12" s="33">
        <f>'2015'!Q10</f>
        <v>2</v>
      </c>
      <c r="HH12" s="33">
        <f>'2016'!V10</f>
        <v>3</v>
      </c>
      <c r="HI12" s="33">
        <v>3</v>
      </c>
      <c r="HJ12" s="33">
        <f>'2018'!V10</f>
        <v>1</v>
      </c>
      <c r="HK12" s="33">
        <f>'2019'!T10</f>
        <v>1</v>
      </c>
      <c r="HL12" s="29" t="str">
        <f>'2014'!N10</f>
        <v>NA</v>
      </c>
      <c r="HM12" s="33">
        <f>'2015'!R10</f>
        <v>0.66700000000000004</v>
      </c>
      <c r="HN12" s="29">
        <f>'2016'!W10</f>
        <v>0.56999999999999995</v>
      </c>
      <c r="HO12" s="29">
        <v>0.7</v>
      </c>
      <c r="HP12" s="29">
        <f>'2018'!W10</f>
        <v>0.88</v>
      </c>
      <c r="HQ12" s="29">
        <f>'2019'!U10</f>
        <v>0.88</v>
      </c>
      <c r="HR12" s="36">
        <f>'2020'!W10</f>
        <v>7</v>
      </c>
      <c r="HS12" s="36">
        <v>7</v>
      </c>
      <c r="HT12" s="36">
        <v>9</v>
      </c>
      <c r="HU12" s="29" t="str">
        <f>'2014'!O10</f>
        <v>NA</v>
      </c>
      <c r="HV12" s="29">
        <f>'2015'!S10</f>
        <v>0.75</v>
      </c>
      <c r="HW12" s="29">
        <f>'2016'!X10</f>
        <v>0.5</v>
      </c>
      <c r="HX12" s="29">
        <v>1</v>
      </c>
      <c r="HY12" s="29">
        <f>'2018'!X10</f>
        <v>1</v>
      </c>
      <c r="HZ12" s="29">
        <f>'2019'!V10</f>
        <v>1</v>
      </c>
      <c r="IA12" s="29">
        <f>'2020'!Z10</f>
        <v>1</v>
      </c>
      <c r="IB12" s="29">
        <v>0.75</v>
      </c>
      <c r="IC12" s="29">
        <v>1</v>
      </c>
    </row>
    <row r="13" spans="1:237" ht="47" thickBot="1" x14ac:dyDescent="0.4">
      <c r="A13" s="28" t="s">
        <v>21</v>
      </c>
      <c r="B13" s="29" t="str">
        <f>'2014'!B11</f>
        <v>NA</v>
      </c>
      <c r="C13" s="29" t="str">
        <f>'2014'!C11</f>
        <v>NA</v>
      </c>
      <c r="D13" s="29">
        <f>'2015'!B11</f>
        <v>0.61</v>
      </c>
      <c r="E13" s="29" t="str">
        <f>'2015'!C11</f>
        <v>Not Met</v>
      </c>
      <c r="F13" s="29" t="s">
        <v>17</v>
      </c>
      <c r="G13" s="29" t="s">
        <v>17</v>
      </c>
      <c r="H13" s="29" t="str">
        <f>'2014'!D11</f>
        <v>NA</v>
      </c>
      <c r="I13" s="29" t="str">
        <f>'2015'!D11</f>
        <v>Met</v>
      </c>
      <c r="J13" s="29" t="s">
        <v>17</v>
      </c>
      <c r="K13" s="29" t="s">
        <v>17</v>
      </c>
      <c r="L13" s="29" t="s">
        <v>17</v>
      </c>
      <c r="M13" s="29" t="s">
        <v>17</v>
      </c>
      <c r="N13" s="29" t="str">
        <f>'2015'!E11</f>
        <v>NA</v>
      </c>
      <c r="O13" s="29" t="str">
        <f>'2015'!F11</f>
        <v>NA</v>
      </c>
      <c r="P13" s="29" t="s">
        <v>17</v>
      </c>
      <c r="Q13" s="29" t="s">
        <v>17</v>
      </c>
      <c r="R13" s="29" t="s">
        <v>17</v>
      </c>
      <c r="S13" s="29" t="s">
        <v>17</v>
      </c>
      <c r="T13" s="30" t="str">
        <f>'2015'!G11</f>
        <v>NA</v>
      </c>
      <c r="U13" s="29" t="str">
        <f>'2015'!H11</f>
        <v>NA</v>
      </c>
      <c r="V13" s="29" t="s">
        <v>17</v>
      </c>
      <c r="W13" s="29" t="s">
        <v>17</v>
      </c>
      <c r="X13" s="29" t="s">
        <v>17</v>
      </c>
      <c r="Y13" s="30" t="s">
        <v>17</v>
      </c>
      <c r="Z13" s="30">
        <f>'2016'!B11</f>
        <v>0.87</v>
      </c>
      <c r="AA13" s="29" t="s">
        <v>7</v>
      </c>
      <c r="AB13" s="30">
        <v>0.85</v>
      </c>
      <c r="AC13" s="29" t="str">
        <f>'2016'!C11</f>
        <v>Met</v>
      </c>
      <c r="AD13" s="30">
        <f>'2018'!B11</f>
        <v>0.84</v>
      </c>
      <c r="AE13" s="29" t="str">
        <f>'2018'!C11</f>
        <v>Met</v>
      </c>
      <c r="AF13" s="29" t="str">
        <f>'2019'!B11</f>
        <v>Not Reported</v>
      </c>
      <c r="AG13" s="29" t="str">
        <f>'2019'!C11</f>
        <v>Met</v>
      </c>
      <c r="AH13" s="30">
        <f>'2020'!B11</f>
        <v>1.02</v>
      </c>
      <c r="AI13" s="29" t="str">
        <f>'2020'!C11</f>
        <v>Not Met</v>
      </c>
      <c r="AJ13" s="30">
        <v>1.1399999999999999</v>
      </c>
      <c r="AK13" s="29" t="s">
        <v>8</v>
      </c>
      <c r="AL13" s="30">
        <v>1.01</v>
      </c>
      <c r="AM13" s="29" t="s">
        <v>8</v>
      </c>
      <c r="AN13" s="29" t="s">
        <v>17</v>
      </c>
      <c r="AO13" s="29" t="s">
        <v>17</v>
      </c>
      <c r="AP13" s="29">
        <f>'2016'!B11</f>
        <v>0.87</v>
      </c>
      <c r="AQ13" s="29" t="str">
        <f>'2016'!C11</f>
        <v>Met</v>
      </c>
      <c r="AR13" s="29">
        <v>0.77</v>
      </c>
      <c r="AS13" s="29" t="s">
        <v>18</v>
      </c>
      <c r="AT13" s="29">
        <f>'2018'!D11</f>
        <v>0.81499999999999995</v>
      </c>
      <c r="AU13" s="29" t="str">
        <f>'2018'!E11</f>
        <v>Met</v>
      </c>
      <c r="AV13" s="29">
        <f>'2019'!D11</f>
        <v>0.78300000000000003</v>
      </c>
      <c r="AW13" s="29" t="str">
        <f>'2019'!E11</f>
        <v>Met</v>
      </c>
      <c r="AX13" s="29" t="s">
        <v>196</v>
      </c>
      <c r="AY13" s="29" t="s">
        <v>17</v>
      </c>
      <c r="AZ13" s="29">
        <v>0.76100000000000001</v>
      </c>
      <c r="BA13" s="29" t="s">
        <v>7</v>
      </c>
      <c r="BB13" s="31">
        <v>0.80700000000000005</v>
      </c>
      <c r="BC13" s="29" t="s">
        <v>7</v>
      </c>
      <c r="BD13" s="29" t="s">
        <v>17</v>
      </c>
      <c r="BE13" s="29" t="s">
        <v>17</v>
      </c>
      <c r="BF13" s="29">
        <v>0.38500000000000001</v>
      </c>
      <c r="BG13" s="29" t="str">
        <f>'2016'!G11</f>
        <v>Met</v>
      </c>
      <c r="BH13" s="29">
        <v>0.46300000000000002</v>
      </c>
      <c r="BI13" s="29" t="s">
        <v>7</v>
      </c>
      <c r="BJ13" s="29">
        <f>'2018'!F11</f>
        <v>0.64300000000000002</v>
      </c>
      <c r="BK13" s="29" t="str">
        <f>'2018'!G11</f>
        <v>Met</v>
      </c>
      <c r="BL13" s="29" t="str">
        <f>'2019'!F11</f>
        <v>Not Reported</v>
      </c>
      <c r="BM13" s="29" t="str">
        <f>'2019'!G11</f>
        <v>Met</v>
      </c>
      <c r="BN13" s="29" t="s">
        <v>196</v>
      </c>
      <c r="BO13" s="29" t="s">
        <v>17</v>
      </c>
      <c r="BP13" s="29">
        <v>0.46899999999999997</v>
      </c>
      <c r="BQ13" s="29" t="s">
        <v>7</v>
      </c>
      <c r="BR13" s="31">
        <v>0.60499999999999998</v>
      </c>
      <c r="BS13" s="29" t="s">
        <v>7</v>
      </c>
      <c r="BT13" s="29" t="s">
        <v>17</v>
      </c>
      <c r="BU13" s="29" t="s">
        <v>17</v>
      </c>
      <c r="BV13" s="29">
        <f>'2016'!H11</f>
        <v>0.60099999999999998</v>
      </c>
      <c r="BW13" s="29" t="str">
        <f>'2016'!I11</f>
        <v>Met</v>
      </c>
      <c r="BX13" s="29">
        <v>0.67400000000000004</v>
      </c>
      <c r="BY13" s="29" t="s">
        <v>7</v>
      </c>
      <c r="BZ13" s="29">
        <f>'2020'!H11</f>
        <v>0.59899999999999998</v>
      </c>
      <c r="CA13" s="29" t="str">
        <f>'2020'!I11</f>
        <v>Not Met</v>
      </c>
      <c r="CB13" s="29">
        <v>0.59899999999999998</v>
      </c>
      <c r="CC13" s="29" t="s">
        <v>8</v>
      </c>
      <c r="CD13" s="31">
        <v>0.63500000000000001</v>
      </c>
      <c r="CE13" s="29" t="s">
        <v>7</v>
      </c>
      <c r="CF13" s="29" t="s">
        <v>17</v>
      </c>
      <c r="CG13" s="29" t="s">
        <v>17</v>
      </c>
      <c r="CH13" s="29">
        <f>'2016'!J11</f>
        <v>0.80500000000000005</v>
      </c>
      <c r="CI13" s="29" t="str">
        <f>'2016'!K11</f>
        <v>Met</v>
      </c>
      <c r="CJ13" s="29">
        <v>0.82299999999999995</v>
      </c>
      <c r="CK13" s="29" t="s">
        <v>7</v>
      </c>
      <c r="CL13" s="29">
        <f>'2018'!J11</f>
        <v>0.84099999999999997</v>
      </c>
      <c r="CM13" s="29" t="str">
        <f>'2018'!K11</f>
        <v>Met</v>
      </c>
      <c r="CN13" s="29">
        <f>'2019'!H11</f>
        <v>0.85699999999999998</v>
      </c>
      <c r="CO13" s="29" t="str">
        <f>'2019'!I11</f>
        <v>Met</v>
      </c>
      <c r="CP13" s="29">
        <f>'2020'!J11</f>
        <v>0.873</v>
      </c>
      <c r="CQ13" s="29" t="str">
        <f>'2020'!K11</f>
        <v>Met</v>
      </c>
      <c r="CR13" s="29">
        <v>0.88900000000000001</v>
      </c>
      <c r="CS13" s="29" t="s">
        <v>7</v>
      </c>
      <c r="CT13" s="31">
        <v>0.873</v>
      </c>
      <c r="CU13" s="29" t="s">
        <v>7</v>
      </c>
      <c r="CV13" s="29" t="s">
        <v>17</v>
      </c>
      <c r="CW13" s="29" t="s">
        <v>17</v>
      </c>
      <c r="CX13" s="29">
        <f>'2016'!L11</f>
        <v>0.63</v>
      </c>
      <c r="CY13" s="29" t="str">
        <f>'2016'!M11</f>
        <v>Not Met</v>
      </c>
      <c r="CZ13" s="29">
        <v>0.89</v>
      </c>
      <c r="DA13" s="29" t="s">
        <v>7</v>
      </c>
      <c r="DB13" s="32">
        <v>0.87663657149361107</v>
      </c>
      <c r="DC13" s="29" t="s">
        <v>191</v>
      </c>
      <c r="DD13" s="29">
        <f>'2019'!J11</f>
        <v>0.97</v>
      </c>
      <c r="DE13" s="29" t="str">
        <f>'2019'!K11</f>
        <v xml:space="preserve">Met  </v>
      </c>
      <c r="DF13" s="29">
        <f>'2020'!L11</f>
        <v>0.98</v>
      </c>
      <c r="DG13" s="29" t="str">
        <f>'2020'!M11</f>
        <v xml:space="preserve">Met  </v>
      </c>
      <c r="DH13" s="29">
        <v>1</v>
      </c>
      <c r="DI13" s="29" t="s">
        <v>7</v>
      </c>
      <c r="DJ13" s="29">
        <v>0.99</v>
      </c>
      <c r="DK13" s="29" t="s">
        <v>7</v>
      </c>
      <c r="DL13" s="29" t="str">
        <f>'2014'!E11</f>
        <v>NA</v>
      </c>
      <c r="DM13" s="29" t="str">
        <f>'2014'!F11</f>
        <v>NA</v>
      </c>
      <c r="DN13" s="29">
        <f>'2015'!I11</f>
        <v>0.60099999999999998</v>
      </c>
      <c r="DO13" s="29" t="str">
        <f>'2015'!J11</f>
        <v>Not Met</v>
      </c>
      <c r="DP13" s="29" t="s">
        <v>17</v>
      </c>
      <c r="DQ13" s="29" t="s">
        <v>17</v>
      </c>
      <c r="DR13" s="29" t="s">
        <v>17</v>
      </c>
      <c r="DS13" s="29" t="str">
        <f>'2014'!G11</f>
        <v>NA</v>
      </c>
      <c r="DT13" s="29" t="str">
        <f>'2015'!K11</f>
        <v>Met</v>
      </c>
      <c r="DU13" s="29" t="s">
        <v>17</v>
      </c>
      <c r="DV13" s="29" t="s">
        <v>17</v>
      </c>
      <c r="DW13" s="29" t="s">
        <v>17</v>
      </c>
      <c r="DX13" s="29" t="str">
        <f>'2014'!H11</f>
        <v>NA</v>
      </c>
      <c r="DY13" s="29" t="str">
        <f>'2014'!I11</f>
        <v>NA</v>
      </c>
      <c r="DZ13" s="29">
        <f>'2015'!L11</f>
        <v>0.311</v>
      </c>
      <c r="EA13" s="29" t="str">
        <f>'2015'!M11</f>
        <v>Not Met</v>
      </c>
      <c r="EB13" s="29" t="s">
        <v>17</v>
      </c>
      <c r="EC13" s="29" t="s">
        <v>17</v>
      </c>
      <c r="ED13" s="29" t="s">
        <v>17</v>
      </c>
      <c r="EE13" s="29" t="str">
        <f>'2014'!J11</f>
        <v>NA</v>
      </c>
      <c r="EF13" s="29" t="str">
        <f>'2015'!N11</f>
        <v>Met</v>
      </c>
      <c r="EG13" s="29" t="s">
        <v>17</v>
      </c>
      <c r="EH13" s="29" t="s">
        <v>17</v>
      </c>
      <c r="EI13" s="29" t="s">
        <v>17</v>
      </c>
      <c r="EJ13" s="29" t="s">
        <v>17</v>
      </c>
      <c r="EK13" s="29" t="s">
        <v>17</v>
      </c>
      <c r="EL13" s="29" t="s">
        <v>17</v>
      </c>
      <c r="EM13" s="29">
        <v>0.42</v>
      </c>
      <c r="EN13" s="29" t="s">
        <v>8</v>
      </c>
      <c r="EO13" s="29" t="s">
        <v>17</v>
      </c>
      <c r="EP13" s="29" t="s">
        <v>17</v>
      </c>
      <c r="EQ13" s="37" t="s">
        <v>17</v>
      </c>
      <c r="ER13" s="29" t="str">
        <f>'2016'!O11</f>
        <v>NA</v>
      </c>
      <c r="ES13" s="33">
        <v>83.1</v>
      </c>
      <c r="ET13" s="29" t="s">
        <v>7</v>
      </c>
      <c r="EU13" s="34">
        <f>'2018'!N11</f>
        <v>87</v>
      </c>
      <c r="EV13" s="29" t="str">
        <f>'2018'!O11</f>
        <v>Met</v>
      </c>
      <c r="EW13" s="34">
        <f>'2019'!L11</f>
        <v>108.4</v>
      </c>
      <c r="EX13" s="29" t="str">
        <f>'2019'!M11</f>
        <v>Not Met</v>
      </c>
      <c r="EY13" s="34">
        <f>'2020'!N11</f>
        <v>85.3</v>
      </c>
      <c r="EZ13" s="29" t="str">
        <f>'2020'!O11</f>
        <v>Met</v>
      </c>
      <c r="FA13" s="34">
        <v>105.4</v>
      </c>
      <c r="FB13" s="29" t="s">
        <v>8</v>
      </c>
      <c r="FC13" s="34">
        <v>117.5</v>
      </c>
      <c r="FD13" s="29" t="s">
        <v>8</v>
      </c>
      <c r="FE13" s="29" t="s">
        <v>17</v>
      </c>
      <c r="FF13" s="29" t="s">
        <v>17</v>
      </c>
      <c r="FG13" s="29">
        <f>'2016'!P11</f>
        <v>0.67100000000000004</v>
      </c>
      <c r="FH13" s="29" t="str">
        <f>'2016'!Q11</f>
        <v>Met</v>
      </c>
      <c r="FI13" s="29">
        <v>0.49199999999999999</v>
      </c>
      <c r="FJ13" s="29" t="s">
        <v>8</v>
      </c>
      <c r="FK13" s="29">
        <f>'2018'!P11</f>
        <v>1</v>
      </c>
      <c r="FL13" s="29" t="str">
        <f>'2018'!Q11</f>
        <v>Met</v>
      </c>
      <c r="FM13" s="29">
        <f>'2019'!N11</f>
        <v>1</v>
      </c>
      <c r="FN13" s="29" t="str">
        <f>'2019'!O11</f>
        <v>Met</v>
      </c>
      <c r="FO13" s="31">
        <f>'2020'!P11</f>
        <v>0.995</v>
      </c>
      <c r="FP13" s="29" t="str">
        <f>'2020'!Q11</f>
        <v>Met</v>
      </c>
      <c r="FQ13" s="29">
        <v>1</v>
      </c>
      <c r="FR13" s="29" t="s">
        <v>18</v>
      </c>
      <c r="FS13" s="31">
        <v>0.99099999999999999</v>
      </c>
      <c r="FT13" s="29" t="s">
        <v>7</v>
      </c>
      <c r="FU13" s="29" t="s">
        <v>17</v>
      </c>
      <c r="FV13" s="29" t="s">
        <v>17</v>
      </c>
      <c r="FW13" s="29">
        <f>'2016'!R11</f>
        <v>0.33800000000000002</v>
      </c>
      <c r="FX13" s="29" t="str">
        <f>'2016'!S11</f>
        <v>Not Met</v>
      </c>
      <c r="FY13" s="29">
        <v>0.41499999999999998</v>
      </c>
      <c r="FZ13" s="29" t="s">
        <v>7</v>
      </c>
      <c r="GA13" s="29">
        <f>'2018'!R11</f>
        <v>0.59399999999999997</v>
      </c>
      <c r="GB13" s="29" t="str">
        <f>'2018'!S11</f>
        <v>Met</v>
      </c>
      <c r="GC13" s="29">
        <f>'2019'!P11</f>
        <v>0.40400000000000003</v>
      </c>
      <c r="GD13" s="29" t="str">
        <f>'2019'!Q11</f>
        <v>Not Met</v>
      </c>
      <c r="GE13" s="29">
        <f>'2020'!R11</f>
        <v>0.40500000000000003</v>
      </c>
      <c r="GF13" s="29" t="str">
        <f>'2020'!S11</f>
        <v>Not Met</v>
      </c>
      <c r="GG13" s="29">
        <v>0.58299999999999996</v>
      </c>
      <c r="GH13" s="29" t="s">
        <v>7</v>
      </c>
      <c r="GI13" s="31">
        <v>0.39700000000000002</v>
      </c>
      <c r="GJ13" s="29" t="s">
        <v>8</v>
      </c>
      <c r="GK13" s="29">
        <f>'2020'!T11</f>
        <v>0.94899999999999995</v>
      </c>
      <c r="GL13" s="29" t="str">
        <f>'2020'!U11</f>
        <v>Met</v>
      </c>
      <c r="GM13" s="29">
        <v>0.91</v>
      </c>
      <c r="GN13" s="29" t="s">
        <v>7</v>
      </c>
      <c r="GO13" s="31">
        <v>0.91900000000000004</v>
      </c>
      <c r="GP13" s="29" t="s">
        <v>7</v>
      </c>
      <c r="GQ13" s="33" t="str">
        <f>'2014'!K11</f>
        <v>NA</v>
      </c>
      <c r="GR13" s="33">
        <f>'2015'!O11</f>
        <v>6</v>
      </c>
      <c r="GS13" s="33">
        <f>'2016'!T11</f>
        <v>8</v>
      </c>
      <c r="GT13" s="33">
        <v>10</v>
      </c>
      <c r="GU13" s="33">
        <f>'2018'!T10</f>
        <v>8</v>
      </c>
      <c r="GV13" s="33">
        <f>'2019'!R11</f>
        <v>8</v>
      </c>
      <c r="GW13" s="33">
        <f>'2020'!V11</f>
        <v>8</v>
      </c>
      <c r="GX13" s="33">
        <v>10</v>
      </c>
      <c r="GY13" s="33">
        <v>10</v>
      </c>
      <c r="GZ13" s="33" t="str">
        <f>'2014'!L11</f>
        <v>NA</v>
      </c>
      <c r="HA13" s="33">
        <f>'2015'!P11</f>
        <v>3</v>
      </c>
      <c r="HB13" s="33">
        <f>'2016'!U11</f>
        <v>6</v>
      </c>
      <c r="HC13" s="33">
        <v>8</v>
      </c>
      <c r="HD13" s="33">
        <f>'2018'!U11</f>
        <v>8</v>
      </c>
      <c r="HE13" s="33">
        <f>'2019'!S11</f>
        <v>6</v>
      </c>
      <c r="HF13" s="33" t="str">
        <f>'2014'!M11</f>
        <v>NA</v>
      </c>
      <c r="HG13" s="33">
        <f>'2015'!Q11</f>
        <v>3</v>
      </c>
      <c r="HH13" s="33">
        <f>'2016'!V11</f>
        <v>2</v>
      </c>
      <c r="HI13" s="33">
        <v>2</v>
      </c>
      <c r="HJ13" s="33">
        <f>'2018'!V11</f>
        <v>0</v>
      </c>
      <c r="HK13" s="33">
        <f>'2019'!T11</f>
        <v>2</v>
      </c>
      <c r="HL13" s="29" t="str">
        <f>'2014'!N11</f>
        <v>NA</v>
      </c>
      <c r="HM13" s="33">
        <f>'2015'!R11</f>
        <v>0.5</v>
      </c>
      <c r="HN13" s="29">
        <f>'2016'!W11</f>
        <v>0.75</v>
      </c>
      <c r="HO13" s="29">
        <v>0.8</v>
      </c>
      <c r="HP13" s="29">
        <f>'2018'!W11</f>
        <v>1</v>
      </c>
      <c r="HQ13" s="29">
        <f>'2019'!U11</f>
        <v>0.75</v>
      </c>
      <c r="HR13" s="36">
        <f>'2020'!W11</f>
        <v>5</v>
      </c>
      <c r="HS13" s="36">
        <v>7</v>
      </c>
      <c r="HT13" s="36">
        <v>7</v>
      </c>
      <c r="HU13" s="29" t="str">
        <f>'2014'!O11</f>
        <v>NA</v>
      </c>
      <c r="HV13" s="29">
        <f>'2015'!S11</f>
        <v>0.5</v>
      </c>
      <c r="HW13" s="29">
        <f>'2016'!X11</f>
        <v>0.75</v>
      </c>
      <c r="HX13" s="29">
        <v>1</v>
      </c>
      <c r="HY13" s="29">
        <f>'2018'!X11</f>
        <v>1</v>
      </c>
      <c r="HZ13" s="2">
        <f>'2019'!V11</f>
        <v>0.75</v>
      </c>
      <c r="IA13" s="29">
        <f>'2020'!Z11</f>
        <v>1</v>
      </c>
      <c r="IB13" s="29">
        <v>0.75</v>
      </c>
      <c r="IC13" s="29">
        <v>0.75</v>
      </c>
    </row>
    <row r="14" spans="1:237" ht="31.5" thickBot="1" x14ac:dyDescent="0.4">
      <c r="A14" s="28" t="s">
        <v>15</v>
      </c>
      <c r="B14" s="29">
        <f>'2014'!B12</f>
        <v>0.998</v>
      </c>
      <c r="C14" s="29" t="str">
        <f>'2014'!C12</f>
        <v>Met</v>
      </c>
      <c r="D14" s="29">
        <f>'2015'!B12</f>
        <v>0.90400000000000003</v>
      </c>
      <c r="E14" s="29" t="str">
        <f>'2015'!C12</f>
        <v>Met</v>
      </c>
      <c r="F14" s="29" t="s">
        <v>17</v>
      </c>
      <c r="G14" s="29" t="s">
        <v>17</v>
      </c>
      <c r="H14" s="29" t="str">
        <f>'2014'!D12</f>
        <v>Met</v>
      </c>
      <c r="I14" s="29" t="str">
        <f>'2015'!D12</f>
        <v>Met</v>
      </c>
      <c r="J14" s="29" t="s">
        <v>17</v>
      </c>
      <c r="K14" s="29" t="s">
        <v>17</v>
      </c>
      <c r="L14" s="29" t="s">
        <v>17</v>
      </c>
      <c r="M14" s="29" t="s">
        <v>17</v>
      </c>
      <c r="N14" s="29">
        <f>'2015'!E12</f>
        <v>0.85</v>
      </c>
      <c r="O14" s="29" t="str">
        <f>'2015'!F12</f>
        <v>Not Met</v>
      </c>
      <c r="P14" s="29" t="s">
        <v>17</v>
      </c>
      <c r="Q14" s="29" t="s">
        <v>17</v>
      </c>
      <c r="R14" s="29" t="s">
        <v>17</v>
      </c>
      <c r="S14" s="29" t="s">
        <v>17</v>
      </c>
      <c r="T14" s="30">
        <f>'2015'!G12</f>
        <v>0.66</v>
      </c>
      <c r="U14" s="29" t="str">
        <f>'2015'!H12</f>
        <v>Not Met</v>
      </c>
      <c r="V14" s="29" t="s">
        <v>17</v>
      </c>
      <c r="W14" s="29" t="s">
        <v>17</v>
      </c>
      <c r="X14" s="29" t="s">
        <v>17</v>
      </c>
      <c r="Y14" s="30" t="s">
        <v>17</v>
      </c>
      <c r="Z14" s="30">
        <f>'2016'!B12</f>
        <v>0.87</v>
      </c>
      <c r="AA14" s="29" t="s">
        <v>7</v>
      </c>
      <c r="AB14" s="30">
        <v>0.86</v>
      </c>
      <c r="AC14" s="29" t="str">
        <f>'2016'!C12</f>
        <v>Met</v>
      </c>
      <c r="AD14" s="30">
        <f>'2018'!B12</f>
        <v>0.88</v>
      </c>
      <c r="AE14" s="29" t="str">
        <f>'2018'!C12</f>
        <v>Met</v>
      </c>
      <c r="AF14" s="29" t="str">
        <f>'2019'!B12</f>
        <v>Not Reported</v>
      </c>
      <c r="AG14" s="29" t="str">
        <f>'2019'!C12</f>
        <v>Met</v>
      </c>
      <c r="AH14" s="30">
        <f>'2020'!B12</f>
        <v>1</v>
      </c>
      <c r="AI14" s="29" t="str">
        <f>'2020'!C12</f>
        <v>Met</v>
      </c>
      <c r="AJ14" s="30">
        <v>1.07</v>
      </c>
      <c r="AK14" s="29" t="s">
        <v>8</v>
      </c>
      <c r="AL14" s="30">
        <v>1.1200000000000001</v>
      </c>
      <c r="AM14" s="29" t="s">
        <v>8</v>
      </c>
      <c r="AN14" s="29" t="s">
        <v>17</v>
      </c>
      <c r="AO14" s="29" t="s">
        <v>17</v>
      </c>
      <c r="AP14" s="29">
        <v>0.629</v>
      </c>
      <c r="AQ14" s="29" t="str">
        <f>'2016'!C12</f>
        <v>Met</v>
      </c>
      <c r="AR14" s="29">
        <v>0.59799999999999998</v>
      </c>
      <c r="AS14" s="29" t="s">
        <v>8</v>
      </c>
      <c r="AT14" s="29">
        <f>'2018'!D12</f>
        <v>0.66</v>
      </c>
      <c r="AU14" s="29" t="str">
        <f>'2018'!E12</f>
        <v>Met</v>
      </c>
      <c r="AV14" s="29">
        <f>'2019'!D12</f>
        <v>0.627</v>
      </c>
      <c r="AW14" s="29" t="str">
        <f>'2019'!E12</f>
        <v>Not Met</v>
      </c>
      <c r="AX14" s="29" t="s">
        <v>196</v>
      </c>
      <c r="AY14" s="29" t="s">
        <v>17</v>
      </c>
      <c r="AZ14" s="29">
        <v>0.64300000000000002</v>
      </c>
      <c r="BA14" s="29" t="s">
        <v>18</v>
      </c>
      <c r="BB14" s="31">
        <v>0.64400000000000002</v>
      </c>
      <c r="BC14" s="29" t="s">
        <v>8</v>
      </c>
      <c r="BD14" s="29" t="s">
        <v>17</v>
      </c>
      <c r="BE14" s="29" t="s">
        <v>17</v>
      </c>
      <c r="BF14" s="29">
        <f>'2016'!F12</f>
        <v>0.60199999999999998</v>
      </c>
      <c r="BG14" s="29" t="str">
        <f>'2016'!G12</f>
        <v>Met</v>
      </c>
      <c r="BH14" s="29">
        <v>0.50600000000000001</v>
      </c>
      <c r="BI14" s="29" t="s">
        <v>8</v>
      </c>
      <c r="BJ14" s="29">
        <f>'2018'!F12</f>
        <v>0.52700000000000002</v>
      </c>
      <c r="BK14" s="29" t="str">
        <f>'2018'!G12</f>
        <v>Met</v>
      </c>
      <c r="BL14" s="29" t="str">
        <f>'2019'!F12</f>
        <v>Not Reported</v>
      </c>
      <c r="BM14" s="29" t="str">
        <f>'2019'!G12</f>
        <v>Met</v>
      </c>
      <c r="BN14" s="29">
        <f>'2020'!F12</f>
        <v>0.54</v>
      </c>
      <c r="BO14" s="29" t="str">
        <f>'2020'!G12</f>
        <v>Not Met</v>
      </c>
      <c r="BP14" s="29">
        <v>0.57099999999999995</v>
      </c>
      <c r="BQ14" s="29" t="s">
        <v>7</v>
      </c>
      <c r="BR14" s="31">
        <v>0.59799999999999998</v>
      </c>
      <c r="BS14" s="29" t="s">
        <v>7</v>
      </c>
      <c r="BT14" s="29" t="s">
        <v>17</v>
      </c>
      <c r="BU14" s="29" t="s">
        <v>17</v>
      </c>
      <c r="BV14" s="29">
        <f>'2016'!H12</f>
        <v>0.628</v>
      </c>
      <c r="BW14" s="29" t="str">
        <f>'2016'!I12</f>
        <v>Met</v>
      </c>
      <c r="BX14" s="29">
        <v>0.625</v>
      </c>
      <c r="BY14" s="29" t="s">
        <v>7</v>
      </c>
      <c r="BZ14" s="29">
        <f>'2020'!H12</f>
        <v>0.59399999999999997</v>
      </c>
      <c r="CA14" s="29" t="str">
        <f>'2020'!I12</f>
        <v>Not Met</v>
      </c>
      <c r="CB14" s="29">
        <v>0.66900000000000004</v>
      </c>
      <c r="CC14" s="29" t="s">
        <v>7</v>
      </c>
      <c r="CD14" s="31">
        <v>0.73099999999999998</v>
      </c>
      <c r="CE14" s="29" t="s">
        <v>7</v>
      </c>
      <c r="CF14" s="29" t="s">
        <v>17</v>
      </c>
      <c r="CG14" s="29" t="s">
        <v>17</v>
      </c>
      <c r="CH14" s="29">
        <f>'2016'!J12</f>
        <v>0.72699999999999998</v>
      </c>
      <c r="CI14" s="29" t="str">
        <f>'2016'!K12</f>
        <v>Met</v>
      </c>
      <c r="CJ14" s="29">
        <v>0.746</v>
      </c>
      <c r="CK14" s="29" t="s">
        <v>7</v>
      </c>
      <c r="CL14" s="29">
        <f>'2018'!J12</f>
        <v>0.76400000000000001</v>
      </c>
      <c r="CM14" s="29" t="str">
        <f>'2018'!K12</f>
        <v>Met</v>
      </c>
      <c r="CN14" s="29">
        <f>'2019'!H12</f>
        <v>0.77</v>
      </c>
      <c r="CO14" s="29" t="str">
        <f>'2019'!I12</f>
        <v>Met</v>
      </c>
      <c r="CP14" s="29">
        <f>'2020'!J12</f>
        <v>0.83799999999999997</v>
      </c>
      <c r="CQ14" s="29" t="str">
        <f>'2020'!K12</f>
        <v>Met</v>
      </c>
      <c r="CR14" s="29">
        <v>0.82499999999999996</v>
      </c>
      <c r="CS14" s="29" t="s">
        <v>7</v>
      </c>
      <c r="CT14" s="31">
        <v>0.82099999999999995</v>
      </c>
      <c r="CU14" s="29" t="s">
        <v>7</v>
      </c>
      <c r="CV14" s="29" t="s">
        <v>17</v>
      </c>
      <c r="CW14" s="29" t="s">
        <v>17</v>
      </c>
      <c r="CX14" s="29">
        <f>'2016'!L12</f>
        <v>0.63</v>
      </c>
      <c r="CY14" s="29" t="str">
        <f>'2016'!M12</f>
        <v>Not Met</v>
      </c>
      <c r="CZ14" s="29">
        <v>0.54</v>
      </c>
      <c r="DA14" s="29" t="s">
        <v>8</v>
      </c>
      <c r="DB14" s="32">
        <v>0.63102198675365062</v>
      </c>
      <c r="DC14" s="29" t="s">
        <v>8</v>
      </c>
      <c r="DD14" s="29">
        <f>'2019'!J12</f>
        <v>0.86</v>
      </c>
      <c r="DE14" s="29" t="str">
        <f>'2019'!K12</f>
        <v>Met</v>
      </c>
      <c r="DF14" s="29">
        <f>'2020'!L12</f>
        <v>0.85</v>
      </c>
      <c r="DG14" s="29" t="str">
        <f>'2020'!M12</f>
        <v>Met</v>
      </c>
      <c r="DH14" s="29">
        <v>0.97</v>
      </c>
      <c r="DI14" s="29" t="s">
        <v>18</v>
      </c>
      <c r="DJ14" s="29">
        <v>0.97</v>
      </c>
      <c r="DK14" s="29" t="s">
        <v>7</v>
      </c>
      <c r="DL14" s="29">
        <f>'2014'!E12</f>
        <v>0.93200000000000005</v>
      </c>
      <c r="DM14" s="29" t="str">
        <f>'2014'!F12</f>
        <v>Met</v>
      </c>
      <c r="DN14" s="29">
        <f>'2015'!I12</f>
        <v>0.59599999999999997</v>
      </c>
      <c r="DO14" s="29" t="str">
        <f>'2015'!J12</f>
        <v>Not Met</v>
      </c>
      <c r="DP14" s="29" t="s">
        <v>17</v>
      </c>
      <c r="DQ14" s="29" t="s">
        <v>17</v>
      </c>
      <c r="DR14" s="29" t="s">
        <v>17</v>
      </c>
      <c r="DS14" s="29" t="str">
        <f>'2014'!G12</f>
        <v>Not Met</v>
      </c>
      <c r="DT14" s="29" t="str">
        <f>'2015'!K12</f>
        <v>Not Met</v>
      </c>
      <c r="DU14" s="29" t="s">
        <v>17</v>
      </c>
      <c r="DV14" s="29" t="s">
        <v>17</v>
      </c>
      <c r="DW14" s="29" t="s">
        <v>17</v>
      </c>
      <c r="DX14" s="29">
        <f>'2014'!H12</f>
        <v>0.58899999999999997</v>
      </c>
      <c r="DY14" s="29" t="str">
        <f>'2014'!I12</f>
        <v>Not Met</v>
      </c>
      <c r="DZ14" s="29">
        <f>'2015'!L12</f>
        <v>0.66</v>
      </c>
      <c r="EA14" s="29" t="str">
        <f>'2015'!M12</f>
        <v>Not Met</v>
      </c>
      <c r="EB14" s="29" t="s">
        <v>17</v>
      </c>
      <c r="EC14" s="29" t="s">
        <v>17</v>
      </c>
      <c r="ED14" s="29" t="s">
        <v>17</v>
      </c>
      <c r="EE14" s="29" t="str">
        <f>'2014'!J12</f>
        <v>Met</v>
      </c>
      <c r="EF14" s="29" t="str">
        <f>'2015'!N12</f>
        <v>Met</v>
      </c>
      <c r="EG14" s="29" t="s">
        <v>17</v>
      </c>
      <c r="EH14" s="29" t="s">
        <v>17</v>
      </c>
      <c r="EI14" s="29" t="s">
        <v>17</v>
      </c>
      <c r="EJ14" s="29" t="s">
        <v>17</v>
      </c>
      <c r="EK14" s="29" t="s">
        <v>17</v>
      </c>
      <c r="EL14" s="29" t="s">
        <v>17</v>
      </c>
      <c r="EM14" s="29">
        <v>1</v>
      </c>
      <c r="EN14" s="29" t="s">
        <v>7</v>
      </c>
      <c r="EO14" s="29" t="s">
        <v>17</v>
      </c>
      <c r="EP14" s="29" t="s">
        <v>17</v>
      </c>
      <c r="EQ14" s="34" t="s">
        <v>29</v>
      </c>
      <c r="ER14" s="29" t="str">
        <f>'2016'!O12</f>
        <v>Met</v>
      </c>
      <c r="ES14" s="34">
        <v>105.9</v>
      </c>
      <c r="ET14" s="29" t="s">
        <v>7</v>
      </c>
      <c r="EU14" s="34">
        <f>'2018'!N12</f>
        <v>109.1</v>
      </c>
      <c r="EV14" s="29" t="str">
        <f>'2018'!O12</f>
        <v>Not Met</v>
      </c>
      <c r="EW14" s="34">
        <f>'2019'!L12</f>
        <v>109.8</v>
      </c>
      <c r="EX14" s="29" t="str">
        <f>'2019'!M12</f>
        <v>Not Met</v>
      </c>
      <c r="EY14" s="34">
        <f>'2020'!N12</f>
        <v>93.9</v>
      </c>
      <c r="EZ14" s="29" t="str">
        <f>'2020'!O12</f>
        <v>Met</v>
      </c>
      <c r="FA14" s="34">
        <v>96</v>
      </c>
      <c r="FB14" s="29" t="s">
        <v>7</v>
      </c>
      <c r="FC14" s="34">
        <v>102.6</v>
      </c>
      <c r="FD14" s="29" t="s">
        <v>8</v>
      </c>
      <c r="FE14" s="29" t="s">
        <v>17</v>
      </c>
      <c r="FF14" s="29" t="s">
        <v>17</v>
      </c>
      <c r="FG14" s="29">
        <f>'2016'!P12</f>
        <v>0.755</v>
      </c>
      <c r="FH14" s="29" t="str">
        <f>'2016'!Q12</f>
        <v>Met</v>
      </c>
      <c r="FI14" s="29">
        <v>0.79400000000000004</v>
      </c>
      <c r="FJ14" s="29" t="s">
        <v>7</v>
      </c>
      <c r="FK14" s="29">
        <f>'2018'!P12</f>
        <v>0.88800000000000001</v>
      </c>
      <c r="FL14" s="29" t="str">
        <f>'2018'!Q12</f>
        <v>Met</v>
      </c>
      <c r="FM14" s="29">
        <f>'2019'!N12</f>
        <v>0.53200000000000003</v>
      </c>
      <c r="FN14" s="29" t="str">
        <f>'2019'!O12</f>
        <v>Not Met</v>
      </c>
      <c r="FO14" s="31">
        <f>'2020'!P12</f>
        <v>0.91100000000000003</v>
      </c>
      <c r="FP14" s="29" t="str">
        <f>'2020'!Q12</f>
        <v>Met</v>
      </c>
      <c r="FQ14" s="29">
        <v>0.90500000000000003</v>
      </c>
      <c r="FR14" s="29" t="s">
        <v>8</v>
      </c>
      <c r="FS14" s="31">
        <v>0.92900000000000005</v>
      </c>
      <c r="FT14" s="29" t="s">
        <v>7</v>
      </c>
      <c r="FU14" s="29" t="s">
        <v>17</v>
      </c>
      <c r="FV14" s="29" t="s">
        <v>17</v>
      </c>
      <c r="FW14" s="29">
        <v>0.75</v>
      </c>
      <c r="FX14" s="29" t="str">
        <f>'2016'!S12</f>
        <v>Met</v>
      </c>
      <c r="FY14" s="29">
        <v>0.70099999999999996</v>
      </c>
      <c r="FZ14" s="29" t="s">
        <v>8</v>
      </c>
      <c r="GA14" s="29">
        <f>'2018'!R12</f>
        <v>0.67100000000000004</v>
      </c>
      <c r="GB14" s="29" t="str">
        <f>'2018'!S12</f>
        <v>Not Met</v>
      </c>
      <c r="GC14" s="29">
        <f>'2019'!P12</f>
        <v>0.51500000000000001</v>
      </c>
      <c r="GD14" s="29" t="str">
        <f>'2019'!Q12</f>
        <v>Not Met</v>
      </c>
      <c r="GE14" s="29">
        <f>'2020'!R12</f>
        <v>0.752</v>
      </c>
      <c r="GF14" s="29" t="str">
        <f>'2020'!S12</f>
        <v>Met</v>
      </c>
      <c r="GG14" s="29">
        <v>0.73199999999999998</v>
      </c>
      <c r="GH14" s="29" t="s">
        <v>8</v>
      </c>
      <c r="GI14" s="31">
        <v>0.67300000000000004</v>
      </c>
      <c r="GJ14" s="29" t="s">
        <v>8</v>
      </c>
      <c r="GK14" s="29">
        <f>'2020'!T12</f>
        <v>0.93300000000000005</v>
      </c>
      <c r="GL14" s="29" t="str">
        <f>'2020'!U12</f>
        <v>Met</v>
      </c>
      <c r="GM14" s="29">
        <v>0.95</v>
      </c>
      <c r="GN14" s="29" t="s">
        <v>7</v>
      </c>
      <c r="GO14" s="31">
        <v>0.97299999999999998</v>
      </c>
      <c r="GP14" s="29" t="s">
        <v>7</v>
      </c>
      <c r="GQ14" s="33">
        <f>'2014'!K12</f>
        <v>6</v>
      </c>
      <c r="GR14" s="33">
        <f>'2015'!O12</f>
        <v>8</v>
      </c>
      <c r="GS14" s="33">
        <f>'2016'!T12</f>
        <v>9</v>
      </c>
      <c r="GT14" s="33">
        <v>10</v>
      </c>
      <c r="GU14" s="33">
        <f>'2018'!T12</f>
        <v>8</v>
      </c>
      <c r="GV14" s="33">
        <f>'2019'!R12</f>
        <v>8</v>
      </c>
      <c r="GW14" s="33">
        <f>'2020'!V12</f>
        <v>9</v>
      </c>
      <c r="GX14" s="33">
        <v>10</v>
      </c>
      <c r="GY14" s="33">
        <v>10</v>
      </c>
      <c r="GZ14" s="33">
        <f>'2014'!L12</f>
        <v>4</v>
      </c>
      <c r="HA14" s="33">
        <f>'2015'!P12</f>
        <v>3</v>
      </c>
      <c r="HB14" s="33">
        <f>'2016'!U12</f>
        <v>8</v>
      </c>
      <c r="HC14" s="33">
        <v>6</v>
      </c>
      <c r="HD14" s="33">
        <f>'2018'!U12</f>
        <v>5</v>
      </c>
      <c r="HE14" s="33">
        <f>'2019'!S11</f>
        <v>6</v>
      </c>
      <c r="HF14" s="33">
        <f>'2014'!M12</f>
        <v>2</v>
      </c>
      <c r="HG14" s="33">
        <f>'2015'!Q12</f>
        <v>5</v>
      </c>
      <c r="HH14" s="33">
        <f>'2016'!V12</f>
        <v>1</v>
      </c>
      <c r="HI14" s="33">
        <v>4</v>
      </c>
      <c r="HJ14" s="33">
        <f>'2018'!V12</f>
        <v>3</v>
      </c>
      <c r="HK14" s="33">
        <f>'2019'!T12</f>
        <v>4</v>
      </c>
      <c r="HL14" s="29">
        <f>'2014'!N12</f>
        <v>0.66700000000000004</v>
      </c>
      <c r="HM14" s="33">
        <f>'2015'!R12</f>
        <v>0.375</v>
      </c>
      <c r="HN14" s="29">
        <f>'2016'!W12</f>
        <v>0.89</v>
      </c>
      <c r="HO14" s="29">
        <v>0.6</v>
      </c>
      <c r="HP14" s="29">
        <f>'2018'!W12</f>
        <v>0.63</v>
      </c>
      <c r="HQ14" s="29">
        <f>'2019'!U12</f>
        <v>0.5</v>
      </c>
      <c r="HR14" s="36">
        <f>'2020'!W12</f>
        <v>7</v>
      </c>
      <c r="HS14" s="36">
        <v>7</v>
      </c>
      <c r="HT14" s="36">
        <v>6</v>
      </c>
      <c r="HU14" s="29">
        <f>'2014'!O12</f>
        <v>0.75</v>
      </c>
      <c r="HV14" s="29">
        <f>'2015'!S12</f>
        <v>0.25</v>
      </c>
      <c r="HW14" s="29">
        <f>'2016'!X12</f>
        <v>1</v>
      </c>
      <c r="HX14" s="29">
        <v>0.75</v>
      </c>
      <c r="HY14" s="29">
        <f>'2018'!X12</f>
        <v>0.75</v>
      </c>
      <c r="HZ14" s="29">
        <f>'2019'!V12</f>
        <v>0.5</v>
      </c>
      <c r="IA14" s="29">
        <f>'2020'!Z12</f>
        <v>1</v>
      </c>
      <c r="IB14" s="29">
        <v>0.75</v>
      </c>
      <c r="IC14" s="29">
        <v>0.75</v>
      </c>
    </row>
    <row r="15" spans="1:237" ht="31.5" thickBot="1" x14ac:dyDescent="0.4">
      <c r="A15" s="38" t="s">
        <v>24</v>
      </c>
      <c r="B15" s="2">
        <f>'2014'!B13</f>
        <v>0.8</v>
      </c>
      <c r="C15" s="2">
        <f>'2014'!C13</f>
        <v>0.375</v>
      </c>
      <c r="D15" s="2">
        <f>'2015'!B13</f>
        <v>0.8276</v>
      </c>
      <c r="E15" s="2">
        <f>'2015'!C13</f>
        <v>0.5</v>
      </c>
      <c r="F15" s="2" t="s">
        <v>17</v>
      </c>
      <c r="G15" s="2" t="s">
        <v>17</v>
      </c>
      <c r="H15" s="2">
        <f>'2014'!D13</f>
        <v>1</v>
      </c>
      <c r="I15" s="2">
        <f>'2015'!D13</f>
        <v>0.9</v>
      </c>
      <c r="J15" s="2" t="s">
        <v>17</v>
      </c>
      <c r="K15" s="2" t="s">
        <v>17</v>
      </c>
      <c r="L15" s="2" t="s">
        <v>17</v>
      </c>
      <c r="M15" s="2" t="s">
        <v>17</v>
      </c>
      <c r="N15" s="2">
        <f>'2015'!E13</f>
        <v>0.82750000000000001</v>
      </c>
      <c r="O15" s="45"/>
      <c r="P15" s="2" t="s">
        <v>17</v>
      </c>
      <c r="Q15" s="2" t="s">
        <v>17</v>
      </c>
      <c r="R15" s="2" t="s">
        <v>17</v>
      </c>
      <c r="S15" s="2" t="s">
        <v>17</v>
      </c>
      <c r="T15" s="19">
        <f>'2015'!G13</f>
        <v>0.68</v>
      </c>
      <c r="U15" s="45"/>
      <c r="V15" s="2" t="s">
        <v>17</v>
      </c>
      <c r="W15" s="2" t="s">
        <v>17</v>
      </c>
      <c r="X15" s="2" t="s">
        <v>17</v>
      </c>
      <c r="Y15" s="19" t="s">
        <v>17</v>
      </c>
      <c r="Z15" s="19">
        <f>'2016'!B13</f>
        <v>0.87</v>
      </c>
      <c r="AA15" s="45"/>
      <c r="AB15" s="19" t="s">
        <v>17</v>
      </c>
      <c r="AC15" s="2" t="s">
        <v>17</v>
      </c>
      <c r="AD15" s="19" t="s">
        <v>17</v>
      </c>
      <c r="AE15" s="2" t="s">
        <v>17</v>
      </c>
      <c r="AF15" s="2" t="s">
        <v>17</v>
      </c>
      <c r="AG15" s="2" t="s">
        <v>17</v>
      </c>
      <c r="AH15" s="19" t="s">
        <v>17</v>
      </c>
      <c r="AI15" s="2" t="s">
        <v>17</v>
      </c>
      <c r="AJ15" s="2" t="s">
        <v>17</v>
      </c>
      <c r="AK15" s="2" t="s">
        <v>17</v>
      </c>
      <c r="AL15" s="2" t="s">
        <v>17</v>
      </c>
      <c r="AM15" s="2" t="s">
        <v>17</v>
      </c>
      <c r="AN15" s="2" t="s">
        <v>17</v>
      </c>
      <c r="AO15" s="17" t="s">
        <v>17</v>
      </c>
      <c r="AP15" s="2">
        <f>'2016'!B13</f>
        <v>0.87</v>
      </c>
      <c r="AQ15" s="2">
        <f>'2016'!C13</f>
        <v>0.9</v>
      </c>
      <c r="AR15" s="2" t="s">
        <v>17</v>
      </c>
      <c r="AS15" s="2" t="s">
        <v>17</v>
      </c>
      <c r="AT15" s="2" t="s">
        <v>17</v>
      </c>
      <c r="AU15" s="2" t="s">
        <v>17</v>
      </c>
      <c r="AV15" s="2" t="s">
        <v>17</v>
      </c>
      <c r="AW15" s="2" t="s">
        <v>17</v>
      </c>
      <c r="AX15" s="29" t="s">
        <v>196</v>
      </c>
      <c r="AY15" s="29" t="s">
        <v>17</v>
      </c>
      <c r="AZ15" s="2" t="s">
        <v>17</v>
      </c>
      <c r="BA15" s="2" t="s">
        <v>17</v>
      </c>
      <c r="BB15" s="2" t="s">
        <v>17</v>
      </c>
      <c r="BC15" s="2" t="s">
        <v>17</v>
      </c>
      <c r="BD15" s="2" t="s">
        <v>17</v>
      </c>
      <c r="BE15" s="2" t="s">
        <v>17</v>
      </c>
      <c r="BF15" s="2">
        <f>'2016'!F13</f>
        <v>0.43569999999999998</v>
      </c>
      <c r="BG15" s="2">
        <f>'2016'!G13</f>
        <v>0.7</v>
      </c>
      <c r="BH15" s="2" t="s">
        <v>17</v>
      </c>
      <c r="BI15" s="2" t="s">
        <v>17</v>
      </c>
      <c r="BJ15" s="2" t="s">
        <v>17</v>
      </c>
      <c r="BK15" s="2" t="s">
        <v>17</v>
      </c>
      <c r="BL15" s="2" t="s">
        <v>17</v>
      </c>
      <c r="BM15" s="2" t="s">
        <v>17</v>
      </c>
      <c r="BN15" s="2" t="s">
        <v>17</v>
      </c>
      <c r="BO15" s="2" t="s">
        <v>17</v>
      </c>
      <c r="BP15" s="2" t="s">
        <v>17</v>
      </c>
      <c r="BQ15" s="2" t="s">
        <v>17</v>
      </c>
      <c r="BR15" s="2" t="s">
        <v>17</v>
      </c>
      <c r="BS15" s="2" t="s">
        <v>17</v>
      </c>
      <c r="BT15" s="2" t="s">
        <v>17</v>
      </c>
      <c r="BU15" s="17" t="s">
        <v>17</v>
      </c>
      <c r="BV15" s="2">
        <f>'2016'!H13</f>
        <v>0.62</v>
      </c>
      <c r="BW15" s="2">
        <f>'2016'!I13</f>
        <v>1</v>
      </c>
      <c r="BX15" s="2" t="s">
        <v>17</v>
      </c>
      <c r="BY15" s="2" t="s">
        <v>17</v>
      </c>
      <c r="BZ15" s="2" t="s">
        <v>17</v>
      </c>
      <c r="CA15" s="2" t="s">
        <v>17</v>
      </c>
      <c r="CB15" s="2" t="s">
        <v>17</v>
      </c>
      <c r="CC15" s="2" t="s">
        <v>17</v>
      </c>
      <c r="CD15" s="2" t="s">
        <v>17</v>
      </c>
      <c r="CE15" s="2" t="s">
        <v>17</v>
      </c>
      <c r="CF15" s="2" t="s">
        <v>17</v>
      </c>
      <c r="CG15" s="2" t="s">
        <v>17</v>
      </c>
      <c r="CH15" s="2">
        <f>'2016'!J13</f>
        <v>0.78580000000000005</v>
      </c>
      <c r="CI15" s="2">
        <f>'2016'!K13</f>
        <v>1</v>
      </c>
      <c r="CJ15" s="2" t="s">
        <v>17</v>
      </c>
      <c r="CK15" s="2" t="s">
        <v>17</v>
      </c>
      <c r="CL15" s="2" t="s">
        <v>17</v>
      </c>
      <c r="CM15" s="2" t="s">
        <v>17</v>
      </c>
      <c r="CN15" s="2" t="s">
        <v>17</v>
      </c>
      <c r="CO15" s="2" t="s">
        <v>17</v>
      </c>
      <c r="CP15" s="2" t="s">
        <v>17</v>
      </c>
      <c r="CQ15" s="2" t="s">
        <v>17</v>
      </c>
      <c r="CR15" s="2" t="s">
        <v>17</v>
      </c>
      <c r="CS15" s="2" t="s">
        <v>17</v>
      </c>
      <c r="CT15" s="2" t="s">
        <v>17</v>
      </c>
      <c r="CU15" s="2" t="s">
        <v>17</v>
      </c>
      <c r="CV15" s="2" t="s">
        <v>17</v>
      </c>
      <c r="CW15" s="17" t="s">
        <v>17</v>
      </c>
      <c r="CX15" s="2">
        <f>'2016'!L13</f>
        <v>0.9</v>
      </c>
      <c r="CY15" s="2">
        <f>'2016'!M13</f>
        <v>0.7</v>
      </c>
      <c r="CZ15" s="2" t="s">
        <v>17</v>
      </c>
      <c r="DA15" s="2" t="s">
        <v>17</v>
      </c>
      <c r="DB15" s="2" t="s">
        <v>17</v>
      </c>
      <c r="DC15" s="2" t="s">
        <v>17</v>
      </c>
      <c r="DD15" s="2" t="s">
        <v>17</v>
      </c>
      <c r="DE15" s="2" t="s">
        <v>17</v>
      </c>
      <c r="DF15" s="2" t="s">
        <v>17</v>
      </c>
      <c r="DG15" s="2" t="s">
        <v>17</v>
      </c>
      <c r="DH15" s="2" t="s">
        <v>17</v>
      </c>
      <c r="DI15" s="2" t="s">
        <v>17</v>
      </c>
      <c r="DJ15" s="2" t="s">
        <v>17</v>
      </c>
      <c r="DK15" s="2" t="s">
        <v>17</v>
      </c>
      <c r="DL15" s="2">
        <f>'2014'!E13</f>
        <v>0.86</v>
      </c>
      <c r="DM15" s="2">
        <f>'2014'!F13</f>
        <v>0.5</v>
      </c>
      <c r="DN15" s="2">
        <f>'2015'!I13</f>
        <v>0.62170000000000003</v>
      </c>
      <c r="DO15" s="2">
        <f>'2015'!J13</f>
        <v>0.3</v>
      </c>
      <c r="DP15" s="2" t="s">
        <v>17</v>
      </c>
      <c r="DQ15" s="17" t="s">
        <v>17</v>
      </c>
      <c r="DR15" s="29" t="s">
        <v>17</v>
      </c>
      <c r="DS15" s="2">
        <f>'2014'!G13</f>
        <v>0.875</v>
      </c>
      <c r="DT15" s="2">
        <f>'2015'!K13</f>
        <v>0.9</v>
      </c>
      <c r="DU15" s="2" t="s">
        <v>17</v>
      </c>
      <c r="DV15" s="2" t="s">
        <v>17</v>
      </c>
      <c r="DW15" s="29" t="s">
        <v>17</v>
      </c>
      <c r="DX15" s="2">
        <f>'2014'!H13</f>
        <v>0.89</v>
      </c>
      <c r="DY15" s="2">
        <f>'2014'!I13</f>
        <v>0.625</v>
      </c>
      <c r="DZ15" s="2">
        <f>'2015'!L13</f>
        <v>0.82569999999999999</v>
      </c>
      <c r="EA15" s="2">
        <f>'2015'!M13</f>
        <v>0.5</v>
      </c>
      <c r="EB15" s="2" t="s">
        <v>17</v>
      </c>
      <c r="EC15" s="2" t="s">
        <v>17</v>
      </c>
      <c r="ED15" s="29" t="s">
        <v>17</v>
      </c>
      <c r="EE15" s="2">
        <f>'2014'!J13</f>
        <v>1</v>
      </c>
      <c r="EF15" s="2">
        <f>'2015'!N13</f>
        <v>1</v>
      </c>
      <c r="EG15" s="2" t="s">
        <v>17</v>
      </c>
      <c r="EH15" s="2" t="s">
        <v>17</v>
      </c>
      <c r="EI15" s="29" t="s">
        <v>17</v>
      </c>
      <c r="EJ15" s="2" t="s">
        <v>17</v>
      </c>
      <c r="EK15" s="17" t="s">
        <v>17</v>
      </c>
      <c r="EL15" s="2" t="s">
        <v>17</v>
      </c>
      <c r="EM15" s="2" t="s">
        <v>17</v>
      </c>
      <c r="EN15" s="2" t="s">
        <v>17</v>
      </c>
      <c r="EO15" s="2" t="s">
        <v>17</v>
      </c>
      <c r="EP15" s="2" t="s">
        <v>17</v>
      </c>
      <c r="EQ15" s="39">
        <v>96</v>
      </c>
      <c r="ER15" s="2">
        <f>'2016'!O13</f>
        <v>0.8571428571428571</v>
      </c>
      <c r="ES15" s="2" t="s">
        <v>17</v>
      </c>
      <c r="ET15" s="2" t="s">
        <v>17</v>
      </c>
      <c r="EU15" s="2" t="s">
        <v>17</v>
      </c>
      <c r="EV15" s="2" t="s">
        <v>17</v>
      </c>
      <c r="EW15" s="2" t="s">
        <v>17</v>
      </c>
      <c r="EX15" s="2" t="s">
        <v>17</v>
      </c>
      <c r="EY15" s="2" t="s">
        <v>17</v>
      </c>
      <c r="EZ15" s="2" t="s">
        <v>17</v>
      </c>
      <c r="FA15" s="2" t="s">
        <v>17</v>
      </c>
      <c r="FB15" s="2" t="s">
        <v>17</v>
      </c>
      <c r="FC15" s="2" t="s">
        <v>17</v>
      </c>
      <c r="FD15" s="2" t="s">
        <v>17</v>
      </c>
      <c r="FE15" s="2" t="s">
        <v>17</v>
      </c>
      <c r="FF15" s="17" t="s">
        <v>17</v>
      </c>
      <c r="FG15" s="2">
        <f>'2016'!P13</f>
        <v>0.62</v>
      </c>
      <c r="FH15" s="2">
        <f>'2016'!Q13</f>
        <v>0.8</v>
      </c>
      <c r="FI15" s="2" t="s">
        <v>17</v>
      </c>
      <c r="FJ15" s="2" t="s">
        <v>17</v>
      </c>
      <c r="FK15" s="2" t="s">
        <v>17</v>
      </c>
      <c r="FL15" s="2" t="s">
        <v>17</v>
      </c>
      <c r="FM15" s="2" t="s">
        <v>17</v>
      </c>
      <c r="FN15" s="2" t="s">
        <v>17</v>
      </c>
      <c r="FO15" s="2" t="s">
        <v>17</v>
      </c>
      <c r="FP15" s="2" t="s">
        <v>17</v>
      </c>
      <c r="FQ15" s="2" t="s">
        <v>17</v>
      </c>
      <c r="FR15" s="2" t="s">
        <v>17</v>
      </c>
      <c r="FS15" s="2" t="s">
        <v>17</v>
      </c>
      <c r="FT15" s="2" t="s">
        <v>17</v>
      </c>
      <c r="FU15" s="2" t="s">
        <v>17</v>
      </c>
      <c r="FV15" s="2" t="s">
        <v>17</v>
      </c>
      <c r="FW15" s="2">
        <f>'2016'!R13</f>
        <v>0.8</v>
      </c>
      <c r="FX15" s="2">
        <f>'2016'!S13</f>
        <v>0.7</v>
      </c>
      <c r="FY15" s="2" t="s">
        <v>17</v>
      </c>
      <c r="FZ15" s="2" t="s">
        <v>17</v>
      </c>
      <c r="GA15" s="2" t="s">
        <v>17</v>
      </c>
      <c r="GB15" s="2" t="s">
        <v>17</v>
      </c>
      <c r="GC15" s="2" t="s">
        <v>17</v>
      </c>
      <c r="GD15" s="2" t="s">
        <v>17</v>
      </c>
      <c r="GE15" s="2" t="s">
        <v>17</v>
      </c>
      <c r="GF15" s="2" t="s">
        <v>17</v>
      </c>
      <c r="GG15" s="2" t="s">
        <v>17</v>
      </c>
      <c r="GH15" s="2" t="s">
        <v>17</v>
      </c>
      <c r="GI15" s="20" t="s">
        <v>17</v>
      </c>
      <c r="GJ15" s="2" t="s">
        <v>17</v>
      </c>
      <c r="GK15" s="2" t="s">
        <v>17</v>
      </c>
      <c r="GL15" s="2" t="s">
        <v>17</v>
      </c>
      <c r="GM15" s="2" t="s">
        <v>17</v>
      </c>
      <c r="GN15" s="2" t="s">
        <v>17</v>
      </c>
      <c r="GO15" s="20" t="s">
        <v>17</v>
      </c>
      <c r="GP15" s="2" t="s">
        <v>17</v>
      </c>
      <c r="GQ15" s="17">
        <f>'2014'!K13</f>
        <v>6</v>
      </c>
      <c r="GR15" s="17">
        <f>'2015'!O13</f>
        <v>7.1</v>
      </c>
      <c r="GS15" s="17">
        <f>'2016'!T13</f>
        <v>8.6</v>
      </c>
      <c r="GT15" s="2" t="s">
        <v>17</v>
      </c>
      <c r="GU15" s="2" t="s">
        <v>17</v>
      </c>
      <c r="GV15" s="2" t="s">
        <v>17</v>
      </c>
      <c r="GW15" s="2" t="s">
        <v>17</v>
      </c>
      <c r="GX15" s="2" t="s">
        <v>17</v>
      </c>
      <c r="GY15" s="2" t="s">
        <v>17</v>
      </c>
      <c r="GZ15" s="17">
        <f>'2014'!L13</f>
        <v>4.4000000000000004</v>
      </c>
      <c r="HA15" s="17">
        <f>'2015'!P13</f>
        <v>4.2</v>
      </c>
      <c r="HB15" s="17">
        <f>'2016'!U13</f>
        <v>7.1</v>
      </c>
      <c r="HC15" s="2" t="s">
        <v>17</v>
      </c>
      <c r="HD15" s="2" t="s">
        <v>17</v>
      </c>
      <c r="HE15" s="2" t="s">
        <v>17</v>
      </c>
      <c r="HF15" s="2" t="s">
        <v>17</v>
      </c>
      <c r="HG15" s="2" t="s">
        <v>17</v>
      </c>
      <c r="HH15" s="2" t="s">
        <v>17</v>
      </c>
      <c r="HI15" s="2" t="s">
        <v>17</v>
      </c>
      <c r="HJ15" s="2" t="s">
        <v>17</v>
      </c>
      <c r="HK15" s="2" t="s">
        <v>17</v>
      </c>
      <c r="HL15" s="2" t="s">
        <v>17</v>
      </c>
      <c r="HM15" s="2" t="s">
        <v>17</v>
      </c>
      <c r="HN15" s="2" t="s">
        <v>17</v>
      </c>
      <c r="HO15" s="2" t="s">
        <v>17</v>
      </c>
      <c r="HP15" s="2" t="s">
        <v>17</v>
      </c>
      <c r="HQ15" s="2" t="s">
        <v>17</v>
      </c>
      <c r="HR15" s="2" t="s">
        <v>17</v>
      </c>
      <c r="HS15" s="2" t="s">
        <v>17</v>
      </c>
      <c r="HT15" s="2" t="s">
        <v>17</v>
      </c>
      <c r="HU15" s="2">
        <f>'2014'!O13</f>
        <v>0.84</v>
      </c>
      <c r="HV15" s="2">
        <f>'2015'!S13</f>
        <v>0.65</v>
      </c>
      <c r="HW15" s="2">
        <f>'2016'!X13</f>
        <v>0.83</v>
      </c>
      <c r="HX15" s="2" t="s">
        <v>17</v>
      </c>
      <c r="HY15" s="2" t="s">
        <v>17</v>
      </c>
      <c r="HZ15" s="2" t="s">
        <v>17</v>
      </c>
      <c r="IA15" s="2" t="s">
        <v>17</v>
      </c>
      <c r="IB15" s="2">
        <v>0.83</v>
      </c>
      <c r="IC15" s="2" t="s">
        <v>17</v>
      </c>
    </row>
  </sheetData>
  <sheetProtection algorithmName="SHA-512" hashValue="FFhIqDXpouOkbb7cx2RpMORjPBZ+16eckK5I47Cuox3dZyCBQS0k6W7SL7+0UKdJNxTC4O9Y7ChJDbG7us0TVw==" saltValue="MLUrFmqleNQ543nLW1DafA==" spinCount="100000" sheet="1" objects="1" scenarios="1" selectLockedCells="1"/>
  <mergeCells count="101">
    <mergeCell ref="AV4:AW4"/>
    <mergeCell ref="AT4:AU4"/>
    <mergeCell ref="AH4:AI4"/>
    <mergeCell ref="BL4:BM4"/>
    <mergeCell ref="X1:AM2"/>
    <mergeCell ref="AL4:AM4"/>
    <mergeCell ref="BB4:BC4"/>
    <mergeCell ref="AN1:BC2"/>
    <mergeCell ref="CB4:CC4"/>
    <mergeCell ref="H3:K3"/>
    <mergeCell ref="L1:Q2"/>
    <mergeCell ref="R1:W2"/>
    <mergeCell ref="EJ1:EN2"/>
    <mergeCell ref="EM4:EN4"/>
    <mergeCell ref="ES4:ET4"/>
    <mergeCell ref="CZ4:DA4"/>
    <mergeCell ref="CX4:CY4"/>
    <mergeCell ref="DL1:DR2"/>
    <mergeCell ref="DS1:DW2"/>
    <mergeCell ref="DS3:DW3"/>
    <mergeCell ref="DX1:ED2"/>
    <mergeCell ref="DD4:DE4"/>
    <mergeCell ref="DB4:DC4"/>
    <mergeCell ref="EE3:EI3"/>
    <mergeCell ref="EE1:EI2"/>
    <mergeCell ref="EQ4:ER4"/>
    <mergeCell ref="DZ4:EA4"/>
    <mergeCell ref="DF4:DG4"/>
    <mergeCell ref="AX4:AY4"/>
    <mergeCell ref="BN4:BO4"/>
    <mergeCell ref="AJ4:AK4"/>
    <mergeCell ref="AZ4:BA4"/>
    <mergeCell ref="BP4:BQ4"/>
    <mergeCell ref="A1:A2"/>
    <mergeCell ref="DL4:DM4"/>
    <mergeCell ref="DN4:DO4"/>
    <mergeCell ref="DX4:DY4"/>
    <mergeCell ref="T4:U4"/>
    <mergeCell ref="Z4:AA4"/>
    <mergeCell ref="AB4:AC4"/>
    <mergeCell ref="AP4:AQ4"/>
    <mergeCell ref="AR4:AS4"/>
    <mergeCell ref="BF4:BG4"/>
    <mergeCell ref="BH4:BI4"/>
    <mergeCell ref="BX4:BY4"/>
    <mergeCell ref="BV4:BW4"/>
    <mergeCell ref="CJ4:CK4"/>
    <mergeCell ref="BJ4:BK4"/>
    <mergeCell ref="B4:C4"/>
    <mergeCell ref="D4:E4"/>
    <mergeCell ref="L4:M4"/>
    <mergeCell ref="AD4:AE4"/>
    <mergeCell ref="AF4:AG4"/>
    <mergeCell ref="N4:O4"/>
    <mergeCell ref="R4:S4"/>
    <mergeCell ref="B1:G2"/>
    <mergeCell ref="H1:K2"/>
    <mergeCell ref="GK4:GL4"/>
    <mergeCell ref="HU1:IC3"/>
    <mergeCell ref="GK1:GP2"/>
    <mergeCell ref="GO4:GP4"/>
    <mergeCell ref="GQ1:GY3"/>
    <mergeCell ref="GZ1:HT3"/>
    <mergeCell ref="EU4:EV4"/>
    <mergeCell ref="BZ4:CA4"/>
    <mergeCell ref="FW4:FX4"/>
    <mergeCell ref="FI4:FJ4"/>
    <mergeCell ref="FO4:FP4"/>
    <mergeCell ref="CP4:CQ4"/>
    <mergeCell ref="DJ4:DK4"/>
    <mergeCell ref="CR4:CS4"/>
    <mergeCell ref="DH4:DI4"/>
    <mergeCell ref="CL4:CM4"/>
    <mergeCell ref="CN4:CO4"/>
    <mergeCell ref="CH4:CI4"/>
    <mergeCell ref="CV1:DK2"/>
    <mergeCell ref="FA4:FB4"/>
    <mergeCell ref="GG4:GH4"/>
    <mergeCell ref="GM4:GN4"/>
    <mergeCell ref="FQ4:FR4"/>
    <mergeCell ref="EW4:EX4"/>
    <mergeCell ref="EO1:FD2"/>
    <mergeCell ref="FC4:FD4"/>
    <mergeCell ref="FE1:FT2"/>
    <mergeCell ref="FS4:FT4"/>
    <mergeCell ref="FU1:GJ2"/>
    <mergeCell ref="GI4:GJ4"/>
    <mergeCell ref="BD1:BS2"/>
    <mergeCell ref="BR4:BS4"/>
    <mergeCell ref="BT1:CE2"/>
    <mergeCell ref="CD4:CE4"/>
    <mergeCell ref="CT4:CU4"/>
    <mergeCell ref="CF1:CU2"/>
    <mergeCell ref="GE4:GF4"/>
    <mergeCell ref="FK4:FL4"/>
    <mergeCell ref="FM4:FN4"/>
    <mergeCell ref="GA4:GB4"/>
    <mergeCell ref="GC4:GD4"/>
    <mergeCell ref="FY4:FZ4"/>
    <mergeCell ref="FG4:FH4"/>
    <mergeCell ref="EY4:EZ4"/>
  </mergeCells>
  <conditionalFormatting sqref="DB5:DB14">
    <cfRule type="cellIs" dxfId="50" priority="1" operator="lessThan">
      <formula>0.795</formula>
    </cfRule>
    <cfRule type="cellIs" dxfId="49" priority="2" operator="greaterThan">
      <formula>0.794</formula>
    </cfRule>
  </conditionalFormatting>
  <printOptions horizontalCentered="1" verticalCentered="1"/>
  <pageMargins left="1" right="1" top="1" bottom="1" header="0.5" footer="0.5"/>
  <pageSetup paperSize="3" orientation="landscape" r:id="rId1"/>
  <headerFooter>
    <oddHeader>&amp;C&amp;14Cal MediConnect Quality Withhold Summary - Plan Comparison 2014-2015-2016-2017</oddHeader>
    <oddFooter>Page &amp;P of &amp;N</oddFooter>
  </headerFooter>
  <colBreaks count="4" manualBreakCount="4">
    <brk id="39" max="1048575" man="1"/>
    <brk id="99" max="1048575" man="1"/>
    <brk id="139" max="1048575" man="1"/>
    <brk id="198" max="1048575" man="1"/>
  </colBreaks>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H28"/>
  <sheetViews>
    <sheetView zoomScaleNormal="100" workbookViewId="0">
      <selection activeCell="G6" sqref="G6"/>
    </sheetView>
  </sheetViews>
  <sheetFormatPr defaultColWidth="0" defaultRowHeight="15.5" zeroHeight="1" x14ac:dyDescent="0.35"/>
  <cols>
    <col min="1" max="1" width="8.453125" style="5" customWidth="1"/>
    <col min="2" max="2" width="8" style="5" bestFit="1" customWidth="1"/>
    <col min="3" max="3" width="22" style="5" customWidth="1"/>
    <col min="4" max="4" width="27.54296875" style="5" bestFit="1" customWidth="1"/>
    <col min="5" max="5" width="73.90625" style="5" customWidth="1"/>
    <col min="6" max="6" width="12.1796875" style="5" customWidth="1"/>
    <col min="7" max="7" width="76.90625" style="5" customWidth="1"/>
    <col min="8" max="8" width="0" style="5" hidden="1" customWidth="1"/>
    <col min="9" max="16384" width="9.08984375" style="5" hidden="1"/>
  </cols>
  <sheetData>
    <row r="1" spans="1:8" s="7" customFormat="1" x14ac:dyDescent="0.35">
      <c r="A1" s="165" t="s">
        <v>111</v>
      </c>
      <c r="B1" s="165"/>
      <c r="C1" s="165"/>
      <c r="D1" s="165"/>
      <c r="E1" s="165"/>
      <c r="F1" s="165"/>
      <c r="G1" s="165"/>
      <c r="H1" s="6"/>
    </row>
    <row r="2" spans="1:8" s="10" customFormat="1" ht="46.5" x14ac:dyDescent="0.35">
      <c r="A2" s="8" t="s">
        <v>112</v>
      </c>
      <c r="B2" s="8" t="s">
        <v>113</v>
      </c>
      <c r="C2" s="8" t="s">
        <v>187</v>
      </c>
      <c r="D2" s="8" t="s">
        <v>112</v>
      </c>
      <c r="E2" s="8" t="s">
        <v>114</v>
      </c>
      <c r="F2" s="8" t="s">
        <v>115</v>
      </c>
      <c r="G2" s="8" t="s">
        <v>116</v>
      </c>
      <c r="H2" s="9"/>
    </row>
    <row r="3" spans="1:8" x14ac:dyDescent="0.35">
      <c r="A3" s="3" t="s">
        <v>117</v>
      </c>
      <c r="B3" s="3">
        <v>2.1</v>
      </c>
      <c r="C3" s="3" t="s">
        <v>118</v>
      </c>
      <c r="D3" s="3" t="s">
        <v>98</v>
      </c>
      <c r="E3" s="11" t="s">
        <v>119</v>
      </c>
      <c r="F3" s="3" t="s">
        <v>120</v>
      </c>
      <c r="G3" s="3" t="s">
        <v>121</v>
      </c>
      <c r="H3" s="12"/>
    </row>
    <row r="4" spans="1:8" ht="78.75" customHeight="1" x14ac:dyDescent="0.35">
      <c r="A4" s="3" t="s">
        <v>122</v>
      </c>
      <c r="B4" s="3">
        <v>5.3</v>
      </c>
      <c r="C4" s="3" t="s">
        <v>118</v>
      </c>
      <c r="D4" s="3" t="s">
        <v>100</v>
      </c>
      <c r="E4" s="11" t="s">
        <v>123</v>
      </c>
      <c r="F4" s="3" t="s">
        <v>120</v>
      </c>
      <c r="G4" s="3" t="s">
        <v>121</v>
      </c>
      <c r="H4" s="12"/>
    </row>
    <row r="5" spans="1:8" ht="174" customHeight="1" x14ac:dyDescent="0.35">
      <c r="A5" s="3" t="s">
        <v>124</v>
      </c>
      <c r="B5" s="3" t="s">
        <v>125</v>
      </c>
      <c r="C5" s="3" t="s">
        <v>126</v>
      </c>
      <c r="D5" s="3" t="s">
        <v>127</v>
      </c>
      <c r="E5" s="11" t="s">
        <v>298</v>
      </c>
      <c r="F5" s="3" t="s">
        <v>120</v>
      </c>
      <c r="G5" s="3" t="s">
        <v>121</v>
      </c>
      <c r="H5" s="12"/>
    </row>
    <row r="6" spans="1:8" ht="198.75" customHeight="1" x14ac:dyDescent="0.35">
      <c r="A6" s="3" t="s">
        <v>128</v>
      </c>
      <c r="B6" s="3" t="s">
        <v>125</v>
      </c>
      <c r="C6" s="3" t="s">
        <v>129</v>
      </c>
      <c r="D6" s="3" t="s">
        <v>103</v>
      </c>
      <c r="E6" s="11" t="s">
        <v>299</v>
      </c>
      <c r="F6" s="3" t="s">
        <v>120</v>
      </c>
      <c r="G6" s="3"/>
      <c r="H6" s="12"/>
    </row>
    <row r="7" spans="1:8" ht="46.5" x14ac:dyDescent="0.35">
      <c r="A7" s="4" t="s">
        <v>130</v>
      </c>
      <c r="B7" s="4" t="s">
        <v>125</v>
      </c>
      <c r="C7" s="4" t="s">
        <v>131</v>
      </c>
      <c r="D7" s="4" t="s">
        <v>132</v>
      </c>
      <c r="E7" s="13" t="s">
        <v>133</v>
      </c>
      <c r="F7" s="3" t="s">
        <v>208</v>
      </c>
      <c r="G7" s="11" t="s">
        <v>134</v>
      </c>
      <c r="H7" s="12"/>
    </row>
    <row r="8" spans="1:8" ht="77.5" x14ac:dyDescent="0.35">
      <c r="A8" s="4" t="s">
        <v>75</v>
      </c>
      <c r="B8" s="4" t="s">
        <v>125</v>
      </c>
      <c r="C8" s="4" t="s">
        <v>135</v>
      </c>
      <c r="D8" s="4" t="s">
        <v>76</v>
      </c>
      <c r="E8" s="13" t="s">
        <v>136</v>
      </c>
      <c r="F8" s="3" t="s">
        <v>208</v>
      </c>
      <c r="G8" s="13" t="s">
        <v>138</v>
      </c>
      <c r="H8" s="12"/>
    </row>
    <row r="9" spans="1:8" ht="77.5" x14ac:dyDescent="0.35">
      <c r="A9" s="4" t="s">
        <v>77</v>
      </c>
      <c r="B9" s="4" t="s">
        <v>125</v>
      </c>
      <c r="C9" s="4" t="s">
        <v>131</v>
      </c>
      <c r="D9" s="4" t="s">
        <v>139</v>
      </c>
      <c r="E9" s="13" t="s">
        <v>140</v>
      </c>
      <c r="F9" s="3" t="s">
        <v>208</v>
      </c>
      <c r="G9" s="4" t="s">
        <v>121</v>
      </c>
      <c r="H9" s="12"/>
    </row>
    <row r="10" spans="1:8" ht="31" x14ac:dyDescent="0.35">
      <c r="A10" s="4" t="s">
        <v>141</v>
      </c>
      <c r="B10" s="4" t="s">
        <v>125</v>
      </c>
      <c r="C10" s="3" t="s">
        <v>131</v>
      </c>
      <c r="D10" s="4" t="s">
        <v>142</v>
      </c>
      <c r="E10" s="13" t="s">
        <v>143</v>
      </c>
      <c r="F10" s="3" t="s">
        <v>137</v>
      </c>
      <c r="G10" s="4" t="s">
        <v>121</v>
      </c>
      <c r="H10" s="12"/>
    </row>
    <row r="11" spans="1:8" ht="77.5" x14ac:dyDescent="0.35">
      <c r="A11" s="3" t="s">
        <v>144</v>
      </c>
      <c r="B11" s="3" t="s">
        <v>125</v>
      </c>
      <c r="C11" s="3" t="s">
        <v>131</v>
      </c>
      <c r="D11" s="3" t="s">
        <v>145</v>
      </c>
      <c r="E11" s="11" t="s">
        <v>146</v>
      </c>
      <c r="F11" s="3" t="s">
        <v>208</v>
      </c>
      <c r="G11" s="3" t="s">
        <v>121</v>
      </c>
      <c r="H11" s="12"/>
    </row>
    <row r="12" spans="1:8" ht="66.75" customHeight="1" x14ac:dyDescent="0.35">
      <c r="A12" s="3" t="s">
        <v>147</v>
      </c>
      <c r="B12" s="3" t="s">
        <v>125</v>
      </c>
      <c r="C12" s="3" t="s">
        <v>148</v>
      </c>
      <c r="D12" s="3" t="s">
        <v>149</v>
      </c>
      <c r="E12" s="11" t="s">
        <v>150</v>
      </c>
      <c r="F12" s="3" t="s">
        <v>208</v>
      </c>
      <c r="G12" s="3" t="s">
        <v>121</v>
      </c>
      <c r="H12" s="12"/>
    </row>
    <row r="13" spans="1:8" ht="218.25" customHeight="1" x14ac:dyDescent="0.35">
      <c r="A13" s="3" t="s">
        <v>151</v>
      </c>
      <c r="B13" s="3" t="s">
        <v>125</v>
      </c>
      <c r="C13" s="3" t="s">
        <v>152</v>
      </c>
      <c r="D13" s="3" t="s">
        <v>153</v>
      </c>
      <c r="E13" s="11" t="s">
        <v>154</v>
      </c>
      <c r="F13" s="3" t="s">
        <v>208</v>
      </c>
      <c r="G13" s="11" t="s">
        <v>300</v>
      </c>
      <c r="H13" s="12"/>
    </row>
    <row r="14" spans="1:8" x14ac:dyDescent="0.35">
      <c r="A14" s="166" t="s">
        <v>155</v>
      </c>
      <c r="B14" s="166"/>
      <c r="C14" s="166"/>
      <c r="D14" s="166"/>
      <c r="E14" s="166"/>
      <c r="F14" s="166"/>
      <c r="G14" s="166"/>
      <c r="H14" s="12"/>
    </row>
    <row r="15" spans="1:8" x14ac:dyDescent="0.35">
      <c r="A15" s="166" t="s">
        <v>156</v>
      </c>
      <c r="B15" s="166"/>
      <c r="C15" s="166"/>
      <c r="D15" s="166"/>
      <c r="E15" s="166"/>
      <c r="F15" s="166"/>
      <c r="G15" s="166"/>
      <c r="H15" s="12"/>
    </row>
    <row r="16" spans="1:8" x14ac:dyDescent="0.35">
      <c r="A16" s="167" t="s">
        <v>157</v>
      </c>
      <c r="B16" s="167"/>
      <c r="C16" s="167"/>
      <c r="D16" s="167"/>
      <c r="E16" s="167"/>
      <c r="F16" s="167"/>
      <c r="G16" s="167"/>
      <c r="H16" s="12"/>
    </row>
    <row r="17" spans="1:8" x14ac:dyDescent="0.35">
      <c r="A17" s="167" t="s">
        <v>158</v>
      </c>
      <c r="B17" s="167"/>
      <c r="C17" s="167"/>
      <c r="D17" s="167"/>
      <c r="E17" s="167"/>
      <c r="F17" s="167"/>
      <c r="G17" s="167"/>
      <c r="H17" s="12"/>
    </row>
    <row r="18" spans="1:8" s="7" customFormat="1" x14ac:dyDescent="0.35">
      <c r="A18" s="165" t="s">
        <v>159</v>
      </c>
      <c r="B18" s="165"/>
      <c r="C18" s="165"/>
      <c r="D18" s="165"/>
      <c r="E18" s="165"/>
      <c r="F18" s="165"/>
      <c r="G18" s="165"/>
    </row>
    <row r="19" spans="1:8" s="15" customFormat="1" ht="46.5" x14ac:dyDescent="0.35">
      <c r="A19" s="14" t="s">
        <v>112</v>
      </c>
      <c r="B19" s="14" t="s">
        <v>113</v>
      </c>
      <c r="C19" s="14" t="s">
        <v>160</v>
      </c>
      <c r="D19" s="14" t="s">
        <v>112</v>
      </c>
      <c r="E19" s="14" t="s">
        <v>114</v>
      </c>
      <c r="F19" s="14" t="s">
        <v>115</v>
      </c>
      <c r="G19" s="14" t="s">
        <v>116</v>
      </c>
    </row>
    <row r="20" spans="1:8" x14ac:dyDescent="0.35">
      <c r="A20" s="3" t="s">
        <v>161</v>
      </c>
      <c r="B20" s="168" t="s">
        <v>64</v>
      </c>
      <c r="C20" s="168" t="s">
        <v>162</v>
      </c>
      <c r="D20" s="166" t="s">
        <v>163</v>
      </c>
      <c r="E20" s="166" t="s">
        <v>164</v>
      </c>
      <c r="F20" s="3" t="s">
        <v>120</v>
      </c>
      <c r="G20" s="3"/>
    </row>
    <row r="21" spans="1:8" x14ac:dyDescent="0.35">
      <c r="A21" s="3" t="s">
        <v>165</v>
      </c>
      <c r="B21" s="168"/>
      <c r="C21" s="168"/>
      <c r="D21" s="166"/>
      <c r="E21" s="166"/>
      <c r="F21" s="3" t="s">
        <v>208</v>
      </c>
      <c r="G21" s="3"/>
    </row>
    <row r="22" spans="1:8" ht="46.5" x14ac:dyDescent="0.35">
      <c r="A22" s="4" t="s">
        <v>166</v>
      </c>
      <c r="B22" s="4" t="s">
        <v>62</v>
      </c>
      <c r="C22" s="4" t="s">
        <v>162</v>
      </c>
      <c r="D22" s="13" t="s">
        <v>167</v>
      </c>
      <c r="E22" s="13" t="s">
        <v>168</v>
      </c>
      <c r="F22" s="4" t="s">
        <v>169</v>
      </c>
      <c r="G22" s="3"/>
    </row>
    <row r="23" spans="1:8" ht="31" x14ac:dyDescent="0.35">
      <c r="A23" s="4" t="s">
        <v>170</v>
      </c>
      <c r="B23" s="169" t="s">
        <v>171</v>
      </c>
      <c r="C23" s="169" t="s">
        <v>162</v>
      </c>
      <c r="D23" s="170" t="s">
        <v>172</v>
      </c>
      <c r="E23" s="13" t="s">
        <v>173</v>
      </c>
      <c r="F23" s="4" t="s">
        <v>120</v>
      </c>
      <c r="G23" s="3"/>
    </row>
    <row r="24" spans="1:8" ht="31" x14ac:dyDescent="0.35">
      <c r="A24" s="4" t="s">
        <v>174</v>
      </c>
      <c r="B24" s="169"/>
      <c r="C24" s="169"/>
      <c r="D24" s="170"/>
      <c r="E24" s="13" t="s">
        <v>175</v>
      </c>
      <c r="F24" s="3" t="s">
        <v>208</v>
      </c>
      <c r="G24" s="3"/>
    </row>
    <row r="25" spans="1:8" ht="46.5" hidden="1" x14ac:dyDescent="0.35">
      <c r="A25" s="3" t="s">
        <v>176</v>
      </c>
      <c r="B25" s="3" t="s">
        <v>177</v>
      </c>
      <c r="C25" s="3" t="s">
        <v>162</v>
      </c>
      <c r="D25" s="11" t="s">
        <v>178</v>
      </c>
      <c r="E25" s="11" t="s">
        <v>179</v>
      </c>
      <c r="F25" s="3" t="s">
        <v>120</v>
      </c>
      <c r="G25" s="3"/>
    </row>
    <row r="26" spans="1:8" ht="46.5" x14ac:dyDescent="0.35">
      <c r="A26" s="3" t="s">
        <v>180</v>
      </c>
      <c r="B26" s="3" t="s">
        <v>181</v>
      </c>
      <c r="C26" s="3" t="s">
        <v>162</v>
      </c>
      <c r="D26" s="11" t="s">
        <v>109</v>
      </c>
      <c r="E26" s="11" t="s">
        <v>182</v>
      </c>
      <c r="F26" s="3" t="s">
        <v>120</v>
      </c>
      <c r="G26" s="3"/>
    </row>
    <row r="27" spans="1:8" ht="46.5" x14ac:dyDescent="0.35">
      <c r="A27" s="3" t="s">
        <v>183</v>
      </c>
      <c r="B27" s="3" t="s">
        <v>63</v>
      </c>
      <c r="C27" s="3" t="s">
        <v>184</v>
      </c>
      <c r="D27" s="11" t="s">
        <v>185</v>
      </c>
      <c r="E27" s="11" t="s">
        <v>186</v>
      </c>
      <c r="F27" s="3" t="s">
        <v>208</v>
      </c>
      <c r="G27" s="3"/>
    </row>
    <row r="28" spans="1:8" ht="31" x14ac:dyDescent="0.35">
      <c r="A28" s="3" t="s">
        <v>209</v>
      </c>
      <c r="B28" s="3" t="s">
        <v>210</v>
      </c>
      <c r="C28" s="3" t="s">
        <v>118</v>
      </c>
      <c r="D28" s="11" t="s">
        <v>211</v>
      </c>
      <c r="E28" s="11" t="s">
        <v>212</v>
      </c>
      <c r="F28" s="3" t="s">
        <v>213</v>
      </c>
    </row>
  </sheetData>
  <sheetProtection algorithmName="SHA-512" hashValue="GBKIwgT4LtSiT/BNKPc3KIOe+MRVE8vnDB0+r1mPkrYG/BjDeAC24x0I0G708QgFomfMRVZfIMZ6ZS6lYp0rRQ==" saltValue="8pFlrbXX7cfwcNMV1Y+uNg==" spinCount="100000" sheet="1" objects="1" scenarios="1" selectLockedCells="1"/>
  <mergeCells count="13">
    <mergeCell ref="B20:B21"/>
    <mergeCell ref="C20:C21"/>
    <mergeCell ref="D20:D21"/>
    <mergeCell ref="E20:E21"/>
    <mergeCell ref="B23:B24"/>
    <mergeCell ref="C23:C24"/>
    <mergeCell ref="D23:D24"/>
    <mergeCell ref="A1:G1"/>
    <mergeCell ref="A18:G18"/>
    <mergeCell ref="A14:G14"/>
    <mergeCell ref="A15:G15"/>
    <mergeCell ref="A16:G16"/>
    <mergeCell ref="A17:G1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E2B4B-EE22-4D17-958D-88C7FEBA8E7E}">
  <sheetPr>
    <pageSetUpPr fitToPage="1"/>
  </sheetPr>
  <dimension ref="A1:AA34"/>
  <sheetViews>
    <sheetView zoomScale="110" zoomScaleNormal="110" workbookViewId="0">
      <pane xSplit="1" topLeftCell="B1" activePane="topRight" state="frozen"/>
      <selection pane="topRight" activeCell="B1" sqref="B1:C1"/>
    </sheetView>
  </sheetViews>
  <sheetFormatPr defaultColWidth="0" defaultRowHeight="15.5" zeroHeight="1" x14ac:dyDescent="0.35"/>
  <cols>
    <col min="1" max="1" width="19.08984375" style="83" customWidth="1"/>
    <col min="2" max="3" width="9.08984375" style="54" customWidth="1"/>
    <col min="4" max="4" width="10.08984375" style="54" customWidth="1"/>
    <col min="5" max="5" width="9.08984375" style="54" customWidth="1"/>
    <col min="6" max="6" width="11.08984375" style="54" customWidth="1"/>
    <col min="7" max="18" width="9.08984375" style="54" customWidth="1"/>
    <col min="19" max="21" width="9" style="54" customWidth="1"/>
    <col min="22" max="22" width="12" style="54" customWidth="1"/>
    <col min="23" max="23" width="13.1796875" style="54" customWidth="1"/>
    <col min="24" max="24" width="12.7265625" style="54" customWidth="1"/>
    <col min="25" max="25" width="12" style="54" customWidth="1"/>
    <col min="26" max="26" width="13.36328125" style="54" customWidth="1"/>
    <col min="27" max="27" width="18.90625" style="54" hidden="1" customWidth="1"/>
    <col min="28" max="16384" width="9.08984375" style="54" hidden="1"/>
  </cols>
  <sheetData>
    <row r="1" spans="1:26" s="48" customFormat="1" ht="188.25" customHeight="1" thickBot="1" x14ac:dyDescent="0.4">
      <c r="A1" s="87"/>
      <c r="B1" s="139" t="s">
        <v>263</v>
      </c>
      <c r="C1" s="172"/>
      <c r="D1" s="139" t="s">
        <v>264</v>
      </c>
      <c r="E1" s="172"/>
      <c r="F1" s="139" t="s">
        <v>265</v>
      </c>
      <c r="G1" s="172"/>
      <c r="H1" s="139" t="s">
        <v>266</v>
      </c>
      <c r="I1" s="172"/>
      <c r="J1" s="139" t="s">
        <v>267</v>
      </c>
      <c r="K1" s="172"/>
      <c r="L1" s="139" t="s">
        <v>268</v>
      </c>
      <c r="M1" s="172"/>
      <c r="N1" s="139" t="s">
        <v>269</v>
      </c>
      <c r="O1" s="172"/>
      <c r="P1" s="139" t="s">
        <v>270</v>
      </c>
      <c r="Q1" s="172"/>
      <c r="R1" s="139" t="s">
        <v>271</v>
      </c>
      <c r="S1" s="172"/>
      <c r="T1" s="173" t="s">
        <v>272</v>
      </c>
      <c r="U1" s="174"/>
      <c r="V1" s="47" t="s">
        <v>19</v>
      </c>
      <c r="W1" s="47" t="s">
        <v>0</v>
      </c>
      <c r="X1" s="47" t="s">
        <v>1</v>
      </c>
      <c r="Y1" s="47" t="s">
        <v>2</v>
      </c>
      <c r="Z1" s="47" t="s">
        <v>224</v>
      </c>
    </row>
    <row r="2" spans="1:26" ht="31.5" thickBot="1" x14ac:dyDescent="0.4">
      <c r="A2" s="49" t="s">
        <v>262</v>
      </c>
      <c r="B2" s="50" t="s">
        <v>4</v>
      </c>
      <c r="C2" s="50" t="s">
        <v>5</v>
      </c>
      <c r="D2" s="50" t="s">
        <v>4</v>
      </c>
      <c r="E2" s="50" t="s">
        <v>5</v>
      </c>
      <c r="F2" s="50" t="s">
        <v>4</v>
      </c>
      <c r="G2" s="50" t="s">
        <v>5</v>
      </c>
      <c r="H2" s="50" t="s">
        <v>4</v>
      </c>
      <c r="I2" s="50" t="s">
        <v>5</v>
      </c>
      <c r="J2" s="50" t="s">
        <v>4</v>
      </c>
      <c r="K2" s="50" t="s">
        <v>5</v>
      </c>
      <c r="L2" s="50" t="s">
        <v>4</v>
      </c>
      <c r="M2" s="50" t="s">
        <v>5</v>
      </c>
      <c r="N2" s="50" t="s">
        <v>4</v>
      </c>
      <c r="O2" s="50" t="s">
        <v>5</v>
      </c>
      <c r="P2" s="50" t="s">
        <v>4</v>
      </c>
      <c r="Q2" s="50" t="s">
        <v>5</v>
      </c>
      <c r="R2" s="51" t="s">
        <v>4</v>
      </c>
      <c r="S2" s="50" t="s">
        <v>5</v>
      </c>
      <c r="T2" s="51" t="s">
        <v>4</v>
      </c>
      <c r="U2" s="50" t="s">
        <v>5</v>
      </c>
      <c r="V2" s="50" t="s">
        <v>6</v>
      </c>
      <c r="W2" s="50" t="s">
        <v>6</v>
      </c>
      <c r="X2" s="52" t="s">
        <v>6</v>
      </c>
      <c r="Y2" s="53" t="s">
        <v>6</v>
      </c>
      <c r="Z2" s="50" t="s">
        <v>6</v>
      </c>
    </row>
    <row r="3" spans="1:26" ht="37.5" customHeight="1" thickBot="1" x14ac:dyDescent="0.4">
      <c r="A3" s="49" t="s">
        <v>303</v>
      </c>
      <c r="B3" s="55">
        <v>0.86</v>
      </c>
      <c r="C3" s="56" t="s">
        <v>7</v>
      </c>
      <c r="D3" s="57">
        <v>0.73899999999999999</v>
      </c>
      <c r="E3" s="56" t="s">
        <v>18</v>
      </c>
      <c r="F3" s="58" t="s">
        <v>125</v>
      </c>
      <c r="G3" s="59" t="s">
        <v>125</v>
      </c>
      <c r="H3" s="58">
        <v>0.65900000000000003</v>
      </c>
      <c r="I3" s="56" t="s">
        <v>8</v>
      </c>
      <c r="J3" s="58">
        <v>0.86399999999999999</v>
      </c>
      <c r="K3" s="56" t="s">
        <v>18</v>
      </c>
      <c r="L3" s="60">
        <v>0.81</v>
      </c>
      <c r="M3" s="61" t="s">
        <v>7</v>
      </c>
      <c r="N3" s="62">
        <v>48.3</v>
      </c>
      <c r="O3" s="62" t="s">
        <v>18</v>
      </c>
      <c r="P3" s="58">
        <v>1</v>
      </c>
      <c r="Q3" s="56" t="s">
        <v>7</v>
      </c>
      <c r="R3" s="57">
        <v>0.75800000000000001</v>
      </c>
      <c r="S3" s="56" t="s">
        <v>18</v>
      </c>
      <c r="T3" s="58">
        <v>0.93100000000000005</v>
      </c>
      <c r="U3" s="56" t="s">
        <v>18</v>
      </c>
      <c r="V3" s="56">
        <v>9</v>
      </c>
      <c r="W3" s="56">
        <v>8</v>
      </c>
      <c r="X3" s="63">
        <v>1</v>
      </c>
      <c r="Y3" s="64">
        <v>0.89</v>
      </c>
      <c r="Z3" s="65">
        <v>1</v>
      </c>
    </row>
    <row r="4" spans="1:26" ht="19" thickBot="1" x14ac:dyDescent="0.4">
      <c r="A4" s="49" t="s">
        <v>226</v>
      </c>
      <c r="B4" s="55">
        <v>0.95</v>
      </c>
      <c r="C4" s="56" t="s">
        <v>7</v>
      </c>
      <c r="D4" s="57">
        <v>0.75</v>
      </c>
      <c r="E4" s="56" t="s">
        <v>7</v>
      </c>
      <c r="F4" s="57">
        <v>0.40300000000000002</v>
      </c>
      <c r="G4" s="56" t="s">
        <v>7</v>
      </c>
      <c r="H4" s="58">
        <v>0.63300000000000001</v>
      </c>
      <c r="I4" s="56" t="s">
        <v>7</v>
      </c>
      <c r="J4" s="58">
        <v>0.82599999999999996</v>
      </c>
      <c r="K4" s="56" t="s">
        <v>7</v>
      </c>
      <c r="L4" s="60">
        <v>0.92</v>
      </c>
      <c r="M4" s="61" t="s">
        <v>7</v>
      </c>
      <c r="N4" s="62">
        <v>67.7</v>
      </c>
      <c r="O4" s="62" t="s">
        <v>7</v>
      </c>
      <c r="P4" s="58">
        <v>0.93200000000000005</v>
      </c>
      <c r="Q4" s="56" t="s">
        <v>7</v>
      </c>
      <c r="R4" s="57">
        <v>0.90800000000000003</v>
      </c>
      <c r="S4" s="56" t="s">
        <v>8</v>
      </c>
      <c r="T4" s="58">
        <v>0.77500000000000002</v>
      </c>
      <c r="U4" s="56" t="s">
        <v>7</v>
      </c>
      <c r="V4" s="56">
        <v>10</v>
      </c>
      <c r="W4" s="56">
        <v>9</v>
      </c>
      <c r="X4" s="63">
        <v>1</v>
      </c>
      <c r="Y4" s="64">
        <v>0.9</v>
      </c>
      <c r="Z4" s="65">
        <v>1</v>
      </c>
    </row>
    <row r="5" spans="1:26" ht="34.5" thickBot="1" x14ac:dyDescent="0.4">
      <c r="A5" s="49" t="s">
        <v>227</v>
      </c>
      <c r="B5" s="55">
        <v>0.96</v>
      </c>
      <c r="C5" s="56" t="s">
        <v>7</v>
      </c>
      <c r="D5" s="57">
        <v>0.77500000000000002</v>
      </c>
      <c r="E5" s="56" t="s">
        <v>7</v>
      </c>
      <c r="F5" s="57">
        <v>0.65300000000000002</v>
      </c>
      <c r="G5" s="59" t="s">
        <v>7</v>
      </c>
      <c r="H5" s="58">
        <v>0.69099999999999995</v>
      </c>
      <c r="I5" s="56" t="s">
        <v>7</v>
      </c>
      <c r="J5" s="58">
        <v>0.81299999999999994</v>
      </c>
      <c r="K5" s="56" t="s">
        <v>7</v>
      </c>
      <c r="L5" s="60">
        <v>0.91</v>
      </c>
      <c r="M5" s="61" t="s">
        <v>7</v>
      </c>
      <c r="N5" s="66">
        <v>93.9</v>
      </c>
      <c r="O5" s="62" t="s">
        <v>7</v>
      </c>
      <c r="P5" s="58">
        <v>1</v>
      </c>
      <c r="Q5" s="56" t="s">
        <v>7</v>
      </c>
      <c r="R5" s="57">
        <v>0.76400000000000001</v>
      </c>
      <c r="S5" s="56" t="s">
        <v>8</v>
      </c>
      <c r="T5" s="58">
        <v>0.73299999999999998</v>
      </c>
      <c r="U5" s="56" t="s">
        <v>8</v>
      </c>
      <c r="V5" s="56">
        <v>10</v>
      </c>
      <c r="W5" s="56">
        <v>8</v>
      </c>
      <c r="X5" s="63">
        <v>2</v>
      </c>
      <c r="Y5" s="64">
        <v>0.8</v>
      </c>
      <c r="Z5" s="65">
        <v>1</v>
      </c>
    </row>
    <row r="6" spans="1:26" ht="19" thickBot="1" x14ac:dyDescent="0.4">
      <c r="A6" s="49" t="s">
        <v>228</v>
      </c>
      <c r="B6" s="55">
        <v>0.93</v>
      </c>
      <c r="C6" s="56" t="s">
        <v>7</v>
      </c>
      <c r="D6" s="57">
        <v>0.85099999999999998</v>
      </c>
      <c r="E6" s="56" t="s">
        <v>7</v>
      </c>
      <c r="F6" s="57">
        <v>0.55900000000000005</v>
      </c>
      <c r="G6" s="67" t="s">
        <v>7</v>
      </c>
      <c r="H6" s="68">
        <v>0.81499999999999995</v>
      </c>
      <c r="I6" s="56" t="s">
        <v>7</v>
      </c>
      <c r="J6" s="58">
        <v>0.86799999999999999</v>
      </c>
      <c r="K6" s="56" t="s">
        <v>7</v>
      </c>
      <c r="L6" s="60">
        <v>0.98</v>
      </c>
      <c r="M6" s="69" t="s">
        <v>7</v>
      </c>
      <c r="N6" s="70">
        <v>77.099999999999994</v>
      </c>
      <c r="O6" s="62" t="s">
        <v>7</v>
      </c>
      <c r="P6" s="71">
        <v>0.85599999999999998</v>
      </c>
      <c r="Q6" s="62" t="s">
        <v>8</v>
      </c>
      <c r="R6" s="57">
        <v>0.99299999999999999</v>
      </c>
      <c r="S6" s="56" t="s">
        <v>7</v>
      </c>
      <c r="T6" s="58">
        <v>0.96699999999999997</v>
      </c>
      <c r="U6" s="56" t="s">
        <v>7</v>
      </c>
      <c r="V6" s="56">
        <v>10</v>
      </c>
      <c r="W6" s="56">
        <v>9</v>
      </c>
      <c r="X6" s="63">
        <v>1</v>
      </c>
      <c r="Y6" s="64">
        <v>0.9</v>
      </c>
      <c r="Z6" s="65">
        <v>1</v>
      </c>
    </row>
    <row r="7" spans="1:26" ht="19" thickBot="1" x14ac:dyDescent="0.4">
      <c r="A7" s="49" t="s">
        <v>229</v>
      </c>
      <c r="B7" s="55">
        <v>0.89</v>
      </c>
      <c r="C7" s="56" t="s">
        <v>7</v>
      </c>
      <c r="D7" s="57">
        <v>0.70299999999999996</v>
      </c>
      <c r="E7" s="56" t="s">
        <v>7</v>
      </c>
      <c r="F7" s="57">
        <v>0.60299999999999998</v>
      </c>
      <c r="G7" s="62" t="s">
        <v>7</v>
      </c>
      <c r="H7" s="58">
        <v>0.71099999999999997</v>
      </c>
      <c r="I7" s="56" t="s">
        <v>7</v>
      </c>
      <c r="J7" s="58">
        <v>0.84299999999999997</v>
      </c>
      <c r="K7" s="56" t="s">
        <v>7</v>
      </c>
      <c r="L7" s="60">
        <v>0.97</v>
      </c>
      <c r="M7" s="61" t="s">
        <v>7</v>
      </c>
      <c r="N7" s="66">
        <v>43</v>
      </c>
      <c r="O7" s="62" t="s">
        <v>7</v>
      </c>
      <c r="P7" s="71">
        <v>1</v>
      </c>
      <c r="Q7" s="62" t="s">
        <v>7</v>
      </c>
      <c r="R7" s="57">
        <v>0.88800000000000001</v>
      </c>
      <c r="S7" s="56" t="s">
        <v>8</v>
      </c>
      <c r="T7" s="58">
        <v>0.67900000000000005</v>
      </c>
      <c r="U7" s="56" t="s">
        <v>8</v>
      </c>
      <c r="V7" s="56">
        <v>10</v>
      </c>
      <c r="W7" s="56">
        <v>8</v>
      </c>
      <c r="X7" s="63">
        <v>2</v>
      </c>
      <c r="Y7" s="64">
        <v>0.8</v>
      </c>
      <c r="Z7" s="65">
        <v>1</v>
      </c>
    </row>
    <row r="8" spans="1:26" ht="19" thickBot="1" x14ac:dyDescent="0.4">
      <c r="A8" s="49" t="s">
        <v>230</v>
      </c>
      <c r="B8" s="55">
        <v>0.95</v>
      </c>
      <c r="C8" s="56" t="s">
        <v>7</v>
      </c>
      <c r="D8" s="57">
        <v>0.86099999999999999</v>
      </c>
      <c r="E8" s="56" t="s">
        <v>7</v>
      </c>
      <c r="F8" s="57">
        <v>0.77300000000000002</v>
      </c>
      <c r="G8" s="67" t="s">
        <v>7</v>
      </c>
      <c r="H8" s="58">
        <v>0.64100000000000001</v>
      </c>
      <c r="I8" s="56" t="s">
        <v>8</v>
      </c>
      <c r="J8" s="58">
        <v>0.85199999999999998</v>
      </c>
      <c r="K8" s="56" t="s">
        <v>7</v>
      </c>
      <c r="L8" s="60">
        <v>0.99</v>
      </c>
      <c r="M8" s="61" t="s">
        <v>7</v>
      </c>
      <c r="N8" s="62">
        <v>82.9</v>
      </c>
      <c r="O8" s="62" t="s">
        <v>8</v>
      </c>
      <c r="P8" s="71">
        <v>0.90900000000000003</v>
      </c>
      <c r="Q8" s="62" t="s">
        <v>7</v>
      </c>
      <c r="R8" s="57">
        <v>0.98799999999999999</v>
      </c>
      <c r="S8" s="56" t="s">
        <v>7</v>
      </c>
      <c r="T8" s="58">
        <v>0.86499999999999999</v>
      </c>
      <c r="U8" s="56" t="s">
        <v>7</v>
      </c>
      <c r="V8" s="56">
        <v>10</v>
      </c>
      <c r="W8" s="56">
        <v>8</v>
      </c>
      <c r="X8" s="63">
        <v>2</v>
      </c>
      <c r="Y8" s="64">
        <v>0.8</v>
      </c>
      <c r="Z8" s="65">
        <v>1</v>
      </c>
    </row>
    <row r="9" spans="1:26" ht="19" thickBot="1" x14ac:dyDescent="0.4">
      <c r="A9" s="49" t="s">
        <v>231</v>
      </c>
      <c r="B9" s="55">
        <v>1.18</v>
      </c>
      <c r="C9" s="56" t="s">
        <v>8</v>
      </c>
      <c r="D9" s="57">
        <v>0.76700000000000002</v>
      </c>
      <c r="E9" s="56" t="s">
        <v>7</v>
      </c>
      <c r="F9" s="57">
        <v>0.58299999999999996</v>
      </c>
      <c r="G9" s="67" t="s">
        <v>7</v>
      </c>
      <c r="H9" s="58">
        <v>0.70899999999999996</v>
      </c>
      <c r="I9" s="56" t="s">
        <v>7</v>
      </c>
      <c r="J9" s="58">
        <v>0.83699999999999997</v>
      </c>
      <c r="K9" s="56" t="s">
        <v>7</v>
      </c>
      <c r="L9" s="60">
        <v>0.96</v>
      </c>
      <c r="M9" s="61" t="s">
        <v>7</v>
      </c>
      <c r="N9" s="66">
        <v>68.5</v>
      </c>
      <c r="O9" s="62" t="s">
        <v>7</v>
      </c>
      <c r="P9" s="58">
        <v>1</v>
      </c>
      <c r="Q9" s="56" t="s">
        <v>7</v>
      </c>
      <c r="R9" s="72">
        <v>0.96699999999999997</v>
      </c>
      <c r="S9" s="62" t="s">
        <v>7</v>
      </c>
      <c r="T9" s="58">
        <v>0.96399999999999997</v>
      </c>
      <c r="U9" s="62" t="s">
        <v>7</v>
      </c>
      <c r="V9" s="56">
        <v>10</v>
      </c>
      <c r="W9" s="56">
        <v>9</v>
      </c>
      <c r="X9" s="63">
        <v>1</v>
      </c>
      <c r="Y9" s="64">
        <v>0.9</v>
      </c>
      <c r="Z9" s="65">
        <v>1</v>
      </c>
    </row>
    <row r="10" spans="1:26" ht="19" thickBot="1" x14ac:dyDescent="0.4">
      <c r="A10" s="49" t="s">
        <v>232</v>
      </c>
      <c r="B10" s="55">
        <v>1.1399999999999999</v>
      </c>
      <c r="C10" s="56" t="s">
        <v>8</v>
      </c>
      <c r="D10" s="57">
        <v>0.74099999999999999</v>
      </c>
      <c r="E10" s="56" t="s">
        <v>7</v>
      </c>
      <c r="F10" s="57">
        <v>0.59599999999999997</v>
      </c>
      <c r="G10" s="62" t="s">
        <v>7</v>
      </c>
      <c r="H10" s="58">
        <v>0.70599999999999996</v>
      </c>
      <c r="I10" s="56" t="s">
        <v>7</v>
      </c>
      <c r="J10" s="58">
        <v>0.86599999999999999</v>
      </c>
      <c r="K10" s="56" t="s">
        <v>7</v>
      </c>
      <c r="L10" s="60">
        <v>0.86</v>
      </c>
      <c r="M10" s="61" t="s">
        <v>7</v>
      </c>
      <c r="N10" s="62">
        <v>65.7</v>
      </c>
      <c r="O10" s="73" t="s">
        <v>7</v>
      </c>
      <c r="P10" s="58">
        <v>0.996</v>
      </c>
      <c r="Q10" s="74" t="s">
        <v>7</v>
      </c>
      <c r="R10" s="72">
        <v>0.94599999999999995</v>
      </c>
      <c r="S10" s="62" t="s">
        <v>7</v>
      </c>
      <c r="T10" s="58">
        <v>0.86899999999999999</v>
      </c>
      <c r="U10" s="62" t="s">
        <v>7</v>
      </c>
      <c r="V10" s="56">
        <v>10</v>
      </c>
      <c r="W10" s="56">
        <v>9</v>
      </c>
      <c r="X10" s="63">
        <v>1</v>
      </c>
      <c r="Y10" s="64">
        <v>0.9</v>
      </c>
      <c r="Z10" s="65">
        <v>1</v>
      </c>
    </row>
    <row r="11" spans="1:26" ht="37.4" customHeight="1" thickBot="1" x14ac:dyDescent="0.4">
      <c r="A11" s="49" t="s">
        <v>233</v>
      </c>
      <c r="B11" s="55">
        <v>1.01</v>
      </c>
      <c r="C11" s="56" t="s">
        <v>8</v>
      </c>
      <c r="D11" s="57">
        <v>0.80700000000000005</v>
      </c>
      <c r="E11" s="56" t="s">
        <v>7</v>
      </c>
      <c r="F11" s="57">
        <v>0.60499999999999998</v>
      </c>
      <c r="G11" s="67" t="s">
        <v>7</v>
      </c>
      <c r="H11" s="58">
        <v>0.63500000000000001</v>
      </c>
      <c r="I11" s="56" t="s">
        <v>7</v>
      </c>
      <c r="J11" s="58">
        <v>0.873</v>
      </c>
      <c r="K11" s="56" t="s">
        <v>7</v>
      </c>
      <c r="L11" s="60">
        <v>0.99</v>
      </c>
      <c r="M11" s="61" t="s">
        <v>7</v>
      </c>
      <c r="N11" s="62">
        <v>117.5</v>
      </c>
      <c r="O11" s="62" t="s">
        <v>8</v>
      </c>
      <c r="P11" s="58">
        <v>0.99099999999999999</v>
      </c>
      <c r="Q11" s="56" t="s">
        <v>7</v>
      </c>
      <c r="R11" s="72">
        <v>0.39700000000000002</v>
      </c>
      <c r="S11" s="62" t="s">
        <v>8</v>
      </c>
      <c r="T11" s="58">
        <v>0.91900000000000004</v>
      </c>
      <c r="U11" s="62" t="s">
        <v>7</v>
      </c>
      <c r="V11" s="56">
        <v>10</v>
      </c>
      <c r="W11" s="56">
        <v>7</v>
      </c>
      <c r="X11" s="63">
        <v>3</v>
      </c>
      <c r="Y11" s="64">
        <v>0.7</v>
      </c>
      <c r="Z11" s="75">
        <v>0.75</v>
      </c>
    </row>
    <row r="12" spans="1:26" ht="19" thickBot="1" x14ac:dyDescent="0.4">
      <c r="A12" s="76" t="s">
        <v>234</v>
      </c>
      <c r="B12" s="55">
        <v>1.1200000000000001</v>
      </c>
      <c r="C12" s="56" t="s">
        <v>8</v>
      </c>
      <c r="D12" s="57">
        <v>0.64400000000000002</v>
      </c>
      <c r="E12" s="56" t="s">
        <v>8</v>
      </c>
      <c r="F12" s="57">
        <v>0.59799999999999998</v>
      </c>
      <c r="G12" s="59" t="s">
        <v>7</v>
      </c>
      <c r="H12" s="58">
        <v>0.73099999999999998</v>
      </c>
      <c r="I12" s="56" t="s">
        <v>7</v>
      </c>
      <c r="J12" s="58">
        <v>0.82099999999999995</v>
      </c>
      <c r="K12" s="56" t="s">
        <v>7</v>
      </c>
      <c r="L12" s="60">
        <v>0.97</v>
      </c>
      <c r="M12" s="61" t="s">
        <v>7</v>
      </c>
      <c r="N12" s="66">
        <v>102.6</v>
      </c>
      <c r="O12" s="62" t="s">
        <v>8</v>
      </c>
      <c r="P12" s="58">
        <v>0.92900000000000005</v>
      </c>
      <c r="Q12" s="56" t="s">
        <v>7</v>
      </c>
      <c r="R12" s="57">
        <v>0.67300000000000004</v>
      </c>
      <c r="S12" s="56" t="s">
        <v>8</v>
      </c>
      <c r="T12" s="58">
        <v>0.97299999999999998</v>
      </c>
      <c r="U12" s="62" t="s">
        <v>7</v>
      </c>
      <c r="V12" s="56">
        <v>10</v>
      </c>
      <c r="W12" s="56">
        <v>6</v>
      </c>
      <c r="X12" s="63">
        <v>4</v>
      </c>
      <c r="Y12" s="77">
        <v>0.6</v>
      </c>
      <c r="Z12" s="75">
        <v>0.75</v>
      </c>
    </row>
    <row r="13" spans="1:26" ht="16" hidden="1" thickBot="1" x14ac:dyDescent="0.4">
      <c r="A13" s="78"/>
      <c r="B13" s="79"/>
      <c r="C13" s="80"/>
      <c r="D13" s="80"/>
      <c r="E13" s="80"/>
      <c r="F13" s="80"/>
      <c r="G13" s="80"/>
      <c r="H13" s="80"/>
      <c r="I13" s="80"/>
      <c r="J13" s="80"/>
      <c r="K13" s="80"/>
      <c r="L13" s="81"/>
      <c r="M13" s="81"/>
      <c r="N13" s="79"/>
      <c r="O13" s="80"/>
      <c r="P13" s="80"/>
      <c r="Q13" s="80"/>
      <c r="R13" s="82"/>
      <c r="S13" s="80"/>
      <c r="T13" s="80"/>
      <c r="U13" s="80"/>
      <c r="V13" s="79"/>
      <c r="W13" s="79"/>
      <c r="X13" s="79"/>
      <c r="Y13" s="82"/>
      <c r="Z13" s="82"/>
    </row>
    <row r="14" spans="1:26" hidden="1" x14ac:dyDescent="0.35">
      <c r="B14" s="175"/>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row>
    <row r="15" spans="1:26" s="85" customFormat="1" ht="15.65" hidden="1" customHeight="1" x14ac:dyDescent="0.35">
      <c r="A15" s="84"/>
      <c r="B15" s="171"/>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row>
    <row r="16" spans="1:26" s="85" customFormat="1" ht="15.65" customHeight="1" x14ac:dyDescent="0.35">
      <c r="A16" s="88"/>
      <c r="B16" s="171" t="s">
        <v>190</v>
      </c>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6" s="85" customFormat="1" x14ac:dyDescent="0.35">
      <c r="A17" s="88"/>
      <c r="B17" s="171" t="s">
        <v>193</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row>
    <row r="18" spans="1:26" s="85" customFormat="1" x14ac:dyDescent="0.35">
      <c r="A18" s="88"/>
      <c r="B18" s="171" t="s">
        <v>201</v>
      </c>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row>
    <row r="19" spans="1:26" s="85" customFormat="1" ht="15.75" customHeight="1" x14ac:dyDescent="0.35">
      <c r="A19" s="88"/>
      <c r="B19" s="171" t="s">
        <v>189</v>
      </c>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row>
    <row r="20" spans="1:26" s="85" customFormat="1" x14ac:dyDescent="0.35">
      <c r="A20" s="88"/>
      <c r="B20" s="171" t="s">
        <v>195</v>
      </c>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row>
    <row r="21" spans="1:26" s="85" customFormat="1" ht="53.4" customHeight="1" x14ac:dyDescent="0.35">
      <c r="A21" s="88"/>
      <c r="B21" s="176" t="s">
        <v>220</v>
      </c>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row>
    <row r="22" spans="1:26" s="85" customFormat="1" ht="48" customHeight="1" x14ac:dyDescent="0.35">
      <c r="A22" s="88"/>
      <c r="B22" s="176" t="s">
        <v>219</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row>
    <row r="23" spans="1:26" s="85" customFormat="1" x14ac:dyDescent="0.35">
      <c r="A23" s="88"/>
      <c r="B23" s="171" t="s">
        <v>199</v>
      </c>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row>
    <row r="24" spans="1:26" s="85" customFormat="1" ht="15.65" customHeight="1" x14ac:dyDescent="0.35">
      <c r="A24" s="88"/>
      <c r="B24" s="171" t="s">
        <v>200</v>
      </c>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row>
    <row r="25" spans="1:26" s="85" customFormat="1" ht="50.4" customHeight="1" x14ac:dyDescent="0.35">
      <c r="A25" s="88"/>
      <c r="B25" s="171" t="s">
        <v>218</v>
      </c>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row>
    <row r="26" spans="1:26" s="85" customFormat="1" x14ac:dyDescent="0.35">
      <c r="A26" s="88"/>
      <c r="B26" s="171" t="s">
        <v>216</v>
      </c>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row>
    <row r="27" spans="1:26" s="85" customFormat="1" x14ac:dyDescent="0.35">
      <c r="A27" s="88"/>
      <c r="B27" s="171" t="s">
        <v>217</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row>
    <row r="28" spans="1:26" s="85" customFormat="1" ht="33" customHeight="1" x14ac:dyDescent="0.35">
      <c r="A28" s="88"/>
      <c r="B28" s="171" t="s">
        <v>302</v>
      </c>
      <c r="C28" s="171"/>
      <c r="D28" s="171"/>
      <c r="E28" s="171"/>
      <c r="F28" s="171"/>
      <c r="G28" s="171"/>
      <c r="H28" s="171"/>
      <c r="I28" s="171"/>
      <c r="J28" s="171"/>
      <c r="K28" s="171"/>
      <c r="L28" s="171"/>
      <c r="M28" s="171"/>
      <c r="N28" s="171"/>
      <c r="O28" s="171"/>
      <c r="P28" s="171"/>
      <c r="Q28" s="171"/>
      <c r="R28" s="171"/>
      <c r="S28" s="171"/>
      <c r="T28" s="171"/>
      <c r="U28" s="171"/>
      <c r="V28" s="171"/>
      <c r="W28" s="171"/>
      <c r="X28" s="171"/>
      <c r="Y28" s="171"/>
      <c r="Z28" s="171"/>
    </row>
    <row r="30" spans="1:26" hidden="1" x14ac:dyDescent="0.35">
      <c r="R30" s="86"/>
      <c r="Z30" s="86"/>
    </row>
    <row r="31" spans="1:26" hidden="1" x14ac:dyDescent="0.35">
      <c r="E31" s="86"/>
      <c r="Z31" s="86"/>
    </row>
    <row r="34" spans="18:18" hidden="1" x14ac:dyDescent="0.35">
      <c r="R34" s="86"/>
    </row>
  </sheetData>
  <sheetProtection algorithmName="SHA-512" hashValue="ohCJtK2ijD7vitnAg0T4kpnykZJTyS34QYE3A/L64IRTTMGlgBTgnlo61TZ58Q4sILAWi58wgu+EC3cKHc/N3g==" saltValue="NiiHBMERQ/VoyyD1ytzCeQ==" spinCount="100000" sheet="1" objects="1" scenarios="1" selectLockedCells="1"/>
  <mergeCells count="25">
    <mergeCell ref="B19:Z19"/>
    <mergeCell ref="B20:Z20"/>
    <mergeCell ref="B28:Z28"/>
    <mergeCell ref="B22:Z22"/>
    <mergeCell ref="B23:Z23"/>
    <mergeCell ref="B24:Z24"/>
    <mergeCell ref="B25:Z25"/>
    <mergeCell ref="B26:Z26"/>
    <mergeCell ref="B27:Z27"/>
    <mergeCell ref="B21:Z21"/>
    <mergeCell ref="B16:Z16"/>
    <mergeCell ref="B17:Z17"/>
    <mergeCell ref="B18:Z18"/>
    <mergeCell ref="B15:Z15"/>
    <mergeCell ref="B1:C1"/>
    <mergeCell ref="D1:E1"/>
    <mergeCell ref="F1:G1"/>
    <mergeCell ref="H1:I1"/>
    <mergeCell ref="J1:K1"/>
    <mergeCell ref="L1:M1"/>
    <mergeCell ref="N1:O1"/>
    <mergeCell ref="P1:Q1"/>
    <mergeCell ref="R1:S1"/>
    <mergeCell ref="T1:U1"/>
    <mergeCell ref="B14:Z14"/>
  </mergeCells>
  <pageMargins left="0.25" right="0.25" top="0.75" bottom="0.75" header="0.3" footer="0.3"/>
  <pageSetup fitToWidth="0" orientation="landscape" r:id="rId1"/>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A1:AA33"/>
  <sheetViews>
    <sheetView zoomScale="110" zoomScaleNormal="110" workbookViewId="0">
      <pane xSplit="1" topLeftCell="B1" activePane="topRight" state="frozen"/>
      <selection pane="topRight" activeCell="B14" sqref="B14:Z14"/>
    </sheetView>
  </sheetViews>
  <sheetFormatPr defaultColWidth="0" defaultRowHeight="15.5" zeroHeight="1" x14ac:dyDescent="0.35"/>
  <cols>
    <col min="1" max="1" width="19.08984375" style="83" customWidth="1"/>
    <col min="2" max="3" width="9.08984375" style="54" customWidth="1"/>
    <col min="4" max="4" width="10.08984375" style="54" customWidth="1"/>
    <col min="5" max="5" width="9.08984375" style="54" customWidth="1"/>
    <col min="6" max="6" width="11.08984375" style="54" customWidth="1"/>
    <col min="7" max="7" width="33.26953125" style="54" customWidth="1"/>
    <col min="8" max="18" width="9.08984375" style="54" customWidth="1"/>
    <col min="19" max="21" width="9" style="54" customWidth="1"/>
    <col min="22" max="22" width="12.90625" style="54" customWidth="1"/>
    <col min="23" max="23" width="12.26953125" style="54" customWidth="1"/>
    <col min="24" max="24" width="13.36328125" style="54" customWidth="1"/>
    <col min="25" max="25" width="14.1796875" style="54" customWidth="1"/>
    <col min="26" max="26" width="14.81640625" style="54" customWidth="1"/>
    <col min="27" max="27" width="18.90625" style="54" hidden="1" customWidth="1"/>
    <col min="28" max="16384" width="9.08984375" style="54" hidden="1"/>
  </cols>
  <sheetData>
    <row r="1" spans="1:26" s="48" customFormat="1" ht="188.25" customHeight="1" x14ac:dyDescent="0.35">
      <c r="A1" s="87"/>
      <c r="B1" s="139" t="s">
        <v>263</v>
      </c>
      <c r="C1" s="172"/>
      <c r="D1" s="139" t="s">
        <v>264</v>
      </c>
      <c r="E1" s="172"/>
      <c r="F1" s="139" t="s">
        <v>265</v>
      </c>
      <c r="G1" s="172"/>
      <c r="H1" s="139" t="s">
        <v>266</v>
      </c>
      <c r="I1" s="172"/>
      <c r="J1" s="139" t="s">
        <v>267</v>
      </c>
      <c r="K1" s="172"/>
      <c r="L1" s="139" t="s">
        <v>268</v>
      </c>
      <c r="M1" s="172"/>
      <c r="N1" s="139" t="s">
        <v>269</v>
      </c>
      <c r="O1" s="172"/>
      <c r="P1" s="139" t="s">
        <v>270</v>
      </c>
      <c r="Q1" s="172"/>
      <c r="R1" s="139" t="s">
        <v>271</v>
      </c>
      <c r="S1" s="172"/>
      <c r="T1" s="173" t="s">
        <v>272</v>
      </c>
      <c r="U1" s="174"/>
      <c r="V1" s="47" t="s">
        <v>19</v>
      </c>
      <c r="W1" s="47" t="s">
        <v>0</v>
      </c>
      <c r="X1" s="47" t="s">
        <v>1</v>
      </c>
      <c r="Y1" s="47" t="s">
        <v>2</v>
      </c>
      <c r="Z1" s="47" t="s">
        <v>224</v>
      </c>
    </row>
    <row r="2" spans="1:26" ht="31.5" thickBot="1" x14ac:dyDescent="0.4">
      <c r="A2" s="49" t="s">
        <v>262</v>
      </c>
      <c r="B2" s="50" t="s">
        <v>4</v>
      </c>
      <c r="C2" s="50" t="s">
        <v>5</v>
      </c>
      <c r="D2" s="50" t="s">
        <v>4</v>
      </c>
      <c r="E2" s="50" t="s">
        <v>5</v>
      </c>
      <c r="F2" s="50" t="s">
        <v>4</v>
      </c>
      <c r="G2" s="50" t="s">
        <v>5</v>
      </c>
      <c r="H2" s="50" t="s">
        <v>4</v>
      </c>
      <c r="I2" s="50" t="s">
        <v>5</v>
      </c>
      <c r="J2" s="50" t="s">
        <v>4</v>
      </c>
      <c r="K2" s="50" t="s">
        <v>5</v>
      </c>
      <c r="L2" s="50" t="s">
        <v>4</v>
      </c>
      <c r="M2" s="50" t="s">
        <v>5</v>
      </c>
      <c r="N2" s="50" t="s">
        <v>4</v>
      </c>
      <c r="O2" s="50" t="s">
        <v>5</v>
      </c>
      <c r="P2" s="50" t="s">
        <v>4</v>
      </c>
      <c r="Q2" s="50" t="s">
        <v>5</v>
      </c>
      <c r="R2" s="51" t="s">
        <v>4</v>
      </c>
      <c r="S2" s="50" t="s">
        <v>5</v>
      </c>
      <c r="T2" s="51" t="s">
        <v>4</v>
      </c>
      <c r="U2" s="50" t="s">
        <v>5</v>
      </c>
      <c r="V2" s="50" t="s">
        <v>6</v>
      </c>
      <c r="W2" s="50" t="s">
        <v>6</v>
      </c>
      <c r="X2" s="50" t="s">
        <v>6</v>
      </c>
      <c r="Y2" s="50" t="s">
        <v>6</v>
      </c>
      <c r="Z2" s="50" t="s">
        <v>6</v>
      </c>
    </row>
    <row r="3" spans="1:26" s="90" customFormat="1" ht="19" thickBot="1" x14ac:dyDescent="0.4">
      <c r="A3" s="49" t="s">
        <v>225</v>
      </c>
      <c r="B3" s="55">
        <v>0.97</v>
      </c>
      <c r="C3" s="56" t="s">
        <v>7</v>
      </c>
      <c r="D3" s="57">
        <v>0.76</v>
      </c>
      <c r="E3" s="56" t="s">
        <v>18</v>
      </c>
      <c r="F3" s="58">
        <v>0.34200000000000003</v>
      </c>
      <c r="G3" s="59" t="s">
        <v>7</v>
      </c>
      <c r="H3" s="58">
        <v>0.66900000000000004</v>
      </c>
      <c r="I3" s="56" t="s">
        <v>7</v>
      </c>
      <c r="J3" s="58">
        <v>0.84799999999999998</v>
      </c>
      <c r="K3" s="56" t="s">
        <v>18</v>
      </c>
      <c r="L3" s="60">
        <v>0.85</v>
      </c>
      <c r="M3" s="61" t="s">
        <v>191</v>
      </c>
      <c r="N3" s="62">
        <v>49.1</v>
      </c>
      <c r="O3" s="62" t="s">
        <v>7</v>
      </c>
      <c r="P3" s="58">
        <v>1</v>
      </c>
      <c r="Q3" s="56" t="s">
        <v>18</v>
      </c>
      <c r="R3" s="57">
        <v>0.72</v>
      </c>
      <c r="S3" s="56" t="s">
        <v>192</v>
      </c>
      <c r="T3" s="58">
        <v>0.63500000000000001</v>
      </c>
      <c r="U3" s="56" t="s">
        <v>8</v>
      </c>
      <c r="V3" s="56">
        <v>10</v>
      </c>
      <c r="W3" s="56">
        <v>8</v>
      </c>
      <c r="X3" s="56">
        <v>2</v>
      </c>
      <c r="Y3" s="89">
        <v>0.8</v>
      </c>
      <c r="Z3" s="65">
        <v>1</v>
      </c>
    </row>
    <row r="4" spans="1:26" s="90" customFormat="1" ht="19" thickBot="1" x14ac:dyDescent="0.4">
      <c r="A4" s="49" t="s">
        <v>226</v>
      </c>
      <c r="B4" s="55">
        <v>1</v>
      </c>
      <c r="C4" s="56" t="s">
        <v>7</v>
      </c>
      <c r="D4" s="57">
        <v>0.626</v>
      </c>
      <c r="E4" s="56" t="s">
        <v>8</v>
      </c>
      <c r="F4" s="57">
        <v>0.27700000000000002</v>
      </c>
      <c r="G4" s="56" t="s">
        <v>8</v>
      </c>
      <c r="H4" s="58">
        <v>0.60599999999999998</v>
      </c>
      <c r="I4" s="56" t="s">
        <v>7</v>
      </c>
      <c r="J4" s="58">
        <v>0.86</v>
      </c>
      <c r="K4" s="56" t="s">
        <v>7</v>
      </c>
      <c r="L4" s="60">
        <v>0.94</v>
      </c>
      <c r="M4" s="61" t="s">
        <v>7</v>
      </c>
      <c r="N4" s="62">
        <v>73.400000000000006</v>
      </c>
      <c r="O4" s="62" t="s">
        <v>7</v>
      </c>
      <c r="P4" s="58">
        <v>0.877</v>
      </c>
      <c r="Q4" s="56" t="s">
        <v>8</v>
      </c>
      <c r="R4" s="57">
        <v>0.92600000000000005</v>
      </c>
      <c r="S4" s="56" t="s">
        <v>7</v>
      </c>
      <c r="T4" s="58">
        <v>0.71699999999999997</v>
      </c>
      <c r="U4" s="56" t="s">
        <v>8</v>
      </c>
      <c r="V4" s="56">
        <v>10</v>
      </c>
      <c r="W4" s="56">
        <v>6</v>
      </c>
      <c r="X4" s="56">
        <v>4</v>
      </c>
      <c r="Y4" s="89">
        <v>0.6</v>
      </c>
      <c r="Z4" s="91">
        <v>0.75</v>
      </c>
    </row>
    <row r="5" spans="1:26" s="90" customFormat="1" ht="34.5" thickBot="1" x14ac:dyDescent="0.4">
      <c r="A5" s="49" t="s">
        <v>227</v>
      </c>
      <c r="B5" s="55">
        <v>1.0900000000000001</v>
      </c>
      <c r="C5" s="56" t="s">
        <v>8</v>
      </c>
      <c r="D5" s="57">
        <v>0.73299999999999998</v>
      </c>
      <c r="E5" s="56" t="s">
        <v>7</v>
      </c>
      <c r="F5" s="57">
        <v>0.5</v>
      </c>
      <c r="G5" s="59" t="s">
        <v>7</v>
      </c>
      <c r="H5" s="58">
        <v>0.623</v>
      </c>
      <c r="I5" s="56" t="s">
        <v>7</v>
      </c>
      <c r="J5" s="58">
        <v>0.85399999999999998</v>
      </c>
      <c r="K5" s="56" t="s">
        <v>7</v>
      </c>
      <c r="L5" s="60">
        <v>0.92</v>
      </c>
      <c r="M5" s="61" t="s">
        <v>7</v>
      </c>
      <c r="N5" s="66">
        <v>98.8</v>
      </c>
      <c r="O5" s="62" t="s">
        <v>8</v>
      </c>
      <c r="P5" s="58">
        <v>1</v>
      </c>
      <c r="Q5" s="56" t="s">
        <v>7</v>
      </c>
      <c r="R5" s="57">
        <v>0.84699999999999998</v>
      </c>
      <c r="S5" s="56" t="s">
        <v>8</v>
      </c>
      <c r="T5" s="58">
        <v>0.76300000000000001</v>
      </c>
      <c r="U5" s="56" t="s">
        <v>7</v>
      </c>
      <c r="V5" s="56">
        <v>10</v>
      </c>
      <c r="W5" s="56">
        <v>7</v>
      </c>
      <c r="X5" s="56">
        <v>3</v>
      </c>
      <c r="Y5" s="89">
        <v>0.7</v>
      </c>
      <c r="Z5" s="91">
        <v>0.75</v>
      </c>
    </row>
    <row r="6" spans="1:26" s="90" customFormat="1" ht="19" thickBot="1" x14ac:dyDescent="0.4">
      <c r="A6" s="49" t="s">
        <v>228</v>
      </c>
      <c r="B6" s="55">
        <v>1.05</v>
      </c>
      <c r="C6" s="56" t="s">
        <v>8</v>
      </c>
      <c r="D6" s="57">
        <v>0.79200000000000004</v>
      </c>
      <c r="E6" s="56" t="s">
        <v>7</v>
      </c>
      <c r="F6" s="57">
        <v>0.52900000000000003</v>
      </c>
      <c r="G6" s="67" t="s">
        <v>8</v>
      </c>
      <c r="H6" s="68">
        <v>0.67400000000000004</v>
      </c>
      <c r="I6" s="56" t="s">
        <v>7</v>
      </c>
      <c r="J6" s="58">
        <v>0.873</v>
      </c>
      <c r="K6" s="56" t="s">
        <v>7</v>
      </c>
      <c r="L6" s="60">
        <v>0.99</v>
      </c>
      <c r="M6" s="69" t="s">
        <v>7</v>
      </c>
      <c r="N6" s="70">
        <v>66.2</v>
      </c>
      <c r="O6" s="62" t="s">
        <v>7</v>
      </c>
      <c r="P6" s="71">
        <v>0.86899999999999999</v>
      </c>
      <c r="Q6" s="62" t="s">
        <v>7</v>
      </c>
      <c r="R6" s="57">
        <v>0.96299999999999997</v>
      </c>
      <c r="S6" s="56" t="s">
        <v>7</v>
      </c>
      <c r="T6" s="58">
        <v>0.96799999999999997</v>
      </c>
      <c r="U6" s="56" t="s">
        <v>7</v>
      </c>
      <c r="V6" s="56">
        <v>10</v>
      </c>
      <c r="W6" s="56">
        <v>8</v>
      </c>
      <c r="X6" s="56">
        <v>2</v>
      </c>
      <c r="Y6" s="89">
        <v>0.8</v>
      </c>
      <c r="Z6" s="65">
        <v>1</v>
      </c>
    </row>
    <row r="7" spans="1:26" s="90" customFormat="1" ht="19" thickBot="1" x14ac:dyDescent="0.4">
      <c r="A7" s="49" t="s">
        <v>229</v>
      </c>
      <c r="B7" s="55">
        <v>1.1200000000000001</v>
      </c>
      <c r="C7" s="56" t="s">
        <v>8</v>
      </c>
      <c r="D7" s="57">
        <v>0.625</v>
      </c>
      <c r="E7" s="56" t="s">
        <v>8</v>
      </c>
      <c r="F7" s="57">
        <v>0.40500000000000003</v>
      </c>
      <c r="G7" s="62" t="s">
        <v>7</v>
      </c>
      <c r="H7" s="58">
        <v>0.65</v>
      </c>
      <c r="I7" s="56" t="s">
        <v>7</v>
      </c>
      <c r="J7" s="58">
        <v>0.86599999999999999</v>
      </c>
      <c r="K7" s="56" t="s">
        <v>7</v>
      </c>
      <c r="L7" s="60">
        <v>0.92</v>
      </c>
      <c r="M7" s="61" t="s">
        <v>7</v>
      </c>
      <c r="N7" s="62">
        <v>37.799999999999997</v>
      </c>
      <c r="O7" s="62" t="s">
        <v>7</v>
      </c>
      <c r="P7" s="71">
        <v>1</v>
      </c>
      <c r="Q7" s="62" t="s">
        <v>7</v>
      </c>
      <c r="R7" s="57">
        <v>0.89300000000000002</v>
      </c>
      <c r="S7" s="56" t="s">
        <v>7</v>
      </c>
      <c r="T7" s="58">
        <v>0.77900000000000003</v>
      </c>
      <c r="U7" s="56" t="s">
        <v>8</v>
      </c>
      <c r="V7" s="56">
        <v>10</v>
      </c>
      <c r="W7" s="56">
        <v>7</v>
      </c>
      <c r="X7" s="56">
        <v>3</v>
      </c>
      <c r="Y7" s="89">
        <v>0.7</v>
      </c>
      <c r="Z7" s="91">
        <v>0.75</v>
      </c>
    </row>
    <row r="8" spans="1:26" s="90" customFormat="1" ht="19" thickBot="1" x14ac:dyDescent="0.4">
      <c r="A8" s="49" t="s">
        <v>230</v>
      </c>
      <c r="B8" s="55">
        <v>0.95</v>
      </c>
      <c r="C8" s="56" t="s">
        <v>7</v>
      </c>
      <c r="D8" s="57">
        <v>0.81799999999999995</v>
      </c>
      <c r="E8" s="56" t="s">
        <v>7</v>
      </c>
      <c r="F8" s="57">
        <v>0.77500000000000002</v>
      </c>
      <c r="G8" s="67" t="s">
        <v>7</v>
      </c>
      <c r="H8" s="58">
        <v>0.69799999999999995</v>
      </c>
      <c r="I8" s="56" t="s">
        <v>7</v>
      </c>
      <c r="J8" s="58">
        <v>0.875</v>
      </c>
      <c r="K8" s="56" t="s">
        <v>7</v>
      </c>
      <c r="L8" s="60">
        <v>0.99</v>
      </c>
      <c r="M8" s="61" t="s">
        <v>191</v>
      </c>
      <c r="N8" s="62">
        <v>75.5</v>
      </c>
      <c r="O8" s="62" t="s">
        <v>8</v>
      </c>
      <c r="P8" s="71">
        <v>0.308</v>
      </c>
      <c r="Q8" s="62" t="s">
        <v>8</v>
      </c>
      <c r="R8" s="57">
        <v>0.99</v>
      </c>
      <c r="S8" s="56" t="s">
        <v>7</v>
      </c>
      <c r="T8" s="58">
        <v>0.69199999999999995</v>
      </c>
      <c r="U8" s="56" t="s">
        <v>8</v>
      </c>
      <c r="V8" s="56">
        <v>10</v>
      </c>
      <c r="W8" s="56">
        <v>7</v>
      </c>
      <c r="X8" s="56">
        <v>3</v>
      </c>
      <c r="Y8" s="89">
        <v>0.7</v>
      </c>
      <c r="Z8" s="91">
        <v>0.75</v>
      </c>
    </row>
    <row r="9" spans="1:26" s="90" customFormat="1" ht="19" thickBot="1" x14ac:dyDescent="0.4">
      <c r="A9" s="49" t="s">
        <v>231</v>
      </c>
      <c r="B9" s="55">
        <v>1.0900000000000001</v>
      </c>
      <c r="C9" s="56" t="s">
        <v>8</v>
      </c>
      <c r="D9" s="57">
        <v>0.69699999999999995</v>
      </c>
      <c r="E9" s="56" t="s">
        <v>7</v>
      </c>
      <c r="F9" s="57">
        <v>0.63400000000000001</v>
      </c>
      <c r="G9" s="67" t="s">
        <v>7</v>
      </c>
      <c r="H9" s="58">
        <v>0.61799999999999999</v>
      </c>
      <c r="I9" s="56" t="s">
        <v>7</v>
      </c>
      <c r="J9" s="58">
        <v>0.84699999999999998</v>
      </c>
      <c r="K9" s="56" t="s">
        <v>7</v>
      </c>
      <c r="L9" s="60">
        <v>0.98</v>
      </c>
      <c r="M9" s="61" t="s">
        <v>191</v>
      </c>
      <c r="N9" s="66">
        <v>66</v>
      </c>
      <c r="O9" s="62" t="s">
        <v>7</v>
      </c>
      <c r="P9" s="58">
        <v>1</v>
      </c>
      <c r="Q9" s="56" t="s">
        <v>7</v>
      </c>
      <c r="R9" s="72">
        <v>0.97699999999999998</v>
      </c>
      <c r="S9" s="62" t="s">
        <v>7</v>
      </c>
      <c r="T9" s="58">
        <v>0.90100000000000002</v>
      </c>
      <c r="U9" s="62" t="s">
        <v>7</v>
      </c>
      <c r="V9" s="56">
        <v>10</v>
      </c>
      <c r="W9" s="56">
        <v>9</v>
      </c>
      <c r="X9" s="56">
        <v>1</v>
      </c>
      <c r="Y9" s="89">
        <v>0.9</v>
      </c>
      <c r="Z9" s="65">
        <v>1</v>
      </c>
    </row>
    <row r="10" spans="1:26" s="92" customFormat="1" ht="19" thickBot="1" x14ac:dyDescent="0.4">
      <c r="A10" s="49" t="s">
        <v>232</v>
      </c>
      <c r="B10" s="55">
        <v>0.95</v>
      </c>
      <c r="C10" s="56" t="s">
        <v>7</v>
      </c>
      <c r="D10" s="57">
        <v>0.75900000000000001</v>
      </c>
      <c r="E10" s="56" t="s">
        <v>7</v>
      </c>
      <c r="F10" s="57">
        <v>0.52900000000000003</v>
      </c>
      <c r="G10" s="62" t="s">
        <v>8</v>
      </c>
      <c r="H10" s="58">
        <v>0.69</v>
      </c>
      <c r="I10" s="56" t="s">
        <v>8</v>
      </c>
      <c r="J10" s="58">
        <v>0.86399999999999999</v>
      </c>
      <c r="K10" s="56" t="s">
        <v>7</v>
      </c>
      <c r="L10" s="60">
        <v>0.8</v>
      </c>
      <c r="M10" s="61" t="s">
        <v>191</v>
      </c>
      <c r="N10" s="62">
        <v>60.2</v>
      </c>
      <c r="O10" s="73" t="s">
        <v>7</v>
      </c>
      <c r="P10" s="58">
        <v>0.99299999999999999</v>
      </c>
      <c r="Q10" s="74" t="s">
        <v>7</v>
      </c>
      <c r="R10" s="72">
        <v>0.93300000000000005</v>
      </c>
      <c r="S10" s="62" t="s">
        <v>8</v>
      </c>
      <c r="T10" s="58">
        <v>0.86399999999999999</v>
      </c>
      <c r="U10" s="62" t="s">
        <v>7</v>
      </c>
      <c r="V10" s="56">
        <v>10</v>
      </c>
      <c r="W10" s="56">
        <v>7</v>
      </c>
      <c r="X10" s="56">
        <v>3</v>
      </c>
      <c r="Y10" s="89">
        <v>0.7</v>
      </c>
      <c r="Z10" s="91">
        <v>0.75</v>
      </c>
    </row>
    <row r="11" spans="1:26" s="92" customFormat="1" ht="37.4" customHeight="1" thickBot="1" x14ac:dyDescent="0.4">
      <c r="A11" s="49" t="s">
        <v>233</v>
      </c>
      <c r="B11" s="55">
        <v>1.1399999999999999</v>
      </c>
      <c r="C11" s="56" t="s">
        <v>8</v>
      </c>
      <c r="D11" s="57">
        <v>0.76100000000000001</v>
      </c>
      <c r="E11" s="56" t="s">
        <v>7</v>
      </c>
      <c r="F11" s="57">
        <v>0.46899999999999997</v>
      </c>
      <c r="G11" s="67" t="s">
        <v>7</v>
      </c>
      <c r="H11" s="58">
        <v>0.59899999999999998</v>
      </c>
      <c r="I11" s="56" t="s">
        <v>8</v>
      </c>
      <c r="J11" s="58">
        <v>0.88900000000000001</v>
      </c>
      <c r="K11" s="56" t="s">
        <v>7</v>
      </c>
      <c r="L11" s="60">
        <v>1</v>
      </c>
      <c r="M11" s="61" t="s">
        <v>191</v>
      </c>
      <c r="N11" s="62">
        <v>105.4</v>
      </c>
      <c r="O11" s="62" t="s">
        <v>8</v>
      </c>
      <c r="P11" s="58">
        <v>1</v>
      </c>
      <c r="Q11" s="56" t="s">
        <v>7</v>
      </c>
      <c r="R11" s="72">
        <v>0.58299999999999996</v>
      </c>
      <c r="S11" s="62" t="s">
        <v>7</v>
      </c>
      <c r="T11" s="58">
        <v>0.91</v>
      </c>
      <c r="U11" s="62" t="s">
        <v>7</v>
      </c>
      <c r="V11" s="56">
        <v>10</v>
      </c>
      <c r="W11" s="56">
        <v>7</v>
      </c>
      <c r="X11" s="56">
        <v>3</v>
      </c>
      <c r="Y11" s="89">
        <v>0.7</v>
      </c>
      <c r="Z11" s="91">
        <v>0.75</v>
      </c>
    </row>
    <row r="12" spans="1:26" s="92" customFormat="1" ht="19" thickBot="1" x14ac:dyDescent="0.4">
      <c r="A12" s="76" t="s">
        <v>234</v>
      </c>
      <c r="B12" s="55">
        <v>1.07</v>
      </c>
      <c r="C12" s="56" t="s">
        <v>8</v>
      </c>
      <c r="D12" s="57">
        <v>0.64300000000000002</v>
      </c>
      <c r="E12" s="56" t="s">
        <v>7</v>
      </c>
      <c r="F12" s="57">
        <v>0.57099999999999995</v>
      </c>
      <c r="G12" s="59" t="s">
        <v>7</v>
      </c>
      <c r="H12" s="58">
        <v>0.66900000000000004</v>
      </c>
      <c r="I12" s="56" t="s">
        <v>7</v>
      </c>
      <c r="J12" s="58">
        <v>0.83799999999999997</v>
      </c>
      <c r="K12" s="56" t="s">
        <v>7</v>
      </c>
      <c r="L12" s="60">
        <v>0.97</v>
      </c>
      <c r="M12" s="61" t="s">
        <v>7</v>
      </c>
      <c r="N12" s="66">
        <v>96</v>
      </c>
      <c r="O12" s="62" t="s">
        <v>7</v>
      </c>
      <c r="P12" s="58">
        <v>0.90500000000000003</v>
      </c>
      <c r="Q12" s="56" t="s">
        <v>8</v>
      </c>
      <c r="R12" s="57">
        <v>0.73199999999999998</v>
      </c>
      <c r="S12" s="56" t="s">
        <v>8</v>
      </c>
      <c r="T12" s="58">
        <v>0.95</v>
      </c>
      <c r="U12" s="62" t="s">
        <v>7</v>
      </c>
      <c r="V12" s="56">
        <v>10</v>
      </c>
      <c r="W12" s="56">
        <v>7</v>
      </c>
      <c r="X12" s="56">
        <v>3</v>
      </c>
      <c r="Y12" s="89">
        <v>0.7</v>
      </c>
      <c r="Z12" s="91">
        <v>0.75</v>
      </c>
    </row>
    <row r="13" spans="1:26" ht="16" hidden="1" thickBot="1" x14ac:dyDescent="0.4">
      <c r="A13" s="78"/>
      <c r="B13" s="79"/>
      <c r="C13" s="80"/>
      <c r="D13" s="80"/>
      <c r="E13" s="80"/>
      <c r="F13" s="80"/>
      <c r="G13" s="80"/>
      <c r="H13" s="80"/>
      <c r="I13" s="80"/>
      <c r="J13" s="80"/>
      <c r="K13" s="80"/>
      <c r="L13" s="81" t="s">
        <v>17</v>
      </c>
      <c r="M13" s="81" t="s">
        <v>17</v>
      </c>
      <c r="N13" s="79"/>
      <c r="O13" s="80"/>
      <c r="P13" s="80"/>
      <c r="Q13" s="80"/>
      <c r="R13" s="82"/>
      <c r="S13" s="80"/>
      <c r="T13" s="80"/>
      <c r="U13" s="80"/>
      <c r="V13" s="79"/>
      <c r="W13" s="79"/>
      <c r="X13" s="79"/>
      <c r="Y13" s="82"/>
      <c r="Z13" s="82"/>
    </row>
    <row r="14" spans="1:26" x14ac:dyDescent="0.35">
      <c r="A14" s="93"/>
      <c r="B14" s="175" t="s">
        <v>25</v>
      </c>
      <c r="C14" s="175"/>
      <c r="D14" s="175"/>
      <c r="E14" s="175"/>
      <c r="F14" s="175"/>
      <c r="G14" s="175"/>
      <c r="H14" s="175"/>
      <c r="I14" s="175"/>
      <c r="J14" s="175"/>
      <c r="K14" s="175"/>
      <c r="L14" s="175"/>
      <c r="M14" s="175"/>
      <c r="N14" s="175"/>
      <c r="O14" s="175"/>
      <c r="P14" s="175"/>
      <c r="Q14" s="175"/>
      <c r="R14" s="175"/>
      <c r="S14" s="175"/>
      <c r="T14" s="175"/>
      <c r="U14" s="175"/>
      <c r="V14" s="175"/>
      <c r="W14" s="175"/>
      <c r="X14" s="175"/>
      <c r="Y14" s="175"/>
      <c r="Z14" s="175"/>
    </row>
    <row r="15" spans="1:26" s="85" customFormat="1" ht="15.65" customHeight="1" x14ac:dyDescent="0.35">
      <c r="A15" s="88"/>
      <c r="B15" s="171" t="s">
        <v>215</v>
      </c>
      <c r="C15" s="171"/>
      <c r="D15" s="171"/>
      <c r="E15" s="171"/>
      <c r="F15" s="171"/>
      <c r="G15" s="171"/>
      <c r="H15" s="171"/>
      <c r="I15" s="171"/>
      <c r="J15" s="171"/>
      <c r="K15" s="171"/>
      <c r="L15" s="171"/>
      <c r="M15" s="171"/>
      <c r="N15" s="171"/>
      <c r="O15" s="171"/>
      <c r="P15" s="171"/>
      <c r="Q15" s="171"/>
      <c r="R15" s="171"/>
      <c r="S15" s="171"/>
      <c r="T15" s="171"/>
      <c r="U15" s="171"/>
      <c r="V15" s="171"/>
      <c r="W15" s="171"/>
      <c r="X15" s="171"/>
      <c r="Y15" s="171"/>
      <c r="Z15" s="171"/>
    </row>
    <row r="16" spans="1:26" s="85" customFormat="1" ht="15.65" customHeight="1" x14ac:dyDescent="0.35">
      <c r="A16" s="88"/>
      <c r="B16" s="171" t="s">
        <v>190</v>
      </c>
      <c r="C16" s="171"/>
      <c r="D16" s="171"/>
      <c r="E16" s="171"/>
      <c r="F16" s="171"/>
      <c r="G16" s="171"/>
      <c r="H16" s="171"/>
      <c r="I16" s="171"/>
      <c r="J16" s="171"/>
      <c r="K16" s="171"/>
      <c r="L16" s="171"/>
      <c r="M16" s="171"/>
      <c r="N16" s="171"/>
      <c r="O16" s="171"/>
      <c r="P16" s="171"/>
      <c r="Q16" s="171"/>
      <c r="R16" s="171"/>
      <c r="S16" s="171"/>
      <c r="T16" s="171"/>
      <c r="U16" s="171"/>
      <c r="V16" s="171"/>
      <c r="W16" s="171"/>
      <c r="X16" s="171"/>
      <c r="Y16" s="171"/>
      <c r="Z16" s="171"/>
    </row>
    <row r="17" spans="1:26" s="85" customFormat="1" x14ac:dyDescent="0.35">
      <c r="A17" s="88"/>
      <c r="B17" s="171" t="s">
        <v>193</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71"/>
    </row>
    <row r="18" spans="1:26" s="85" customFormat="1" x14ac:dyDescent="0.35">
      <c r="A18" s="88"/>
      <c r="B18" s="171" t="s">
        <v>201</v>
      </c>
      <c r="C18" s="171"/>
      <c r="D18" s="171"/>
      <c r="E18" s="171"/>
      <c r="F18" s="171"/>
      <c r="G18" s="171"/>
      <c r="H18" s="171"/>
      <c r="I18" s="171"/>
      <c r="J18" s="171"/>
      <c r="K18" s="171"/>
      <c r="L18" s="171"/>
      <c r="M18" s="171"/>
      <c r="N18" s="171"/>
      <c r="O18" s="171"/>
      <c r="P18" s="171"/>
      <c r="Q18" s="171"/>
      <c r="R18" s="171"/>
      <c r="S18" s="171"/>
      <c r="T18" s="171"/>
      <c r="U18" s="171"/>
      <c r="V18" s="171"/>
      <c r="W18" s="171"/>
      <c r="X18" s="171"/>
      <c r="Y18" s="171"/>
      <c r="Z18" s="171"/>
    </row>
    <row r="19" spans="1:26" s="85" customFormat="1" ht="15.75" customHeight="1" x14ac:dyDescent="0.35">
      <c r="A19" s="88"/>
      <c r="B19" s="171" t="s">
        <v>189</v>
      </c>
      <c r="C19" s="171"/>
      <c r="D19" s="171"/>
      <c r="E19" s="171"/>
      <c r="F19" s="171"/>
      <c r="G19" s="171"/>
      <c r="H19" s="171"/>
      <c r="I19" s="171"/>
      <c r="J19" s="171"/>
      <c r="K19" s="171"/>
      <c r="L19" s="171"/>
      <c r="M19" s="171"/>
      <c r="N19" s="171"/>
      <c r="O19" s="171"/>
      <c r="P19" s="171"/>
      <c r="Q19" s="171"/>
      <c r="R19" s="171"/>
      <c r="S19" s="171"/>
      <c r="T19" s="171"/>
      <c r="U19" s="171"/>
      <c r="V19" s="171"/>
      <c r="W19" s="171"/>
      <c r="X19" s="171"/>
      <c r="Y19" s="171"/>
      <c r="Z19" s="171"/>
    </row>
    <row r="20" spans="1:26" s="85" customFormat="1" x14ac:dyDescent="0.35">
      <c r="A20" s="88"/>
      <c r="B20" s="171" t="s">
        <v>195</v>
      </c>
      <c r="C20" s="171"/>
      <c r="D20" s="171"/>
      <c r="E20" s="171"/>
      <c r="F20" s="171"/>
      <c r="G20" s="171"/>
      <c r="H20" s="171"/>
      <c r="I20" s="171"/>
      <c r="J20" s="171"/>
      <c r="K20" s="171"/>
      <c r="L20" s="171"/>
      <c r="M20" s="171"/>
      <c r="N20" s="171"/>
      <c r="O20" s="171"/>
      <c r="P20" s="171"/>
      <c r="Q20" s="171"/>
      <c r="R20" s="171"/>
      <c r="S20" s="171"/>
      <c r="T20" s="171"/>
      <c r="U20" s="171"/>
      <c r="V20" s="171"/>
      <c r="W20" s="171"/>
      <c r="X20" s="171"/>
      <c r="Y20" s="171"/>
      <c r="Z20" s="171"/>
    </row>
    <row r="21" spans="1:26" s="85" customFormat="1" ht="53.4" customHeight="1" x14ac:dyDescent="0.35">
      <c r="A21" s="88"/>
      <c r="B21" s="176" t="s">
        <v>220</v>
      </c>
      <c r="C21" s="176"/>
      <c r="D21" s="176"/>
      <c r="E21" s="176"/>
      <c r="F21" s="176"/>
      <c r="G21" s="176"/>
      <c r="H21" s="176"/>
      <c r="I21" s="176"/>
      <c r="J21" s="176"/>
      <c r="K21" s="176"/>
      <c r="L21" s="176"/>
      <c r="M21" s="176"/>
      <c r="N21" s="176"/>
      <c r="O21" s="176"/>
      <c r="P21" s="176"/>
      <c r="Q21" s="176"/>
      <c r="R21" s="176"/>
      <c r="S21" s="176"/>
      <c r="T21" s="176"/>
      <c r="U21" s="176"/>
      <c r="V21" s="176"/>
      <c r="W21" s="176"/>
      <c r="X21" s="176"/>
      <c r="Y21" s="176"/>
      <c r="Z21" s="176"/>
    </row>
    <row r="22" spans="1:26" s="85" customFormat="1" ht="48" customHeight="1" x14ac:dyDescent="0.35">
      <c r="A22" s="88"/>
      <c r="B22" s="176" t="s">
        <v>219</v>
      </c>
      <c r="C22" s="176"/>
      <c r="D22" s="176"/>
      <c r="E22" s="176"/>
      <c r="F22" s="176"/>
      <c r="G22" s="176"/>
      <c r="H22" s="176"/>
      <c r="I22" s="176"/>
      <c r="J22" s="176"/>
      <c r="K22" s="176"/>
      <c r="L22" s="176"/>
      <c r="M22" s="176"/>
      <c r="N22" s="176"/>
      <c r="O22" s="176"/>
      <c r="P22" s="176"/>
      <c r="Q22" s="176"/>
      <c r="R22" s="176"/>
      <c r="S22" s="176"/>
      <c r="T22" s="176"/>
      <c r="U22" s="176"/>
      <c r="V22" s="176"/>
      <c r="W22" s="176"/>
      <c r="X22" s="176"/>
      <c r="Y22" s="176"/>
      <c r="Z22" s="176"/>
    </row>
    <row r="23" spans="1:26" s="85" customFormat="1" x14ac:dyDescent="0.35">
      <c r="A23" s="88"/>
      <c r="B23" s="171" t="s">
        <v>199</v>
      </c>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row>
    <row r="24" spans="1:26" s="85" customFormat="1" ht="15.65" customHeight="1" x14ac:dyDescent="0.35">
      <c r="A24" s="88"/>
      <c r="B24" s="171" t="s">
        <v>200</v>
      </c>
      <c r="C24" s="171"/>
      <c r="D24" s="171"/>
      <c r="E24" s="171"/>
      <c r="F24" s="171"/>
      <c r="G24" s="171"/>
      <c r="H24" s="171"/>
      <c r="I24" s="171"/>
      <c r="J24" s="171"/>
      <c r="K24" s="171"/>
      <c r="L24" s="171"/>
      <c r="M24" s="171"/>
      <c r="N24" s="171"/>
      <c r="O24" s="171"/>
      <c r="P24" s="171"/>
      <c r="Q24" s="171"/>
      <c r="R24" s="171"/>
      <c r="S24" s="171"/>
      <c r="T24" s="171"/>
      <c r="U24" s="171"/>
      <c r="V24" s="171"/>
      <c r="W24" s="171"/>
      <c r="X24" s="171"/>
      <c r="Y24" s="171"/>
      <c r="Z24" s="171"/>
    </row>
    <row r="25" spans="1:26" s="85" customFormat="1" ht="50.4" customHeight="1" x14ac:dyDescent="0.35">
      <c r="A25" s="88"/>
      <c r="B25" s="171" t="s">
        <v>218</v>
      </c>
      <c r="C25" s="171"/>
      <c r="D25" s="171"/>
      <c r="E25" s="171"/>
      <c r="F25" s="171"/>
      <c r="G25" s="171"/>
      <c r="H25" s="171"/>
      <c r="I25" s="171"/>
      <c r="J25" s="171"/>
      <c r="K25" s="171"/>
      <c r="L25" s="171"/>
      <c r="M25" s="171"/>
      <c r="N25" s="171"/>
      <c r="O25" s="171"/>
      <c r="P25" s="171"/>
      <c r="Q25" s="171"/>
      <c r="R25" s="171"/>
      <c r="S25" s="171"/>
      <c r="T25" s="171"/>
      <c r="U25" s="171"/>
      <c r="V25" s="171"/>
      <c r="W25" s="171"/>
      <c r="X25" s="171"/>
      <c r="Y25" s="171"/>
      <c r="Z25" s="171"/>
    </row>
    <row r="26" spans="1:26" s="85" customFormat="1" x14ac:dyDescent="0.35">
      <c r="A26" s="88"/>
      <c r="B26" s="171" t="s">
        <v>216</v>
      </c>
      <c r="C26" s="171"/>
      <c r="D26" s="171"/>
      <c r="E26" s="171"/>
      <c r="F26" s="171"/>
      <c r="G26" s="171"/>
      <c r="H26" s="171"/>
      <c r="I26" s="171"/>
      <c r="J26" s="171"/>
      <c r="K26" s="171"/>
      <c r="L26" s="171"/>
      <c r="M26" s="171"/>
      <c r="N26" s="171"/>
      <c r="O26" s="171"/>
      <c r="P26" s="171"/>
      <c r="Q26" s="171"/>
      <c r="R26" s="171"/>
      <c r="S26" s="171"/>
      <c r="T26" s="171"/>
      <c r="U26" s="171"/>
      <c r="V26" s="171"/>
      <c r="W26" s="171"/>
      <c r="X26" s="171"/>
      <c r="Y26" s="171"/>
      <c r="Z26" s="171"/>
    </row>
    <row r="27" spans="1:26" s="85" customFormat="1" ht="33" customHeight="1" x14ac:dyDescent="0.35">
      <c r="A27" s="88"/>
      <c r="B27" s="171" t="s">
        <v>217</v>
      </c>
      <c r="C27" s="171"/>
      <c r="D27" s="171"/>
      <c r="E27" s="171"/>
      <c r="F27" s="171"/>
      <c r="G27" s="171"/>
      <c r="H27" s="171"/>
      <c r="I27" s="171"/>
      <c r="J27" s="171"/>
      <c r="K27" s="171"/>
      <c r="L27" s="171"/>
      <c r="M27" s="171"/>
      <c r="N27" s="171"/>
      <c r="O27" s="171"/>
      <c r="P27" s="171"/>
      <c r="Q27" s="171"/>
      <c r="R27" s="171"/>
      <c r="S27" s="171"/>
      <c r="T27" s="171"/>
      <c r="U27" s="171"/>
      <c r="V27" s="171"/>
      <c r="W27" s="171"/>
      <c r="X27" s="171"/>
      <c r="Y27" s="171"/>
      <c r="Z27" s="171"/>
    </row>
    <row r="29" spans="1:26" hidden="1" x14ac:dyDescent="0.35">
      <c r="R29" s="86"/>
      <c r="Z29" s="86"/>
    </row>
    <row r="30" spans="1:26" hidden="1" x14ac:dyDescent="0.35">
      <c r="E30" s="86"/>
      <c r="Z30" s="86"/>
    </row>
    <row r="33" spans="18:18" hidden="1" x14ac:dyDescent="0.35">
      <c r="R33" s="86"/>
    </row>
  </sheetData>
  <sheetProtection algorithmName="SHA-512" hashValue="Rt3kxKScqgbRMvhSP5AlVY+vk6k8K7Lx3XIciI8NB3ye2iFMJM0D5r1GhIDqd7x2FLmECn/3WyTzonApGDKTyA==" saltValue="LfXwYBvEpSvXTjK/OO08AA==" spinCount="100000" sheet="1" objects="1" scenarios="1" selectLockedCells="1"/>
  <mergeCells count="24">
    <mergeCell ref="B14:Z14"/>
    <mergeCell ref="B15:Z15"/>
    <mergeCell ref="B16:Z16"/>
    <mergeCell ref="B17:Z17"/>
    <mergeCell ref="L1:M1"/>
    <mergeCell ref="N1:O1"/>
    <mergeCell ref="P1:Q1"/>
    <mergeCell ref="R1:S1"/>
    <mergeCell ref="T1:U1"/>
    <mergeCell ref="B1:C1"/>
    <mergeCell ref="D1:E1"/>
    <mergeCell ref="F1:G1"/>
    <mergeCell ref="H1:I1"/>
    <mergeCell ref="J1:K1"/>
    <mergeCell ref="B18:Z18"/>
    <mergeCell ref="B19:Z19"/>
    <mergeCell ref="B20:Z20"/>
    <mergeCell ref="B21:Z21"/>
    <mergeCell ref="B22:Z22"/>
    <mergeCell ref="B23:Z23"/>
    <mergeCell ref="B24:Z24"/>
    <mergeCell ref="B25:Z25"/>
    <mergeCell ref="B26:Z26"/>
    <mergeCell ref="B27:Z27"/>
  </mergeCells>
  <pageMargins left="0.25" right="0.25" top="0.75" bottom="0.75" header="0.3" footer="0.3"/>
  <pageSetup fitToWidth="0" orientation="landscape" r:id="rId1"/>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1:AA32"/>
  <sheetViews>
    <sheetView topLeftCell="A3" zoomScale="110" zoomScaleNormal="110" workbookViewId="0">
      <pane xSplit="1" topLeftCell="B1" activePane="topRight" state="frozen"/>
      <selection pane="topRight" activeCell="Z3" sqref="Z3"/>
    </sheetView>
  </sheetViews>
  <sheetFormatPr defaultColWidth="0" defaultRowHeight="15.5" zeroHeight="1" x14ac:dyDescent="0.35"/>
  <cols>
    <col min="1" max="1" width="19.08984375" style="83" customWidth="1"/>
    <col min="2" max="3" width="9.08984375" style="54" customWidth="1"/>
    <col min="4" max="4" width="10.08984375" style="54" customWidth="1"/>
    <col min="5" max="5" width="9.08984375" style="54" customWidth="1"/>
    <col min="6" max="6" width="11.08984375" style="54" customWidth="1"/>
    <col min="7" max="18" width="9.08984375" style="54" customWidth="1"/>
    <col min="19" max="21" width="9" style="54" customWidth="1"/>
    <col min="22" max="23" width="13.90625" style="54" customWidth="1"/>
    <col min="24" max="24" width="12.54296875" style="54" customWidth="1"/>
    <col min="25" max="25" width="12" style="54" customWidth="1"/>
    <col min="26" max="26" width="16.36328125" style="54" customWidth="1"/>
    <col min="27" max="27" width="18.90625" style="54" hidden="1" customWidth="1"/>
    <col min="28" max="16384" width="9.08984375" style="54" hidden="1"/>
  </cols>
  <sheetData>
    <row r="1" spans="1:26" s="83" customFormat="1" ht="175.5" customHeight="1" x14ac:dyDescent="0.35">
      <c r="A1" s="97"/>
      <c r="B1" s="139" t="s">
        <v>263</v>
      </c>
      <c r="C1" s="172"/>
      <c r="D1" s="139" t="s">
        <v>273</v>
      </c>
      <c r="E1" s="172"/>
      <c r="F1" s="139" t="s">
        <v>265</v>
      </c>
      <c r="G1" s="172"/>
      <c r="H1" s="139" t="s">
        <v>266</v>
      </c>
      <c r="I1" s="172"/>
      <c r="J1" s="139" t="s">
        <v>267</v>
      </c>
      <c r="K1" s="172"/>
      <c r="L1" s="139" t="s">
        <v>268</v>
      </c>
      <c r="M1" s="172"/>
      <c r="N1" s="139" t="s">
        <v>274</v>
      </c>
      <c r="O1" s="172"/>
      <c r="P1" s="139" t="s">
        <v>275</v>
      </c>
      <c r="Q1" s="172"/>
      <c r="R1" s="139" t="s">
        <v>276</v>
      </c>
      <c r="S1" s="172"/>
      <c r="T1" s="173" t="s">
        <v>277</v>
      </c>
      <c r="U1" s="174"/>
      <c r="V1" s="47" t="s">
        <v>19</v>
      </c>
      <c r="W1" s="47" t="s">
        <v>0</v>
      </c>
      <c r="X1" s="47" t="s">
        <v>1</v>
      </c>
      <c r="Y1" s="47" t="s">
        <v>2</v>
      </c>
      <c r="Z1" s="47" t="s">
        <v>224</v>
      </c>
    </row>
    <row r="2" spans="1:26" s="94" customFormat="1" ht="31.5" thickBot="1" x14ac:dyDescent="0.4">
      <c r="A2" s="49" t="s">
        <v>262</v>
      </c>
      <c r="B2" s="50" t="s">
        <v>4</v>
      </c>
      <c r="C2" s="50" t="s">
        <v>5</v>
      </c>
      <c r="D2" s="50" t="s">
        <v>4</v>
      </c>
      <c r="E2" s="50" t="s">
        <v>5</v>
      </c>
      <c r="F2" s="50" t="s">
        <v>4</v>
      </c>
      <c r="G2" s="50" t="s">
        <v>5</v>
      </c>
      <c r="H2" s="50" t="s">
        <v>4</v>
      </c>
      <c r="I2" s="50" t="s">
        <v>5</v>
      </c>
      <c r="J2" s="50" t="s">
        <v>4</v>
      </c>
      <c r="K2" s="50" t="s">
        <v>5</v>
      </c>
      <c r="L2" s="50" t="s">
        <v>4</v>
      </c>
      <c r="M2" s="50" t="s">
        <v>5</v>
      </c>
      <c r="N2" s="50" t="s">
        <v>4</v>
      </c>
      <c r="O2" s="50" t="s">
        <v>5</v>
      </c>
      <c r="P2" s="50" t="s">
        <v>4</v>
      </c>
      <c r="Q2" s="50" t="s">
        <v>5</v>
      </c>
      <c r="R2" s="51" t="s">
        <v>4</v>
      </c>
      <c r="S2" s="50" t="s">
        <v>5</v>
      </c>
      <c r="T2" s="51" t="s">
        <v>4</v>
      </c>
      <c r="U2" s="50" t="s">
        <v>5</v>
      </c>
      <c r="V2" s="50" t="s">
        <v>6</v>
      </c>
      <c r="W2" s="50" t="s">
        <v>6</v>
      </c>
      <c r="X2" s="50" t="s">
        <v>6</v>
      </c>
      <c r="Y2" s="50" t="s">
        <v>6</v>
      </c>
      <c r="Z2" s="99"/>
    </row>
    <row r="3" spans="1:26" s="95" customFormat="1" ht="31.5" thickBot="1" x14ac:dyDescent="0.4">
      <c r="A3" s="49" t="s">
        <v>235</v>
      </c>
      <c r="B3" s="55">
        <v>0.98</v>
      </c>
      <c r="C3" s="56" t="s">
        <v>7</v>
      </c>
      <c r="D3" s="57" t="s">
        <v>196</v>
      </c>
      <c r="E3" s="56" t="s">
        <v>18</v>
      </c>
      <c r="F3" s="58">
        <v>0.28999999999999998</v>
      </c>
      <c r="G3" s="59" t="s">
        <v>8</v>
      </c>
      <c r="H3" s="58">
        <v>0.63500000000000001</v>
      </c>
      <c r="I3" s="56" t="s">
        <v>8</v>
      </c>
      <c r="J3" s="58">
        <v>0.85799999999999998</v>
      </c>
      <c r="K3" s="56" t="s">
        <v>18</v>
      </c>
      <c r="L3" s="60">
        <v>0.8</v>
      </c>
      <c r="M3" s="61" t="s">
        <v>191</v>
      </c>
      <c r="N3" s="62">
        <v>44.9</v>
      </c>
      <c r="O3" s="62" t="s">
        <v>7</v>
      </c>
      <c r="P3" s="58">
        <v>1</v>
      </c>
      <c r="Q3" s="56" t="s">
        <v>18</v>
      </c>
      <c r="R3" s="57">
        <v>0.81399999999999995</v>
      </c>
      <c r="S3" s="56" t="s">
        <v>192</v>
      </c>
      <c r="T3" s="58">
        <v>0.75900000000000001</v>
      </c>
      <c r="U3" s="56" t="s">
        <v>18</v>
      </c>
      <c r="V3" s="56">
        <v>9</v>
      </c>
      <c r="W3" s="56">
        <v>6</v>
      </c>
      <c r="X3" s="56">
        <v>3</v>
      </c>
      <c r="Y3" s="89">
        <v>0.67</v>
      </c>
      <c r="Z3" s="65">
        <v>1</v>
      </c>
    </row>
    <row r="4" spans="1:26" s="95" customFormat="1" ht="31.5" thickBot="1" x14ac:dyDescent="0.4">
      <c r="A4" s="49" t="s">
        <v>236</v>
      </c>
      <c r="B4" s="55">
        <v>1</v>
      </c>
      <c r="C4" s="56" t="s">
        <v>7</v>
      </c>
      <c r="D4" s="57" t="s">
        <v>196</v>
      </c>
      <c r="E4" s="56" t="s">
        <v>18</v>
      </c>
      <c r="F4" s="57">
        <v>0.32400000000000001</v>
      </c>
      <c r="G4" s="56" t="s">
        <v>8</v>
      </c>
      <c r="H4" s="58">
        <v>0.58199999999999996</v>
      </c>
      <c r="I4" s="56" t="s">
        <v>8</v>
      </c>
      <c r="J4" s="58">
        <v>0.85599999999999998</v>
      </c>
      <c r="K4" s="56" t="s">
        <v>7</v>
      </c>
      <c r="L4" s="60">
        <v>0.98</v>
      </c>
      <c r="M4" s="61" t="s">
        <v>7</v>
      </c>
      <c r="N4" s="62">
        <v>67.099999999999994</v>
      </c>
      <c r="O4" s="62" t="s">
        <v>7</v>
      </c>
      <c r="P4" s="58">
        <v>0.878</v>
      </c>
      <c r="Q4" s="56" t="s">
        <v>8</v>
      </c>
      <c r="R4" s="57">
        <v>0.81899999999999995</v>
      </c>
      <c r="S4" s="56" t="s">
        <v>8</v>
      </c>
      <c r="T4" s="58">
        <v>0.95399999999999996</v>
      </c>
      <c r="U4" s="56" t="s">
        <v>7</v>
      </c>
      <c r="V4" s="56">
        <v>9</v>
      </c>
      <c r="W4" s="56">
        <v>5</v>
      </c>
      <c r="X4" s="56">
        <v>4</v>
      </c>
      <c r="Y4" s="89">
        <v>0.56000000000000005</v>
      </c>
      <c r="Z4" s="65">
        <v>1</v>
      </c>
    </row>
    <row r="5" spans="1:26" s="95" customFormat="1" ht="34.5" thickBot="1" x14ac:dyDescent="0.4">
      <c r="A5" s="49" t="s">
        <v>237</v>
      </c>
      <c r="B5" s="55">
        <v>1.32</v>
      </c>
      <c r="C5" s="56" t="s">
        <v>8</v>
      </c>
      <c r="D5" s="57" t="s">
        <v>196</v>
      </c>
      <c r="E5" s="56" t="s">
        <v>125</v>
      </c>
      <c r="F5" s="57">
        <v>0.34599999999999997</v>
      </c>
      <c r="G5" s="59" t="s">
        <v>8</v>
      </c>
      <c r="H5" s="58">
        <v>0.59099999999999997</v>
      </c>
      <c r="I5" s="56" t="s">
        <v>8</v>
      </c>
      <c r="J5" s="58">
        <v>0.84699999999999998</v>
      </c>
      <c r="K5" s="56" t="s">
        <v>7</v>
      </c>
      <c r="L5" s="60">
        <v>0.95</v>
      </c>
      <c r="M5" s="61" t="s">
        <v>7</v>
      </c>
      <c r="N5" s="66">
        <v>84.7</v>
      </c>
      <c r="O5" s="62" t="s">
        <v>7</v>
      </c>
      <c r="P5" s="58">
        <v>0.74199999999999999</v>
      </c>
      <c r="Q5" s="56" t="s">
        <v>7</v>
      </c>
      <c r="R5" s="57">
        <v>0.93200000000000005</v>
      </c>
      <c r="S5" s="56" t="s">
        <v>7</v>
      </c>
      <c r="T5" s="58">
        <v>0.61099999999999999</v>
      </c>
      <c r="U5" s="56" t="s">
        <v>7</v>
      </c>
      <c r="V5" s="56">
        <v>9</v>
      </c>
      <c r="W5" s="56">
        <v>6</v>
      </c>
      <c r="X5" s="56">
        <v>3</v>
      </c>
      <c r="Y5" s="89">
        <v>0.67</v>
      </c>
      <c r="Z5" s="65">
        <v>1</v>
      </c>
    </row>
    <row r="6" spans="1:26" s="95" customFormat="1" ht="31.5" thickBot="1" x14ac:dyDescent="0.4">
      <c r="A6" s="49" t="s">
        <v>238</v>
      </c>
      <c r="B6" s="55">
        <v>1.02</v>
      </c>
      <c r="C6" s="56" t="s">
        <v>8</v>
      </c>
      <c r="D6" s="57" t="s">
        <v>196</v>
      </c>
      <c r="E6" s="56" t="s">
        <v>125</v>
      </c>
      <c r="F6" s="57">
        <v>0.58499999999999996</v>
      </c>
      <c r="G6" s="67" t="s">
        <v>7</v>
      </c>
      <c r="H6" s="68">
        <v>0.59399999999999997</v>
      </c>
      <c r="I6" s="56" t="s">
        <v>8</v>
      </c>
      <c r="J6" s="58">
        <v>0.877</v>
      </c>
      <c r="K6" s="56" t="s">
        <v>7</v>
      </c>
      <c r="L6" s="60">
        <v>0.97</v>
      </c>
      <c r="M6" s="69" t="s">
        <v>7</v>
      </c>
      <c r="N6" s="70">
        <v>71.7</v>
      </c>
      <c r="O6" s="62" t="s">
        <v>7</v>
      </c>
      <c r="P6" s="71">
        <v>0.83099999999999996</v>
      </c>
      <c r="Q6" s="62" t="s">
        <v>7</v>
      </c>
      <c r="R6" s="57">
        <v>0.95399999999999996</v>
      </c>
      <c r="S6" s="56" t="s">
        <v>7</v>
      </c>
      <c r="T6" s="58">
        <v>0.96199999999999997</v>
      </c>
      <c r="U6" s="56" t="s">
        <v>7</v>
      </c>
      <c r="V6" s="56">
        <v>9</v>
      </c>
      <c r="W6" s="56">
        <v>7</v>
      </c>
      <c r="X6" s="56">
        <v>2</v>
      </c>
      <c r="Y6" s="89">
        <v>0.78</v>
      </c>
      <c r="Z6" s="65">
        <v>1</v>
      </c>
    </row>
    <row r="7" spans="1:26" s="95" customFormat="1" ht="31.5" thickBot="1" x14ac:dyDescent="0.4">
      <c r="A7" s="49" t="s">
        <v>239</v>
      </c>
      <c r="B7" s="55">
        <v>1.08</v>
      </c>
      <c r="C7" s="56" t="s">
        <v>8</v>
      </c>
      <c r="D7" s="57" t="s">
        <v>196</v>
      </c>
      <c r="E7" s="56" t="s">
        <v>125</v>
      </c>
      <c r="F7" s="57">
        <v>0.36599999999999999</v>
      </c>
      <c r="G7" s="62" t="s">
        <v>8</v>
      </c>
      <c r="H7" s="58">
        <v>0.62</v>
      </c>
      <c r="I7" s="56" t="s">
        <v>8</v>
      </c>
      <c r="J7" s="58">
        <v>0.85399999999999998</v>
      </c>
      <c r="K7" s="56" t="s">
        <v>7</v>
      </c>
      <c r="L7" s="60">
        <v>0.92</v>
      </c>
      <c r="M7" s="61" t="s">
        <v>7</v>
      </c>
      <c r="N7" s="62">
        <v>67.400000000000006</v>
      </c>
      <c r="O7" s="62" t="s">
        <v>7</v>
      </c>
      <c r="P7" s="71">
        <v>1</v>
      </c>
      <c r="Q7" s="62" t="s">
        <v>7</v>
      </c>
      <c r="R7" s="57">
        <v>0.875</v>
      </c>
      <c r="S7" s="56" t="s">
        <v>8</v>
      </c>
      <c r="T7" s="58">
        <v>0.77300000000000002</v>
      </c>
      <c r="U7" s="56" t="s">
        <v>7</v>
      </c>
      <c r="V7" s="56">
        <v>9</v>
      </c>
      <c r="W7" s="56">
        <v>5</v>
      </c>
      <c r="X7" s="56">
        <v>4</v>
      </c>
      <c r="Y7" s="89">
        <v>0.56000000000000005</v>
      </c>
      <c r="Z7" s="65">
        <v>1</v>
      </c>
    </row>
    <row r="8" spans="1:26" s="95" customFormat="1" ht="31.5" thickBot="1" x14ac:dyDescent="0.4">
      <c r="A8" s="49" t="s">
        <v>240</v>
      </c>
      <c r="B8" s="55">
        <v>1</v>
      </c>
      <c r="C8" s="56" t="s">
        <v>7</v>
      </c>
      <c r="D8" s="57" t="s">
        <v>196</v>
      </c>
      <c r="E8" s="56" t="s">
        <v>125</v>
      </c>
      <c r="F8" s="57">
        <v>0.375</v>
      </c>
      <c r="G8" s="67" t="s">
        <v>8</v>
      </c>
      <c r="H8" s="58">
        <v>0.66200000000000003</v>
      </c>
      <c r="I8" s="56" t="s">
        <v>8</v>
      </c>
      <c r="J8" s="58">
        <v>0.873</v>
      </c>
      <c r="K8" s="56" t="s">
        <v>7</v>
      </c>
      <c r="L8" s="60">
        <v>0.97</v>
      </c>
      <c r="M8" s="61" t="s">
        <v>191</v>
      </c>
      <c r="N8" s="62">
        <v>67.5</v>
      </c>
      <c r="O8" s="62" t="s">
        <v>7</v>
      </c>
      <c r="P8" s="71">
        <v>0.253</v>
      </c>
      <c r="Q8" s="62" t="s">
        <v>8</v>
      </c>
      <c r="R8" s="57">
        <v>0.98899999999999999</v>
      </c>
      <c r="S8" s="56" t="s">
        <v>7</v>
      </c>
      <c r="T8" s="58">
        <v>0.70399999999999996</v>
      </c>
      <c r="U8" s="56" t="s">
        <v>7</v>
      </c>
      <c r="V8" s="56">
        <v>9</v>
      </c>
      <c r="W8" s="56">
        <v>6</v>
      </c>
      <c r="X8" s="56">
        <v>3</v>
      </c>
      <c r="Y8" s="89">
        <v>0.67</v>
      </c>
      <c r="Z8" s="65">
        <v>1</v>
      </c>
    </row>
    <row r="9" spans="1:26" s="95" customFormat="1" ht="31.5" thickBot="1" x14ac:dyDescent="0.4">
      <c r="A9" s="49" t="s">
        <v>241</v>
      </c>
      <c r="B9" s="55">
        <v>1.07</v>
      </c>
      <c r="C9" s="56" t="s">
        <v>8</v>
      </c>
      <c r="D9" s="57" t="s">
        <v>196</v>
      </c>
      <c r="E9" s="56" t="s">
        <v>125</v>
      </c>
      <c r="F9" s="57">
        <v>0.50800000000000001</v>
      </c>
      <c r="G9" s="67" t="s">
        <v>8</v>
      </c>
      <c r="H9" s="58">
        <v>0.59099999999999997</v>
      </c>
      <c r="I9" s="56" t="s">
        <v>8</v>
      </c>
      <c r="J9" s="58">
        <v>0.84399999999999997</v>
      </c>
      <c r="K9" s="56" t="s">
        <v>7</v>
      </c>
      <c r="L9" s="60">
        <v>0.93</v>
      </c>
      <c r="M9" s="61" t="s">
        <v>191</v>
      </c>
      <c r="N9" s="62">
        <v>62.9</v>
      </c>
      <c r="O9" s="62" t="s">
        <v>7</v>
      </c>
      <c r="P9" s="58">
        <v>1</v>
      </c>
      <c r="Q9" s="56" t="s">
        <v>7</v>
      </c>
      <c r="R9" s="72">
        <v>0.88900000000000001</v>
      </c>
      <c r="S9" s="62" t="s">
        <v>7</v>
      </c>
      <c r="T9" s="58">
        <v>0.96599999999999997</v>
      </c>
      <c r="U9" s="62" t="s">
        <v>7</v>
      </c>
      <c r="V9" s="56">
        <v>9</v>
      </c>
      <c r="W9" s="56">
        <v>6</v>
      </c>
      <c r="X9" s="56">
        <v>3</v>
      </c>
      <c r="Y9" s="89">
        <v>0.67</v>
      </c>
      <c r="Z9" s="65">
        <v>1</v>
      </c>
    </row>
    <row r="10" spans="1:26" s="95" customFormat="1" ht="31.5" thickBot="1" x14ac:dyDescent="0.4">
      <c r="A10" s="49" t="s">
        <v>242</v>
      </c>
      <c r="B10" s="55">
        <v>1.0900000000000001</v>
      </c>
      <c r="C10" s="56" t="s">
        <v>8</v>
      </c>
      <c r="D10" s="57" t="s">
        <v>196</v>
      </c>
      <c r="E10" s="56" t="s">
        <v>125</v>
      </c>
      <c r="F10" s="57">
        <v>0.56999999999999995</v>
      </c>
      <c r="G10" s="62" t="s">
        <v>7</v>
      </c>
      <c r="H10" s="58">
        <v>0.71099999999999997</v>
      </c>
      <c r="I10" s="56" t="s">
        <v>7</v>
      </c>
      <c r="J10" s="58">
        <v>0.85699999999999998</v>
      </c>
      <c r="K10" s="56" t="s">
        <v>7</v>
      </c>
      <c r="L10" s="60">
        <v>0.93</v>
      </c>
      <c r="M10" s="61" t="s">
        <v>191</v>
      </c>
      <c r="N10" s="62">
        <v>55.8</v>
      </c>
      <c r="O10" s="73" t="s">
        <v>7</v>
      </c>
      <c r="P10" s="58">
        <v>0.88400000000000001</v>
      </c>
      <c r="Q10" s="74" t="s">
        <v>8</v>
      </c>
      <c r="R10" s="72">
        <v>0.95099999999999996</v>
      </c>
      <c r="S10" s="62" t="s">
        <v>7</v>
      </c>
      <c r="T10" s="58">
        <v>0.76700000000000002</v>
      </c>
      <c r="U10" s="62" t="s">
        <v>7</v>
      </c>
      <c r="V10" s="56">
        <v>9</v>
      </c>
      <c r="W10" s="56">
        <v>7</v>
      </c>
      <c r="X10" s="56">
        <v>2</v>
      </c>
      <c r="Y10" s="89">
        <v>0.78</v>
      </c>
      <c r="Z10" s="65">
        <v>1</v>
      </c>
    </row>
    <row r="11" spans="1:26" s="95" customFormat="1" ht="37.4" customHeight="1" thickBot="1" x14ac:dyDescent="0.4">
      <c r="A11" s="49" t="s">
        <v>243</v>
      </c>
      <c r="B11" s="55">
        <v>1.02</v>
      </c>
      <c r="C11" s="56" t="s">
        <v>8</v>
      </c>
      <c r="D11" s="57" t="s">
        <v>196</v>
      </c>
      <c r="E11" s="56" t="s">
        <v>125</v>
      </c>
      <c r="F11" s="57" t="s">
        <v>244</v>
      </c>
      <c r="G11" s="67" t="s">
        <v>125</v>
      </c>
      <c r="H11" s="58">
        <v>0.59899999999999998</v>
      </c>
      <c r="I11" s="56" t="s">
        <v>8</v>
      </c>
      <c r="J11" s="58">
        <v>0.873</v>
      </c>
      <c r="K11" s="56" t="s">
        <v>7</v>
      </c>
      <c r="L11" s="60">
        <v>0.98</v>
      </c>
      <c r="M11" s="61" t="s">
        <v>191</v>
      </c>
      <c r="N11" s="62">
        <v>85.3</v>
      </c>
      <c r="O11" s="62" t="s">
        <v>7</v>
      </c>
      <c r="P11" s="58">
        <v>0.995</v>
      </c>
      <c r="Q11" s="56" t="s">
        <v>7</v>
      </c>
      <c r="R11" s="72">
        <v>0.40500000000000003</v>
      </c>
      <c r="S11" s="62" t="s">
        <v>8</v>
      </c>
      <c r="T11" s="58">
        <v>0.94899999999999995</v>
      </c>
      <c r="U11" s="62" t="s">
        <v>7</v>
      </c>
      <c r="V11" s="56">
        <v>8</v>
      </c>
      <c r="W11" s="56">
        <v>5</v>
      </c>
      <c r="X11" s="56">
        <v>3</v>
      </c>
      <c r="Y11" s="89">
        <v>0.63</v>
      </c>
      <c r="Z11" s="65">
        <v>1</v>
      </c>
    </row>
    <row r="12" spans="1:26" s="95" customFormat="1" ht="22.25" customHeight="1" thickBot="1" x14ac:dyDescent="0.4">
      <c r="A12" s="76" t="s">
        <v>245</v>
      </c>
      <c r="B12" s="55">
        <v>1</v>
      </c>
      <c r="C12" s="56" t="s">
        <v>7</v>
      </c>
      <c r="D12" s="57" t="s">
        <v>196</v>
      </c>
      <c r="E12" s="56" t="s">
        <v>125</v>
      </c>
      <c r="F12" s="57">
        <v>0.54</v>
      </c>
      <c r="G12" s="59" t="s">
        <v>8</v>
      </c>
      <c r="H12" s="58">
        <v>0.59399999999999997</v>
      </c>
      <c r="I12" s="56" t="s">
        <v>8</v>
      </c>
      <c r="J12" s="58">
        <v>0.83799999999999997</v>
      </c>
      <c r="K12" s="56" t="s">
        <v>7</v>
      </c>
      <c r="L12" s="60">
        <v>0.85</v>
      </c>
      <c r="M12" s="61" t="s">
        <v>7</v>
      </c>
      <c r="N12" s="62">
        <v>93.9</v>
      </c>
      <c r="O12" s="62" t="s">
        <v>7</v>
      </c>
      <c r="P12" s="58">
        <v>0.91100000000000003</v>
      </c>
      <c r="Q12" s="56" t="s">
        <v>7</v>
      </c>
      <c r="R12" s="57">
        <v>0.752</v>
      </c>
      <c r="S12" s="56" t="s">
        <v>7</v>
      </c>
      <c r="T12" s="58">
        <v>0.93300000000000005</v>
      </c>
      <c r="U12" s="62" t="s">
        <v>7</v>
      </c>
      <c r="V12" s="56">
        <v>9</v>
      </c>
      <c r="W12" s="56">
        <v>7</v>
      </c>
      <c r="X12" s="56">
        <v>2</v>
      </c>
      <c r="Y12" s="89">
        <v>0.78</v>
      </c>
      <c r="Z12" s="65">
        <v>1</v>
      </c>
    </row>
    <row r="13" spans="1:26" ht="16" hidden="1" thickBot="1" x14ac:dyDescent="0.4">
      <c r="A13" s="78"/>
      <c r="B13" s="79"/>
      <c r="C13" s="80"/>
      <c r="D13" s="80"/>
      <c r="E13" s="80"/>
      <c r="F13" s="80"/>
      <c r="G13" s="80"/>
      <c r="H13" s="80"/>
      <c r="I13" s="80"/>
      <c r="J13" s="80"/>
      <c r="K13" s="80"/>
      <c r="L13" s="81" t="s">
        <v>17</v>
      </c>
      <c r="M13" s="81" t="s">
        <v>17</v>
      </c>
      <c r="N13" s="79"/>
      <c r="O13" s="80"/>
      <c r="P13" s="80"/>
      <c r="Q13" s="80"/>
      <c r="R13" s="82"/>
      <c r="S13" s="80"/>
      <c r="T13" s="80"/>
      <c r="U13" s="80"/>
      <c r="V13" s="79"/>
      <c r="W13" s="79"/>
      <c r="X13" s="79"/>
      <c r="Y13" s="82"/>
      <c r="Z13" s="82"/>
    </row>
    <row r="14" spans="1:26" s="177" customFormat="1" x14ac:dyDescent="0.35">
      <c r="A14" s="93"/>
      <c r="B14" s="177" t="s">
        <v>25</v>
      </c>
    </row>
    <row r="15" spans="1:26" s="177" customFormat="1" x14ac:dyDescent="0.35">
      <c r="A15" s="98"/>
      <c r="B15" s="177" t="s">
        <v>190</v>
      </c>
    </row>
    <row r="16" spans="1:26" x14ac:dyDescent="0.35">
      <c r="A16" s="98"/>
      <c r="B16" s="177" t="s">
        <v>193</v>
      </c>
      <c r="C16" s="177"/>
      <c r="D16" s="177"/>
      <c r="E16" s="177"/>
      <c r="F16" s="177"/>
      <c r="G16" s="177"/>
      <c r="H16" s="177"/>
      <c r="I16" s="177"/>
      <c r="J16" s="177"/>
      <c r="K16" s="177"/>
      <c r="L16" s="177"/>
      <c r="M16" s="177"/>
      <c r="N16" s="177"/>
      <c r="O16" s="177"/>
      <c r="P16" s="177"/>
      <c r="Q16" s="177"/>
      <c r="R16" s="177"/>
      <c r="S16" s="177"/>
      <c r="T16" s="177"/>
      <c r="U16" s="177"/>
      <c r="V16" s="177"/>
      <c r="W16" s="177"/>
      <c r="X16" s="177"/>
      <c r="Y16" s="177"/>
      <c r="Z16" s="177"/>
    </row>
    <row r="17" spans="1:26" s="171" customFormat="1" ht="30.65" customHeight="1" x14ac:dyDescent="0.35">
      <c r="A17" s="93"/>
      <c r="B17" s="171" t="s">
        <v>201</v>
      </c>
    </row>
    <row r="18" spans="1:26" x14ac:dyDescent="0.35">
      <c r="A18" s="93"/>
      <c r="B18" s="177" t="s">
        <v>189</v>
      </c>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row>
    <row r="19" spans="1:26" x14ac:dyDescent="0.35">
      <c r="A19" s="93"/>
      <c r="B19" s="177" t="s">
        <v>195</v>
      </c>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row>
    <row r="20" spans="1:26" s="176" customFormat="1" ht="49.5" customHeight="1" x14ac:dyDescent="0.35">
      <c r="A20" s="93"/>
      <c r="B20" s="176" t="s">
        <v>220</v>
      </c>
    </row>
    <row r="21" spans="1:26" s="176" customFormat="1" ht="46.25" customHeight="1" x14ac:dyDescent="0.35">
      <c r="A21" s="93"/>
      <c r="B21" s="176" t="s">
        <v>219</v>
      </c>
    </row>
    <row r="22" spans="1:26" x14ac:dyDescent="0.35">
      <c r="A22" s="93"/>
      <c r="B22" s="177" t="s">
        <v>199</v>
      </c>
      <c r="C22" s="177"/>
      <c r="D22" s="177"/>
      <c r="E22" s="177"/>
      <c r="F22" s="177"/>
      <c r="G22" s="177"/>
      <c r="H22" s="177"/>
      <c r="I22" s="177"/>
      <c r="J22" s="177"/>
      <c r="K22" s="177"/>
      <c r="L22" s="177"/>
      <c r="M22" s="177"/>
      <c r="N22" s="177"/>
      <c r="O22" s="177"/>
      <c r="P22" s="177"/>
      <c r="Q22" s="177"/>
      <c r="R22" s="177"/>
      <c r="S22" s="177"/>
      <c r="T22" s="177"/>
      <c r="U22" s="177"/>
      <c r="V22" s="177"/>
      <c r="W22" s="177"/>
      <c r="X22" s="177"/>
      <c r="Y22" s="177"/>
      <c r="Z22" s="177"/>
    </row>
    <row r="23" spans="1:26" s="177" customFormat="1" x14ac:dyDescent="0.35">
      <c r="A23" s="93"/>
      <c r="B23" s="177" t="s">
        <v>200</v>
      </c>
    </row>
    <row r="24" spans="1:26" s="171" customFormat="1" ht="51.65" customHeight="1" x14ac:dyDescent="0.35">
      <c r="A24" s="93"/>
      <c r="B24" s="171" t="s">
        <v>218</v>
      </c>
    </row>
    <row r="25" spans="1:26" hidden="1" x14ac:dyDescent="0.35">
      <c r="E25" s="86"/>
      <c r="Z25" s="86"/>
    </row>
    <row r="26" spans="1:26" hidden="1" x14ac:dyDescent="0.35">
      <c r="H26" s="86"/>
      <c r="Z26" s="86"/>
    </row>
    <row r="28" spans="1:26" hidden="1" x14ac:dyDescent="0.35">
      <c r="R28" s="86"/>
      <c r="Z28" s="86"/>
    </row>
    <row r="29" spans="1:26" hidden="1" x14ac:dyDescent="0.35">
      <c r="R29" s="86"/>
      <c r="Z29" s="86"/>
    </row>
    <row r="30" spans="1:26" hidden="1" x14ac:dyDescent="0.35">
      <c r="E30" s="86"/>
      <c r="Z30" s="86"/>
    </row>
    <row r="32" spans="1:26" hidden="1" x14ac:dyDescent="0.35">
      <c r="R32" s="86"/>
    </row>
  </sheetData>
  <sheetProtection algorithmName="SHA-512" hashValue="zsdlZhZNf/NM4yzQNAe/7M41yzouaAv/TY3F82PJYMrjgXNZ6Y9UEZoNELv0D6bqHl4V5dyBwb2PtVyTLkXGXw==" saltValue="wW5Xyb94V5KRhGmz3/lvfw==" spinCount="100000" sheet="1" objects="1" scenarios="1" selectLockedCells="1"/>
  <mergeCells count="21">
    <mergeCell ref="B20:XFD20"/>
    <mergeCell ref="B21:XFD21"/>
    <mergeCell ref="B22:Z22"/>
    <mergeCell ref="B23:XFD23"/>
    <mergeCell ref="B24:XFD24"/>
    <mergeCell ref="H1:I1"/>
    <mergeCell ref="T1:U1"/>
    <mergeCell ref="B19:Z19"/>
    <mergeCell ref="B1:C1"/>
    <mergeCell ref="D1:E1"/>
    <mergeCell ref="F1:G1"/>
    <mergeCell ref="J1:K1"/>
    <mergeCell ref="L1:M1"/>
    <mergeCell ref="P1:Q1"/>
    <mergeCell ref="R1:S1"/>
    <mergeCell ref="N1:O1"/>
    <mergeCell ref="B14:XFD14"/>
    <mergeCell ref="B15:XFD15"/>
    <mergeCell ref="B16:Z16"/>
    <mergeCell ref="B17:XFD17"/>
    <mergeCell ref="B18:Z18"/>
  </mergeCells>
  <pageMargins left="0.25" right="0.25" top="0.75" bottom="0.75" header="0.3" footer="0.3"/>
  <pageSetup fitToWidth="0" orientation="landscape"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pageSetUpPr fitToPage="1"/>
  </sheetPr>
  <dimension ref="A1:XFC32"/>
  <sheetViews>
    <sheetView zoomScale="110" zoomScaleNormal="110" workbookViewId="0">
      <pane xSplit="1" topLeftCell="B1" activePane="topRight" state="frozen"/>
      <selection activeCell="A4" sqref="A4"/>
      <selection pane="topRight" activeCell="A3" sqref="A3"/>
    </sheetView>
  </sheetViews>
  <sheetFormatPr defaultColWidth="0" defaultRowHeight="15.5" zeroHeight="1" x14ac:dyDescent="0.35"/>
  <cols>
    <col min="1" max="1" width="19.08984375" style="83" customWidth="1"/>
    <col min="2" max="3" width="9.08984375" style="54" customWidth="1"/>
    <col min="4" max="4" width="10.08984375" style="54" customWidth="1"/>
    <col min="5" max="16" width="9.08984375" style="54" customWidth="1"/>
    <col min="17" max="17" width="9" style="54" customWidth="1"/>
    <col min="18" max="18" width="12.54296875" style="54" customWidth="1"/>
    <col min="19" max="19" width="12" style="54" customWidth="1"/>
    <col min="20" max="20" width="11.7265625" style="54" customWidth="1"/>
    <col min="21" max="21" width="11.453125" style="54" customWidth="1"/>
    <col min="22" max="22" width="14" style="54" customWidth="1"/>
    <col min="23" max="23" width="18.90625" style="54" hidden="1" customWidth="1"/>
    <col min="24" max="16383" width="9.08984375" style="54" hidden="1"/>
    <col min="16384" max="16384" width="7.36328125" style="54" hidden="1" customWidth="1"/>
  </cols>
  <sheetData>
    <row r="1" spans="1:22" s="83" customFormat="1" ht="171.75" customHeight="1" x14ac:dyDescent="0.35">
      <c r="A1" s="97"/>
      <c r="B1" s="139" t="s">
        <v>278</v>
      </c>
      <c r="C1" s="172"/>
      <c r="D1" s="139" t="s">
        <v>273</v>
      </c>
      <c r="E1" s="172"/>
      <c r="F1" s="139" t="s">
        <v>265</v>
      </c>
      <c r="G1" s="172"/>
      <c r="H1" s="139" t="s">
        <v>279</v>
      </c>
      <c r="I1" s="172"/>
      <c r="J1" s="139" t="s">
        <v>268</v>
      </c>
      <c r="K1" s="172"/>
      <c r="L1" s="139" t="s">
        <v>274</v>
      </c>
      <c r="M1" s="172"/>
      <c r="N1" s="139" t="s">
        <v>280</v>
      </c>
      <c r="O1" s="172"/>
      <c r="P1" s="139" t="s">
        <v>281</v>
      </c>
      <c r="Q1" s="172"/>
      <c r="R1" s="47" t="s">
        <v>19</v>
      </c>
      <c r="S1" s="47" t="s">
        <v>0</v>
      </c>
      <c r="T1" s="47" t="s">
        <v>1</v>
      </c>
      <c r="U1" s="47" t="s">
        <v>2</v>
      </c>
      <c r="V1" s="47" t="s">
        <v>44</v>
      </c>
    </row>
    <row r="2" spans="1:22" ht="31.5" thickBot="1" x14ac:dyDescent="0.4">
      <c r="A2" s="49" t="s">
        <v>262</v>
      </c>
      <c r="B2" s="100" t="s">
        <v>4</v>
      </c>
      <c r="C2" s="100" t="s">
        <v>5</v>
      </c>
      <c r="D2" s="100" t="s">
        <v>4</v>
      </c>
      <c r="E2" s="100" t="s">
        <v>5</v>
      </c>
      <c r="F2" s="100" t="s">
        <v>4</v>
      </c>
      <c r="G2" s="100" t="s">
        <v>5</v>
      </c>
      <c r="H2" s="100" t="s">
        <v>4</v>
      </c>
      <c r="I2" s="100" t="s">
        <v>5</v>
      </c>
      <c r="J2" s="100" t="s">
        <v>4</v>
      </c>
      <c r="K2" s="100" t="s">
        <v>5</v>
      </c>
      <c r="L2" s="100" t="s">
        <v>4</v>
      </c>
      <c r="M2" s="100" t="s">
        <v>5</v>
      </c>
      <c r="N2" s="100" t="s">
        <v>4</v>
      </c>
      <c r="O2" s="100" t="s">
        <v>5</v>
      </c>
      <c r="P2" s="101" t="s">
        <v>4</v>
      </c>
      <c r="Q2" s="100" t="s">
        <v>5</v>
      </c>
      <c r="R2" s="100" t="s">
        <v>6</v>
      </c>
      <c r="S2" s="100" t="s">
        <v>6</v>
      </c>
      <c r="T2" s="100" t="s">
        <v>6</v>
      </c>
      <c r="U2" s="100" t="s">
        <v>6</v>
      </c>
      <c r="V2" s="106"/>
    </row>
    <row r="3" spans="1:22" s="90" customFormat="1" ht="47" thickBot="1" x14ac:dyDescent="0.4">
      <c r="A3" s="49" t="s">
        <v>246</v>
      </c>
      <c r="B3" s="55" t="s">
        <v>196</v>
      </c>
      <c r="C3" s="56" t="s">
        <v>7</v>
      </c>
      <c r="D3" s="57">
        <v>0.73699999999999999</v>
      </c>
      <c r="E3" s="56" t="s">
        <v>18</v>
      </c>
      <c r="F3" s="102" t="s">
        <v>196</v>
      </c>
      <c r="G3" s="59" t="s">
        <v>7</v>
      </c>
      <c r="H3" s="58">
        <v>0.85</v>
      </c>
      <c r="I3" s="56" t="s">
        <v>18</v>
      </c>
      <c r="J3" s="58">
        <v>0.91</v>
      </c>
      <c r="K3" s="61" t="s">
        <v>191</v>
      </c>
      <c r="L3" s="62">
        <v>56.4</v>
      </c>
      <c r="M3" s="62" t="s">
        <v>7</v>
      </c>
      <c r="N3" s="58">
        <v>1</v>
      </c>
      <c r="O3" s="56" t="s">
        <v>18</v>
      </c>
      <c r="P3" s="57">
        <v>0.81899999999999995</v>
      </c>
      <c r="Q3" s="56" t="s">
        <v>191</v>
      </c>
      <c r="R3" s="56">
        <v>8</v>
      </c>
      <c r="S3" s="56">
        <v>8</v>
      </c>
      <c r="T3" s="56">
        <v>0</v>
      </c>
      <c r="U3" s="89">
        <v>1</v>
      </c>
      <c r="V3" s="65">
        <v>1</v>
      </c>
    </row>
    <row r="4" spans="1:22" s="90" customFormat="1" ht="47" thickBot="1" x14ac:dyDescent="0.4">
      <c r="A4" s="49" t="s">
        <v>247</v>
      </c>
      <c r="B4" s="55" t="s">
        <v>196</v>
      </c>
      <c r="C4" s="56" t="s">
        <v>7</v>
      </c>
      <c r="D4" s="71">
        <v>0.65300000000000002</v>
      </c>
      <c r="E4" s="62" t="s">
        <v>8</v>
      </c>
      <c r="F4" s="102" t="s">
        <v>196</v>
      </c>
      <c r="G4" s="56" t="s">
        <v>7</v>
      </c>
      <c r="H4" s="58">
        <v>0.80600000000000005</v>
      </c>
      <c r="I4" s="56" t="s">
        <v>7</v>
      </c>
      <c r="J4" s="58">
        <v>0.96</v>
      </c>
      <c r="K4" s="61" t="s">
        <v>7</v>
      </c>
      <c r="L4" s="62">
        <v>82.7</v>
      </c>
      <c r="M4" s="62" t="s">
        <v>7</v>
      </c>
      <c r="N4" s="58">
        <v>0.88700000000000001</v>
      </c>
      <c r="O4" s="56" t="s">
        <v>7</v>
      </c>
      <c r="P4" s="57">
        <v>0.85599999999999998</v>
      </c>
      <c r="Q4" s="56" t="s">
        <v>7</v>
      </c>
      <c r="R4" s="56">
        <v>8</v>
      </c>
      <c r="S4" s="56">
        <v>7</v>
      </c>
      <c r="T4" s="56">
        <v>1</v>
      </c>
      <c r="U4" s="89">
        <v>0.88</v>
      </c>
      <c r="V4" s="65">
        <v>1</v>
      </c>
    </row>
    <row r="5" spans="1:22" s="90" customFormat="1" ht="47" thickBot="1" x14ac:dyDescent="0.4">
      <c r="A5" s="49" t="s">
        <v>248</v>
      </c>
      <c r="B5" s="55" t="s">
        <v>196</v>
      </c>
      <c r="C5" s="56" t="s">
        <v>7</v>
      </c>
      <c r="D5" s="57">
        <v>0.72599999999999998</v>
      </c>
      <c r="E5" s="56" t="s">
        <v>7</v>
      </c>
      <c r="F5" s="102" t="s">
        <v>196</v>
      </c>
      <c r="G5" s="59" t="s">
        <v>7</v>
      </c>
      <c r="H5" s="58">
        <v>0.82099999999999995</v>
      </c>
      <c r="I5" s="56" t="s">
        <v>7</v>
      </c>
      <c r="J5" s="58">
        <v>0.86</v>
      </c>
      <c r="K5" s="61" t="s">
        <v>7</v>
      </c>
      <c r="L5" s="66">
        <v>102.2</v>
      </c>
      <c r="M5" s="62" t="s">
        <v>8</v>
      </c>
      <c r="N5" s="58">
        <v>0.53900000000000003</v>
      </c>
      <c r="O5" s="56" t="s">
        <v>8</v>
      </c>
      <c r="P5" s="57">
        <v>0.74299999999999999</v>
      </c>
      <c r="Q5" s="56" t="s">
        <v>8</v>
      </c>
      <c r="R5" s="56">
        <v>8</v>
      </c>
      <c r="S5" s="56">
        <v>5</v>
      </c>
      <c r="T5" s="56">
        <v>3</v>
      </c>
      <c r="U5" s="89">
        <v>0.63</v>
      </c>
      <c r="V5" s="103">
        <v>0.75</v>
      </c>
    </row>
    <row r="6" spans="1:22" s="90" customFormat="1" ht="47" thickBot="1" x14ac:dyDescent="0.4">
      <c r="A6" s="49" t="s">
        <v>249</v>
      </c>
      <c r="B6" s="55" t="s">
        <v>196</v>
      </c>
      <c r="C6" s="56" t="s">
        <v>7</v>
      </c>
      <c r="D6" s="57">
        <v>0.81299999999999994</v>
      </c>
      <c r="E6" s="56" t="s">
        <v>7</v>
      </c>
      <c r="F6" s="102" t="s">
        <v>196</v>
      </c>
      <c r="G6" s="67" t="s">
        <v>7</v>
      </c>
      <c r="H6" s="58">
        <v>0.85699999999999998</v>
      </c>
      <c r="I6" s="56" t="s">
        <v>7</v>
      </c>
      <c r="J6" s="58">
        <v>0.69</v>
      </c>
      <c r="K6" s="69" t="s">
        <v>8</v>
      </c>
      <c r="L6" s="70">
        <v>96.5</v>
      </c>
      <c r="M6" s="62" t="s">
        <v>7</v>
      </c>
      <c r="N6" s="71">
        <v>0.72899999999999998</v>
      </c>
      <c r="O6" s="62" t="s">
        <v>7</v>
      </c>
      <c r="P6" s="57">
        <v>0.95699999999999996</v>
      </c>
      <c r="Q6" s="56" t="s">
        <v>7</v>
      </c>
      <c r="R6" s="56">
        <v>8</v>
      </c>
      <c r="S6" s="56">
        <v>7</v>
      </c>
      <c r="T6" s="56">
        <v>1</v>
      </c>
      <c r="U6" s="89">
        <v>0.88</v>
      </c>
      <c r="V6" s="65">
        <v>1</v>
      </c>
    </row>
    <row r="7" spans="1:22" s="90" customFormat="1" ht="47" thickBot="1" x14ac:dyDescent="0.4">
      <c r="A7" s="49" t="s">
        <v>250</v>
      </c>
      <c r="B7" s="55" t="s">
        <v>196</v>
      </c>
      <c r="C7" s="56" t="s">
        <v>7</v>
      </c>
      <c r="D7" s="58">
        <v>0.58899999999999997</v>
      </c>
      <c r="E7" s="56" t="s">
        <v>8</v>
      </c>
      <c r="F7" s="102" t="s">
        <v>196</v>
      </c>
      <c r="G7" s="62" t="s">
        <v>7</v>
      </c>
      <c r="H7" s="58">
        <v>0.83599999999999997</v>
      </c>
      <c r="I7" s="56" t="s">
        <v>7</v>
      </c>
      <c r="J7" s="58">
        <v>0.64</v>
      </c>
      <c r="K7" s="61" t="s">
        <v>8</v>
      </c>
      <c r="L7" s="62">
        <v>85.7</v>
      </c>
      <c r="M7" s="62" t="s">
        <v>8</v>
      </c>
      <c r="N7" s="71">
        <v>1</v>
      </c>
      <c r="O7" s="62" t="s">
        <v>7</v>
      </c>
      <c r="P7" s="57">
        <v>0.90700000000000003</v>
      </c>
      <c r="Q7" s="56" t="s">
        <v>7</v>
      </c>
      <c r="R7" s="56">
        <v>8</v>
      </c>
      <c r="S7" s="56">
        <v>6</v>
      </c>
      <c r="T7" s="56">
        <v>2</v>
      </c>
      <c r="U7" s="89">
        <v>0.75</v>
      </c>
      <c r="V7" s="65">
        <v>0.75</v>
      </c>
    </row>
    <row r="8" spans="1:22" s="90" customFormat="1" ht="47" thickBot="1" x14ac:dyDescent="0.4">
      <c r="A8" s="49" t="s">
        <v>251</v>
      </c>
      <c r="B8" s="55" t="s">
        <v>196</v>
      </c>
      <c r="C8" s="56" t="s">
        <v>7</v>
      </c>
      <c r="D8" s="57">
        <v>0.77600000000000002</v>
      </c>
      <c r="E8" s="56" t="s">
        <v>7</v>
      </c>
      <c r="F8" s="102" t="s">
        <v>196</v>
      </c>
      <c r="G8" s="67" t="s">
        <v>7</v>
      </c>
      <c r="H8" s="58">
        <v>0.84899999999999998</v>
      </c>
      <c r="I8" s="56" t="s">
        <v>7</v>
      </c>
      <c r="J8" s="58">
        <v>0.98</v>
      </c>
      <c r="K8" s="61" t="s">
        <v>191</v>
      </c>
      <c r="L8" s="62">
        <v>87.5</v>
      </c>
      <c r="M8" s="62" t="s">
        <v>8</v>
      </c>
      <c r="N8" s="71">
        <v>0.32300000000000001</v>
      </c>
      <c r="O8" s="62" t="s">
        <v>8</v>
      </c>
      <c r="P8" s="57">
        <v>0.98899999999999999</v>
      </c>
      <c r="Q8" s="56" t="s">
        <v>7</v>
      </c>
      <c r="R8" s="56">
        <v>8</v>
      </c>
      <c r="S8" s="56">
        <v>6</v>
      </c>
      <c r="T8" s="56">
        <v>2</v>
      </c>
      <c r="U8" s="89">
        <v>0.75</v>
      </c>
      <c r="V8" s="103">
        <v>0.75</v>
      </c>
    </row>
    <row r="9" spans="1:22" s="90" customFormat="1" ht="47" thickBot="1" x14ac:dyDescent="0.4">
      <c r="A9" s="49" t="s">
        <v>252</v>
      </c>
      <c r="B9" s="55" t="s">
        <v>196</v>
      </c>
      <c r="C9" s="56" t="s">
        <v>7</v>
      </c>
      <c r="D9" s="72">
        <v>0.68300000000000005</v>
      </c>
      <c r="E9" s="62" t="s">
        <v>7</v>
      </c>
      <c r="F9" s="102" t="s">
        <v>196</v>
      </c>
      <c r="G9" s="67" t="s">
        <v>7</v>
      </c>
      <c r="H9" s="58">
        <v>0.82</v>
      </c>
      <c r="I9" s="56" t="s">
        <v>7</v>
      </c>
      <c r="J9" s="58">
        <v>0.81</v>
      </c>
      <c r="K9" s="61" t="s">
        <v>191</v>
      </c>
      <c r="L9" s="62">
        <v>77.5</v>
      </c>
      <c r="M9" s="62" t="s">
        <v>7</v>
      </c>
      <c r="N9" s="58">
        <v>1</v>
      </c>
      <c r="O9" s="56" t="s">
        <v>7</v>
      </c>
      <c r="P9" s="72">
        <v>0.86</v>
      </c>
      <c r="Q9" s="62" t="s">
        <v>7</v>
      </c>
      <c r="R9" s="56">
        <v>8</v>
      </c>
      <c r="S9" s="56">
        <v>8</v>
      </c>
      <c r="T9" s="56">
        <v>0</v>
      </c>
      <c r="U9" s="89">
        <v>1</v>
      </c>
      <c r="V9" s="65">
        <v>1</v>
      </c>
    </row>
    <row r="10" spans="1:22" s="90" customFormat="1" ht="47" thickBot="1" x14ac:dyDescent="0.4">
      <c r="A10" s="49" t="s">
        <v>253</v>
      </c>
      <c r="B10" s="55" t="s">
        <v>196</v>
      </c>
      <c r="C10" s="56" t="s">
        <v>7</v>
      </c>
      <c r="D10" s="58">
        <v>0.72499999999999998</v>
      </c>
      <c r="E10" s="56" t="s">
        <v>7</v>
      </c>
      <c r="F10" s="102" t="s">
        <v>196</v>
      </c>
      <c r="G10" s="62" t="s">
        <v>7</v>
      </c>
      <c r="H10" s="58">
        <v>0.83899999999999997</v>
      </c>
      <c r="I10" s="56" t="s">
        <v>7</v>
      </c>
      <c r="J10" s="58">
        <v>0.78</v>
      </c>
      <c r="K10" s="61" t="s">
        <v>192</v>
      </c>
      <c r="L10" s="62">
        <v>66.3</v>
      </c>
      <c r="M10" s="73" t="s">
        <v>7</v>
      </c>
      <c r="N10" s="58">
        <v>0.88900000000000001</v>
      </c>
      <c r="O10" s="74" t="s">
        <v>7</v>
      </c>
      <c r="P10" s="72">
        <v>0.94</v>
      </c>
      <c r="Q10" s="62" t="s">
        <v>7</v>
      </c>
      <c r="R10" s="56">
        <v>8</v>
      </c>
      <c r="S10" s="56">
        <v>7</v>
      </c>
      <c r="T10" s="56">
        <v>1</v>
      </c>
      <c r="U10" s="89">
        <v>0.88</v>
      </c>
      <c r="V10" s="65">
        <v>1</v>
      </c>
    </row>
    <row r="11" spans="1:22" s="90" customFormat="1" ht="47" hidden="1" thickBot="1" x14ac:dyDescent="0.4">
      <c r="A11" s="49" t="s">
        <v>254</v>
      </c>
      <c r="B11" s="55" t="s">
        <v>196</v>
      </c>
      <c r="C11" s="56" t="s">
        <v>7</v>
      </c>
      <c r="D11" s="57">
        <v>0.78300000000000003</v>
      </c>
      <c r="E11" s="56" t="s">
        <v>7</v>
      </c>
      <c r="F11" s="102" t="s">
        <v>196</v>
      </c>
      <c r="G11" s="67" t="s">
        <v>7</v>
      </c>
      <c r="H11" s="58">
        <v>0.85699999999999998</v>
      </c>
      <c r="I11" s="56" t="s">
        <v>7</v>
      </c>
      <c r="J11" s="58">
        <v>0.97</v>
      </c>
      <c r="K11" s="61" t="s">
        <v>191</v>
      </c>
      <c r="L11" s="62">
        <v>108.4</v>
      </c>
      <c r="M11" s="62" t="s">
        <v>8</v>
      </c>
      <c r="N11" s="58">
        <v>1</v>
      </c>
      <c r="O11" s="56" t="s">
        <v>7</v>
      </c>
      <c r="P11" s="72">
        <v>0.40400000000000003</v>
      </c>
      <c r="Q11" s="62" t="s">
        <v>8</v>
      </c>
      <c r="R11" s="56">
        <v>8</v>
      </c>
      <c r="S11" s="56">
        <v>6</v>
      </c>
      <c r="T11" s="56">
        <v>2</v>
      </c>
      <c r="U11" s="89">
        <v>0.75</v>
      </c>
      <c r="V11" s="104">
        <v>0.75</v>
      </c>
    </row>
    <row r="12" spans="1:22" s="90" customFormat="1" ht="47" thickBot="1" x14ac:dyDescent="0.4">
      <c r="A12" s="76" t="s">
        <v>255</v>
      </c>
      <c r="B12" s="55" t="s">
        <v>196</v>
      </c>
      <c r="C12" s="56" t="s">
        <v>7</v>
      </c>
      <c r="D12" s="57">
        <v>0.627</v>
      </c>
      <c r="E12" s="56" t="s">
        <v>8</v>
      </c>
      <c r="F12" s="102" t="s">
        <v>196</v>
      </c>
      <c r="G12" s="59" t="s">
        <v>7</v>
      </c>
      <c r="H12" s="58">
        <v>0.77</v>
      </c>
      <c r="I12" s="56" t="s">
        <v>7</v>
      </c>
      <c r="J12" s="58">
        <v>0.86</v>
      </c>
      <c r="K12" s="61" t="s">
        <v>7</v>
      </c>
      <c r="L12" s="62">
        <v>109.8</v>
      </c>
      <c r="M12" s="62" t="s">
        <v>8</v>
      </c>
      <c r="N12" s="58">
        <v>0.53200000000000003</v>
      </c>
      <c r="O12" s="56" t="s">
        <v>8</v>
      </c>
      <c r="P12" s="57">
        <v>0.51500000000000001</v>
      </c>
      <c r="Q12" s="56" t="s">
        <v>8</v>
      </c>
      <c r="R12" s="56">
        <v>8</v>
      </c>
      <c r="S12" s="56">
        <v>4</v>
      </c>
      <c r="T12" s="56">
        <v>4</v>
      </c>
      <c r="U12" s="89">
        <v>0.5</v>
      </c>
      <c r="V12" s="103">
        <v>0.5</v>
      </c>
    </row>
    <row r="13" spans="1:22" ht="16" hidden="1" thickBot="1" x14ac:dyDescent="0.4">
      <c r="A13" s="78"/>
      <c r="B13" s="79"/>
      <c r="C13" s="80"/>
      <c r="D13" s="80"/>
      <c r="E13" s="80"/>
      <c r="F13" s="80"/>
      <c r="G13" s="80"/>
      <c r="H13" s="80"/>
      <c r="I13" s="80"/>
      <c r="J13" s="81" t="s">
        <v>17</v>
      </c>
      <c r="K13" s="81" t="s">
        <v>17</v>
      </c>
      <c r="L13" s="79"/>
      <c r="M13" s="80"/>
      <c r="N13" s="80"/>
      <c r="O13" s="80"/>
      <c r="P13" s="82"/>
      <c r="Q13" s="80"/>
      <c r="R13" s="79"/>
      <c r="S13" s="79"/>
      <c r="T13" s="79"/>
      <c r="U13" s="82"/>
      <c r="V13" s="82"/>
    </row>
    <row r="14" spans="1:22" hidden="1" x14ac:dyDescent="0.35">
      <c r="A14" s="105"/>
    </row>
    <row r="15" spans="1:22" x14ac:dyDescent="0.35">
      <c r="A15" s="93"/>
      <c r="B15" s="177" t="s">
        <v>25</v>
      </c>
      <c r="C15" s="177"/>
      <c r="D15" s="177"/>
      <c r="E15" s="177"/>
      <c r="F15" s="177"/>
      <c r="G15" s="177"/>
      <c r="H15" s="177"/>
      <c r="I15" s="177"/>
      <c r="J15" s="177"/>
      <c r="K15" s="177"/>
      <c r="L15" s="177"/>
      <c r="M15" s="177"/>
      <c r="N15" s="177"/>
      <c r="O15" s="177"/>
      <c r="P15" s="177"/>
      <c r="Q15" s="177"/>
      <c r="R15" s="177"/>
      <c r="S15" s="177"/>
      <c r="T15" s="177"/>
      <c r="U15" s="177"/>
      <c r="V15" s="177"/>
    </row>
    <row r="16" spans="1:22" x14ac:dyDescent="0.35">
      <c r="A16" s="93"/>
      <c r="B16" s="178" t="s">
        <v>190</v>
      </c>
      <c r="C16" s="178"/>
      <c r="D16" s="178"/>
      <c r="E16" s="178"/>
      <c r="F16" s="178"/>
      <c r="G16" s="178"/>
      <c r="H16" s="178"/>
      <c r="I16" s="178"/>
      <c r="J16" s="178"/>
      <c r="K16" s="178"/>
      <c r="L16" s="178"/>
      <c r="M16" s="178"/>
      <c r="N16" s="178"/>
      <c r="O16" s="178"/>
      <c r="P16" s="178"/>
      <c r="Q16" s="178"/>
      <c r="R16" s="178"/>
      <c r="S16" s="178"/>
      <c r="T16" s="178"/>
      <c r="U16" s="178"/>
      <c r="V16" s="178"/>
    </row>
    <row r="17" spans="1:22" ht="32" customHeight="1" x14ac:dyDescent="0.35">
      <c r="A17" s="93"/>
      <c r="B17" s="171" t="s">
        <v>193</v>
      </c>
      <c r="C17" s="171"/>
      <c r="D17" s="171"/>
      <c r="E17" s="171"/>
      <c r="F17" s="171"/>
      <c r="G17" s="171"/>
      <c r="H17" s="171"/>
      <c r="I17" s="171"/>
      <c r="J17" s="171"/>
      <c r="K17" s="171"/>
      <c r="L17" s="171"/>
      <c r="M17" s="171"/>
      <c r="N17" s="171"/>
      <c r="O17" s="171"/>
      <c r="P17" s="171"/>
      <c r="Q17" s="171"/>
      <c r="R17" s="171"/>
      <c r="S17" s="171"/>
      <c r="T17" s="171"/>
      <c r="U17" s="171"/>
      <c r="V17" s="171"/>
    </row>
    <row r="18" spans="1:22" ht="32.4" customHeight="1" x14ac:dyDescent="0.35">
      <c r="A18" s="93"/>
      <c r="B18" s="171" t="s">
        <v>201</v>
      </c>
      <c r="C18" s="171"/>
      <c r="D18" s="171"/>
      <c r="E18" s="171"/>
      <c r="F18" s="171"/>
      <c r="G18" s="171"/>
      <c r="H18" s="171"/>
      <c r="I18" s="171"/>
      <c r="J18" s="171"/>
      <c r="K18" s="171"/>
      <c r="L18" s="171"/>
      <c r="M18" s="171"/>
      <c r="N18" s="171"/>
      <c r="O18" s="171"/>
      <c r="P18" s="171"/>
      <c r="Q18" s="171"/>
      <c r="R18" s="171"/>
      <c r="S18" s="171"/>
      <c r="T18" s="171"/>
      <c r="U18" s="171"/>
      <c r="V18" s="171"/>
    </row>
    <row r="19" spans="1:22" x14ac:dyDescent="0.35">
      <c r="A19" s="93"/>
      <c r="B19" s="177" t="s">
        <v>189</v>
      </c>
      <c r="C19" s="177"/>
      <c r="D19" s="177"/>
      <c r="E19" s="177"/>
      <c r="F19" s="177"/>
      <c r="G19" s="177"/>
      <c r="H19" s="177"/>
      <c r="I19" s="177"/>
      <c r="J19" s="177"/>
      <c r="K19" s="177"/>
      <c r="L19" s="177"/>
      <c r="M19" s="177"/>
      <c r="N19" s="177"/>
      <c r="O19" s="177"/>
      <c r="P19" s="177"/>
      <c r="Q19" s="177"/>
      <c r="R19" s="177"/>
      <c r="S19" s="177"/>
      <c r="T19" s="177"/>
      <c r="U19" s="177"/>
      <c r="V19" s="177"/>
    </row>
    <row r="20" spans="1:22" ht="30.65" customHeight="1" x14ac:dyDescent="0.35">
      <c r="A20" s="93"/>
      <c r="B20" s="171" t="s">
        <v>195</v>
      </c>
      <c r="C20" s="171"/>
      <c r="D20" s="171"/>
      <c r="E20" s="171"/>
      <c r="F20" s="171"/>
      <c r="G20" s="171"/>
      <c r="H20" s="171"/>
      <c r="I20" s="171"/>
      <c r="J20" s="171"/>
      <c r="K20" s="171"/>
      <c r="L20" s="171"/>
      <c r="M20" s="171"/>
      <c r="N20" s="171"/>
      <c r="O20" s="171"/>
      <c r="P20" s="171"/>
      <c r="Q20" s="171"/>
      <c r="R20" s="171"/>
      <c r="S20" s="171"/>
      <c r="T20" s="171"/>
      <c r="U20" s="171"/>
      <c r="V20" s="171"/>
    </row>
    <row r="21" spans="1:22" ht="76.25" customHeight="1" x14ac:dyDescent="0.35">
      <c r="A21" s="93"/>
      <c r="B21" s="176" t="s">
        <v>220</v>
      </c>
      <c r="C21" s="176"/>
      <c r="D21" s="176"/>
      <c r="E21" s="176"/>
      <c r="F21" s="176"/>
      <c r="G21" s="176"/>
      <c r="H21" s="176"/>
      <c r="I21" s="176"/>
      <c r="J21" s="176"/>
      <c r="K21" s="176"/>
      <c r="L21" s="176"/>
      <c r="M21" s="176"/>
      <c r="N21" s="176"/>
      <c r="O21" s="176"/>
      <c r="P21" s="176"/>
      <c r="Q21" s="176"/>
      <c r="R21" s="176"/>
      <c r="S21" s="176"/>
      <c r="T21" s="176"/>
      <c r="U21" s="176"/>
      <c r="V21" s="176"/>
    </row>
    <row r="22" spans="1:22" hidden="1" x14ac:dyDescent="0.35">
      <c r="V22" s="86"/>
    </row>
    <row r="25" spans="1:22" hidden="1" x14ac:dyDescent="0.35">
      <c r="E25" s="86"/>
    </row>
    <row r="26" spans="1:22" hidden="1" x14ac:dyDescent="0.35">
      <c r="E26" s="86"/>
      <c r="V26" s="86"/>
    </row>
    <row r="27" spans="1:22" hidden="1" x14ac:dyDescent="0.35">
      <c r="V27" s="86"/>
    </row>
    <row r="29" spans="1:22" hidden="1" x14ac:dyDescent="0.35">
      <c r="P29" s="86"/>
      <c r="V29" s="86"/>
    </row>
    <row r="30" spans="1:22" ht="21" hidden="1" customHeight="1" x14ac:dyDescent="0.35">
      <c r="E30" s="86"/>
      <c r="V30" s="86"/>
    </row>
    <row r="32" spans="1:22" hidden="1" x14ac:dyDescent="0.35">
      <c r="P32" s="86"/>
    </row>
  </sheetData>
  <sheetProtection algorithmName="SHA-512" hashValue="T55of9H1GPZArY4Et/cMkNsHysDWNUkr9msWQEr6U4qL2BmCvqojQxXxY41F5JEY1VxleIZN0j3vdQY8pHl3kg==" saltValue="auYqnIb41LGLhIzRSC7BYg==" spinCount="100000" sheet="1" objects="1" scenarios="1" selectLockedCells="1"/>
  <mergeCells count="15">
    <mergeCell ref="N1:O1"/>
    <mergeCell ref="P1:Q1"/>
    <mergeCell ref="J1:K1"/>
    <mergeCell ref="B20:V20"/>
    <mergeCell ref="B21:V21"/>
    <mergeCell ref="B15:V15"/>
    <mergeCell ref="B16:V16"/>
    <mergeCell ref="B17:V17"/>
    <mergeCell ref="B18:V18"/>
    <mergeCell ref="B19:V19"/>
    <mergeCell ref="B1:C1"/>
    <mergeCell ref="D1:E1"/>
    <mergeCell ref="F1:G1"/>
    <mergeCell ref="H1:I1"/>
    <mergeCell ref="L1:M1"/>
  </mergeCells>
  <pageMargins left="0.25" right="0.25" top="0.75" bottom="0.75" header="0.3" footer="0.3"/>
  <pageSetup fitToWidth="0" orientation="landscape" r:id="rId1"/>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8">
    <pageSetUpPr fitToPage="1"/>
  </sheetPr>
  <dimension ref="A1:AA32"/>
  <sheetViews>
    <sheetView zoomScale="110" zoomScaleNormal="110" workbookViewId="0">
      <pane xSplit="1" topLeftCell="B1" activePane="topRight" state="frozen"/>
      <selection pane="topRight" activeCell="A3" sqref="A3"/>
    </sheetView>
  </sheetViews>
  <sheetFormatPr defaultColWidth="0" defaultRowHeight="15.5" zeroHeight="1" x14ac:dyDescent="0.35"/>
  <cols>
    <col min="1" max="1" width="13.7265625" style="83" customWidth="1"/>
    <col min="2" max="7" width="13.7265625" style="54" customWidth="1"/>
    <col min="8" max="9" width="13.7265625" style="54" hidden="1" customWidth="1"/>
    <col min="10" max="24" width="13.7265625" style="54" customWidth="1"/>
    <col min="25" max="27" width="0" style="54" hidden="1" customWidth="1"/>
    <col min="28" max="16384" width="13.7265625" style="54" hidden="1"/>
  </cols>
  <sheetData>
    <row r="1" spans="1:24" s="83" customFormat="1" ht="153" customHeight="1" x14ac:dyDescent="0.35">
      <c r="A1" s="97"/>
      <c r="B1" s="139" t="s">
        <v>278</v>
      </c>
      <c r="C1" s="172"/>
      <c r="D1" s="139" t="s">
        <v>273</v>
      </c>
      <c r="E1" s="172"/>
      <c r="F1" s="139" t="s">
        <v>265</v>
      </c>
      <c r="G1" s="172"/>
      <c r="H1" s="139" t="s">
        <v>33</v>
      </c>
      <c r="I1" s="172"/>
      <c r="J1" s="139" t="s">
        <v>279</v>
      </c>
      <c r="K1" s="172"/>
      <c r="L1" s="139" t="s">
        <v>268</v>
      </c>
      <c r="M1" s="172"/>
      <c r="N1" s="139" t="s">
        <v>274</v>
      </c>
      <c r="O1" s="172"/>
      <c r="P1" s="139" t="s">
        <v>282</v>
      </c>
      <c r="Q1" s="172"/>
      <c r="R1" s="139" t="s">
        <v>283</v>
      </c>
      <c r="S1" s="172"/>
      <c r="T1" s="47" t="s">
        <v>19</v>
      </c>
      <c r="U1" s="47" t="s">
        <v>0</v>
      </c>
      <c r="V1" s="47" t="s">
        <v>1</v>
      </c>
      <c r="W1" s="47" t="s">
        <v>2</v>
      </c>
      <c r="X1" s="107" t="s">
        <v>44</v>
      </c>
    </row>
    <row r="2" spans="1:24" ht="31.5" thickBot="1" x14ac:dyDescent="0.4">
      <c r="A2" s="49" t="s">
        <v>262</v>
      </c>
      <c r="B2" s="100" t="s">
        <v>4</v>
      </c>
      <c r="C2" s="100" t="s">
        <v>5</v>
      </c>
      <c r="D2" s="100" t="s">
        <v>4</v>
      </c>
      <c r="E2" s="100" t="s">
        <v>5</v>
      </c>
      <c r="F2" s="100" t="s">
        <v>4</v>
      </c>
      <c r="G2" s="100" t="s">
        <v>5</v>
      </c>
      <c r="H2" s="100" t="s">
        <v>4</v>
      </c>
      <c r="I2" s="100" t="s">
        <v>5</v>
      </c>
      <c r="J2" s="100" t="s">
        <v>4</v>
      </c>
      <c r="K2" s="100" t="s">
        <v>5</v>
      </c>
      <c r="L2" s="100" t="s">
        <v>4</v>
      </c>
      <c r="M2" s="100" t="s">
        <v>5</v>
      </c>
      <c r="N2" s="100" t="s">
        <v>4</v>
      </c>
      <c r="O2" s="100" t="s">
        <v>5</v>
      </c>
      <c r="P2" s="100" t="s">
        <v>4</v>
      </c>
      <c r="Q2" s="100" t="s">
        <v>5</v>
      </c>
      <c r="R2" s="101" t="s">
        <v>4</v>
      </c>
      <c r="S2" s="100" t="s">
        <v>5</v>
      </c>
      <c r="T2" s="100" t="s">
        <v>6</v>
      </c>
      <c r="U2" s="100" t="s">
        <v>6</v>
      </c>
      <c r="V2" s="100" t="s">
        <v>6</v>
      </c>
      <c r="W2" s="100" t="s">
        <v>6</v>
      </c>
      <c r="X2" s="106"/>
    </row>
    <row r="3" spans="1:24" s="110" customFormat="1" ht="19" thickBot="1" x14ac:dyDescent="0.4">
      <c r="A3" s="49" t="s">
        <v>256</v>
      </c>
      <c r="B3" s="55">
        <v>0.66</v>
      </c>
      <c r="C3" s="56" t="s">
        <v>7</v>
      </c>
      <c r="D3" s="57">
        <v>0.71599999999999997</v>
      </c>
      <c r="E3" s="56" t="s">
        <v>18</v>
      </c>
      <c r="F3" s="74" t="s">
        <v>125</v>
      </c>
      <c r="G3" s="59" t="s">
        <v>125</v>
      </c>
      <c r="H3" s="74"/>
      <c r="I3" s="56"/>
      <c r="J3" s="58">
        <v>0.83599999999999997</v>
      </c>
      <c r="K3" s="56" t="s">
        <v>18</v>
      </c>
      <c r="L3" s="108">
        <v>0.88107837843037029</v>
      </c>
      <c r="M3" s="61" t="s">
        <v>191</v>
      </c>
      <c r="N3" s="62">
        <v>62.6</v>
      </c>
      <c r="O3" s="62" t="s">
        <v>8</v>
      </c>
      <c r="P3" s="58">
        <v>1</v>
      </c>
      <c r="Q3" s="56" t="s">
        <v>18</v>
      </c>
      <c r="R3" s="57">
        <v>0.72099999999999997</v>
      </c>
      <c r="S3" s="56" t="s">
        <v>192</v>
      </c>
      <c r="T3" s="56">
        <v>7</v>
      </c>
      <c r="U3" s="56">
        <v>5</v>
      </c>
      <c r="V3" s="56">
        <v>2</v>
      </c>
      <c r="W3" s="109">
        <v>0.71</v>
      </c>
      <c r="X3" s="65">
        <v>1</v>
      </c>
    </row>
    <row r="4" spans="1:24" s="110" customFormat="1" ht="16" thickBot="1" x14ac:dyDescent="0.4">
      <c r="A4" s="49" t="s">
        <v>9</v>
      </c>
      <c r="B4" s="55">
        <v>0.78</v>
      </c>
      <c r="C4" s="56" t="s">
        <v>7</v>
      </c>
      <c r="D4" s="71">
        <v>0.67700000000000005</v>
      </c>
      <c r="E4" s="62" t="s">
        <v>8</v>
      </c>
      <c r="F4" s="58">
        <v>0.48199999999999998</v>
      </c>
      <c r="G4" s="56" t="s">
        <v>7</v>
      </c>
      <c r="H4" s="74"/>
      <c r="I4" s="56"/>
      <c r="J4" s="58">
        <v>0.81</v>
      </c>
      <c r="K4" s="56" t="s">
        <v>7</v>
      </c>
      <c r="L4" s="108">
        <v>0.85</v>
      </c>
      <c r="M4" s="61" t="s">
        <v>7</v>
      </c>
      <c r="N4" s="62">
        <v>86.8</v>
      </c>
      <c r="O4" s="62" t="s">
        <v>7</v>
      </c>
      <c r="P4" s="58">
        <v>0.76700000000000002</v>
      </c>
      <c r="Q4" s="56" t="s">
        <v>7</v>
      </c>
      <c r="R4" s="57">
        <v>0.8</v>
      </c>
      <c r="S4" s="56" t="s">
        <v>7</v>
      </c>
      <c r="T4" s="56">
        <v>8</v>
      </c>
      <c r="U4" s="56">
        <v>7</v>
      </c>
      <c r="V4" s="56">
        <v>1</v>
      </c>
      <c r="W4" s="109">
        <v>0.88</v>
      </c>
      <c r="X4" s="65">
        <v>1</v>
      </c>
    </row>
    <row r="5" spans="1:24" s="110" customFormat="1" ht="19" thickBot="1" x14ac:dyDescent="0.4">
      <c r="A5" s="49" t="s">
        <v>257</v>
      </c>
      <c r="B5" s="55">
        <v>0.8</v>
      </c>
      <c r="C5" s="56" t="s">
        <v>7</v>
      </c>
      <c r="D5" s="57">
        <v>0.76500000000000001</v>
      </c>
      <c r="E5" s="56" t="s">
        <v>7</v>
      </c>
      <c r="F5" s="58">
        <v>0.193</v>
      </c>
      <c r="G5" s="59" t="s">
        <v>8</v>
      </c>
      <c r="H5" s="74"/>
      <c r="I5" s="56"/>
      <c r="J5" s="58">
        <v>0.81699999999999995</v>
      </c>
      <c r="K5" s="56" t="s">
        <v>7</v>
      </c>
      <c r="L5" s="108">
        <v>0.71</v>
      </c>
      <c r="M5" s="61" t="s">
        <v>8</v>
      </c>
      <c r="N5" s="66">
        <v>97.9</v>
      </c>
      <c r="O5" s="62" t="s">
        <v>8</v>
      </c>
      <c r="P5" s="58">
        <v>0.55700000000000005</v>
      </c>
      <c r="Q5" s="56" t="s">
        <v>7</v>
      </c>
      <c r="R5" s="57">
        <v>0.879</v>
      </c>
      <c r="S5" s="56" t="s">
        <v>7</v>
      </c>
      <c r="T5" s="56">
        <v>8</v>
      </c>
      <c r="U5" s="56">
        <v>5</v>
      </c>
      <c r="V5" s="56">
        <v>3</v>
      </c>
      <c r="W5" s="109">
        <v>0.63</v>
      </c>
      <c r="X5" s="65">
        <v>1</v>
      </c>
    </row>
    <row r="6" spans="1:24" s="110" customFormat="1" ht="16" thickBot="1" x14ac:dyDescent="0.4">
      <c r="A6" s="49" t="s">
        <v>11</v>
      </c>
      <c r="B6" s="55">
        <v>0.71</v>
      </c>
      <c r="C6" s="56" t="s">
        <v>7</v>
      </c>
      <c r="D6" s="57">
        <v>0.78300000000000003</v>
      </c>
      <c r="E6" s="56" t="s">
        <v>7</v>
      </c>
      <c r="F6" s="71">
        <v>0.47899999999999998</v>
      </c>
      <c r="G6" s="67" t="s">
        <v>8</v>
      </c>
      <c r="H6" s="111"/>
      <c r="I6" s="56"/>
      <c r="J6" s="58">
        <v>0.84899999999999998</v>
      </c>
      <c r="K6" s="56" t="s">
        <v>7</v>
      </c>
      <c r="L6" s="112">
        <v>0.73</v>
      </c>
      <c r="M6" s="69" t="s">
        <v>8</v>
      </c>
      <c r="N6" s="70">
        <v>105.5</v>
      </c>
      <c r="O6" s="62" t="s">
        <v>7</v>
      </c>
      <c r="P6" s="71">
        <v>0.64900000000000002</v>
      </c>
      <c r="Q6" s="62" t="s">
        <v>7</v>
      </c>
      <c r="R6" s="57">
        <v>0.95799999999999996</v>
      </c>
      <c r="S6" s="56" t="s">
        <v>7</v>
      </c>
      <c r="T6" s="56">
        <v>8</v>
      </c>
      <c r="U6" s="56">
        <v>6</v>
      </c>
      <c r="V6" s="56">
        <v>2</v>
      </c>
      <c r="W6" s="109">
        <v>0.75</v>
      </c>
      <c r="X6" s="65">
        <v>0.75</v>
      </c>
    </row>
    <row r="7" spans="1:24" s="110" customFormat="1" ht="19" thickBot="1" x14ac:dyDescent="0.4">
      <c r="A7" s="49" t="s">
        <v>258</v>
      </c>
      <c r="B7" s="55">
        <v>0.78</v>
      </c>
      <c r="C7" s="56" t="s">
        <v>7</v>
      </c>
      <c r="D7" s="58">
        <v>0.58899999999999997</v>
      </c>
      <c r="E7" s="56" t="s">
        <v>8</v>
      </c>
      <c r="F7" s="71">
        <v>0.36799999999999999</v>
      </c>
      <c r="G7" s="62" t="s">
        <v>8</v>
      </c>
      <c r="H7" s="74"/>
      <c r="I7" s="56"/>
      <c r="J7" s="58">
        <v>0.80300000000000005</v>
      </c>
      <c r="K7" s="56" t="s">
        <v>7</v>
      </c>
      <c r="L7" s="108">
        <v>0.49280265229163644</v>
      </c>
      <c r="M7" s="61" t="s">
        <v>8</v>
      </c>
      <c r="N7" s="62">
        <v>64.2</v>
      </c>
      <c r="O7" s="62" t="s">
        <v>7</v>
      </c>
      <c r="P7" s="71">
        <v>1</v>
      </c>
      <c r="Q7" s="62" t="s">
        <v>7</v>
      </c>
      <c r="R7" s="57">
        <v>0.871</v>
      </c>
      <c r="S7" s="56" t="s">
        <v>7</v>
      </c>
      <c r="T7" s="56">
        <v>8</v>
      </c>
      <c r="U7" s="56">
        <v>5</v>
      </c>
      <c r="V7" s="56">
        <v>3</v>
      </c>
      <c r="W7" s="109">
        <v>0.63</v>
      </c>
      <c r="X7" s="65">
        <v>1</v>
      </c>
    </row>
    <row r="8" spans="1:24" s="110" customFormat="1" ht="16" thickBot="1" x14ac:dyDescent="0.4">
      <c r="A8" s="49" t="s">
        <v>13</v>
      </c>
      <c r="B8" s="55">
        <v>0.65</v>
      </c>
      <c r="C8" s="56" t="s">
        <v>7</v>
      </c>
      <c r="D8" s="57">
        <v>0.77700000000000002</v>
      </c>
      <c r="E8" s="56" t="s">
        <v>7</v>
      </c>
      <c r="F8" s="71">
        <v>0.60799999999999998</v>
      </c>
      <c r="G8" s="67" t="s">
        <v>7</v>
      </c>
      <c r="H8" s="74"/>
      <c r="I8" s="56"/>
      <c r="J8" s="58">
        <v>0.85699999999999998</v>
      </c>
      <c r="K8" s="56" t="s">
        <v>7</v>
      </c>
      <c r="L8" s="108">
        <v>0.95013025552890262</v>
      </c>
      <c r="M8" s="61" t="s">
        <v>191</v>
      </c>
      <c r="N8" s="62">
        <v>83.5</v>
      </c>
      <c r="O8" s="62" t="s">
        <v>7</v>
      </c>
      <c r="P8" s="71">
        <v>0.29299999999999998</v>
      </c>
      <c r="Q8" s="62" t="s">
        <v>8</v>
      </c>
      <c r="R8" s="57">
        <v>0.99299999999999999</v>
      </c>
      <c r="S8" s="56" t="s">
        <v>7</v>
      </c>
      <c r="T8" s="56">
        <v>8</v>
      </c>
      <c r="U8" s="56">
        <v>7</v>
      </c>
      <c r="V8" s="56">
        <v>1</v>
      </c>
      <c r="W8" s="109">
        <v>0.88</v>
      </c>
      <c r="X8" s="65">
        <v>1</v>
      </c>
    </row>
    <row r="9" spans="1:24" s="110" customFormat="1" ht="19" thickBot="1" x14ac:dyDescent="0.4">
      <c r="A9" s="49" t="s">
        <v>259</v>
      </c>
      <c r="B9" s="55">
        <v>0.71</v>
      </c>
      <c r="C9" s="56" t="s">
        <v>7</v>
      </c>
      <c r="D9" s="72">
        <v>0.64700000000000002</v>
      </c>
      <c r="E9" s="62" t="s">
        <v>8</v>
      </c>
      <c r="F9" s="71">
        <v>0.49</v>
      </c>
      <c r="G9" s="67" t="s">
        <v>7</v>
      </c>
      <c r="H9" s="74"/>
      <c r="I9" s="56"/>
      <c r="J9" s="58">
        <v>0.81399999999999995</v>
      </c>
      <c r="K9" s="56" t="s">
        <v>7</v>
      </c>
      <c r="L9" s="108">
        <v>0.84938859981730597</v>
      </c>
      <c r="M9" s="61" t="s">
        <v>191</v>
      </c>
      <c r="N9" s="62">
        <v>78.599999999999994</v>
      </c>
      <c r="O9" s="62" t="s">
        <v>7</v>
      </c>
      <c r="P9" s="58">
        <v>1</v>
      </c>
      <c r="Q9" s="56" t="s">
        <v>7</v>
      </c>
      <c r="R9" s="72">
        <v>0.628</v>
      </c>
      <c r="S9" s="62" t="s">
        <v>8</v>
      </c>
      <c r="T9" s="56">
        <v>8</v>
      </c>
      <c r="U9" s="56">
        <v>6</v>
      </c>
      <c r="V9" s="56">
        <v>2</v>
      </c>
      <c r="W9" s="109">
        <v>0.75</v>
      </c>
      <c r="X9" s="65">
        <v>1</v>
      </c>
    </row>
    <row r="10" spans="1:24" s="110" customFormat="1" ht="16" thickBot="1" x14ac:dyDescent="0.4">
      <c r="A10" s="49" t="s">
        <v>20</v>
      </c>
      <c r="B10" s="55">
        <v>0.7</v>
      </c>
      <c r="C10" s="56" t="s">
        <v>7</v>
      </c>
      <c r="D10" s="58">
        <v>0.70099999999999996</v>
      </c>
      <c r="E10" s="56" t="s">
        <v>7</v>
      </c>
      <c r="F10" s="71">
        <v>0.374</v>
      </c>
      <c r="G10" s="62" t="s">
        <v>8</v>
      </c>
      <c r="H10" s="74"/>
      <c r="I10" s="56"/>
      <c r="J10" s="58">
        <v>0.83199999999999996</v>
      </c>
      <c r="K10" s="56" t="s">
        <v>7</v>
      </c>
      <c r="L10" s="108">
        <v>0.83622889963850278</v>
      </c>
      <c r="M10" s="61" t="s">
        <v>191</v>
      </c>
      <c r="N10" s="62">
        <v>75.3</v>
      </c>
      <c r="O10" s="73" t="s">
        <v>7</v>
      </c>
      <c r="P10" s="58">
        <v>0.82199999999999995</v>
      </c>
      <c r="Q10" s="74" t="s">
        <v>7</v>
      </c>
      <c r="R10" s="72">
        <v>0.93700000000000006</v>
      </c>
      <c r="S10" s="62" t="s">
        <v>7</v>
      </c>
      <c r="T10" s="56">
        <v>8</v>
      </c>
      <c r="U10" s="56">
        <v>7</v>
      </c>
      <c r="V10" s="56">
        <v>1</v>
      </c>
      <c r="W10" s="109">
        <v>0.88</v>
      </c>
      <c r="X10" s="65">
        <v>1</v>
      </c>
    </row>
    <row r="11" spans="1:24" s="110" customFormat="1" ht="16" thickBot="1" x14ac:dyDescent="0.4">
      <c r="A11" s="49" t="s">
        <v>21</v>
      </c>
      <c r="B11" s="55">
        <v>0.84</v>
      </c>
      <c r="C11" s="56" t="s">
        <v>7</v>
      </c>
      <c r="D11" s="57">
        <v>0.81499999999999995</v>
      </c>
      <c r="E11" s="56" t="s">
        <v>7</v>
      </c>
      <c r="F11" s="71">
        <v>0.64300000000000002</v>
      </c>
      <c r="G11" s="67" t="s">
        <v>7</v>
      </c>
      <c r="H11" s="74"/>
      <c r="I11" s="56"/>
      <c r="J11" s="58">
        <v>0.84099999999999997</v>
      </c>
      <c r="K11" s="56" t="s">
        <v>7</v>
      </c>
      <c r="L11" s="108">
        <v>0.87663657149361107</v>
      </c>
      <c r="M11" s="61" t="s">
        <v>191</v>
      </c>
      <c r="N11" s="62">
        <v>87</v>
      </c>
      <c r="O11" s="62" t="s">
        <v>7</v>
      </c>
      <c r="P11" s="58">
        <v>1</v>
      </c>
      <c r="Q11" s="56" t="s">
        <v>7</v>
      </c>
      <c r="R11" s="72">
        <v>0.59399999999999997</v>
      </c>
      <c r="S11" s="62" t="s">
        <v>7</v>
      </c>
      <c r="T11" s="56">
        <v>8</v>
      </c>
      <c r="U11" s="56">
        <v>8</v>
      </c>
      <c r="V11" s="56">
        <v>0</v>
      </c>
      <c r="W11" s="109">
        <v>1</v>
      </c>
      <c r="X11" s="65">
        <v>1</v>
      </c>
    </row>
    <row r="12" spans="1:24" ht="16" thickBot="1" x14ac:dyDescent="0.4">
      <c r="A12" s="76" t="s">
        <v>15</v>
      </c>
      <c r="B12" s="55">
        <v>0.88</v>
      </c>
      <c r="C12" s="56" t="s">
        <v>7</v>
      </c>
      <c r="D12" s="57">
        <v>0.66</v>
      </c>
      <c r="E12" s="56" t="s">
        <v>7</v>
      </c>
      <c r="F12" s="58">
        <v>0.52700000000000002</v>
      </c>
      <c r="G12" s="59" t="s">
        <v>7</v>
      </c>
      <c r="H12" s="74"/>
      <c r="I12" s="56"/>
      <c r="J12" s="58">
        <v>0.76400000000000001</v>
      </c>
      <c r="K12" s="56" t="s">
        <v>7</v>
      </c>
      <c r="L12" s="108">
        <v>0.63102198675365062</v>
      </c>
      <c r="M12" s="61" t="s">
        <v>8</v>
      </c>
      <c r="N12" s="56">
        <v>109.1</v>
      </c>
      <c r="O12" s="56" t="s">
        <v>8</v>
      </c>
      <c r="P12" s="58">
        <v>0.88800000000000001</v>
      </c>
      <c r="Q12" s="56" t="s">
        <v>7</v>
      </c>
      <c r="R12" s="57">
        <v>0.67100000000000004</v>
      </c>
      <c r="S12" s="56" t="s">
        <v>8</v>
      </c>
      <c r="T12" s="56">
        <v>8</v>
      </c>
      <c r="U12" s="56">
        <v>5</v>
      </c>
      <c r="V12" s="56">
        <v>3</v>
      </c>
      <c r="W12" s="109">
        <v>0.63</v>
      </c>
      <c r="X12" s="103">
        <v>0.75</v>
      </c>
    </row>
    <row r="13" spans="1:24" ht="16" hidden="1" thickBot="1" x14ac:dyDescent="0.4">
      <c r="A13" s="78"/>
      <c r="B13" s="79"/>
      <c r="C13" s="80"/>
      <c r="D13" s="80"/>
      <c r="E13" s="80"/>
      <c r="F13" s="80"/>
      <c r="G13" s="80"/>
      <c r="H13" s="80"/>
      <c r="I13" s="80"/>
      <c r="J13" s="80"/>
      <c r="K13" s="80"/>
      <c r="L13" s="81" t="s">
        <v>17</v>
      </c>
      <c r="M13" s="81" t="s">
        <v>17</v>
      </c>
      <c r="N13" s="79"/>
      <c r="O13" s="80"/>
      <c r="P13" s="80"/>
      <c r="Q13" s="80"/>
      <c r="R13" s="82"/>
      <c r="S13" s="80"/>
      <c r="T13" s="79"/>
      <c r="U13" s="79"/>
      <c r="V13" s="79"/>
      <c r="W13" s="82"/>
      <c r="X13" s="82"/>
    </row>
    <row r="14" spans="1:24" x14ac:dyDescent="0.35">
      <c r="A14" s="93"/>
      <c r="B14" s="179" t="s">
        <v>25</v>
      </c>
      <c r="C14" s="179"/>
      <c r="D14" s="179"/>
      <c r="E14" s="179"/>
      <c r="F14" s="179"/>
      <c r="G14" s="179"/>
      <c r="H14" s="179"/>
      <c r="I14" s="179"/>
      <c r="J14" s="179"/>
      <c r="K14" s="179"/>
      <c r="L14" s="179"/>
      <c r="M14" s="179"/>
      <c r="N14" s="179"/>
      <c r="O14" s="179"/>
      <c r="P14" s="179"/>
      <c r="Q14" s="179"/>
      <c r="R14" s="179"/>
      <c r="S14" s="179"/>
      <c r="T14" s="179"/>
      <c r="U14" s="179"/>
      <c r="V14" s="179"/>
      <c r="W14" s="179"/>
      <c r="X14" s="179"/>
    </row>
    <row r="15" spans="1:24" x14ac:dyDescent="0.35">
      <c r="A15" s="93"/>
      <c r="B15" s="177" t="s">
        <v>190</v>
      </c>
      <c r="C15" s="177"/>
      <c r="D15" s="177"/>
      <c r="E15" s="177"/>
      <c r="F15" s="177"/>
      <c r="G15" s="177"/>
      <c r="H15" s="177"/>
      <c r="I15" s="177"/>
      <c r="J15" s="177"/>
      <c r="K15" s="177"/>
      <c r="L15" s="177"/>
      <c r="M15" s="177"/>
      <c r="N15" s="177"/>
      <c r="O15" s="177"/>
      <c r="P15" s="177"/>
      <c r="Q15" s="177"/>
      <c r="R15" s="177"/>
      <c r="S15" s="177"/>
      <c r="T15" s="177"/>
      <c r="U15" s="177"/>
      <c r="V15" s="177"/>
      <c r="W15" s="177"/>
      <c r="X15" s="177"/>
    </row>
    <row r="16" spans="1:24" ht="30.65" customHeight="1" x14ac:dyDescent="0.35">
      <c r="A16" s="93"/>
      <c r="B16" s="171" t="s">
        <v>193</v>
      </c>
      <c r="C16" s="171"/>
      <c r="D16" s="171"/>
      <c r="E16" s="171"/>
      <c r="F16" s="171"/>
      <c r="G16" s="171"/>
      <c r="H16" s="171"/>
      <c r="I16" s="171"/>
      <c r="J16" s="171"/>
      <c r="K16" s="171"/>
      <c r="L16" s="171"/>
      <c r="M16" s="171"/>
      <c r="N16" s="171"/>
      <c r="O16" s="171"/>
      <c r="P16" s="171"/>
      <c r="Q16" s="171"/>
      <c r="R16" s="171"/>
      <c r="S16" s="171"/>
      <c r="T16" s="171"/>
      <c r="U16" s="171"/>
      <c r="V16" s="171"/>
      <c r="W16" s="171"/>
      <c r="X16" s="171"/>
    </row>
    <row r="17" spans="1:24" ht="30.65" customHeight="1" x14ac:dyDescent="0.35">
      <c r="A17" s="93"/>
      <c r="B17" s="171" t="s">
        <v>201</v>
      </c>
      <c r="C17" s="171"/>
      <c r="D17" s="171"/>
      <c r="E17" s="171"/>
      <c r="F17" s="171"/>
      <c r="G17" s="171"/>
      <c r="H17" s="171"/>
      <c r="I17" s="171"/>
      <c r="J17" s="171"/>
      <c r="K17" s="171"/>
      <c r="L17" s="171"/>
      <c r="M17" s="171"/>
      <c r="N17" s="171"/>
      <c r="O17" s="171"/>
      <c r="P17" s="171"/>
      <c r="Q17" s="171"/>
      <c r="R17" s="171"/>
      <c r="S17" s="171"/>
      <c r="T17" s="171"/>
      <c r="U17" s="171"/>
      <c r="V17" s="171"/>
      <c r="W17" s="171"/>
      <c r="X17" s="171"/>
    </row>
    <row r="18" spans="1:24" x14ac:dyDescent="0.35">
      <c r="A18" s="93"/>
      <c r="B18" s="177" t="s">
        <v>189</v>
      </c>
      <c r="C18" s="177"/>
      <c r="D18" s="177"/>
      <c r="E18" s="177"/>
      <c r="F18" s="177"/>
      <c r="G18" s="177"/>
      <c r="H18" s="177"/>
      <c r="I18" s="177"/>
      <c r="J18" s="177"/>
      <c r="K18" s="177"/>
      <c r="L18" s="177"/>
      <c r="M18" s="177"/>
      <c r="N18" s="177"/>
      <c r="O18" s="177"/>
      <c r="P18" s="177"/>
      <c r="Q18" s="177"/>
      <c r="R18" s="177"/>
      <c r="S18" s="177"/>
      <c r="T18" s="177"/>
      <c r="U18" s="177"/>
      <c r="V18" s="177"/>
      <c r="W18" s="177"/>
      <c r="X18" s="177"/>
    </row>
    <row r="19" spans="1:24" ht="33.65" customHeight="1" x14ac:dyDescent="0.35">
      <c r="A19" s="93"/>
      <c r="B19" s="171" t="s">
        <v>195</v>
      </c>
      <c r="C19" s="171"/>
      <c r="D19" s="171"/>
      <c r="E19" s="171"/>
      <c r="F19" s="171"/>
      <c r="G19" s="171"/>
      <c r="H19" s="171"/>
      <c r="I19" s="171"/>
      <c r="J19" s="171"/>
      <c r="K19" s="171"/>
      <c r="L19" s="171"/>
      <c r="M19" s="171"/>
      <c r="N19" s="171"/>
      <c r="O19" s="171"/>
      <c r="P19" s="171"/>
      <c r="Q19" s="171"/>
      <c r="R19" s="171"/>
      <c r="S19" s="171"/>
      <c r="T19" s="171"/>
      <c r="U19" s="171"/>
      <c r="V19" s="171"/>
      <c r="W19" s="171"/>
      <c r="X19" s="171"/>
    </row>
    <row r="20" spans="1:24" hidden="1" x14ac:dyDescent="0.35">
      <c r="A20" s="113"/>
    </row>
    <row r="21" spans="1:24" hidden="1" x14ac:dyDescent="0.35">
      <c r="X21" s="86"/>
    </row>
    <row r="24" spans="1:24" hidden="1" x14ac:dyDescent="0.35">
      <c r="E24" s="86"/>
      <c r="H24" s="86"/>
    </row>
    <row r="25" spans="1:24" hidden="1" x14ac:dyDescent="0.35">
      <c r="E25" s="86"/>
      <c r="X25" s="86"/>
    </row>
    <row r="26" spans="1:24" hidden="1" x14ac:dyDescent="0.35">
      <c r="H26" s="86"/>
      <c r="X26" s="86"/>
    </row>
    <row r="28" spans="1:24" hidden="1" x14ac:dyDescent="0.35">
      <c r="R28" s="86"/>
      <c r="X28" s="86"/>
    </row>
    <row r="29" spans="1:24" hidden="1" x14ac:dyDescent="0.35">
      <c r="E29" s="86"/>
      <c r="X29" s="86"/>
    </row>
    <row r="32" spans="1:24" hidden="1" x14ac:dyDescent="0.35">
      <c r="R32" s="86"/>
    </row>
  </sheetData>
  <sheetProtection algorithmName="SHA-512" hashValue="n8EUyg8RFXGr4xQSiL4kUhmCXwKcrEJHyHjY6nfTmv1g2bIm270EwY7FMmEDmTc1Fi95rnaDlXVS5IUTk/eiSA==" saltValue="XeLhqc17sEVgD6f26JgnAw==" spinCount="100000" sheet="1" objects="1" scenarios="1" selectLockedCells="1"/>
  <mergeCells count="15">
    <mergeCell ref="N1:O1"/>
    <mergeCell ref="P1:Q1"/>
    <mergeCell ref="R1:S1"/>
    <mergeCell ref="B19:X19"/>
    <mergeCell ref="B14:X14"/>
    <mergeCell ref="B15:X15"/>
    <mergeCell ref="B16:X16"/>
    <mergeCell ref="B17:X17"/>
    <mergeCell ref="B18:X18"/>
    <mergeCell ref="L1:M1"/>
    <mergeCell ref="B1:C1"/>
    <mergeCell ref="D1:E1"/>
    <mergeCell ref="F1:G1"/>
    <mergeCell ref="H1:I1"/>
    <mergeCell ref="J1:K1"/>
  </mergeCells>
  <pageMargins left="0.25" right="0.25" top="0.75" bottom="0.75" header="0.3" footer="0.3"/>
  <pageSetup fitToWidth="0" orientation="landscape"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anguage xmlns="http://schemas.microsoft.com/sharepoint/v3">English</Language>
    <TAGBusPart xmlns="69bc34b3-1921-46c7-8c7a-d18363374b4b" xsi:nil="true"/>
    <TAGender xmlns="69bc34b3-1921-46c7-8c7a-d18363374b4b" xsi:nil="true"/>
    <Publication_x0020_Type xmlns="69bc34b3-1921-46c7-8c7a-d18363374b4b" xsi:nil="true"/>
    <Topics xmlns="69bc34b3-1921-46c7-8c7a-d18363374b4b" xsi:nil="true"/>
    <TaxCatchAll xmlns="69bc34b3-1921-46c7-8c7a-d18363374b4b">
      <Value>51</Value>
    </TaxCatchAll>
    <Reading_x0020_Level xmlns="c1c1dc04-eeda-4b6e-b2df-40979f5da1d3" xsi:nil="true"/>
    <TAGEthnicity xmlns="69bc34b3-1921-46c7-8c7a-d18363374b4b" xsi:nil="true"/>
    <o68eaf9243684232b2418c37bbb152dc xmlns="69bc34b3-1921-46c7-8c7a-d18363374b4b">
      <Terms xmlns="http://schemas.microsoft.com/office/infopath/2007/PartnerControls">
        <TermInfo xmlns="http://schemas.microsoft.com/office/infopath/2007/PartnerControls">
          <TermName xmlns="http://schemas.microsoft.com/office/infopath/2007/PartnerControls">Office of Medicare Innovation and Integration</TermName>
          <TermId xmlns="http://schemas.microsoft.com/office/infopath/2007/PartnerControls">54746425-b47a-4e83-b551-7a5af6fc3e2c</TermId>
        </TermInfo>
      </Terms>
    </o68eaf9243684232b2418c37bbb152dc>
    <Abstract xmlns="69bc34b3-1921-46c7-8c7a-d18363374b4b" xsi:nil="true"/>
    <PublishingContactName xmlns="http://schemas.microsoft.com/sharepoint/v3" xsi:nil="true"/>
    <TAGAge xmlns="69bc34b3-1921-46c7-8c7a-d18363374b4b" xsi:nil="true"/>
    <_dlc_DocId xmlns="69bc34b3-1921-46c7-8c7a-d18363374b4b">DHCSDOC-1797567310-7852</_dlc_DocId>
    <_dlc_DocIdUrl xmlns="69bc34b3-1921-46c7-8c7a-d18363374b4b">
      <Url>https://dhcscagovauthoring/_layouts/15/DocIdRedir.aspx?ID=DHCSDOC-1797567310-7852</Url>
      <Description>DHCSDOC-1797567310-7852</Description>
    </_dlc_DocIdUrl>
  </documentManagement>
</p:properties>
</file>

<file path=customXml/item3.xml><?xml version="1.0" encoding="utf-8"?>
<ct:contentTypeSchema xmlns:ct="http://schemas.microsoft.com/office/2006/metadata/contentType" xmlns:ma="http://schemas.microsoft.com/office/2006/metadata/properties/metaAttributes" ct:_="" ma:_="" ma:contentTypeName="DHCS Document" ma:contentTypeID="0x010100EEE380F46F125946A8B4C4C90D9FFCDC005D6794E1005A074DB3CDA58DCE25DF47" ma:contentTypeVersion="36" ma:contentTypeDescription="This is the Custom Document Type for use by DHCS" ma:contentTypeScope="" ma:versionID="88071f669bdbd21964ceaa518744dffe">
  <xsd:schema xmlns:xsd="http://www.w3.org/2001/XMLSchema" xmlns:xs="http://www.w3.org/2001/XMLSchema" xmlns:p="http://schemas.microsoft.com/office/2006/metadata/properties" xmlns:ns1="http://schemas.microsoft.com/sharepoint/v3" xmlns:ns2="69bc34b3-1921-46c7-8c7a-d18363374b4b" xmlns:ns4="c1c1dc04-eeda-4b6e-b2df-40979f5da1d3" targetNamespace="http://schemas.microsoft.com/office/2006/metadata/properties" ma:root="true" ma:fieldsID="8a8688a3e2b5d3a76042e9603a825619" ns1:_="" ns2:_="" ns4:_="">
    <xsd:import namespace="http://schemas.microsoft.com/sharepoint/v3"/>
    <xsd:import namespace="69bc34b3-1921-46c7-8c7a-d18363374b4b"/>
    <xsd:import namespace="c1c1dc04-eeda-4b6e-b2df-40979f5da1d3"/>
    <xsd:element name="properties">
      <xsd:complexType>
        <xsd:sequence>
          <xsd:element name="documentManagement">
            <xsd:complexType>
              <xsd:all>
                <xsd:element ref="ns2:Publication_x0020_Type" minOccurs="0"/>
                <xsd:element ref="ns2:Abstract" minOccurs="0"/>
                <xsd:element ref="ns1:PublishingContactName" minOccurs="0"/>
                <xsd:element ref="ns1:Language" minOccurs="0"/>
                <xsd:element ref="ns2:TAGAge" minOccurs="0"/>
                <xsd:element ref="ns2:TAGBusPart" minOccurs="0"/>
                <xsd:element ref="ns2:TAGender" minOccurs="0"/>
                <xsd:element ref="ns2:TAGEthnicity" minOccurs="0"/>
                <xsd:element ref="ns2:Topics" minOccurs="0"/>
                <xsd:element ref="ns4:SharedWithUsers" minOccurs="0"/>
                <xsd:element ref="ns2:_dlc_DocId" minOccurs="0"/>
                <xsd:element ref="ns2:_dlc_DocIdUrl" minOccurs="0"/>
                <xsd:element ref="ns2:_dlc_DocIdPersistId" minOccurs="0"/>
                <xsd:element ref="ns2:o68eaf9243684232b2418c37bbb152dc" minOccurs="0"/>
                <xsd:element ref="ns2:TaxCatchAll" minOccurs="0"/>
                <xsd:element ref="ns2:TaxCatchAllLabel" minOccurs="0"/>
                <xsd:element ref="ns4:Reading_x0020_Leve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ContactName" ma:index="6" nillable="true" ma:displayName="Contact Name" ma:description="Contact Name is a site column created by the Publishing feature. It is used on the Page Content Type as the name of the person or group who is the contact person for the page." ma:hidden="true" ma:internalName="PublishingContactName" ma:readOnly="false">
      <xsd:simpleType>
        <xsd:restriction base="dms:Text">
          <xsd:maxLength value="255"/>
        </xsd:restriction>
      </xsd:simpleType>
    </xsd:element>
    <xsd:element name="Language" ma:index="7" nillable="true" ma:displayName="Language" ma:default="English" ma:hidden="true" ma:internalName="Language" ma:readOnly="false">
      <xsd:simpleType>
        <xsd:union memberTypes="dms:Text">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ürkiye)"/>
              <xsd:enumeration value="Ukrainian (Ukraine)"/>
              <xsd:enumeration value="Urdu (Islamic Republic of Pakistan)"/>
              <xsd:enumeration value="Vietnamese (Vietnam)"/>
            </xsd:restriction>
          </xsd:simpleType>
        </xsd:union>
      </xsd:simpleType>
    </xsd:element>
  </xsd:schema>
  <xsd:schema xmlns:xsd="http://www.w3.org/2001/XMLSchema" xmlns:xs="http://www.w3.org/2001/XMLSchema" xmlns:dms="http://schemas.microsoft.com/office/2006/documentManagement/types" xmlns:pc="http://schemas.microsoft.com/office/infopath/2007/PartnerControls" targetNamespace="69bc34b3-1921-46c7-8c7a-d18363374b4b" elementFormDefault="qualified">
    <xsd:import namespace="http://schemas.microsoft.com/office/2006/documentManagement/types"/>
    <xsd:import namespace="http://schemas.microsoft.com/office/infopath/2007/PartnerControls"/>
    <xsd:element name="Publication_x0020_Type" ma:index="3" nillable="true" ma:displayName="Publication Type" ma:list="adfece1d-3b17-431b-8151-7ebe638708da" ma:internalName="Publication_x0020_Type" ma:showField="Title" ma:web="69bc34b3-1921-46c7-8c7a-d18363374b4b">
      <xsd:simpleType>
        <xsd:restriction base="dms:Lookup"/>
      </xsd:simpleType>
    </xsd:element>
    <xsd:element name="Abstract" ma:index="4" nillable="true" ma:displayName="Abstract" ma:hidden="true" ma:internalName="Abstract" ma:readOnly="false">
      <xsd:simpleType>
        <xsd:restriction base="dms:Note"/>
      </xsd:simpleType>
    </xsd:element>
    <xsd:element name="TAGAge" ma:index="8" nillable="true" ma:displayName="TAGAge" ma:hidden="true" ma:list="379e5c79-d9c3-4952-a067-e05980d12f7d" ma:internalName="TAGAge" ma:readOnly="false" ma:showField="Title" ma:web="69bc34b3-1921-46c7-8c7a-d18363374b4b">
      <xsd:simpleType>
        <xsd:restriction base="dms:Lookup"/>
      </xsd:simpleType>
    </xsd:element>
    <xsd:element name="TAGBusPart" ma:index="9" nillable="true" ma:displayName="TAGBusPart" ma:hidden="true" ma:list="e6599d1e-16c4-4dcc-aa83-4b926728b2ff" ma:internalName="TAGBusPart" ma:readOnly="false" ma:showField="Title" ma:web="69bc34b3-1921-46c7-8c7a-d18363374b4b">
      <xsd:simpleType>
        <xsd:restriction base="dms:Lookup"/>
      </xsd:simpleType>
    </xsd:element>
    <xsd:element name="TAGender" ma:index="10" nillable="true" ma:displayName="TAGender" ma:hidden="true" ma:list="1fedfd00-9c5a-428a-8fed-99736ec43d80" ma:internalName="TAGender" ma:readOnly="false" ma:showField="Title" ma:web="69bc34b3-1921-46c7-8c7a-d18363374b4b">
      <xsd:simpleType>
        <xsd:restriction base="dms:Lookup"/>
      </xsd:simpleType>
    </xsd:element>
    <xsd:element name="TAGEthnicity" ma:index="11" nillable="true" ma:displayName="TAGEthnicity" ma:hidden="true" ma:list="90ba1348-e3b2-4d32-9e12-e8a4f76c577a" ma:internalName="TAGEthnicity" ma:readOnly="false" ma:showField="Title" ma:web="69bc34b3-1921-46c7-8c7a-d18363374b4b">
      <xsd:simpleType>
        <xsd:restriction base="dms:Lookup"/>
      </xsd:simpleType>
    </xsd:element>
    <xsd:element name="Topics" ma:index="12" nillable="true" ma:displayName="Topics" ma:hidden="true" ma:list="d882c70e-9a2a-4ac7-bf8a-63d5b11e81e5" ma:internalName="Topics" ma:readOnly="false" ma:showField="Title" ma:web="69bc34b3-1921-46c7-8c7a-d18363374b4b">
      <xsd:simpleType>
        <xsd:restriction base="dms:Lookup"/>
      </xsd:simpleType>
    </xsd:element>
    <xsd:element name="_dlc_DocId" ma:index="20" nillable="true" ma:displayName="Document ID Value" ma:description="The value of the document ID assigned to this item." ma:internalName="_dlc_DocId" ma:readOnly="true">
      <xsd:simpleType>
        <xsd:restriction base="dms:Text"/>
      </xsd:simpleType>
    </xsd:element>
    <xsd:element name="_dlc_DocIdUrl" ma:index="21"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2" nillable="true" ma:displayName="Persist ID" ma:description="Keep ID on add." ma:hidden="true" ma:internalName="_dlc_DocIdPersistId" ma:readOnly="true">
      <xsd:simpleType>
        <xsd:restriction base="dms:Boolean"/>
      </xsd:simpleType>
    </xsd:element>
    <xsd:element name="o68eaf9243684232b2418c37bbb152dc" ma:index="23" ma:taxonomy="true" ma:internalName="o68eaf9243684232b2418c37bbb152dc" ma:taxonomyFieldName="Division" ma:displayName="Organization" ma:default="" ma:fieldId="{868eaf92-4368-4232-b241-8c37bbb152dc}" ma:sspId="c5141bb9-a4dc-4ae4-b00f-eda7f03420e3" ma:termSetId="fab399b8-4812-477e-b787-6d88ce91a47f" ma:anchorId="00000000-0000-0000-0000-000000000000" ma:open="false" ma:isKeyword="false">
      <xsd:complexType>
        <xsd:sequence>
          <xsd:element ref="pc:Terms" minOccurs="0" maxOccurs="1"/>
        </xsd:sequence>
      </xsd:complexType>
    </xsd:element>
    <xsd:element name="TaxCatchAll" ma:index="24" nillable="true" ma:displayName="Taxonomy Catch All Column" ma:hidden="true" ma:list="{9f1b1011-fad5-4ab7-8fa2-ac38007fb757}" ma:internalName="TaxCatchAll" ma:showField="CatchAllData" ma:web="69bc34b3-1921-46c7-8c7a-d18363374b4b">
      <xsd:complexType>
        <xsd:complexContent>
          <xsd:extension base="dms:MultiChoiceLookup">
            <xsd:sequence>
              <xsd:element name="Value" type="dms:Lookup" maxOccurs="unbounded" minOccurs="0" nillable="true"/>
            </xsd:sequence>
          </xsd:extension>
        </xsd:complexContent>
      </xsd:complexType>
    </xsd:element>
    <xsd:element name="TaxCatchAllLabel" ma:index="25" nillable="true" ma:displayName="Taxonomy Catch All Column1" ma:hidden="true" ma:list="{9f1b1011-fad5-4ab7-8fa2-ac38007fb757}" ma:internalName="TaxCatchAllLabel" ma:readOnly="true" ma:showField="CatchAllDataLabel" ma:web="69bc34b3-1921-46c7-8c7a-d18363374b4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1c1dc04-eeda-4b6e-b2df-40979f5da1d3"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Reading_x0020_Level" ma:index="26" nillable="true" ma:displayName="Reading Level" ma:format="Dropdown" ma:hidden="true" ma:internalName="Reading_x0020_Level" ma:readOnly="false">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2+"/>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6" ma:displayName="Content Type"/>
        <xsd:element ref="dc:title" maxOccurs="1" ma:index="1" ma:displayName="Title"/>
        <xsd:element ref="dc:subject" minOccurs="0" maxOccurs="1"/>
        <xsd:element ref="dc:description" minOccurs="0" maxOccurs="1"/>
        <xsd:element name="keywords" minOccurs="0" maxOccurs="1" type="xsd:string" ma:index="5"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2D086C5-64E1-47BA-B5C8-74C0F9D18E94}">
  <ds:schemaRefs>
    <ds:schemaRef ds:uri="http://schemas.microsoft.com/sharepoint/v3/contenttype/forms"/>
  </ds:schemaRefs>
</ds:datastoreItem>
</file>

<file path=customXml/itemProps2.xml><?xml version="1.0" encoding="utf-8"?>
<ds:datastoreItem xmlns:ds="http://schemas.openxmlformats.org/officeDocument/2006/customXml" ds:itemID="{7C3DF42B-0C2C-4010-8970-117DCEAC4604}">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1BF0678-9532-4EB5-B04E-4583DC9E4D13}"/>
</file>

<file path=customXml/itemProps4.xml><?xml version="1.0" encoding="utf-8"?>
<ds:datastoreItem xmlns:ds="http://schemas.openxmlformats.org/officeDocument/2006/customXml" ds:itemID="{91729BBA-8B79-41D7-A1BF-CC89C38320DB}"/>
</file>

<file path=docMetadata/LabelInfo.xml><?xml version="1.0" encoding="utf-8"?>
<clbl:labelList xmlns:clbl="http://schemas.microsoft.com/office/2020/mipLabelMetadata">
  <clbl:label id="{265c2dcd-2a6e-43aa-b2e8-26421a8c8526}" enabled="0" method="" siteId="{265c2dcd-2a6e-43aa-b2e8-26421a8c852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15</vt:i4>
      </vt:variant>
    </vt:vector>
  </HeadingPairs>
  <TitlesOfParts>
    <vt:vector size="28" baseType="lpstr">
      <vt:lpstr>README</vt:lpstr>
      <vt:lpstr>Quality Withhold Measures</vt:lpstr>
      <vt:lpstr>Plan Comparison</vt:lpstr>
      <vt:lpstr>Measure Details</vt:lpstr>
      <vt:lpstr>2022</vt:lpstr>
      <vt:lpstr>2021</vt:lpstr>
      <vt:lpstr>2020</vt:lpstr>
      <vt:lpstr>2019</vt:lpstr>
      <vt:lpstr>2018</vt:lpstr>
      <vt:lpstr>2017</vt:lpstr>
      <vt:lpstr>2016</vt:lpstr>
      <vt:lpstr>2015</vt:lpstr>
      <vt:lpstr>2014</vt:lpstr>
      <vt:lpstr>'2014'!Print_Area</vt:lpstr>
      <vt:lpstr>'2015'!Print_Area</vt:lpstr>
      <vt:lpstr>'2016'!Print_Area</vt:lpstr>
      <vt:lpstr>'Plan Comparison'!Print_Area</vt:lpstr>
      <vt:lpstr>'Plan Comparison'!Print_Titles</vt:lpstr>
      <vt:lpstr>TitleRegion.a1.x12.8</vt:lpstr>
      <vt:lpstr>TitleRegion1.a1.o13.12</vt:lpstr>
      <vt:lpstr>TitleRegion1.a1.s13.11</vt:lpstr>
      <vt:lpstr>TitleRegion1.a1.v12.7</vt:lpstr>
      <vt:lpstr>TitleRegion1.a1.x13.10</vt:lpstr>
      <vt:lpstr>TitleRegion1.a1.z12.9</vt:lpstr>
      <vt:lpstr>TitleRegion1.a1.z24.7</vt:lpstr>
      <vt:lpstr>TitleRegion1.a1.z28.5</vt:lpstr>
      <vt:lpstr>TitleRegion1.a2.g28.4</vt:lpstr>
      <vt:lpstr>TitlleRegion1.a1.z27.6</vt:lpstr>
    </vt:vector>
  </TitlesOfParts>
  <Company>DHCS &amp; CDPH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CMC-QW-Summary-2014-2022</dc:title>
  <dc:creator>Latona, Abdul (HCP-MCQMD)@DHCS</dc:creator>
  <cp:keywords/>
  <cp:lastModifiedBy>Mendoza, Victor@DHCS</cp:lastModifiedBy>
  <cp:lastPrinted>2019-05-03T18:39:40Z</cp:lastPrinted>
  <dcterms:created xsi:type="dcterms:W3CDTF">2018-05-30T17:34:06Z</dcterms:created>
  <dcterms:modified xsi:type="dcterms:W3CDTF">2024-04-24T16:45:21Z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0x010100EEE380F46F125946A8B4C4C90D9FFCDC005D6794E1005A074DB3CDA58DCE25DF47</vt:lpwstr>
  </property>
  <property fmtid="{D5CDD505-2E9C-101B-9397-08002B2CF9AE}" pid="3" name="_dlc_DocIdItemGuid">
    <vt:lpwstr>9912a86b-a5d9-4058-84c9-70048f316f9b</vt:lpwstr>
  </property>
  <property fmtid="{D5CDD505-2E9C-101B-9397-08002B2CF9AE}" pid="4" name="Division">
    <vt:lpwstr>51;#Office of Medicare Innovation and Integration|54746425-b47a-4e83-b551-7a5af6fc3e2c</vt:lpwstr>
  </property>
</Properties>
</file>