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803" documentId="8_{8751ED84-E062-43FD-8100-F3F4D03A1AE5}" xr6:coauthVersionLast="47" xr6:coauthVersionMax="47" xr10:uidLastSave="{CB93F9EA-9867-4D9F-AB4D-73FF170F0362}"/>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5" activeTab="5"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<sst xmlns="http://schemas.openxmlformats.org/spreadsheetml/2006/main" count="35591" uniqueCount="738">
  <si>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</si>
  <si>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</si>
  <si>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</si>
  <si>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</si>
  <si>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</si>
  <si>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</si>
  <si>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</si>
  <si>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</si>
  <si>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</si>
  <si>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</si>
  <si>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</si>
  <si>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</si>
  <si>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</si>
  <si>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</si>
  <si>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</si>
  <si>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</si>
  <si>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</si>
  <si>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</si>
  <si>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</si>
  <si>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</si>
  <si>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</si>
  <si>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</si>
  <si>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</si>
  <si>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</si>
  <si>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</si>
  <si>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</si>
  <si>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</si>
  <si>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</si>
  <si>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</si>
  <si>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</si>
  <si>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</si>
  <si>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</si>
  <si>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</si>
  <si>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</si>
  <si>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</si>
  <si>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</si>
  <si>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</si>
  <si>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</si>
  <si>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</si>
  <si>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</si>
  <si>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</si>
  <si>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</si>
  <si>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</si>
  <si>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</si>
  <si>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</si>
  <si>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</si>
  <si>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</si>
  <si>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</si>
  <si>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</si>
  <si>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</si>
  <si>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</si>
  <si>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</si>
  <si>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</si>
  <si>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</si>
  <si>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</si>
  <si>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</si>
  <si>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</si>
  <si>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</si>
  <si>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</si>
  <si>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</si>
  <si>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</si>
  <si>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</si>
  <si>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</si>
  <si>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</si>
  <si>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</si>
  <si>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</si>
  <si>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</si>
  <si>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</si>
  <si>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</si>
  <si>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</si>
  <si>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</si>
  <si>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</si>
  <si>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</si>
  <si>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</si>
  <si>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</si>
  <si>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</si>
  <si>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</si>
  <si>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</si>
  <si>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</si>
  <si>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</si>
  <si>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</si>
  <si>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</si>
  <si>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</si>
  <si>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</si>
  <si>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</si>
  <si>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</si>
  <si>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</si>
  <si>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</si>
  <si>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</si>
  <si>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</si>
  <si>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</si>
  <si>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</si>
  <si>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</si>
  <si>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</si>
  <si>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</si>
  <si>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</si>
  <si>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</si>
  <si>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</si>
  <si>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</si>
  <si>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</si>
  <si>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</si>
  <si>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</si>
  <si>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</si>
  <si>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</si>
  <si>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</si>
  <si>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Ventura DMC-ODS</t>
  </si>
  <si>
    <t>Plan 2</t>
  </si>
  <si>
    <t>Yolo DMC-ODS</t>
  </si>
  <si>
    <t>Plan 3</t>
  </si>
  <si>
    <t>Plan 4</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</si>
  <si>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</si>
  <si>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</si>
  <si>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</si>
  <si>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</si>
  <si>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</si>
  <si>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</si>
  <si>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</si>
  <si>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</si>
  <si>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</si>
  <si>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</si>
  <si>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</si>
  <si>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</si>
  <si>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</si>
  <si>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</si>
  <si>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</si>
  <si>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</si>
  <si>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</si>
  <si>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</si>
  <si>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</si>
  <si>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</si>
  <si>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</si>
  <si>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</si>
  <si>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</si>
  <si>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</si>
  <si>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</si>
  <si>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</si>
  <si>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</si>
  <si>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</si>
  <si>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</si>
  <si>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</si>
  <si>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</si>
  <si>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</si>
  <si>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</si>
  <si>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</si>
  <si>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</si>
  <si>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</si>
  <si>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</si>
  <si>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</si>
  <si>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</si>
  <si>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Ventura DMC-ODS; Yolo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</si>
  <si>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</si>
  <si>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</si>
  <si>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</si>
  <si>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</si>
  <si>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</si>
  <si>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</si>
  <si>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</si>
  <si>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</si>
  <si>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</si>
  <si>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</si>
  <si>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</si>
  <si>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</si>
  <si>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</si>
  <si>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</si>
  <si>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</si>
  <si>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</si>
  <si>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</si>
  <si>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Network Adequacy Certification Tool (NACT)</t>
  </si>
  <si>
    <t>Language Capabilities: Contract
IHCP: Contract/Good-faith effort to contract</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</si>
  <si>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</si>
  <si>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</si>
  <si>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</si>
  <si>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</si>
  <si>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</si>
  <si>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</si>
  <si>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</si>
  <si>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</si>
  <si>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</si>
  <si>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</si>
  <si>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</si>
  <si>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</si>
  <si>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</si>
  <si>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</si>
  <si>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</si>
  <si>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</si>
  <si>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</si>
  <si>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</si>
  <si>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</si>
  <si>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</si>
  <si>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</si>
  <si>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</si>
  <si>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</si>
  <si>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</si>
  <si>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</si>
  <si>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</si>
  <si>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</si>
  <si>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</si>
  <si>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</si>
  <si>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</si>
  <si>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</si>
  <si>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</si>
  <si>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</si>
  <si>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</si>
  <si>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</si>
  <si>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</si>
  <si>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</si>
  <si>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</si>
  <si>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</si>
  <si>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</si>
  <si>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</si>
  <si>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</si>
  <si>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</si>
  <si>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</si>
  <si>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</si>
  <si>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</si>
  <si>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</si>
  <si>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</si>
  <si>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</si>
  <si>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</si>
  <si>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</si>
  <si>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</si>
  <si>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</si>
  <si>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</si>
  <si>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</si>
  <si>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</si>
  <si>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</si>
  <si>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</si>
  <si>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</si>
  <si>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</si>
  <si>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</si>
  <si>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</si>
  <si>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</si>
  <si>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</si>
  <si>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</si>
  <si>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</si>
  <si>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</si>
  <si>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</si>
  <si>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</si>
  <si>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</si>
  <si>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</si>
  <si>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</si>
  <si>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</si>
  <si>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</si>
  <si>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</si>
  <si>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</si>
  <si>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</si>
  <si>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</si>
  <si>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</si>
  <si>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</si>
  <si>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</si>
  <si>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</si>
  <si>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</si>
  <si>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</si>
  <si>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</si>
  <si>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</si>
  <si>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</si>
  <si>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</si>
  <si>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</si>
  <si>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</si>
  <si>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</si>
  <si>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</si>
  <si>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</si>
  <si>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</si>
  <si>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</si>
  <si>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</si>
  <si>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</si>
  <si>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</si>
  <si>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</si>
  <si>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</si>
  <si>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</si>
  <si>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</si>
  <si>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</si>
  <si>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</si>
  <si>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</si>
  <si>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</si>
  <si>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</si>
  <si>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</si>
  <si>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</si>
  <si>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</si>
  <si>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</si>
  <si>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</si>
  <si>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</si>
  <si>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</si>
  <si>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</si>
  <si>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</si>
  <si>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</si>
  <si>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</si>
  <si>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</si>
  <si>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</si>
  <si>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</si>
  <si>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</si>
  <si>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</si>
  <si>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</si>
  <si>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</si>
  <si>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</si>
  <si>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</si>
  <si>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</si>
  <si>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</si>
  <si>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</si>
  <si>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</si>
  <si>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</si>
  <si>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</si>
  <si>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</si>
  <si>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</si>
  <si>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</si>
  <si>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</si>
  <si>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</si>
  <si>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</si>
  <si>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</si>
  <si>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</si>
  <si>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</si>
  <si>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</si>
  <si>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</si>
  <si>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</si>
  <si>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</si>
  <si>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</si>
  <si>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</si>
  <si>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</si>
  <si>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</si>
  <si>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</si>
  <si>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</si>
  <si>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</si>
  <si>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</si>
  <si>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</si>
  <si>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</si>
  <si>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</si>
  <si>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</si>
  <si>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</si>
  <si>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</si>
  <si>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</si>
  <si>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</si>
  <si>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</si>
  <si>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</si>
  <si>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</si>
  <si>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</si>
  <si>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</si>
  <si>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</si>
  <si>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</si>
  <si>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</si>
  <si>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</si>
  <si>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</si>
  <si>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</si>
  <si>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</si>
  <si>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</si>
  <si>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</si>
  <si>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</si>
  <si>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</si>
  <si>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</si>
  <si>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</si>
  <si>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</si>
  <si>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</si>
  <si>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</si>
  <si>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</si>
  <si>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</si>
  <si>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</si>
  <si>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</si>
  <si>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</si>
  <si>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</si>
  <si>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</si>
  <si>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</si>
  <si>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</si>
  <si>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</si>
  <si>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</si>
  <si>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</si>
  <si>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</si>
  <si>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</si>
  <si>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</si>
  <si>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</si>
  <si>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</si>
  <si>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</si>
  <si>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</si>
  <si>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</si>
  <si>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</si>
  <si>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</si>
  <si>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</si>
  <si>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</si>
  <si>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</si>
  <si>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</si>
  <si>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</si>
  <si>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</si>
  <si>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</si>
  <si>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</si>
  <si>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</si>
  <si>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</si>
  <si>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</si>
  <si>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</si>
  <si>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</si>
  <si>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</si>
  <si>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</si>
  <si>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</si>
  <si>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</si>
  <si>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</si>
  <si>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</si>
  <si>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</si>
  <si>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</si>
  <si>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</si>
  <si>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</si>
  <si>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</si>
  <si>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</si>
  <si>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</si>
  <si>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</si>
  <si>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</si>
  <si>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</si>
  <si>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</si>
  <si>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</si>
  <si>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</si>
  <si>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</si>
  <si>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</si>
  <si>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</si>
  <si>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</si>
  <si>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</si>
  <si>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</si>
  <si>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</si>
  <si>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</si>
  <si>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</si>
  <si>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</si>
  <si>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</si>
  <si>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</si>
  <si>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</si>
  <si>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</si>
  <si>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</si>
  <si>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</si>
  <si>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</si>
  <si>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</si>
  <si>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</si>
  <si>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</si>
  <si>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</si>
  <si>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</si>
  <si>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</si>
  <si>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</si>
  <si>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</si>
  <si>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</si>
  <si>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</si>
  <si>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</si>
  <si>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</si>
  <si>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</si>
  <si>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</si>
  <si>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</si>
  <si>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</si>
  <si>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</si>
  <si>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 xml:space="preserve">Network Adequacy Certification Tool (NACT); 
Geomapping; 
</t>
  </si>
  <si>
    <t xml:space="preserve">Contract/Good faith effort to contract ; 
Network Adequacy Certification Tool (NACT); 
</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</si>
  <si>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</si>
  <si>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 xml:space="preserve">DHCS required the Yolo DMC-ODS to submit an Alternative Access Standards request for not meeting time or distance standards. </t>
  </si>
  <si>
    <t xml:space="preserve">Yolo DMC-ODS is required to submit a plan of correction within 30 
days to address each deficiency, which is subject to DHCS approval. </t>
  </si>
  <si>
    <t xml:space="preserve">Yolo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</si>
  <si>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</si>
  <si>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timely access standard.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</si>
  <si>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</si>
  <si>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DHCS required the Yolo DMC-ODS to submit an Alternative Access 
Standards request for not meeting time or distance standards. 
</t>
  </si>
  <si>
    <t>DHCS granted Alternative Access Standards Request for areas the DMC-ODS plan is unable to meet time or distance standards as the plan has exhausted all other reasonable options to obtain providers to meet the applicable standards.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</si>
  <si>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</si>
  <si>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</si>
  <si>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</si>
  <si>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</si>
  <si>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</si>
  <si>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</si>
  <si>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</si>
  <si>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</si>
  <si>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</si>
  <si>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</si>
  <si>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</si>
  <si>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</si>
  <si>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</si>
  <si>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</si>
  <si>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</si>
  <si>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</si>
  <si>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</si>
  <si>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</si>
  <si>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</si>
  <si>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</si>
  <si>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</si>
  <si>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</si>
  <si>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</si>
  <si>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</si>
  <si>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</si>
  <si>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</si>
  <si>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</si>
  <si>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</si>
  <si>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</si>
  <si>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</si>
  <si>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</si>
  <si>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</si>
  <si>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</si>
  <si>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</si>
  <si>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</si>
  <si>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</si>
  <si>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Yolo DMC-ODS does not meet the availability of services for capacity and composition. DHCS analyzed the Network Adequacy Certification Tool submitted by the Plan to determine compliance.
Yolo DMC-ODS does not meed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</si>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</sst>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6">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44" fillId="9" borderId="5"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4" t="s">
        <v>18</v>
      </c>
      <c r="B13" s="285"/>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O17" activePane="bottomRight" state="frozen"/>
      <selection pane="bottomRight" activeCell="O17" sqref="O17: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information'!E30="","[Plan 6]",'I_State and program information'!E30)</f>
        <v>[Plan 6]</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c r="H13" s="244"/>
      <c r="I13" s="244"/>
      <c r="J13" s="244"/>
      <c r="K13" s="244" t="s">
        <v>160</v>
      </c>
      <c r="L13" s="244" t="s">
        <v>160</v>
      </c>
      <c r="M13" s="244" t="s">
        <v>160</v>
      </c>
      <c r="N13" s="244" t="s">
        <v>160</v>
      </c>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L12" activePane="bottomRight" state="frozen"/>
      <selection pane="bottomRight" activeCell="E6" sqref="E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information'!E31="","[Plan 7]",'I_State and program information'!E31)</f>
        <v>[Plan 7]</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t="s">
        <v>160</v>
      </c>
      <c r="J13" s="244" t="s">
        <v>160</v>
      </c>
      <c r="K13" s="244" t="s">
        <v>160</v>
      </c>
      <c r="L13" s="244" t="s">
        <v>160</v>
      </c>
      <c r="M13" s="244" t="s">
        <v>160</v>
      </c>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I12" sqref="I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information'!E32="","[Plan 8]",'I_State and program information'!E32)</f>
        <v>[Plan 8]</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t="s">
        <v>160</v>
      </c>
      <c r="J13" s="244" t="s">
        <v>160</v>
      </c>
      <c r="K13" s="244" t="s">
        <v>160</v>
      </c>
      <c r="L13" s="244" t="s">
        <v>160</v>
      </c>
      <c r="M13" s="244" t="s">
        <v>160</v>
      </c>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N19" sqref="N19: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information'!E33="","[Plan 9]",'I_State and program information'!E33)</f>
        <v>[Plan 9]</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c r="G13" s="244" t="s">
        <v>160</v>
      </c>
      <c r="H13" s="244" t="s">
        <v>160</v>
      </c>
      <c r="I13" s="244"/>
      <c r="J13" s="244"/>
      <c r="K13" s="244" t="s">
        <v>160</v>
      </c>
      <c r="L13" s="244" t="s">
        <v>160</v>
      </c>
      <c r="M13" s="244" t="s">
        <v>160</v>
      </c>
      <c r="N13" s="244"/>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O12" sqref="O12:O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information'!E34="","[Plan 10]",'I_State and program information'!E34)</f>
        <v>[Plan 10]</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c r="G13" s="244" t="s">
        <v>160</v>
      </c>
      <c r="H13" s="244" t="s">
        <v>160</v>
      </c>
      <c r="I13" s="244"/>
      <c r="J13" s="244"/>
      <c r="K13" s="244"/>
      <c r="L13" s="244" t="s">
        <v>160</v>
      </c>
      <c r="M13" s="244" t="s">
        <v>160</v>
      </c>
      <c r="N13" s="244" t="s">
        <v>160</v>
      </c>
      <c r="O13" s="244"/>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278"/>
      <c r="K18" s="49"/>
      <c r="L18" s="49"/>
      <c r="M18" s="49"/>
      <c r="N18" s="49"/>
      <c r="O18" s="278"/>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279"/>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7" activePane="bottomRight" state="frozen"/>
      <selection pane="bottomRight" activeCell="D12" sqref="D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453</v>
      </c>
      <c r="F1" s="180" t="s">
        <v>454</v>
      </c>
      <c r="G1" s="180" t="s">
        <v>455</v>
      </c>
      <c r="H1" s="180" t="s">
        <v>456</v>
      </c>
      <c r="I1" s="180" t="s">
        <v>457</v>
      </c>
      <c r="J1" s="180" t="s">
        <v>458</v>
      </c>
      <c r="K1" s="180" t="s">
        <v>459</v>
      </c>
      <c r="L1" s="180" t="s">
        <v>460</v>
      </c>
      <c r="M1" s="180" t="s">
        <v>461</v>
      </c>
      <c r="N1" s="180" t="s">
        <v>462</v>
      </c>
    </row>
    <row r="2" spans="1:14" s="76" customFormat="1" ht="64.900000000000006" customHeight="1">
      <c r="A2" s="311" t="s">
        <v>331</v>
      </c>
      <c r="B2" s="311"/>
      <c r="C2" s="74"/>
      <c r="D2" s="75"/>
      <c r="E2" s="269" t="s">
        <v>103</v>
      </c>
      <c r="F2" s="199" t="s">
        <v>106</v>
      </c>
      <c r="G2" s="199" t="s">
        <v>108</v>
      </c>
      <c r="H2" s="199" t="s">
        <v>109</v>
      </c>
      <c r="I2" s="199" t="s">
        <v>110</v>
      </c>
      <c r="J2" s="199" t="s">
        <v>111</v>
      </c>
      <c r="K2" s="199" t="s">
        <v>112</v>
      </c>
      <c r="L2" s="199" t="s">
        <v>113</v>
      </c>
      <c r="M2" s="199" t="s">
        <v>114</v>
      </c>
      <c r="N2" s="199" t="s">
        <v>115</v>
      </c>
    </row>
    <row r="3" spans="1:14" ht="28.5" customHeight="1">
      <c r="A3" s="24" t="s">
        <v>463</v>
      </c>
      <c r="B3" s="24"/>
      <c r="C3" s="24"/>
      <c r="D3" s="1"/>
      <c r="E3" s="2"/>
      <c r="F3" s="2"/>
      <c r="G3" s="2"/>
      <c r="H3" s="2"/>
      <c r="I3" s="2"/>
      <c r="J3" s="2"/>
      <c r="K3" s="2"/>
      <c r="L3" s="2"/>
    </row>
    <row r="4" spans="1:14" ht="40.15" customHeight="1">
      <c r="A4" s="312" t="s">
        <v>464</v>
      </c>
      <c r="B4" s="313"/>
      <c r="C4" s="313"/>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Ventura DMC-ODS</v>
      </c>
      <c r="F5" s="59" t="str">
        <f>IF('I_State and program information'!$E$26&lt;&gt;"",'I_State and program information'!$E$26,"[Plan 2]")</f>
        <v>Yolo DMC-ODS</v>
      </c>
      <c r="G5" s="59" t="str">
        <f>IF('I_State and program information'!$E$27&lt;&gt;"",'I_State and program information'!$E$27,"[Plan 3]")</f>
        <v>[Plan 3]</v>
      </c>
      <c r="H5" s="59" t="str">
        <f>IF('I_State and program information'!$E$28&lt;&gt;"",'I_State and program information'!$E$28,"[Plan 4]")</f>
        <v>[Plan 4]</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c r="A6" s="16" t="s">
        <v>465</v>
      </c>
      <c r="B6" s="9" t="s">
        <v>466</v>
      </c>
      <c r="C6" s="15" t="s">
        <v>467</v>
      </c>
      <c r="D6" s="15" t="s">
        <v>84</v>
      </c>
      <c r="E6" s="88" t="s">
        <v>468</v>
      </c>
      <c r="F6" s="60" t="s">
        <v>469</v>
      </c>
      <c r="G6" s="60"/>
      <c r="H6" s="60"/>
      <c r="I6" s="60"/>
      <c r="J6" s="60"/>
      <c r="K6" s="60"/>
      <c r="L6" s="60"/>
      <c r="M6" s="60"/>
      <c r="N6" s="60"/>
    </row>
    <row r="7" spans="1:14" ht="32.450000000000003" customHeight="1">
      <c r="A7" s="314" t="s">
        <v>470</v>
      </c>
      <c r="B7" s="314"/>
      <c r="C7" s="315"/>
      <c r="D7" s="158" t="s">
        <v>159</v>
      </c>
      <c r="E7" s="202" t="s">
        <v>160</v>
      </c>
      <c r="F7" s="203" t="s">
        <v>160</v>
      </c>
      <c r="G7" s="203" t="s">
        <v>160</v>
      </c>
      <c r="H7" s="203" t="s">
        <v>160</v>
      </c>
      <c r="I7" s="203" t="s">
        <v>160</v>
      </c>
      <c r="J7" s="203" t="s">
        <v>160</v>
      </c>
      <c r="K7" s="203" t="s">
        <v>160</v>
      </c>
      <c r="L7" s="203" t="s">
        <v>160</v>
      </c>
      <c r="M7" s="203" t="s">
        <v>160</v>
      </c>
      <c r="N7" s="203" t="s">
        <v>160</v>
      </c>
    </row>
    <row r="8" spans="1:14" ht="56.25">
      <c r="A8" s="16" t="s">
        <v>471</v>
      </c>
      <c r="B8" s="9" t="s">
        <v>472</v>
      </c>
      <c r="C8" s="15" t="s">
        <v>473</v>
      </c>
      <c r="D8" s="15" t="s">
        <v>96</v>
      </c>
      <c r="E8" s="56"/>
      <c r="F8" s="60" t="s">
        <v>474</v>
      </c>
      <c r="G8" s="60"/>
      <c r="H8" s="60"/>
      <c r="I8" s="60"/>
      <c r="J8" s="60"/>
      <c r="K8" s="60"/>
      <c r="L8" s="60"/>
      <c r="M8" s="60"/>
      <c r="N8" s="60"/>
    </row>
    <row r="9" spans="1:14" ht="84.75">
      <c r="A9" s="16" t="s">
        <v>475</v>
      </c>
      <c r="B9" s="9" t="s">
        <v>476</v>
      </c>
      <c r="C9" s="15" t="s">
        <v>473</v>
      </c>
      <c r="D9" s="15" t="s">
        <v>96</v>
      </c>
      <c r="E9" s="56"/>
      <c r="F9" s="60" t="s">
        <v>477</v>
      </c>
      <c r="G9" s="60"/>
      <c r="H9" s="60"/>
      <c r="I9" s="60"/>
      <c r="J9" s="60"/>
      <c r="K9" s="60"/>
      <c r="L9" s="60"/>
      <c r="M9" s="60"/>
      <c r="N9" s="60"/>
    </row>
    <row r="10" spans="1:14" ht="57.75">
      <c r="A10" s="16" t="s">
        <v>478</v>
      </c>
      <c r="B10" s="9" t="s">
        <v>479</v>
      </c>
      <c r="C10" s="15" t="s">
        <v>473</v>
      </c>
      <c r="D10" s="15" t="s">
        <v>96</v>
      </c>
      <c r="E10" s="56"/>
      <c r="F10" s="60"/>
      <c r="G10" s="60"/>
      <c r="H10" s="60"/>
      <c r="I10" s="60"/>
      <c r="J10" s="60"/>
      <c r="K10" s="60"/>
      <c r="L10" s="60"/>
      <c r="M10" s="60"/>
      <c r="N10" s="60"/>
    </row>
    <row r="11" spans="1:14" ht="42" customHeight="1">
      <c r="B11" s="24" t="s">
        <v>480</v>
      </c>
      <c r="C11" s="24"/>
    </row>
    <row r="12" spans="1:14" ht="98.25">
      <c r="A12" s="16" t="s">
        <v>481</v>
      </c>
      <c r="B12" s="9" t="s">
        <v>480</v>
      </c>
      <c r="C12" s="15" t="s">
        <v>482</v>
      </c>
      <c r="D12" s="15" t="s">
        <v>58</v>
      </c>
      <c r="E12" s="56" t="s">
        <v>483</v>
      </c>
      <c r="F12" s="60" t="s">
        <v>483</v>
      </c>
      <c r="G12" s="60"/>
      <c r="H12" s="60"/>
      <c r="I12" s="60"/>
      <c r="J12" s="60"/>
      <c r="K12" s="60"/>
      <c r="L12" s="60"/>
      <c r="M12" s="60"/>
      <c r="N12" s="60"/>
    </row>
    <row r="13" spans="1:14" ht="112.5">
      <c r="A13" s="16" t="s">
        <v>484</v>
      </c>
      <c r="B13" s="9" t="s">
        <v>485</v>
      </c>
      <c r="C13" s="15" t="s">
        <v>486</v>
      </c>
      <c r="D13" s="15" t="s">
        <v>58</v>
      </c>
      <c r="E13" s="56" t="s">
        <v>55</v>
      </c>
      <c r="F13" s="60" t="s">
        <v>487</v>
      </c>
      <c r="G13" s="60"/>
      <c r="H13" s="60"/>
      <c r="I13" s="60"/>
      <c r="J13" s="60"/>
      <c r="K13" s="60"/>
      <c r="L13" s="60"/>
      <c r="M13" s="60"/>
      <c r="N13" s="60"/>
    </row>
    <row r="14" spans="1:14" ht="42">
      <c r="A14" s="16" t="s">
        <v>488</v>
      </c>
      <c r="B14" s="9" t="s">
        <v>489</v>
      </c>
      <c r="C14" s="15" t="s">
        <v>490</v>
      </c>
      <c r="D14" s="15" t="s">
        <v>58</v>
      </c>
      <c r="E14" s="56" t="s">
        <v>55</v>
      </c>
      <c r="F14" s="60" t="s">
        <v>445</v>
      </c>
      <c r="G14" s="60"/>
      <c r="H14" s="60"/>
      <c r="I14" s="60"/>
      <c r="J14" s="60"/>
      <c r="K14" s="60"/>
      <c r="L14" s="60"/>
      <c r="M14" s="60"/>
      <c r="N14" s="60"/>
    </row>
    <row r="15" spans="1:14" ht="210.75">
      <c r="A15" s="30" t="s">
        <v>491</v>
      </c>
      <c r="B15" s="31" t="s">
        <v>492</v>
      </c>
      <c r="C15" s="31" t="s">
        <v>493</v>
      </c>
      <c r="D15" s="15" t="s">
        <v>58</v>
      </c>
      <c r="E15" s="56" t="s">
        <v>55</v>
      </c>
      <c r="F15" s="280" t="s">
        <v>494</v>
      </c>
      <c r="G15" s="60"/>
      <c r="H15" s="60"/>
      <c r="I15" s="60"/>
      <c r="J15" s="60"/>
      <c r="K15" s="60"/>
      <c r="L15" s="60"/>
      <c r="M15" s="60"/>
      <c r="N15" s="60"/>
    </row>
    <row r="16" spans="1:14" ht="30" customHeight="1">
      <c r="A16" s="30" t="s">
        <v>495</v>
      </c>
      <c r="B16" s="31" t="s">
        <v>410</v>
      </c>
      <c r="C16" s="31" t="s">
        <v>496</v>
      </c>
      <c r="D16" s="15" t="s">
        <v>64</v>
      </c>
      <c r="E16" s="204" t="s">
        <v>55</v>
      </c>
      <c r="F16" s="205">
        <v>45880</v>
      </c>
      <c r="G16" s="205"/>
      <c r="H16" s="205"/>
      <c r="I16" s="205"/>
      <c r="J16" s="205"/>
      <c r="K16" s="205"/>
      <c r="L16" s="205"/>
      <c r="M16" s="205"/>
      <c r="N16" s="205"/>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497</v>
      </c>
      <c r="B1" s="21"/>
      <c r="H1" s="44"/>
      <c r="I1" s="44"/>
      <c r="J1" s="22" t="s">
        <v>498</v>
      </c>
      <c r="K1" s="22" t="s">
        <v>499</v>
      </c>
      <c r="L1" s="80" t="s">
        <v>500</v>
      </c>
      <c r="M1" s="81" t="s">
        <v>152</v>
      </c>
      <c r="N1" s="81" t="s">
        <v>153</v>
      </c>
      <c r="O1" s="22" t="s">
        <v>154</v>
      </c>
      <c r="P1" s="22" t="s">
        <v>155</v>
      </c>
      <c r="Q1" s="22" t="s">
        <v>156</v>
      </c>
      <c r="R1" s="22" t="s">
        <v>501</v>
      </c>
      <c r="S1" s="22" t="s">
        <v>502</v>
      </c>
      <c r="T1" s="22" t="s">
        <v>503</v>
      </c>
      <c r="V1" s="43"/>
      <c r="W1" s="45"/>
      <c r="X1" s="44"/>
      <c r="Y1" s="44"/>
      <c r="Z1" s="44"/>
      <c r="AA1" s="44"/>
      <c r="AB1" s="44"/>
      <c r="AC1" s="44"/>
      <c r="AD1" s="44"/>
      <c r="AE1" s="44" t="s">
        <v>103</v>
      </c>
      <c r="AF1" s="44" t="s">
        <v>106</v>
      </c>
      <c r="AG1" s="44" t="s">
        <v>108</v>
      </c>
      <c r="AH1" s="44" t="s">
        <v>109</v>
      </c>
      <c r="AI1" s="44" t="s">
        <v>110</v>
      </c>
      <c r="AJ1" s="44" t="s">
        <v>111</v>
      </c>
      <c r="AK1" s="44" t="s">
        <v>112</v>
      </c>
      <c r="AL1" s="44" t="s">
        <v>113</v>
      </c>
      <c r="AM1" s="44" t="s">
        <v>114</v>
      </c>
      <c r="AN1" s="44" t="s">
        <v>115</v>
      </c>
      <c r="AO1" s="44"/>
      <c r="AP1" s="44" t="s">
        <v>103</v>
      </c>
      <c r="AQ1" s="44" t="s">
        <v>106</v>
      </c>
      <c r="AR1" s="44" t="s">
        <v>108</v>
      </c>
      <c r="AS1" s="44" t="s">
        <v>109</v>
      </c>
      <c r="AT1" s="44" t="s">
        <v>110</v>
      </c>
      <c r="AU1" s="44" t="s">
        <v>111</v>
      </c>
      <c r="AV1" s="44" t="s">
        <v>112</v>
      </c>
      <c r="AW1" s="44" t="s">
        <v>113</v>
      </c>
      <c r="AX1" s="44" t="s">
        <v>114</v>
      </c>
      <c r="AY1" s="44" t="s">
        <v>115</v>
      </c>
      <c r="AZ1" s="44"/>
      <c r="BA1" s="44" t="s">
        <v>103</v>
      </c>
      <c r="BB1" s="44" t="s">
        <v>106</v>
      </c>
      <c r="BC1" s="44" t="s">
        <v>108</v>
      </c>
      <c r="BD1" s="44" t="s">
        <v>109</v>
      </c>
      <c r="BE1" s="44" t="s">
        <v>110</v>
      </c>
      <c r="BF1" s="44" t="s">
        <v>111</v>
      </c>
      <c r="BG1" s="44" t="s">
        <v>112</v>
      </c>
      <c r="BH1" s="44" t="s">
        <v>113</v>
      </c>
      <c r="BI1" s="44" t="s">
        <v>114</v>
      </c>
      <c r="BJ1" s="44" t="s">
        <v>115</v>
      </c>
      <c r="BL1" s="43" t="s">
        <v>504</v>
      </c>
      <c r="BM1" s="43" t="s">
        <v>505</v>
      </c>
      <c r="BN1" s="43" t="s">
        <v>506</v>
      </c>
      <c r="BO1" s="43" t="s">
        <v>507</v>
      </c>
      <c r="BP1" s="43" t="s">
        <v>508</v>
      </c>
      <c r="BQ1" s="43" t="s">
        <v>509</v>
      </c>
      <c r="BR1" s="43" t="s">
        <v>510</v>
      </c>
      <c r="BS1" s="43" t="s">
        <v>511</v>
      </c>
      <c r="BT1" s="43" t="s">
        <v>512</v>
      </c>
      <c r="BU1" s="43" t="s">
        <v>513</v>
      </c>
      <c r="BV1" s="43" t="s">
        <v>514</v>
      </c>
      <c r="BW1" s="43" t="s">
        <v>515</v>
      </c>
      <c r="BX1" s="43" t="s">
        <v>516</v>
      </c>
      <c r="BY1" s="43" t="s">
        <v>517</v>
      </c>
      <c r="BZ1" s="43" t="s">
        <v>518</v>
      </c>
      <c r="CA1" s="43" t="s">
        <v>519</v>
      </c>
      <c r="CB1" s="43" t="s">
        <v>520</v>
      </c>
      <c r="CC1" s="43" t="s">
        <v>521</v>
      </c>
      <c r="CD1" s="43" t="s">
        <v>522</v>
      </c>
      <c r="CE1" s="43" t="s">
        <v>523</v>
      </c>
      <c r="CF1" s="43" t="s">
        <v>524</v>
      </c>
      <c r="CG1" s="43" t="s">
        <v>525</v>
      </c>
      <c r="CH1" s="43" t="s">
        <v>526</v>
      </c>
      <c r="CI1" s="43" t="s">
        <v>527</v>
      </c>
      <c r="CJ1" s="43" t="s">
        <v>528</v>
      </c>
      <c r="CK1" s="43" t="s">
        <v>529</v>
      </c>
      <c r="CL1" s="43" t="s">
        <v>530</v>
      </c>
      <c r="CM1" s="43" t="s">
        <v>531</v>
      </c>
      <c r="CN1" s="43" t="s">
        <v>532</v>
      </c>
      <c r="CO1" s="43" t="s">
        <v>533</v>
      </c>
      <c r="CP1" s="43" t="s">
        <v>534</v>
      </c>
      <c r="CQ1" s="43" t="s">
        <v>535</v>
      </c>
      <c r="CR1" s="43" t="s">
        <v>536</v>
      </c>
      <c r="CS1" s="43" t="s">
        <v>537</v>
      </c>
      <c r="CT1" s="43" t="s">
        <v>538</v>
      </c>
      <c r="CU1" s="43" t="s">
        <v>539</v>
      </c>
      <c r="CV1" s="43" t="s">
        <v>540</v>
      </c>
      <c r="CW1" s="43" t="s">
        <v>541</v>
      </c>
      <c r="CX1" s="43" t="s">
        <v>542</v>
      </c>
      <c r="CY1" s="43" t="s">
        <v>543</v>
      </c>
      <c r="CZ1" s="43" t="s">
        <v>544</v>
      </c>
      <c r="DA1" s="43" t="s">
        <v>545</v>
      </c>
      <c r="DB1" s="43" t="s">
        <v>546</v>
      </c>
      <c r="DC1" s="43" t="s">
        <v>547</v>
      </c>
      <c r="DD1" s="43" t="s">
        <v>548</v>
      </c>
      <c r="DE1" s="43" t="s">
        <v>549</v>
      </c>
      <c r="DF1" s="43" t="s">
        <v>550</v>
      </c>
      <c r="DG1" s="43" t="s">
        <v>551</v>
      </c>
      <c r="DH1" s="43" t="s">
        <v>552</v>
      </c>
      <c r="DI1" s="43" t="s">
        <v>553</v>
      </c>
      <c r="DJ1" s="43" t="s">
        <v>554</v>
      </c>
      <c r="DK1" s="43" t="s">
        <v>555</v>
      </c>
      <c r="DL1" s="43" t="s">
        <v>556</v>
      </c>
      <c r="DM1" s="43" t="s">
        <v>557</v>
      </c>
      <c r="DN1" s="43" t="s">
        <v>558</v>
      </c>
      <c r="DO1" s="43" t="s">
        <v>559</v>
      </c>
      <c r="DP1" s="43" t="s">
        <v>560</v>
      </c>
      <c r="DQ1" s="43" t="s">
        <v>561</v>
      </c>
      <c r="DR1" s="43" t="s">
        <v>562</v>
      </c>
      <c r="DS1" s="43" t="s">
        <v>563</v>
      </c>
      <c r="DT1" s="43" t="s">
        <v>564</v>
      </c>
      <c r="DU1" s="43" t="s">
        <v>565</v>
      </c>
      <c r="DV1" s="43" t="s">
        <v>566</v>
      </c>
      <c r="DW1" s="43" t="s">
        <v>567</v>
      </c>
      <c r="DX1" s="43" t="s">
        <v>568</v>
      </c>
      <c r="DY1" s="43" t="s">
        <v>569</v>
      </c>
      <c r="DZ1" s="43" t="s">
        <v>570</v>
      </c>
      <c r="EA1" s="43" t="s">
        <v>571</v>
      </c>
      <c r="EB1" s="43" t="s">
        <v>572</v>
      </c>
      <c r="EC1" s="43" t="s">
        <v>573</v>
      </c>
      <c r="ED1" s="43" t="s">
        <v>574</v>
      </c>
      <c r="EE1" s="43" t="s">
        <v>575</v>
      </c>
      <c r="EF1" s="43" t="s">
        <v>576</v>
      </c>
      <c r="EG1" s="43" t="s">
        <v>577</v>
      </c>
      <c r="EH1" s="43" t="s">
        <v>578</v>
      </c>
      <c r="EI1" s="43" t="s">
        <v>579</v>
      </c>
      <c r="EJ1" s="43" t="s">
        <v>580</v>
      </c>
      <c r="EK1" s="43" t="s">
        <v>581</v>
      </c>
      <c r="EL1" s="43" t="s">
        <v>582</v>
      </c>
      <c r="EM1" s="43" t="s">
        <v>583</v>
      </c>
      <c r="EN1" s="43" t="s">
        <v>584</v>
      </c>
      <c r="EO1" s="43" t="s">
        <v>585</v>
      </c>
      <c r="EP1" s="43" t="s">
        <v>586</v>
      </c>
      <c r="EQ1" s="43" t="s">
        <v>587</v>
      </c>
      <c r="ER1" s="43" t="s">
        <v>588</v>
      </c>
      <c r="ES1" s="43" t="s">
        <v>589</v>
      </c>
      <c r="ET1" s="43" t="s">
        <v>590</v>
      </c>
      <c r="EU1" s="43" t="s">
        <v>591</v>
      </c>
      <c r="EV1" s="43" t="s">
        <v>592</v>
      </c>
      <c r="EW1" s="43" t="s">
        <v>593</v>
      </c>
      <c r="EX1" s="43" t="s">
        <v>594</v>
      </c>
      <c r="EY1" s="43" t="s">
        <v>595</v>
      </c>
      <c r="EZ1" s="43" t="s">
        <v>596</v>
      </c>
      <c r="FA1" s="43" t="s">
        <v>597</v>
      </c>
      <c r="FB1" s="43" t="s">
        <v>598</v>
      </c>
      <c r="FC1" s="43" t="s">
        <v>599</v>
      </c>
      <c r="FD1" s="43" t="s">
        <v>600</v>
      </c>
      <c r="FE1" s="43" t="s">
        <v>601</v>
      </c>
      <c r="FF1" s="43" t="s">
        <v>602</v>
      </c>
      <c r="FG1" s="43" t="s">
        <v>603</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604</v>
      </c>
      <c r="B2" s="7" t="s">
        <v>605</v>
      </c>
      <c r="C2" s="7" t="s">
        <v>90</v>
      </c>
      <c r="D2" s="7" t="s">
        <v>606</v>
      </c>
      <c r="E2" s="94" t="s">
        <v>606</v>
      </c>
      <c r="F2" s="25" t="s">
        <v>607</v>
      </c>
      <c r="G2" s="7" t="s">
        <v>608</v>
      </c>
      <c r="H2" s="7" t="s">
        <v>609</v>
      </c>
      <c r="I2" s="8" t="s">
        <v>144</v>
      </c>
      <c r="J2" s="25" t="s">
        <v>610</v>
      </c>
      <c r="K2" s="25" t="s">
        <v>611</v>
      </c>
      <c r="L2" s="25"/>
      <c r="M2" s="25"/>
      <c r="N2" s="25"/>
      <c r="O2" s="25"/>
      <c r="P2" s="25"/>
      <c r="Q2" s="25"/>
      <c r="R2" s="25"/>
      <c r="S2" s="25"/>
      <c r="T2" s="25"/>
      <c r="U2" s="8" t="s">
        <v>612</v>
      </c>
      <c r="V2" s="7" t="s">
        <v>292</v>
      </c>
      <c r="W2" s="8" t="s">
        <v>613</v>
      </c>
      <c r="X2" s="7" t="s">
        <v>614</v>
      </c>
      <c r="Y2" s="7" t="s">
        <v>615</v>
      </c>
      <c r="Z2" s="7" t="s">
        <v>616</v>
      </c>
      <c r="AA2" s="7" t="s">
        <v>617</v>
      </c>
      <c r="AB2" s="7" t="s">
        <v>618</v>
      </c>
      <c r="AC2" s="7" t="s">
        <v>619</v>
      </c>
      <c r="AD2" s="7" t="s">
        <v>620</v>
      </c>
      <c r="AE2" s="25" t="s">
        <v>621</v>
      </c>
      <c r="AF2" s="25"/>
      <c r="AG2" s="25"/>
      <c r="AH2" s="25"/>
      <c r="AI2" s="25"/>
      <c r="AJ2" s="25"/>
      <c r="AK2" s="25"/>
      <c r="AL2" s="25"/>
      <c r="AM2" s="25"/>
      <c r="AN2" s="25"/>
      <c r="AO2" s="7" t="s">
        <v>622</v>
      </c>
      <c r="AP2" s="25" t="s">
        <v>623</v>
      </c>
      <c r="AQ2" s="25"/>
      <c r="AR2" s="25"/>
      <c r="AS2" s="25"/>
      <c r="AT2" s="25"/>
      <c r="AU2" s="25"/>
      <c r="AV2" s="25"/>
      <c r="AW2" s="25"/>
      <c r="AX2" s="25"/>
      <c r="AY2" s="25"/>
      <c r="AZ2" s="7" t="s">
        <v>624</v>
      </c>
      <c r="BA2" s="25" t="s">
        <v>625</v>
      </c>
      <c r="BB2" s="25"/>
      <c r="BC2" s="25"/>
      <c r="BD2" s="25"/>
      <c r="BE2" s="25"/>
      <c r="BF2" s="25"/>
      <c r="BG2" s="25"/>
      <c r="BH2" s="25"/>
      <c r="BI2" s="25"/>
      <c r="BJ2" s="25"/>
      <c r="BK2" s="246" t="s">
        <v>626</v>
      </c>
      <c r="BL2" s="246" t="s">
        <v>627</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628</v>
      </c>
      <c r="B3" s="10" t="s">
        <v>629</v>
      </c>
      <c r="C3" s="17" t="s">
        <v>630</v>
      </c>
      <c r="D3" s="17" t="s">
        <v>608</v>
      </c>
      <c r="E3" s="14" t="s">
        <v>631</v>
      </c>
      <c r="F3" s="62" t="str">
        <f>IF(ISNUMBER(FIND(services,'I_State and program information'!E20)),"",'I_State and program information'!E20&amp;services)</f>
        <v xml:space="preserve">Services; </v>
      </c>
      <c r="G3" s="12" t="s">
        <v>128</v>
      </c>
      <c r="H3" s="3" t="s">
        <v>151</v>
      </c>
      <c r="I3" s="3" t="s">
        <v>632</v>
      </c>
      <c r="J3" s="32" t="str">
        <f>IF('I_State and program information'!E25="","",'I_State and program information'!E25&amp;"; ")</f>
        <v xml:space="preserve">Ventura DMC-ODS; </v>
      </c>
      <c r="K3" s="41" t="str">
        <f>IF(ISNUMBER(FIND(plan1,'I_State and program information'!$E$52)),"",'I_State and program information'!$E$52&amp;plan1)</f>
        <v/>
      </c>
      <c r="L3" s="41" t="str">
        <f>IF(ISNUMBER(FIND(plan1,'I_State and program information'!$E$56)),"",'I_State and program information'!$E$56&amp;plan1)</f>
        <v xml:space="preserve">Ventura DMC-ODS; </v>
      </c>
      <c r="M3" s="41" t="str">
        <f>IF(ISNUMBER(FIND(plan1,'I_State and program information'!$E$60)),"",'I_State and program information'!$E$60&amp;plan1)</f>
        <v xml:space="preserve">Ventura DMC-ODS; </v>
      </c>
      <c r="N3" s="41" t="str">
        <f>IF(ISNUMBER(FIND(plan1,'I_State and program information'!$E$64)),"",'I_State and program information'!$E$64&amp;plan1)</f>
        <v xml:space="preserve">Ventura DMC-ODS; </v>
      </c>
      <c r="O3" s="41" t="str">
        <f>IF(ISNUMBER(FIND(plan1,'I_State and program information'!$E$68)),"",'I_State and program information'!$E$68&amp;plan1)</f>
        <v xml:space="preserve">Ventura DMC-ODS; </v>
      </c>
      <c r="P3" s="41" t="str">
        <f>IF(ISNUMBER(FIND(plan1,'I_State and program information'!$E$72)),"",'I_State and program information'!$E$72&amp;plan1)</f>
        <v xml:space="preserve">Ventura DMC-ODS; </v>
      </c>
      <c r="Q3" s="41" t="str">
        <f>IF(ISNUMBER(FIND(plan1,'I_State and program information'!$E$76)),"",'I_State and program information'!$E$76&amp;plan1)</f>
        <v xml:space="preserve">Ventura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119</v>
      </c>
      <c r="V3" s="3" t="s">
        <v>633</v>
      </c>
      <c r="W3" s="18" t="s">
        <v>141</v>
      </c>
      <c r="X3" s="3" t="s">
        <v>634</v>
      </c>
      <c r="Y3" s="3" t="s">
        <v>329</v>
      </c>
      <c r="Z3" s="3" t="s">
        <v>337</v>
      </c>
      <c r="AA3" s="3" t="s">
        <v>439</v>
      </c>
      <c r="AB3" s="3" t="s">
        <v>143</v>
      </c>
      <c r="AC3" s="3" t="s">
        <v>468</v>
      </c>
      <c r="AD3" s="3" t="s">
        <v>474</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477</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635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636</v>
      </c>
      <c r="C4" s="17" t="s">
        <v>93</v>
      </c>
      <c r="D4" s="17" t="s">
        <v>637</v>
      </c>
      <c r="E4" s="14" t="s">
        <v>638</v>
      </c>
      <c r="F4" s="62" t="str">
        <f>IF(ISNUMBER(FIND(benefits,'I_State and program information'!E20)),"",'I_State and program information'!E20&amp;benefits)</f>
        <v xml:space="preserve">Benefits; </v>
      </c>
      <c r="G4" s="12" t="s">
        <v>121</v>
      </c>
      <c r="H4" s="3" t="s">
        <v>143</v>
      </c>
      <c r="I4" s="3" t="s">
        <v>639</v>
      </c>
      <c r="J4" s="32" t="str">
        <f>IF('I_State and program information'!E26="","",'I_State and program information'!E26&amp;"; ")</f>
        <v xml:space="preserve">Yolo DMC-ODS; </v>
      </c>
      <c r="K4" s="41" t="str">
        <f>IF(ISNUMBER(FIND(plan2,'I_State and program information'!$E$52)),"",'I_State and program information'!$E$52&amp;plan2)</f>
        <v/>
      </c>
      <c r="L4" s="41" t="str">
        <f>IF(ISNUMBER(FIND(plan2,'I_State and program information'!$E$56)),"",'I_State and program information'!$E$56&amp;plan2)</f>
        <v xml:space="preserve">Yolo DMC-ODS; </v>
      </c>
      <c r="M4" s="41" t="str">
        <f>IF(ISNUMBER(FIND(plan2,'I_State and program information'!$E$60)),"",'I_State and program information'!$E$60&amp;plan2)</f>
        <v xml:space="preserve">Yolo DMC-ODS; </v>
      </c>
      <c r="N4" s="41" t="str">
        <f>IF(ISNUMBER(FIND(plan2,'I_State and program information'!$E$64)),"",'I_State and program information'!$E$64&amp;plan2)</f>
        <v xml:space="preserve">Yolo DMC-ODS; </v>
      </c>
      <c r="O4" s="41" t="str">
        <f>IF(ISNUMBER(FIND(plan2,'I_State and program information'!$E$68)),"",'I_State and program information'!$E$68&amp;plan2)</f>
        <v xml:space="preserve">Yolo DMC-ODS; </v>
      </c>
      <c r="P4" s="41" t="str">
        <f>IF(ISNUMBER(FIND(plan2,'I_State and program information'!$E$72)),"",'I_State and program information'!$E$72&amp;plan2)</f>
        <v xml:space="preserve">Yolo DMC-ODS; </v>
      </c>
      <c r="Q4" s="41" t="str">
        <f>IF(ISNUMBER(FIND(plan2,'I_State and program information'!$E$76)),"",'I_State and program information'!$E$76&amp;plan2)</f>
        <v xml:space="preserve">Yolo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122</v>
      </c>
      <c r="V4" s="3" t="s">
        <v>640</v>
      </c>
      <c r="W4" s="18" t="s">
        <v>641</v>
      </c>
      <c r="X4" s="3" t="s">
        <v>642</v>
      </c>
      <c r="Y4" s="3" t="s">
        <v>643</v>
      </c>
      <c r="Z4" s="3" t="s">
        <v>438</v>
      </c>
      <c r="AB4" s="3" t="s">
        <v>151</v>
      </c>
      <c r="AC4" s="3" t="s">
        <v>469</v>
      </c>
      <c r="AD4" s="3" t="s">
        <v>644</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645</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646</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647</v>
      </c>
      <c r="B5" s="11" t="s">
        <v>648</v>
      </c>
      <c r="C5" s="17" t="s">
        <v>649</v>
      </c>
      <c r="D5" s="17" t="s">
        <v>650</v>
      </c>
      <c r="E5" s="14" t="s">
        <v>651</v>
      </c>
      <c r="F5" s="62" t="str">
        <f>IF(ISNUMBER(FIND(geographic,'I_State and program information'!E20)),"",'I_State and program information'!E20&amp;geographic)</f>
        <v xml:space="preserve">Geographic service area; </v>
      </c>
      <c r="G5" s="11"/>
      <c r="I5" s="3" t="s">
        <v>652</v>
      </c>
      <c r="J5" s="32" t="str">
        <f>IF('I_State and program information'!E27="","",'I_State and program information'!E27&amp;"; ")</f>
        <v/>
      </c>
      <c r="K5" s="41" t="str">
        <f>IF(ISNUMBER(FIND(plan3,'I_State and program information'!$E$52)),"",'I_State and program information'!$E$52&amp;plan3)</f>
        <v/>
      </c>
      <c r="L5" s="41" t="str">
        <f>IF(ISNUMBER(FIND(plan3,'I_State and program information'!$E$56)),"",'I_State and program information'!$E$56&amp;plan3)</f>
        <v/>
      </c>
      <c r="M5" s="41" t="str">
        <f>IF(ISNUMBER(FIND(plan3,'I_State and program information'!$E$60)),"",'I_State and program information'!$E$60&amp;plan3)</f>
        <v/>
      </c>
      <c r="N5" s="41" t="str">
        <f>IF(ISNUMBER(FIND(plan3,'I_State and program information'!$E$64)),"",'I_State and program information'!$E$64&amp;plan3)</f>
        <v/>
      </c>
      <c r="O5" s="41" t="str">
        <f>IF(ISNUMBER(FIND(plan3,'I_State and program information'!$E$68)),"",'I_State and program information'!$E$68&amp;plan3)</f>
        <v/>
      </c>
      <c r="P5" s="41" t="str">
        <f>IF(ISNUMBER(FIND(plan3,'I_State and program information'!$E$72)),"",'I_State and program information'!$E$72&amp;plan3)</f>
        <v/>
      </c>
      <c r="Q5" s="41" t="str">
        <f>IF(ISNUMBER(FIND(plan3,'I_State and program information'!$E$76)),"",'I_State and program information'!$E$76&amp;plan3)</f>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124</v>
      </c>
      <c r="V5" s="3" t="s">
        <v>294</v>
      </c>
      <c r="W5" s="18" t="s">
        <v>653</v>
      </c>
      <c r="X5" s="3" t="s">
        <v>137</v>
      </c>
      <c r="Y5" s="3" t="s">
        <v>654</v>
      </c>
      <c r="AD5" s="3" t="s">
        <v>655</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656</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657</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658</v>
      </c>
      <c r="B6" s="11" t="s">
        <v>659</v>
      </c>
      <c r="C6" s="17"/>
      <c r="D6" s="17" t="s">
        <v>660</v>
      </c>
      <c r="E6" s="14" t="s">
        <v>661</v>
      </c>
      <c r="F6" s="62" t="str">
        <f>IF(ISNUMBER(FIND(composition,'I_State and program information'!E20)),"",'I_State and program information'!E20&amp;composition)</f>
        <v xml:space="preserve">Composition of provider network; </v>
      </c>
      <c r="G6" s="11"/>
      <c r="I6" s="3" t="s">
        <v>662</v>
      </c>
      <c r="J6" s="32" t="str">
        <f>IF('I_State and program information'!E28="","",'I_State and program information'!E28&amp;"; ")</f>
        <v/>
      </c>
      <c r="K6" s="41" t="str">
        <f>IF(ISNUMBER(FIND(plan4,'I_State and program information'!$E$52)),"",'I_State and program information'!$E$52&amp;plan4)</f>
        <v/>
      </c>
      <c r="L6" s="41" t="str">
        <f>IF(ISNUMBER(FIND(plan4,'I_State and program information'!$E$56)),"",'I_State and program information'!$E$56&amp;plan4)</f>
        <v/>
      </c>
      <c r="M6" s="41" t="str">
        <f>IF(ISNUMBER(FIND(plan4,'I_State and program information'!$E$60)),"",'I_State and program information'!$E$60&amp;plan4)</f>
        <v/>
      </c>
      <c r="N6" s="41" t="str">
        <f>IF(ISNUMBER(FIND(plan4,'I_State and program information'!$E$64)),"",'I_State and program information'!$E$64&amp;plan4)</f>
        <v/>
      </c>
      <c r="O6" s="41" t="str">
        <f>IF(ISNUMBER(FIND(plan4,'I_State and program information'!$E$68)),"",'I_State and program information'!$E$68&amp;plan4)</f>
        <v/>
      </c>
      <c r="P6" s="41" t="str">
        <f>IF(ISNUMBER(FIND(plan4,'I_State and program information'!$E$72)),"",'I_State and program information'!$E$72&amp;plan4)</f>
        <v/>
      </c>
      <c r="Q6" s="41" t="str">
        <f>IF(ISNUMBER(FIND(plan4,'I_State and program information'!$E$76)),"",'I_State and program information'!$E$76&amp;plan4)</f>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126</v>
      </c>
      <c r="V6" s="3" t="s">
        <v>296</v>
      </c>
      <c r="W6" s="18" t="s">
        <v>663</v>
      </c>
      <c r="X6" s="4" t="s">
        <v>664</v>
      </c>
      <c r="Y6" s="3" t="s">
        <v>665</v>
      </c>
      <c r="AD6" s="3" t="s">
        <v>666</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667</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668</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669</v>
      </c>
      <c r="B7" s="11" t="s">
        <v>85</v>
      </c>
      <c r="C7" s="17"/>
      <c r="D7" s="17" t="s">
        <v>670</v>
      </c>
      <c r="E7" s="14" t="s">
        <v>671</v>
      </c>
      <c r="F7" s="62" t="str">
        <f>IF(ISNUMBER(FIND(payments,'I_State and program information'!E20)),"",'I_State and program information'!E20&amp;payments)</f>
        <v>Payments to provider network;</v>
      </c>
      <c r="G7" s="11"/>
      <c r="I7" s="3" t="s">
        <v>672</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129</v>
      </c>
      <c r="V7" s="3" t="s">
        <v>673</v>
      </c>
      <c r="W7" s="18" t="s">
        <v>674</v>
      </c>
      <c r="Y7" s="3" t="s">
        <v>675</v>
      </c>
      <c r="AD7" s="3" t="s">
        <v>676</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677</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678</v>
      </c>
      <c r="C8" s="17"/>
      <c r="D8" s="17" t="s">
        <v>679</v>
      </c>
      <c r="E8" s="14" t="s">
        <v>680</v>
      </c>
      <c r="F8" s="62" t="str">
        <f>IF(ISNUMBER(FIND(enrollment,'I_State and program information'!E20)),"",'I_State and program information'!E20&amp;enrollment)</f>
        <v xml:space="preserve">Enrollment of new population; </v>
      </c>
      <c r="G8" s="11"/>
      <c r="I8" s="3" t="s">
        <v>681</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131</v>
      </c>
      <c r="V8" s="3" t="s">
        <v>682</v>
      </c>
      <c r="W8" s="18" t="s">
        <v>155</v>
      </c>
      <c r="Y8" s="3" t="s">
        <v>683</v>
      </c>
      <c r="AD8" s="3" t="s">
        <v>684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685</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686</v>
      </c>
      <c r="C9" s="17"/>
      <c r="D9" s="17"/>
      <c r="E9" s="17"/>
      <c r="F9" s="17"/>
      <c r="G9" s="11"/>
      <c r="I9" s="3" t="s">
        <v>146</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133</v>
      </c>
      <c r="V9" s="3" t="s">
        <v>687</v>
      </c>
      <c r="W9" s="18" t="s">
        <v>156</v>
      </c>
      <c r="Y9" s="3" t="s">
        <v>688</v>
      </c>
      <c r="AD9" s="3" t="s">
        <v>689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690</v>
      </c>
      <c r="C10" s="17"/>
      <c r="D10" s="17"/>
      <c r="E10" s="17"/>
      <c r="F10" s="17"/>
      <c r="G10" s="11"/>
      <c r="I10" s="67" t="s">
        <v>664</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135</v>
      </c>
      <c r="V10" s="3" t="s">
        <v>691</v>
      </c>
      <c r="W10" s="19" t="s">
        <v>664</v>
      </c>
      <c r="Y10" s="3" t="s">
        <v>692</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693</v>
      </c>
      <c r="C11" s="11"/>
      <c r="D11" s="11"/>
      <c r="E11" s="11"/>
      <c r="F11" s="11"/>
      <c r="G11" s="11"/>
      <c r="I11" s="3" t="s">
        <v>694</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137</v>
      </c>
      <c r="V11" s="3" t="s">
        <v>295</v>
      </c>
      <c r="Y11" s="4" t="s">
        <v>669</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695</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669</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696</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697</v>
      </c>
      <c r="C14" s="11"/>
      <c r="D14" s="11"/>
      <c r="E14" s="11"/>
      <c r="F14" s="11"/>
      <c r="G14" s="11"/>
      <c r="J14" s="92"/>
      <c r="K14" s="91"/>
      <c r="L14" s="91"/>
      <c r="M14" s="91"/>
      <c r="N14" s="91"/>
      <c r="O14" s="91"/>
      <c r="P14" s="91"/>
      <c r="Q14" s="91"/>
      <c r="R14" s="91"/>
      <c r="S14" s="91"/>
      <c r="T14" s="91"/>
      <c r="BK14" s="13"/>
      <c r="BL14" s="13"/>
    </row>
    <row r="15" spans="1:212" ht="15" thickBot="1">
      <c r="B15" s="11" t="s">
        <v>698</v>
      </c>
      <c r="C15" s="11"/>
      <c r="D15" s="11"/>
      <c r="E15" s="11"/>
      <c r="F15" s="11"/>
      <c r="G15" s="11"/>
      <c r="J15" s="92"/>
      <c r="K15" s="91"/>
      <c r="L15" s="91"/>
      <c r="M15" s="91"/>
      <c r="N15" s="91"/>
      <c r="O15" s="91"/>
      <c r="P15" s="91"/>
      <c r="Q15" s="91"/>
      <c r="R15" s="91"/>
      <c r="S15" s="91"/>
      <c r="T15" s="91"/>
      <c r="BK15" s="13"/>
      <c r="BL15" s="13"/>
    </row>
    <row r="16" spans="1:212" ht="15.75" thickTop="1">
      <c r="B16" s="11" t="s">
        <v>699</v>
      </c>
      <c r="C16" s="11"/>
      <c r="D16" s="11"/>
      <c r="E16" s="11"/>
      <c r="F16" s="11"/>
      <c r="G16" s="11"/>
      <c r="J16" s="92"/>
      <c r="K16" s="91"/>
      <c r="L16" s="91"/>
      <c r="M16" s="91"/>
      <c r="N16" s="91"/>
      <c r="O16" s="91"/>
      <c r="P16" s="91"/>
      <c r="Q16" s="91"/>
      <c r="R16" s="91"/>
      <c r="S16" s="91"/>
      <c r="T16" s="91"/>
      <c r="BJ16" s="268" t="s">
        <v>700</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701</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702</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703</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704</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705</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706</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707</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708</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xml:space="preserve">Network Adequacy Certification Tool (NACT); 
</v>
      </c>
      <c r="BQ24" s="251" t="str">
        <f>IF(ISNUMBER(FIND(analysismethod9,'III_Plan comp 438.68 {Plan 1}'!J$15)),"",'III_Plan comp 438.68 {Plan 1}'!J$15&amp;analysismethod9)</f>
        <v xml:space="preserve">Network Adequacy Certification Tool (NACT); 
</v>
      </c>
      <c r="BR24" s="251" t="str">
        <f>IF(ISNUMBER(FIND(analysismethod9,'III_Plan comp 438.68 {Plan 1}'!K$15)),"",'III_Plan comp 438.68 {Plan 1}'!K$15&amp;analysismethod9)</f>
        <v xml:space="preserve">Network Adequacy Certification Tool (NACT); 
</v>
      </c>
      <c r="BS24" s="251" t="str">
        <f>IF(ISNUMBER(FIND(analysismethod9,'III_Plan comp 438.68 {Plan 1}'!L$15)),"",'III_Plan comp 438.68 {Plan 1}'!L$15&amp;analysismethod9)</f>
        <v xml:space="preserve">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xml:space="preserve">Network Adequacy Certification Tool (NACT);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709</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Language Capabilities: Contract
IHCP: Contract/Good-faith effort to contract; 
</v>
      </c>
      <c r="BQ25" s="254" t="str">
        <f>IF(ISNUMBER(FIND(analysismethod10,'III_Plan comp 438.68 {Plan 1}'!J$15)),"",'III_Plan comp 438.68 {Plan 1}'!J$15&amp;analysismethod10)</f>
        <v xml:space="preserve">Language Capabilities: Contract
IHCP: Contract/Good-faith effort to contract; 
</v>
      </c>
      <c r="BR25" s="254" t="str">
        <f>IF(ISNUMBER(FIND(analysismethod10,'III_Plan comp 438.68 {Plan 1}'!K$15)),"",'III_Plan comp 438.68 {Plan 1}'!K$15&amp;analysismethod10)</f>
        <v xml:space="preserve">Language Capabilities: Contract
IHCP: Contract/Good-faith effort to contract; 
</v>
      </c>
      <c r="BS25" s="254" t="str">
        <f>IF(ISNUMBER(FIND(analysismethod10,'III_Plan comp 438.68 {Plan 1}'!L$15)),"",'III_Plan comp 438.68 {Plan 1}'!L$15&amp;analysismethod10)</f>
        <v xml:space="preserve">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xml:space="preserve">Language Capabilities: Contract
IHCP: Contract/Good-faith effort to contract;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710</v>
      </c>
      <c r="C26" s="11"/>
      <c r="D26" s="11"/>
      <c r="E26" s="11"/>
      <c r="F26" s="11"/>
      <c r="G26" s="11"/>
      <c r="J26" s="92"/>
      <c r="K26" s="91"/>
      <c r="L26" s="91"/>
      <c r="M26" s="91"/>
      <c r="N26" s="91"/>
      <c r="O26" s="91"/>
      <c r="P26" s="91"/>
      <c r="Q26" s="91"/>
      <c r="R26" s="91"/>
      <c r="S26" s="91"/>
      <c r="T26" s="91"/>
      <c r="BK26" s="13"/>
      <c r="BL26" s="13"/>
    </row>
    <row r="27" spans="2:163" ht="15" thickBot="1">
      <c r="B27" s="11" t="s">
        <v>711</v>
      </c>
      <c r="C27" s="11"/>
      <c r="D27" s="11"/>
      <c r="E27" s="11"/>
      <c r="F27" s="11"/>
      <c r="G27" s="11"/>
      <c r="J27" s="92"/>
      <c r="K27" s="91"/>
      <c r="L27" s="91"/>
      <c r="M27" s="91"/>
      <c r="N27" s="91"/>
      <c r="O27" s="91"/>
      <c r="P27" s="91"/>
      <c r="Q27" s="91"/>
      <c r="R27" s="91"/>
      <c r="S27" s="91"/>
      <c r="T27" s="91"/>
      <c r="BK27" s="13"/>
      <c r="BL27" s="13"/>
    </row>
    <row r="28" spans="2:163" ht="15.75" thickTop="1">
      <c r="B28" s="11" t="s">
        <v>712</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c>
      <c r="BN28" s="248" t="str">
        <f>IF(ISNUMBER(FIND(analysismethod1,'III_Plan comp 438.68 {Plan 2}'!G$15)),"",'III_Plan comp 438.68 {Plan 2}'!G$15&amp;analysismethod1)</f>
        <v xml:space="preserve">Network Adequacy Certification Tool (NACT); 
Geomapping; 
</v>
      </c>
      <c r="BO28" s="248" t="str">
        <f>IF(ISNUMBER(FIND(analysismethod1,'III_Plan comp 438.68 {Plan 2}'!H$15)),"",'III_Plan comp 438.68 {Plan 2}'!H$15&amp;analysismethod1)</f>
        <v xml:space="preserve">Network Adequacy Certification Tool (NACT); 
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Network Adequacy Certification Tool (NACT); 
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Contract/Good faith effort to contract ; 
Network Adequacy Certification Tool (NACT); 
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713</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714</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715</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716</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717</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718</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719</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Network Adequacy Certification Tool (NACT); 
Geomapping; 
Timely Access Data Tool (TADT); 
</v>
      </c>
      <c r="BN35" s="251" t="str">
        <f>IF(ISNUMBER(FIND(analysismethod8,'III_Plan comp 438.68 {Plan 2}'!G$15)),"",'III_Plan comp 438.68 {Plan 2}'!G$15&amp;analysismethod8)</f>
        <v xml:space="preserve">Network Adequacy Certification Tool (NACT); 
Timely Access Data Tool (TADT); 
</v>
      </c>
      <c r="BO35" s="251" t="str">
        <f>IF(ISNUMBER(FIND(analysismethod8,'III_Plan comp 438.68 {Plan 2}'!H$15)),"",'III_Plan comp 438.68 {Plan 2}'!H$15&amp;analysismethod8)</f>
        <v xml:space="preserve">Network Adequacy Certification Tool (NACT); 
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Network Adequacy Certification Tool (NACT); 
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Contract/Good faith effort to contract ; 
Network Adequacy Certification Tool (NACT); 
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720</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c>
      <c r="BN36" s="251" t="str">
        <f>IF(ISNUMBER(FIND(analysismethod9,'III_Plan comp 438.68 {Plan 2}'!G$15)),"",'III_Plan comp 438.68 {Plan 2}'!G$15&amp;analysismethod9)</f>
        <v/>
      </c>
      <c r="BO36" s="251" t="str">
        <f>IF(ISNUMBER(FIND(analysismethod9,'III_Plan comp 438.68 {Plan 2}'!H$15)),"",'III_Plan comp 438.68 {Plan 2}'!H$15&amp;analysismethod9)</f>
        <v/>
      </c>
      <c r="BP36" s="251" t="str">
        <f>IF(ISNUMBER(FIND(analysismethod9,'III_Plan comp 438.68 {Plan 2}'!I$15)),"",'III_Plan comp 438.68 {Plan 2}'!I$15&amp;analysismethod9)</f>
        <v/>
      </c>
      <c r="BQ36" s="251" t="str">
        <f>IF(ISNUMBER(FIND(analysismethod9,'III_Plan comp 438.68 {Plan 2}'!J$15)),"",'III_Plan comp 438.68 {Plan 2}'!J$15&amp;analysismethod9)</f>
        <v/>
      </c>
      <c r="BR36" s="251" t="str">
        <f>IF(ISNUMBER(FIND(analysismethod9,'III_Plan comp 438.68 {Plan 2}'!K$15)),"",'III_Plan comp 438.68 {Plan 2}'!K$15&amp;analysismethod9)</f>
        <v xml:space="preserve">Timely Access Data Tool (TADT); 
Network Adequacy Certification Tool (NACT); 
</v>
      </c>
      <c r="BS36" s="251" t="str">
        <f>IF(ISNUMBER(FIND(analysismethod9,'III_Plan comp 438.68 {Plan 2}'!L$15)),"",'III_Plan comp 438.68 {Plan 2}'!L$15&amp;analysismethod9)</f>
        <v xml:space="preserve">Timely Access Data Tool (TADT); 
Network Adequacy Certification Tool (NACT); 
</v>
      </c>
      <c r="BT36" s="251" t="str">
        <f>IF(ISNUMBER(FIND(analysismethod9,'III_Plan comp 438.68 {Plan 2}'!M$15)),"",'III_Plan comp 438.68 {Plan 2}'!M$15&amp;analysismethod9)</f>
        <v xml:space="preserve">Timely Access Data Tool (TADT); 
Network Adequacy Certification Tool (NACT); 
</v>
      </c>
      <c r="BU36" s="251" t="str">
        <f>IF(ISNUMBER(FIND(analysismethod9,'III_Plan comp 438.68 {Plan 2}'!N$15)),"",'III_Plan comp 438.68 {Plan 2}'!N$15&amp;analysismethod9)</f>
        <v xml:space="preserve">Timely Access Data Tool (TADT); 
Network Adequacy Certification Tool (NACT); 
</v>
      </c>
      <c r="BV36" s="251" t="str">
        <f>IF(ISNUMBER(FIND(analysismethod9,'III_Plan comp 438.68 {Plan 2}'!O$15)),"",'III_Plan comp 438.68 {Plan 2}'!O$15&amp;analysismethod9)</f>
        <v xml:space="preserve">Network Adequacy Certification Tool (NACT); 
</v>
      </c>
      <c r="BW36" s="251" t="str">
        <f>IF(ISNUMBER(FIND(analysismethod9,'III_Plan comp 438.68 {Plan 2}'!P$15)),"",'III_Plan comp 438.68 {Plan 2}'!P$15&amp;analysismethod9)</f>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721</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Network Adequacy Certification Tool (NACT); 
Geomapping; 
Language Capabilities: Contract
IHCP: Contract/Good-faith effort to contract; 
</v>
      </c>
      <c r="BN37" s="254" t="str">
        <f>IF(ISNUMBER(FIND(analysismethod10,'III_Plan comp 438.68 {Plan 2}'!G$15)),"",'III_Plan comp 438.68 {Plan 2}'!G$15&amp;analysismethod10)</f>
        <v xml:space="preserve">Network Adequacy Certification Tool (NACT); 
Language Capabilities: Contract
IHCP: Contract/Good-faith effort to contract; 
</v>
      </c>
      <c r="BO37" s="254" t="str">
        <f>IF(ISNUMBER(FIND(analysismethod10,'III_Plan comp 438.68 {Plan 2}'!H$15)),"",'III_Plan comp 438.68 {Plan 2}'!H$15&amp;analysismethod10)</f>
        <v xml:space="preserve">Network Adequacy Certification Tool (NACT); 
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Network Adequacy Certification Tool (NACT); 
Language Capabilities: Contract
IHCP: Contract/Good-faith effort to contract; 
</v>
      </c>
      <c r="BR37" s="254" t="str">
        <f>IF(ISNUMBER(FIND(analysismethod10,'III_Plan comp 438.68 {Plan 2}'!K$15)),"",'III_Plan comp 438.68 {Plan 2}'!K$15&amp;analysismethod10)</f>
        <v xml:space="preserve">Timely Access Data Tool (TADT); 
Language Capabilities: Contract
IHCP: Contract/Good-faith effort to contract; 
</v>
      </c>
      <c r="BS37" s="254" t="str">
        <f>IF(ISNUMBER(FIND(analysismethod10,'III_Plan comp 438.68 {Plan 2}'!L$15)),"",'III_Plan comp 438.68 {Plan 2}'!L$15&amp;analysismethod10)</f>
        <v xml:space="preserve">Timely Access Data Tool (TADT); 
Language Capabilities: Contract
IHCP: Contract/Good-faith effort to contract; 
</v>
      </c>
      <c r="BT37" s="254" t="str">
        <f>IF(ISNUMBER(FIND(analysismethod10,'III_Plan comp 438.68 {Plan 2}'!M$15)),"",'III_Plan comp 438.68 {Plan 2}'!M$15&amp;analysismethod10)</f>
        <v xml:space="preserve">Timely Access Data Tool (TADT); 
Language Capabilities: Contract
IHCP: Contract/Good-faith effort to contract; 
</v>
      </c>
      <c r="BU37" s="254" t="str">
        <f>IF(ISNUMBER(FIND(analysismethod10,'III_Plan comp 438.68 {Plan 2}'!N$15)),"",'III_Plan comp 438.68 {Plan 2}'!N$15&amp;analysismethod10)</f>
        <v xml:space="preserve">Timely Access Data Tool (TADT); 
Language Capabilities: Contract
IHCP: Contract/Good-faith effort to contract; 
</v>
      </c>
      <c r="BV37" s="254" t="str">
        <f>IF(ISNUMBER(FIND(analysismethod10,'III_Plan comp 438.68 {Plan 2}'!O$15)),"",'III_Plan comp 438.68 {Plan 2}'!O$15&amp;analysismethod10)</f>
        <v xml:space="preserve">Language Capabilities: Contract
IHCP: Contract/Good-faith effort to contract; 
</v>
      </c>
      <c r="BW37" s="254" t="str">
        <f>IF(ISNUMBER(FIND(analysismethod10,'III_Plan comp 438.68 {Plan 2}'!P$15)),"",'III_Plan comp 438.68 {Plan 2}'!P$15&amp;analysismethod10)</f>
        <v xml:space="preserve">Contract/Good faith effort to contract ; 
Network Adequacy Certification Tool (NACT); 
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722</v>
      </c>
      <c r="C38" s="12"/>
      <c r="D38" s="12"/>
      <c r="E38" s="12"/>
      <c r="F38" s="12"/>
      <c r="G38" s="12"/>
      <c r="J38" s="12"/>
      <c r="K38" s="12"/>
      <c r="L38" s="12"/>
      <c r="M38" s="12"/>
      <c r="N38" s="12"/>
      <c r="O38" s="12"/>
      <c r="P38" s="12"/>
      <c r="Q38" s="12"/>
      <c r="R38" s="12"/>
      <c r="S38" s="12"/>
      <c r="T38" s="12"/>
      <c r="BK38" s="12"/>
      <c r="BL38" s="12"/>
    </row>
    <row r="39" spans="2:163" ht="15" thickBot="1">
      <c r="B39" s="12" t="s">
        <v>723</v>
      </c>
      <c r="C39" s="12"/>
      <c r="D39" s="12"/>
      <c r="E39" s="12"/>
      <c r="F39" s="12"/>
      <c r="G39" s="12"/>
      <c r="J39" s="12"/>
      <c r="K39" s="12"/>
      <c r="L39" s="12"/>
      <c r="M39" s="12"/>
      <c r="N39" s="12"/>
      <c r="O39" s="12"/>
      <c r="P39" s="12"/>
      <c r="Q39" s="12"/>
      <c r="R39" s="12"/>
      <c r="S39" s="12"/>
      <c r="T39" s="12"/>
      <c r="BK39" s="12"/>
      <c r="BL39" s="12"/>
    </row>
    <row r="40" spans="2:163" ht="15.75" thickTop="1">
      <c r="B40" s="12" t="s">
        <v>724</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725</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726</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727</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728</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729</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730</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731</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732</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xml:space="preserve">Network Adequacy Certification Tool (NACT);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xml:space="preserve">Network Adequacy Certification Tool (NACT);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Network Adequacy Certification Tool (NACT); 
</v>
      </c>
      <c r="BS48" s="251" t="str">
        <f>IF(ISNUMBER(FIND(analysismethod9,'III_Plan comp 438.68 {Plan 3}'!L$15)),"",'III_Plan comp 438.68 {Plan 3}'!L$15&amp;analysismethod9)</f>
        <v xml:space="preserve">Network Adequacy Certification Tool (NACT); 
</v>
      </c>
      <c r="BT48" s="251" t="str">
        <f>IF(ISNUMBER(FIND(analysismethod9,'III_Plan comp 438.68 {Plan 3}'!M$15)),"",'III_Plan comp 438.68 {Plan 3}'!M$15&amp;analysismethod9)</f>
        <v xml:space="preserve">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xml:space="preserve">Network Adequacy Certification Tool (NACT);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733</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Language Capabilities: Contract
IHCP: Contract/Good-faith effort to contract; 
</v>
      </c>
      <c r="BQ49" s="254" t="str">
        <f>IF(ISNUMBER(FIND(analysismethod10,'III_Plan comp 438.68 {Plan 1}'!J$15)),"",'III_Plan comp 438.68 {Plan 1}'!J$15&amp;analysismethod10)</f>
        <v xml:space="preserve">Language Capabilities: Contract
IHCP: Contract/Good-faith effort to contract; 
</v>
      </c>
      <c r="BR49" s="254" t="str">
        <f>IF(ISNUMBER(FIND(analysismethod10,'III_Plan comp 438.68 {Plan 1}'!K$15)),"",'III_Plan comp 438.68 {Plan 1}'!K$15&amp;analysismethod10)</f>
        <v xml:space="preserve">Language Capabilities: Contract
IHCP: Contract/Good-faith effort to contract; 
</v>
      </c>
      <c r="BS49" s="254" t="str">
        <f>IF(ISNUMBER(FIND(analysismethod10,'III_Plan comp 438.68 {Plan 1}'!L$15)),"",'III_Plan comp 438.68 {Plan 1}'!L$15&amp;analysismethod10)</f>
        <v xml:space="preserve">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xml:space="preserve">Language Capabilities: Contract
IHCP: Contract/Good-faith effort to contract;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734</v>
      </c>
      <c r="C50" s="11"/>
      <c r="D50" s="11"/>
      <c r="E50" s="11"/>
      <c r="F50" s="11"/>
      <c r="G50" s="11"/>
      <c r="J50" s="11"/>
      <c r="K50" s="11"/>
      <c r="L50" s="11"/>
      <c r="M50" s="11"/>
      <c r="N50" s="11"/>
      <c r="O50" s="11"/>
      <c r="P50" s="11"/>
      <c r="Q50" s="11"/>
      <c r="R50" s="11"/>
      <c r="S50" s="11"/>
      <c r="T50" s="11"/>
      <c r="BK50" s="11"/>
      <c r="BL50" s="11"/>
    </row>
    <row r="51" spans="2:163" ht="15" thickBot="1">
      <c r="B51" s="11" t="s">
        <v>735</v>
      </c>
      <c r="C51" s="11"/>
      <c r="D51" s="11"/>
      <c r="E51" s="11"/>
      <c r="F51" s="11"/>
      <c r="G51" s="11"/>
      <c r="J51" s="11"/>
      <c r="K51" s="11"/>
      <c r="L51" s="11"/>
      <c r="M51" s="11"/>
      <c r="N51" s="11"/>
      <c r="O51" s="11"/>
      <c r="P51" s="11"/>
      <c r="Q51" s="11"/>
      <c r="R51" s="11"/>
      <c r="S51" s="11"/>
      <c r="T51" s="11"/>
      <c r="BK51" s="11"/>
      <c r="BL51" s="11"/>
    </row>
    <row r="52" spans="2:163" ht="15.75" thickTop="1">
      <c r="B52" s="11" t="s">
        <v>736</v>
      </c>
      <c r="C52" s="11"/>
      <c r="D52" s="11"/>
      <c r="E52" s="11"/>
      <c r="F52" s="11"/>
      <c r="G52" s="11"/>
      <c r="J52" s="11"/>
      <c r="K52" s="11"/>
      <c r="L52" s="11"/>
      <c r="M52" s="11"/>
      <c r="N52" s="11"/>
      <c r="O52" s="11"/>
      <c r="P52" s="11"/>
      <c r="Q52" s="11"/>
      <c r="R52" s="11"/>
      <c r="S52" s="11"/>
      <c r="T52" s="11"/>
      <c r="BJ52" s="268" t="s">
        <v>109</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737</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xml:space="preserve">Network Adequacy Certification Tool (NACT); 
</v>
      </c>
      <c r="BO60" s="251" t="str">
        <f>IF(ISNUMBER(FIND(analysismethod9,'III_Plan comp 438.68 {Plan 4}'!H$15)),"",'III_Plan comp 438.68 {Plan 4}'!H$15&amp;analysismethod9)</f>
        <v xml:space="preserve">Network Adequacy Certification Tool (NACT); 
</v>
      </c>
      <c r="BP60" s="251" t="str">
        <f>IF(ISNUMBER(FIND(analysismethod9,'III_Plan comp 438.68 {Plan 4}'!I$15)),"",'III_Plan comp 438.68 {Plan 4}'!I$15&amp;analysismethod9)</f>
        <v xml:space="preserve">Network Adequacy Certification Tool (NACT); 
</v>
      </c>
      <c r="BQ60" s="251" t="str">
        <f>IF(ISNUMBER(FIND(analysismethod9,'III_Plan comp 438.68 {Plan 4}'!J$15)),"",'III_Plan comp 438.68 {Plan 4}'!J$15&amp;analysismethod9)</f>
        <v xml:space="preserve">Network Adequacy Certification Tool (NACT);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Network Adequacy Certification Tool (NACT); 
</v>
      </c>
      <c r="BW60" s="251" t="str">
        <f>IF(ISNUMBER(FIND(analysismethod9,'III_Plan comp 438.68 {Plan 4}'!P$15)),"",'III_Plan comp 438.68 {Plan 4}'!P$15&amp;analysismethod9)</f>
        <v xml:space="preserve">Network Adequacy Certification Tool (NACT);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Language Capabilities: Contract
IHCP: Contract/Good-faith effort to contract; 
</v>
      </c>
      <c r="BO61" s="254" t="str">
        <f>IF(ISNUMBER(FIND(analysismethod10,'III_Plan comp 438.68 {Plan 4}'!H$15)),"",'III_Plan comp 438.68 {Plan 4}'!H$15&amp;analysismethod10)</f>
        <v xml:space="preserve">Language Capabilities: Contract
IHCP: Contract/Good-faith effort to contract; 
</v>
      </c>
      <c r="BP61" s="254" t="str">
        <f>IF(ISNUMBER(FIND(analysismethod10,'III_Plan comp 438.68 {Plan 4}'!I$15)),"",'III_Plan comp 438.68 {Plan 4}'!I$15&amp;analysismethod10)</f>
        <v xml:space="preserve">Language Capabilities: Contract
IHCP: Contract/Good-faith effort to contract; 
</v>
      </c>
      <c r="BQ61" s="254" t="str">
        <f>IF(ISNUMBER(FIND(analysismethod10,'III_Plan comp 438.68 {Plan 4}'!J$15)),"",'III_Plan comp 438.68 {Plan 4}'!J$15&amp;analysismethod10)</f>
        <v xml:space="preserve">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Language Capabilities: Contract
IHCP: Contract/Good-faith effort to contract; 
</v>
      </c>
      <c r="BW61" s="254" t="str">
        <f>IF(ISNUMBER(FIND(analysismethod10,'III_Plan comp 438.68 {Plan 4}'!P$15)),"",'III_Plan comp 438.68 {Plan 4}'!P$15&amp;analysismethod10)</f>
        <v xml:space="preserve">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110</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Network Adequacy Certification Tool (NACT); 
</v>
      </c>
      <c r="BM72" s="251" t="str">
        <f>IF(ISNUMBER(FIND(analysismethod9,'III_Plan comp 438.68 {Plan 5}'!F$15)),"",'III_Plan comp 438.68 {Plan 5}'!F$15&amp;analysismethod9)</f>
        <v xml:space="preserve">Network Adequacy Certification Tool (NACT); 
</v>
      </c>
      <c r="BN72" s="251" t="str">
        <f>IF(ISNUMBER(FIND(analysismethod9,'III_Plan comp 438.68 {Plan 5}'!G$15)),"",'III_Plan comp 438.68 {Plan 5}'!G$15&amp;analysismethod9)</f>
        <v xml:space="preserve">Network Adequacy Certification Tool (NACT); 
</v>
      </c>
      <c r="BO72" s="251" t="str">
        <f>IF(ISNUMBER(FIND(analysismethod9,'III_Plan comp 438.68 {Plan 5}'!H$15)),"",'III_Plan comp 438.68 {Plan 5}'!H$15&amp;analysismethod9)</f>
        <v xml:space="preserve">Network Adequacy Certification Tool (NACT); 
</v>
      </c>
      <c r="BP72" s="251" t="str">
        <f>IF(ISNUMBER(FIND(analysismethod9,'III_Plan comp 438.68 {Plan 5}'!I$15)),"",'III_Plan comp 438.68 {Plan 5}'!I$15&amp;analysismethod9)</f>
        <v xml:space="preserve">Network Adequacy Certification Tool (NACT); 
</v>
      </c>
      <c r="BQ72" s="251" t="str">
        <f>IF(ISNUMBER(FIND(analysismethod9,'III_Plan comp 438.68 {Plan 5}'!J$15)),"",'III_Plan comp 438.68 {Plan 5}'!J$15&amp;analysismethod9)</f>
        <v xml:space="preserve">Network Adequacy Certification Tool (NACT); 
</v>
      </c>
      <c r="BR72" s="251" t="str">
        <f>IF(ISNUMBER(FIND(analysismethod9,'III_Plan comp 438.68 {Plan 5}'!K$15)),"",'III_Plan comp 438.68 {Plan 5}'!K$15&amp;analysismethod9)</f>
        <v xml:space="preserve">Network Adequacy Certification Tool (NACT); 
</v>
      </c>
      <c r="BS72" s="251" t="str">
        <f>IF(ISNUMBER(FIND(analysismethod9,'III_Plan comp 438.68 {Plan 5}'!L$15)),"",'III_Plan comp 438.68 {Plan 5}'!L$15&amp;analysismethod9)</f>
        <v xml:space="preserve">Network Adequacy Certification Tool (NACT); 
</v>
      </c>
      <c r="BT72" s="251" t="str">
        <f>IF(ISNUMBER(FIND(analysismethod9,'III_Plan comp 438.68 {Plan 5}'!M$15)),"",'III_Plan comp 438.68 {Plan 5}'!M$15&amp;analysismethod9)</f>
        <v xml:space="preserve">Network Adequacy Certification Tool (NACT); 
</v>
      </c>
      <c r="BU72" s="251" t="str">
        <f>IF(ISNUMBER(FIND(analysismethod9,'III_Plan comp 438.68 {Plan 5}'!N$15)),"",'III_Plan comp 438.68 {Plan 5}'!N$15&amp;analysismethod9)</f>
        <v xml:space="preserve">Network Adequacy Certification Tool (NACT); 
</v>
      </c>
      <c r="BV72" s="251" t="str">
        <f>IF(ISNUMBER(FIND(analysismethod9,'III_Plan comp 438.68 {Plan 5}'!O$15)),"",'III_Plan comp 438.68 {Plan 5}'!O$15&amp;analysismethod9)</f>
        <v xml:space="preserve">Network Adequacy Certification Tool (NACT); 
</v>
      </c>
      <c r="BW72" s="251" t="str">
        <f>IF(ISNUMBER(FIND(analysismethod9,'III_Plan comp 438.68 {Plan 5}'!P$15)),"",'III_Plan comp 438.68 {Plan 5}'!P$15&amp;analysismethod9)</f>
        <v xml:space="preserve">Network Adequacy Certification Tool (NACT);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Language Capabilities: Contract
IHCP: Contract/Good-faith effort to contract; 
</v>
      </c>
      <c r="BM73" s="254" t="str">
        <f>IF(ISNUMBER(FIND(analysismethod10,'III_Plan comp 438.68 {Plan 5}'!F$15)),"",'III_Plan comp 438.68 {Plan 5}'!F$15&amp;analysismethod10)</f>
        <v xml:space="preserve">Language Capabilities: Contract
IHCP: Contract/Good-faith effort to contract; 
</v>
      </c>
      <c r="BN73" s="254" t="str">
        <f>IF(ISNUMBER(FIND(analysismethod10,'III_Plan comp 438.68 {Plan 5}'!G$15)),"",'III_Plan comp 438.68 {Plan 5}'!G$15&amp;analysismethod10)</f>
        <v xml:space="preserve">Language Capabilities: Contract
IHCP: Contract/Good-faith effort to contract; 
</v>
      </c>
      <c r="BO73" s="254" t="str">
        <f>IF(ISNUMBER(FIND(analysismethod10,'III_Plan comp 438.68 {Plan 5}'!H$15)),"",'III_Plan comp 438.68 {Plan 5}'!H$15&amp;analysismethod10)</f>
        <v xml:space="preserve">Language Capabilities: Contract
IHCP: Contract/Good-faith effort to contract; 
</v>
      </c>
      <c r="BP73" s="254" t="str">
        <f>IF(ISNUMBER(FIND(analysismethod10,'III_Plan comp 438.68 {Plan 5}'!I$15)),"",'III_Plan comp 438.68 {Plan 5}'!I$15&amp;analysismethod10)</f>
        <v xml:space="preserve">Language Capabilities: Contract
IHCP: Contract/Good-faith effort to contract; 
</v>
      </c>
      <c r="BQ73" s="254" t="str">
        <f>IF(ISNUMBER(FIND(analysismethod10,'III_Plan comp 438.68 {Plan 5}'!J$15)),"",'III_Plan comp 438.68 {Plan 5}'!J$15&amp;analysismethod10)</f>
        <v xml:space="preserve">Language Capabilities: Contract
IHCP: Contract/Good-faith effort to contract; 
</v>
      </c>
      <c r="BR73" s="254" t="str">
        <f>IF(ISNUMBER(FIND(analysismethod10,'III_Plan comp 438.68 {Plan 5}'!K$15)),"",'III_Plan comp 438.68 {Plan 5}'!K$15&amp;analysismethod10)</f>
        <v xml:space="preserve">Language Capabilities: Contract
IHCP: Contract/Good-faith effort to contract; 
</v>
      </c>
      <c r="BS73" s="254" t="str">
        <f>IF(ISNUMBER(FIND(analysismethod10,'III_Plan comp 438.68 {Plan 5}'!L$15)),"",'III_Plan comp 438.68 {Plan 5}'!L$15&amp;analysismethod10)</f>
        <v xml:space="preserve">Language Capabilities: Contract
IHCP: Contract/Good-faith effort to contract; 
</v>
      </c>
      <c r="BT73" s="254" t="str">
        <f>IF(ISNUMBER(FIND(analysismethod10,'III_Plan comp 438.68 {Plan 5}'!M$15)),"",'III_Plan comp 438.68 {Plan 5}'!M$15&amp;analysismethod10)</f>
        <v xml:space="preserve">Language Capabilities: Contract
IHCP: Contract/Good-faith effort to contract; 
</v>
      </c>
      <c r="BU73" s="254" t="str">
        <f>IF(ISNUMBER(FIND(analysismethod10,'III_Plan comp 438.68 {Plan 5}'!N$15)),"",'III_Plan comp 438.68 {Plan 5}'!N$15&amp;analysismethod10)</f>
        <v xml:space="preserve">Language Capabilities: Contract
IHCP: Contract/Good-faith effort to contract; 
</v>
      </c>
      <c r="BV73" s="254" t="str">
        <f>IF(ISNUMBER(FIND(analysismethod10,'III_Plan comp 438.68 {Plan 5}'!O$15)),"",'III_Plan comp 438.68 {Plan 5}'!O$15&amp;analysismethod10)</f>
        <v xml:space="preserve">Language Capabilities: Contract
IHCP: Contract/Good-faith effort to contract; 
</v>
      </c>
      <c r="BW73" s="254" t="str">
        <f>IF(ISNUMBER(FIND(analysismethod10,'III_Plan comp 438.68 {Plan 5}'!P$15)),"",'III_Plan comp 438.68 {Plan 5}'!P$15&amp;analysismethod10)</f>
        <v xml:space="preserve">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111</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xml:space="preserve">Network Adequacy Certification Tool (NACT); 
</v>
      </c>
      <c r="BO84" s="251" t="str">
        <f>IF(ISNUMBER(FIND(analysismethod9,'III_Plan comp 438.68 {Plan 6}'!H$15)),"",'III_Plan comp 438.68 {Plan 6}'!H$15&amp;analysismethod9)</f>
        <v xml:space="preserve">Network Adequacy Certification Tool (NACT); 
</v>
      </c>
      <c r="BP84" s="251" t="str">
        <f>IF(ISNUMBER(FIND(analysismethod9,'III_Plan comp 438.68 {Plan 6}'!I$15)),"",'III_Plan comp 438.68 {Plan 6}'!I$15&amp;analysismethod9)</f>
        <v xml:space="preserve">Network Adequacy Certification Tool (NACT); 
</v>
      </c>
      <c r="BQ84" s="251" t="str">
        <f>IF(ISNUMBER(FIND(analysismethod9,'III_Plan comp 438.68 {Plan 6}'!J$15)),"",'III_Plan comp 438.68 {Plan 6}'!J$15&amp;analysismethod9)</f>
        <v xml:space="preserve">Network Adequacy Certification Tool (NACT);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Network Adequacy Certification Tool (NACT); 
</v>
      </c>
      <c r="BW84" s="251" t="str">
        <f>IF(ISNUMBER(FIND(analysismethod9,'III_Plan comp 438.68 {Plan 6}'!P$15)),"",'III_Plan comp 438.68 {Plan 6}'!P$15&amp;analysismethod9)</f>
        <v xml:space="preserve">Network Adequacy Certification Tool (NACT);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Language Capabilities: Contract
IHCP: Contract/Good-faith effort to contract; 
</v>
      </c>
      <c r="BO85" s="254" t="str">
        <f>IF(ISNUMBER(FIND(analysismethod10,'III_Plan comp 438.68 {Plan 6}'!H$15)),"",'III_Plan comp 438.68 {Plan 6}'!H$15&amp;analysismethod10)</f>
        <v xml:space="preserve">Language Capabilities: Contract
IHCP: Contract/Good-faith effort to contract; 
</v>
      </c>
      <c r="BP85" s="254" t="str">
        <f>IF(ISNUMBER(FIND(analysismethod10,'III_Plan comp 438.68 {Plan 6}'!I$15)),"",'III_Plan comp 438.68 {Plan 6}'!I$15&amp;analysismethod10)</f>
        <v xml:space="preserve">Language Capabilities: Contract
IHCP: Contract/Good-faith effort to contract; 
</v>
      </c>
      <c r="BQ85" s="254" t="str">
        <f>IF(ISNUMBER(FIND(analysismethod10,'III_Plan comp 438.68 {Plan 6}'!J$15)),"",'III_Plan comp 438.68 {Plan 6}'!J$15&amp;analysismethod10)</f>
        <v xml:space="preserve">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Language Capabilities: Contract
IHCP: Contract/Good-faith effort to contract; 
</v>
      </c>
      <c r="BW85" s="254" t="str">
        <f>IF(ISNUMBER(FIND(analysismethod10,'III_Plan comp 438.68 {Plan 6}'!P$15)),"",'III_Plan comp 438.68 {Plan 6}'!P$15&amp;analysismethod10)</f>
        <v xml:space="preserve">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112</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xml:space="preserve">Network Adequacy Certification Tool (NACT);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xml:space="preserve">Network Adequacy Certification Tool (NACT);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Network Adequacy Certification Tool (NACT); 
</v>
      </c>
      <c r="BS96" s="251" t="str">
        <f>IF(ISNUMBER(FIND(analysismethod9,'III_Plan comp 438.68 {Plan 7}'!L$15)),"",'III_Plan comp 438.68 {Plan 7}'!L$15&amp;analysismethod9)</f>
        <v xml:space="preserve">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xml:space="preserve">Network Adequacy Certification Tool (NACT);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Language Capabilities: Contract
IHCP: Contract/Good-faith effort to contract; 
</v>
      </c>
      <c r="BS97" s="254" t="str">
        <f>IF(ISNUMBER(FIND(analysismethod10,'III_Plan comp 438.68 {Plan 7}'!L$15)),"",'III_Plan comp 438.68 {Plan 7}'!L$15&amp;analysismethod10)</f>
        <v xml:space="preserve">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113</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xml:space="preserve">Network Adequacy Certification Tool (NACT); 
</v>
      </c>
      <c r="BN108" s="251" t="str">
        <f>IF(ISNUMBER(FIND(analysismethod9,'III_Plan comp 438.68 {Plan 8}'!G$15)),"",'III_Plan comp 438.68 {Plan 8}'!G$15&amp;analysismethod9)</f>
        <v xml:space="preserve">Network Adequacy Certification Tool (NACT); 
</v>
      </c>
      <c r="BO108" s="251" t="str">
        <f>IF(ISNUMBER(FIND(analysismethod9,'III_Plan comp 438.68 {Plan 8}'!H$15)),"",'III_Plan comp 438.68 {Plan 8}'!H$15&amp;analysismethod9)</f>
        <v xml:space="preserve">Network Adequacy Certification Tool (NACT); 
</v>
      </c>
      <c r="BP108" s="251" t="str">
        <f>IF(ISNUMBER(FIND(analysismethod9,'III_Plan comp 438.68 {Plan 8}'!I$15)),"",'III_Plan comp 438.68 {Plan 8}'!I$15&amp;analysismethod9)</f>
        <v xml:space="preserve">Network Adequacy Certification Tool (NACT); 
</v>
      </c>
      <c r="BQ108" s="251" t="str">
        <f>IF(ISNUMBER(FIND(analysismethod9,'III_Plan comp 438.68 {Plan 8}'!J$15)),"",'III_Plan comp 438.68 {Plan 8}'!J$15&amp;analysismethod9)</f>
        <v xml:space="preserve">Network Adequacy Certification Tool (NACT); 
</v>
      </c>
      <c r="BR108" s="251" t="str">
        <f>IF(ISNUMBER(FIND(analysismethod9,'III_Plan comp 438.68 {Plan 8}'!K$15)),"",'III_Plan comp 438.68 {Plan 8}'!K$15&amp;analysismethod9)</f>
        <v xml:space="preserve">Network Adequacy Certification Tool (NACT); 
</v>
      </c>
      <c r="BS108" s="251" t="str">
        <f>IF(ISNUMBER(FIND(analysismethod9,'III_Plan comp 438.68 {Plan 8}'!L$15)),"",'III_Plan comp 438.68 {Plan 8}'!L$15&amp;analysismethod9)</f>
        <v xml:space="preserve">Network Adequacy Certification Tool (NACT); 
</v>
      </c>
      <c r="BT108" s="251" t="str">
        <f>IF(ISNUMBER(FIND(analysismethod9,'III_Plan comp 438.68 {Plan 8}'!M$15)),"",'III_Plan comp 438.68 {Plan 8}'!M$15&amp;analysismethod9)</f>
        <v xml:space="preserve">Network Adequacy Certification Tool (NACT); 
</v>
      </c>
      <c r="BU108" s="251" t="str">
        <f>IF(ISNUMBER(FIND(analysismethod9,'III_Plan comp 438.68 {Plan 8}'!N$15)),"",'III_Plan comp 438.68 {Plan 8}'!N$15&amp;analysismethod9)</f>
        <v xml:space="preserve">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Language Capabilities: Contract
IHCP: Contract/Good-faith effort to contract; 
</v>
      </c>
      <c r="BN109" s="254" t="str">
        <f>IF(ISNUMBER(FIND(analysismethod10,'III_Plan comp 438.68 {Plan 8}'!G$15)),"",'III_Plan comp 438.68 {Plan 8}'!G$15&amp;analysismethod10)</f>
        <v xml:space="preserve">Language Capabilities: Contract
IHCP: Contract/Good-faith effort to contract; 
</v>
      </c>
      <c r="BO109" s="254" t="str">
        <f>IF(ISNUMBER(FIND(analysismethod10,'III_Plan comp 438.68 {Plan 8}'!H$15)),"",'III_Plan comp 438.68 {Plan 8}'!H$15&amp;analysismethod10)</f>
        <v xml:space="preserve">Language Capabilities: Contract
IHCP: Contract/Good-faith effort to contract; 
</v>
      </c>
      <c r="BP109" s="254" t="str">
        <f>IF(ISNUMBER(FIND(analysismethod10,'III_Plan comp 438.68 {Plan 8}'!I$15)),"",'III_Plan comp 438.68 {Plan 8}'!I$15&amp;analysismethod10)</f>
        <v xml:space="preserve">Language Capabilities: Contract
IHCP: Contract/Good-faith effort to contract; 
</v>
      </c>
      <c r="BQ109" s="254" t="str">
        <f>IF(ISNUMBER(FIND(analysismethod10,'III_Plan comp 438.68 {Plan 8}'!J$15)),"",'III_Plan comp 438.68 {Plan 8}'!J$15&amp;analysismethod10)</f>
        <v xml:space="preserve">Language Capabilities: Contract
IHCP: Contract/Good-faith effort to contract; 
</v>
      </c>
      <c r="BR109" s="254" t="str">
        <f>IF(ISNUMBER(FIND(analysismethod10,'III_Plan comp 438.68 {Plan 8}'!K$15)),"",'III_Plan comp 438.68 {Plan 8}'!K$15&amp;analysismethod10)</f>
        <v xml:space="preserve">Language Capabilities: Contract
IHCP: Contract/Good-faith effort to contract; 
</v>
      </c>
      <c r="BS109" s="254" t="str">
        <f>IF(ISNUMBER(FIND(analysismethod10,'III_Plan comp 438.68 {Plan 8}'!L$15)),"",'III_Plan comp 438.68 {Plan 8}'!L$15&amp;analysismethod10)</f>
        <v xml:space="preserve">Language Capabilities: Contract
IHCP: Contract/Good-faith effort to contract; 
</v>
      </c>
      <c r="BT109" s="254" t="str">
        <f>IF(ISNUMBER(FIND(analysismethod10,'III_Plan comp 438.68 {Plan 8}'!M$15)),"",'III_Plan comp 438.68 {Plan 8}'!M$15&amp;analysismethod10)</f>
        <v xml:space="preserve">Language Capabilities: Contract
IHCP: Contract/Good-faith effort to contract; 
</v>
      </c>
      <c r="BU109" s="254" t="str">
        <f>IF(ISNUMBER(FIND(analysismethod10,'III_Plan comp 438.68 {Plan 8}'!N$15)),"",'III_Plan comp 438.68 {Plan 8}'!N$15&amp;analysismethod10)</f>
        <v xml:space="preserve">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114</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xml:space="preserve">Network Adequacy Certification Tool (NACT);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xml:space="preserve">Network Adequacy Certification Tool (NACT); 
</v>
      </c>
      <c r="BP120" s="251" t="str">
        <f>IF(ISNUMBER(FIND(analysismethod9,'III_Plan comp 438.68 {Plan 9}'!I$15)),"",'III_Plan comp 438.68 {Plan 9}'!I$15&amp;analysismethod9)</f>
        <v xml:space="preserve">Network Adequacy Certification Tool (NACT); 
</v>
      </c>
      <c r="BQ120" s="251" t="str">
        <f>IF(ISNUMBER(FIND(analysismethod9,'III_Plan comp 438.68 {Plan 9}'!J$15)),"",'III_Plan comp 438.68 {Plan 9}'!J$15&amp;analysismethod9)</f>
        <v xml:space="preserve">Network Adequacy Certification Tool (NACT); 
</v>
      </c>
      <c r="BR120" s="251" t="str">
        <f>IF(ISNUMBER(FIND(analysismethod9,'III_Plan comp 438.68 {Plan 9}'!K$15)),"",'III_Plan comp 438.68 {Plan 9}'!K$15&amp;analysismethod9)</f>
        <v xml:space="preserve">Network Adequacy Certification Tool (NACT); 
</v>
      </c>
      <c r="BS120" s="251" t="str">
        <f>IF(ISNUMBER(FIND(analysismethod9,'III_Plan comp 438.68 {Plan 9}'!L$15)),"",'III_Plan comp 438.68 {Plan 9}'!L$15&amp;analysismethod9)</f>
        <v xml:space="preserve">Network Adequacy Certification Tool (NACT); 
</v>
      </c>
      <c r="BT120" s="251" t="str">
        <f>IF(ISNUMBER(FIND(analysismethod9,'III_Plan comp 438.68 {Plan 9}'!M$15)),"",'III_Plan comp 438.68 {Plan 9}'!M$15&amp;analysismethod9)</f>
        <v xml:space="preserve">Network Adequacy Certification Tool (NACT); 
</v>
      </c>
      <c r="BU120" s="251" t="str">
        <f>IF(ISNUMBER(FIND(analysismethod9,'III_Plan comp 438.68 {Plan 9}'!N$15)),"",'III_Plan comp 438.68 {Plan 9}'!N$15&amp;analysismethod9)</f>
        <v xml:space="preserve">Network Adequacy Certification Tool (NACT); 
</v>
      </c>
      <c r="BV120" s="251" t="str">
        <f>IF(ISNUMBER(FIND(analysismethod9,'III_Plan comp 438.68 {Plan 9}'!O$15)),"",'III_Plan comp 438.68 {Plan 9}'!O$15&amp;analysismethod9)</f>
        <v xml:space="preserve">Network Adequacy Certification Tool (NACT); 
</v>
      </c>
      <c r="BW120" s="251" t="str">
        <f>IF(ISNUMBER(FIND(analysismethod9,'III_Plan comp 438.68 {Plan 9}'!P$15)),"",'III_Plan comp 438.68 {Plan 9}'!P$15&amp;analysismethod9)</f>
        <v xml:space="preserve">Network Adequacy Certification Tool (NACT);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Language Capabilities: Contract
IHCP: Contract/Good-faith effort to contract; 
</v>
      </c>
      <c r="BQ121" s="254" t="str">
        <f>IF(ISNUMBER(FIND(analysismethod10,'III_Plan comp 438.68 {Plan 1}'!J$15)),"",'III_Plan comp 438.68 {Plan 1}'!J$15&amp;analysismethod10)</f>
        <v xml:space="preserve">Language Capabilities: Contract
IHCP: Contract/Good-faith effort to contract; 
</v>
      </c>
      <c r="BR121" s="254" t="str">
        <f>IF(ISNUMBER(FIND(analysismethod10,'III_Plan comp 438.68 {Plan 1}'!K$15)),"",'III_Plan comp 438.68 {Plan 1}'!K$15&amp;analysismethod10)</f>
        <v xml:space="preserve">Language Capabilities: Contract
IHCP: Contract/Good-faith effort to contract; 
</v>
      </c>
      <c r="BS121" s="254" t="str">
        <f>IF(ISNUMBER(FIND(analysismethod10,'III_Plan comp 438.68 {Plan 1}'!L$15)),"",'III_Plan comp 438.68 {Plan 1}'!L$15&amp;analysismethod10)</f>
        <v xml:space="preserve">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xml:space="preserve">Language Capabilities: Contract
IHCP: Contract/Good-faith effort to contract;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115</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xml:space="preserve">Network Adequacy Certification Tool (NACT); 
</v>
      </c>
      <c r="BN132" s="251" t="str">
        <f>IF(ISNUMBER(FIND(analysismethod9,'III_Plan comp 438.68 {Plan 10}'!G$15)),"",'III_Plan comp 438.68 {Plan 10}'!G$15&amp;analysismethod9)</f>
        <v xml:space="preserve">Network Adequacy Certification Tool (NACT);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xml:space="preserve">Network Adequacy Certification Tool (NACT); 
</v>
      </c>
      <c r="BQ132" s="251" t="str">
        <f>IF(ISNUMBER(FIND(analysismethod9,'III_Plan comp 438.68 {Plan 10}'!J$15)),"",'III_Plan comp 438.68 {Plan 10}'!J$15&amp;analysismethod9)</f>
        <v xml:space="preserve">Network Adequacy Certification Tool (NACT); 
</v>
      </c>
      <c r="BR132" s="251" t="str">
        <f>IF(ISNUMBER(FIND(analysismethod9,'III_Plan comp 438.68 {Plan 10}'!K$15)),"",'III_Plan comp 438.68 {Plan 10}'!K$15&amp;analysismethod9)</f>
        <v xml:space="preserve">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Network Adequacy Certification Tool (NACT); 
</v>
      </c>
      <c r="BW132" s="251" t="str">
        <f>IF(ISNUMBER(FIND(analysismethod9,'III_Plan comp 438.68 {Plan 10}'!P$15)),"",'III_Plan comp 438.68 {Plan 10}'!P$15&amp;analysismethod9)</f>
        <v xml:space="preserve">Network Adequacy Certification Tool (NACT);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Language Capabilities: Contract
IHCP: Contract/Good-faith effort to contract; 
</v>
      </c>
      <c r="BN133" s="254" t="str">
        <f>IF(ISNUMBER(FIND(analysismethod10,'III_Plan comp 438.68 {Plan 10}'!G$15)),"",'III_Plan comp 438.68 {Plan 10}'!G$15&amp;analysismethod10)</f>
        <v xml:space="preserve">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Language Capabilities: Contract
IHCP: Contract/Good-faith effort to contract; 
</v>
      </c>
      <c r="BQ133" s="254" t="str">
        <f>IF(ISNUMBER(FIND(analysismethod10,'III_Plan comp 438.68 {Plan 10}'!J$15)),"",'III_Plan comp 438.68 {Plan 10}'!J$15&amp;analysismethod10)</f>
        <v xml:space="preserve">Language Capabilities: Contract
IHCP: Contract/Good-faith effort to contract; 
</v>
      </c>
      <c r="BR133" s="254" t="str">
        <f>IF(ISNUMBER(FIND(analysismethod10,'III_Plan comp 438.68 {Plan 10}'!K$15)),"",'III_Plan comp 438.68 {Plan 10}'!K$15&amp;analysismethod10)</f>
        <v xml:space="preserve">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Language Capabilities: Contract
IHCP: Contract/Good-faith effort to contract; 
</v>
      </c>
      <c r="BW133" s="254" t="str">
        <f>IF(ISNUMBER(FIND(analysismethod10,'III_Plan comp 438.68 {Plan 10}'!P$15)),"",'III_Plan comp 438.68 {Plan 10}'!P$15&amp;analysismethod10)</f>
        <v xml:space="preserve">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110" zoomScaleNormal="110" workbookViewId="0">
      <pane ySplit="1" topLeftCell="A2" activePane="bottomLeft" state="frozen"/>
      <selection pane="bottomLeft" activeCell="E8" sqref="E8"/>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2" t="s">
        <v>48</v>
      </c>
      <c r="B2" s="293"/>
      <c r="C2" s="294"/>
      <c r="D2" s="216"/>
      <c r="E2" s="217"/>
      <c r="F2" s="40"/>
    </row>
    <row r="3" spans="1:18" s="2" customFormat="1" ht="16.899999999999999" customHeight="1">
      <c r="A3" s="295" t="s">
        <v>49</v>
      </c>
      <c r="B3" s="296"/>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7"/>
      <c r="B5" s="298"/>
      <c r="C5" s="299"/>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90" t="s">
        <v>60</v>
      </c>
      <c r="C8" s="291"/>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7" t="s">
        <v>72</v>
      </c>
      <c r="B13" s="288"/>
      <c r="C13" s="289"/>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6" t="s">
        <v>101</v>
      </c>
      <c r="B23" s="286"/>
      <c r="C23" s="286"/>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c r="F27" s="2"/>
      <c r="G27" s="2"/>
      <c r="H27" s="2"/>
      <c r="I27" s="2"/>
      <c r="J27" s="2"/>
      <c r="K27" s="2"/>
      <c r="L27" s="2"/>
      <c r="M27" s="2"/>
      <c r="N27" s="2"/>
      <c r="O27" s="2"/>
      <c r="P27" s="2"/>
      <c r="Q27" s="2"/>
      <c r="R27" s="2"/>
    </row>
    <row r="28" spans="1:18">
      <c r="A28" s="16" t="s">
        <v>55</v>
      </c>
      <c r="B28" s="9" t="s">
        <v>109</v>
      </c>
      <c r="C28" s="15" t="s">
        <v>104</v>
      </c>
      <c r="D28" s="128" t="s">
        <v>58</v>
      </c>
      <c r="E28" s="53"/>
      <c r="F28" s="2"/>
      <c r="G28" s="2"/>
      <c r="H28" s="2"/>
      <c r="I28" s="2"/>
      <c r="J28" s="2"/>
      <c r="K28" s="2"/>
      <c r="L28" s="2"/>
      <c r="M28" s="2"/>
      <c r="N28" s="2"/>
      <c r="O28" s="2"/>
      <c r="P28" s="2"/>
      <c r="Q28" s="2"/>
      <c r="R28" s="2"/>
    </row>
    <row r="29" spans="1:18">
      <c r="A29" s="16" t="s">
        <v>55</v>
      </c>
      <c r="B29" s="9" t="s">
        <v>110</v>
      </c>
      <c r="C29" s="15" t="s">
        <v>104</v>
      </c>
      <c r="D29" s="128" t="s">
        <v>58</v>
      </c>
      <c r="E29" s="53"/>
      <c r="F29" s="2"/>
      <c r="G29" s="2"/>
      <c r="H29" s="2"/>
      <c r="I29" s="2"/>
      <c r="J29" s="2"/>
      <c r="K29" s="2"/>
      <c r="L29" s="2"/>
      <c r="M29" s="2"/>
      <c r="N29" s="2"/>
      <c r="O29" s="2"/>
      <c r="P29" s="2"/>
      <c r="Q29" s="2"/>
      <c r="R29" s="2"/>
    </row>
    <row r="30" spans="1:18">
      <c r="A30" s="16" t="s">
        <v>55</v>
      </c>
      <c r="B30" s="9" t="s">
        <v>111</v>
      </c>
      <c r="C30" s="15" t="s">
        <v>104</v>
      </c>
      <c r="D30" s="128" t="s">
        <v>58</v>
      </c>
      <c r="E30" s="53"/>
      <c r="F30" s="2"/>
      <c r="G30" s="2"/>
      <c r="H30" s="2"/>
      <c r="I30" s="2"/>
      <c r="J30" s="2"/>
      <c r="K30" s="2"/>
      <c r="L30" s="2"/>
      <c r="M30" s="2"/>
      <c r="N30" s="2"/>
      <c r="O30" s="2"/>
      <c r="P30" s="2"/>
      <c r="Q30" s="2"/>
      <c r="R30" s="2"/>
    </row>
    <row r="31" spans="1:18">
      <c r="A31" s="16" t="s">
        <v>55</v>
      </c>
      <c r="B31" s="9" t="s">
        <v>112</v>
      </c>
      <c r="C31" s="15" t="s">
        <v>104</v>
      </c>
      <c r="D31" s="128" t="s">
        <v>58</v>
      </c>
      <c r="E31" s="53"/>
      <c r="F31" s="2"/>
      <c r="G31" s="2"/>
      <c r="H31" s="2"/>
      <c r="I31" s="2"/>
      <c r="J31" s="2"/>
      <c r="K31" s="2"/>
      <c r="L31" s="2"/>
      <c r="M31" s="2"/>
      <c r="N31" s="2"/>
      <c r="O31" s="2"/>
      <c r="P31" s="2"/>
      <c r="Q31" s="2"/>
      <c r="R31" s="2"/>
    </row>
    <row r="32" spans="1:18">
      <c r="A32" s="16" t="s">
        <v>55</v>
      </c>
      <c r="B32" s="9" t="s">
        <v>113</v>
      </c>
      <c r="C32" s="15" t="s">
        <v>104</v>
      </c>
      <c r="D32" s="128" t="s">
        <v>58</v>
      </c>
      <c r="E32" s="53"/>
      <c r="F32" s="2"/>
      <c r="G32" s="2"/>
      <c r="H32" s="2"/>
      <c r="I32" s="2"/>
      <c r="J32" s="2"/>
      <c r="K32" s="2"/>
      <c r="L32" s="2"/>
      <c r="M32" s="2"/>
      <c r="N32" s="2"/>
      <c r="O32" s="2"/>
      <c r="P32" s="2"/>
      <c r="Q32" s="2"/>
      <c r="R32" s="2"/>
    </row>
    <row r="33" spans="1:18">
      <c r="A33" s="16" t="s">
        <v>55</v>
      </c>
      <c r="B33" s="9" t="s">
        <v>114</v>
      </c>
      <c r="C33" s="15" t="s">
        <v>104</v>
      </c>
      <c r="D33" s="128" t="s">
        <v>58</v>
      </c>
      <c r="E33" s="53"/>
      <c r="F33" s="2"/>
      <c r="G33" s="2"/>
      <c r="H33" s="2"/>
      <c r="I33" s="2"/>
      <c r="J33" s="2"/>
      <c r="K33" s="2"/>
      <c r="L33" s="2"/>
      <c r="M33" s="2"/>
      <c r="N33" s="2"/>
      <c r="O33" s="2"/>
      <c r="P33" s="2"/>
      <c r="Q33" s="2"/>
      <c r="R33" s="2"/>
    </row>
    <row r="34" spans="1:18">
      <c r="A34" s="16" t="s">
        <v>55</v>
      </c>
      <c r="B34" s="9" t="s">
        <v>115</v>
      </c>
      <c r="C34" s="15" t="s">
        <v>104</v>
      </c>
      <c r="D34" s="128" t="s">
        <v>58</v>
      </c>
      <c r="E34" s="53"/>
      <c r="F34" s="2"/>
      <c r="G34" s="2"/>
      <c r="H34" s="2"/>
      <c r="I34" s="2"/>
      <c r="J34" s="2"/>
      <c r="K34" s="2"/>
      <c r="L34" s="2"/>
      <c r="M34" s="2"/>
      <c r="N34" s="2"/>
      <c r="O34" s="2"/>
      <c r="P34" s="2"/>
      <c r="Q34" s="2"/>
      <c r="R34" s="2"/>
    </row>
    <row r="35" spans="1:18" ht="40.15" customHeight="1">
      <c r="A35" s="24" t="s">
        <v>116</v>
      </c>
      <c r="C35" s="5"/>
      <c r="D35" s="5"/>
      <c r="E35" s="2"/>
      <c r="F35" s="2"/>
      <c r="G35" s="2"/>
      <c r="H35" s="2"/>
      <c r="I35" s="2"/>
      <c r="J35" s="2"/>
      <c r="K35" s="2"/>
      <c r="L35" s="2"/>
      <c r="M35" s="2"/>
      <c r="N35" s="2"/>
      <c r="O35" s="2"/>
      <c r="P35" s="2"/>
      <c r="Q35" s="2"/>
      <c r="R35" s="2"/>
    </row>
    <row r="36" spans="1:18" s="145" customFormat="1" ht="34.9" customHeight="1">
      <c r="A36" s="287" t="s">
        <v>117</v>
      </c>
      <c r="B36" s="288"/>
      <c r="C36" s="289"/>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118</v>
      </c>
      <c r="F37" s="146"/>
      <c r="G37" s="146"/>
      <c r="H37" s="146"/>
      <c r="I37" s="146"/>
      <c r="J37" s="146"/>
      <c r="K37" s="146"/>
      <c r="L37" s="146"/>
      <c r="M37" s="146"/>
      <c r="N37" s="146"/>
      <c r="O37" s="146"/>
      <c r="P37" s="146"/>
      <c r="Q37" s="146"/>
      <c r="R37" s="146"/>
    </row>
    <row r="38" spans="1:18" ht="15" customHeight="1">
      <c r="A38" s="16" t="s">
        <v>55</v>
      </c>
      <c r="B38" s="147" t="s">
        <v>119</v>
      </c>
      <c r="C38" s="15" t="s">
        <v>120</v>
      </c>
      <c r="D38" s="15" t="s">
        <v>84</v>
      </c>
      <c r="E38" s="49" t="s">
        <v>121</v>
      </c>
      <c r="F38" s="5"/>
      <c r="G38" s="5"/>
      <c r="H38" s="5"/>
      <c r="I38" s="5"/>
      <c r="J38" s="5"/>
      <c r="K38" s="5"/>
      <c r="L38" s="5"/>
      <c r="M38" s="5"/>
      <c r="N38" s="5"/>
      <c r="O38" s="5"/>
      <c r="P38" s="5"/>
      <c r="Q38" s="5"/>
      <c r="R38" s="5"/>
    </row>
    <row r="39" spans="1:18" ht="15" customHeight="1">
      <c r="A39" s="16" t="s">
        <v>55</v>
      </c>
      <c r="B39" s="147" t="s">
        <v>122</v>
      </c>
      <c r="C39" s="15" t="s">
        <v>123</v>
      </c>
      <c r="D39" s="15" t="s">
        <v>84</v>
      </c>
      <c r="E39" s="49" t="s">
        <v>121</v>
      </c>
      <c r="F39" s="5"/>
      <c r="G39" s="5"/>
      <c r="H39" s="5"/>
      <c r="I39" s="5"/>
      <c r="J39" s="5"/>
      <c r="K39" s="5"/>
      <c r="L39" s="5"/>
      <c r="M39" s="5"/>
      <c r="N39" s="5"/>
      <c r="O39" s="5"/>
      <c r="P39" s="5"/>
      <c r="Q39" s="5"/>
      <c r="R39" s="5"/>
    </row>
    <row r="40" spans="1:18" ht="15" customHeight="1">
      <c r="A40" s="16" t="s">
        <v>55</v>
      </c>
      <c r="B40" s="147" t="s">
        <v>124</v>
      </c>
      <c r="C40" s="15" t="s">
        <v>125</v>
      </c>
      <c r="D40" s="15" t="s">
        <v>84</v>
      </c>
      <c r="E40" s="49" t="s">
        <v>121</v>
      </c>
      <c r="F40" s="5"/>
      <c r="G40" s="5"/>
      <c r="H40" s="5"/>
      <c r="I40" s="5"/>
      <c r="J40" s="5"/>
      <c r="K40" s="5"/>
      <c r="L40" s="5"/>
      <c r="M40" s="5"/>
      <c r="N40" s="5"/>
      <c r="O40" s="5"/>
      <c r="P40" s="5"/>
      <c r="Q40" s="5"/>
      <c r="R40" s="5"/>
    </row>
    <row r="41" spans="1:18" ht="15" customHeight="1">
      <c r="A41" s="16" t="s">
        <v>55</v>
      </c>
      <c r="B41" s="147" t="s">
        <v>126</v>
      </c>
      <c r="C41" s="15" t="s">
        <v>127</v>
      </c>
      <c r="D41" s="15" t="s">
        <v>84</v>
      </c>
      <c r="E41" s="49" t="s">
        <v>128</v>
      </c>
      <c r="F41" s="5"/>
      <c r="G41" s="5"/>
      <c r="H41" s="5"/>
      <c r="I41" s="5"/>
      <c r="J41" s="5"/>
      <c r="K41" s="5"/>
      <c r="L41" s="5"/>
      <c r="M41" s="5"/>
      <c r="N41" s="5"/>
      <c r="O41" s="5"/>
      <c r="P41" s="5"/>
      <c r="Q41" s="5"/>
      <c r="R41" s="5"/>
    </row>
    <row r="42" spans="1:18" ht="15" customHeight="1">
      <c r="A42" s="16" t="s">
        <v>55</v>
      </c>
      <c r="B42" s="147" t="s">
        <v>129</v>
      </c>
      <c r="C42" s="15" t="s">
        <v>130</v>
      </c>
      <c r="D42" s="15" t="s">
        <v>84</v>
      </c>
      <c r="E42" s="49" t="s">
        <v>121</v>
      </c>
      <c r="F42" s="5"/>
      <c r="G42" s="5"/>
      <c r="H42" s="5"/>
      <c r="I42" s="5"/>
      <c r="J42" s="5"/>
      <c r="K42" s="5"/>
      <c r="L42" s="5"/>
      <c r="M42" s="5"/>
      <c r="N42" s="5"/>
      <c r="O42" s="5"/>
      <c r="P42" s="5"/>
      <c r="Q42" s="5"/>
      <c r="R42" s="5"/>
    </row>
    <row r="43" spans="1:18" ht="15" customHeight="1">
      <c r="A43" s="16" t="s">
        <v>55</v>
      </c>
      <c r="B43" s="147" t="s">
        <v>131</v>
      </c>
      <c r="C43" s="15" t="s">
        <v>132</v>
      </c>
      <c r="D43" s="15" t="s">
        <v>84</v>
      </c>
      <c r="E43" s="49" t="s">
        <v>121</v>
      </c>
      <c r="F43" s="5"/>
      <c r="G43" s="5"/>
      <c r="H43" s="5"/>
      <c r="I43" s="5"/>
      <c r="J43" s="5"/>
      <c r="K43" s="5"/>
      <c r="L43" s="5"/>
      <c r="M43" s="5"/>
      <c r="N43" s="5"/>
      <c r="O43" s="5"/>
      <c r="P43" s="5"/>
      <c r="Q43" s="5"/>
      <c r="R43" s="5"/>
    </row>
    <row r="44" spans="1:18" ht="15" customHeight="1">
      <c r="A44" s="16" t="s">
        <v>55</v>
      </c>
      <c r="B44" s="147" t="s">
        <v>133</v>
      </c>
      <c r="C44" s="15" t="s">
        <v>134</v>
      </c>
      <c r="D44" s="15" t="s">
        <v>84</v>
      </c>
      <c r="E44" s="49" t="s">
        <v>121</v>
      </c>
      <c r="F44" s="5"/>
      <c r="G44" s="5"/>
      <c r="H44" s="5"/>
      <c r="I44" s="5"/>
      <c r="J44" s="5"/>
      <c r="K44" s="5"/>
      <c r="L44" s="5"/>
      <c r="M44" s="5"/>
      <c r="N44" s="5"/>
      <c r="O44" s="5"/>
      <c r="P44" s="5"/>
      <c r="Q44" s="5"/>
      <c r="R44" s="5"/>
    </row>
    <row r="45" spans="1:18" ht="15" customHeight="1">
      <c r="A45" s="16" t="s">
        <v>55</v>
      </c>
      <c r="B45" s="147" t="s">
        <v>135</v>
      </c>
      <c r="C45" s="15" t="s">
        <v>136</v>
      </c>
      <c r="D45" s="15" t="s">
        <v>84</v>
      </c>
      <c r="E45" s="49" t="s">
        <v>121</v>
      </c>
      <c r="F45" s="5"/>
      <c r="G45" s="5"/>
      <c r="H45" s="5"/>
      <c r="I45" s="5"/>
      <c r="J45" s="5"/>
      <c r="K45" s="5"/>
      <c r="L45" s="5"/>
      <c r="M45" s="5"/>
      <c r="N45" s="5"/>
      <c r="O45" s="5"/>
      <c r="P45" s="5"/>
      <c r="Q45" s="5"/>
      <c r="R45" s="5"/>
    </row>
    <row r="46" spans="1:18" ht="28.5">
      <c r="A46" s="16" t="s">
        <v>55</v>
      </c>
      <c r="B46" s="147" t="s">
        <v>137</v>
      </c>
      <c r="C46" s="15" t="s">
        <v>138</v>
      </c>
      <c r="D46" s="15" t="s">
        <v>84</v>
      </c>
      <c r="E46" s="49" t="s">
        <v>121</v>
      </c>
      <c r="F46" s="5"/>
      <c r="G46" s="5"/>
      <c r="H46" s="5"/>
      <c r="I46" s="5"/>
      <c r="J46" s="5"/>
      <c r="K46" s="5"/>
      <c r="L46" s="5"/>
      <c r="M46" s="5"/>
      <c r="N46" s="5"/>
      <c r="O46" s="5"/>
      <c r="P46" s="5"/>
      <c r="Q46" s="5"/>
      <c r="R46" s="5"/>
    </row>
    <row r="47" spans="1:18" ht="40.15" customHeight="1">
      <c r="A47" s="24" t="s">
        <v>139</v>
      </c>
      <c r="C47" s="5"/>
      <c r="D47" s="5"/>
      <c r="E47" s="2"/>
      <c r="F47" s="2"/>
      <c r="G47" s="2"/>
      <c r="H47" s="2"/>
      <c r="I47" s="2"/>
      <c r="J47" s="2"/>
      <c r="K47" s="2"/>
      <c r="L47" s="2"/>
      <c r="M47" s="2"/>
      <c r="N47" s="2"/>
      <c r="O47" s="2"/>
      <c r="P47" s="2"/>
      <c r="Q47" s="2"/>
      <c r="R47" s="2"/>
    </row>
    <row r="48" spans="1:18" ht="54" customHeight="1">
      <c r="A48" s="287" t="s">
        <v>140</v>
      </c>
      <c r="B48" s="288"/>
      <c r="C48" s="289"/>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141</v>
      </c>
      <c r="C50" s="281" t="s">
        <v>142</v>
      </c>
      <c r="D50" s="151" t="s">
        <v>84</v>
      </c>
      <c r="E50" s="177" t="s">
        <v>143</v>
      </c>
      <c r="F50" s="2"/>
      <c r="G50" s="2"/>
      <c r="H50" s="2"/>
      <c r="I50" s="2"/>
      <c r="J50" s="2"/>
      <c r="K50" s="2"/>
      <c r="L50" s="2"/>
      <c r="M50" s="2"/>
      <c r="N50" s="2"/>
      <c r="O50" s="2"/>
      <c r="P50" s="2"/>
      <c r="Q50" s="2"/>
      <c r="R50" s="2"/>
    </row>
    <row r="51" spans="1:18" ht="28.5">
      <c r="A51" s="16" t="s">
        <v>55</v>
      </c>
      <c r="B51" s="147" t="s">
        <v>144</v>
      </c>
      <c r="C51" s="15" t="s">
        <v>145</v>
      </c>
      <c r="D51" s="282" t="s">
        <v>69</v>
      </c>
      <c r="E51" s="49" t="s">
        <v>146</v>
      </c>
      <c r="F51" s="2"/>
      <c r="G51" s="2"/>
      <c r="H51" s="2"/>
      <c r="I51" s="2"/>
      <c r="J51" s="2"/>
      <c r="K51" s="2"/>
      <c r="L51" s="2"/>
      <c r="M51" s="2"/>
      <c r="N51" s="2"/>
      <c r="O51" s="2"/>
      <c r="P51" s="2"/>
      <c r="Q51" s="2"/>
      <c r="R51" s="2"/>
    </row>
    <row r="52" spans="1:18">
      <c r="A52" s="16" t="s">
        <v>55</v>
      </c>
      <c r="B52" s="147" t="s">
        <v>147</v>
      </c>
      <c r="C52" s="15" t="s">
        <v>148</v>
      </c>
      <c r="D52" s="151" t="s">
        <v>96</v>
      </c>
      <c r="E52" s="178" t="s">
        <v>149</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150</v>
      </c>
      <c r="C54" s="281" t="s">
        <v>142</v>
      </c>
      <c r="D54" s="151" t="s">
        <v>84</v>
      </c>
      <c r="E54" s="177" t="s">
        <v>151</v>
      </c>
      <c r="F54" s="2"/>
      <c r="G54" s="2"/>
      <c r="H54" s="2"/>
      <c r="I54" s="2"/>
      <c r="J54" s="2"/>
      <c r="K54" s="2"/>
      <c r="L54" s="2"/>
      <c r="M54" s="2"/>
      <c r="N54" s="2"/>
      <c r="O54" s="2"/>
      <c r="P54" s="2"/>
      <c r="Q54" s="2"/>
      <c r="R54" s="2"/>
    </row>
    <row r="55" spans="1:18" ht="28.5">
      <c r="A55" s="16" t="s">
        <v>55</v>
      </c>
      <c r="B55" s="147" t="s">
        <v>144</v>
      </c>
      <c r="C55" s="15" t="s">
        <v>145</v>
      </c>
      <c r="D55" s="282" t="s">
        <v>69</v>
      </c>
      <c r="E55" s="49"/>
      <c r="F55" s="2"/>
      <c r="G55" s="2"/>
      <c r="H55" s="2"/>
      <c r="I55" s="2"/>
      <c r="J55" s="2"/>
      <c r="K55" s="2"/>
      <c r="L55" s="2"/>
      <c r="M55" s="2"/>
      <c r="N55" s="2"/>
      <c r="O55" s="2"/>
      <c r="P55" s="2"/>
      <c r="Q55" s="2"/>
      <c r="R55" s="2"/>
    </row>
    <row r="56" spans="1:18">
      <c r="A56" s="16" t="s">
        <v>55</v>
      </c>
      <c r="B56" s="157" t="s">
        <v>147</v>
      </c>
      <c r="C56" s="158" t="s">
        <v>148</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152</v>
      </c>
      <c r="C58" s="281" t="s">
        <v>142</v>
      </c>
      <c r="D58" s="162" t="s">
        <v>84</v>
      </c>
      <c r="E58" s="177" t="s">
        <v>151</v>
      </c>
      <c r="F58" s="2"/>
      <c r="G58" s="2"/>
      <c r="H58" s="2"/>
      <c r="I58" s="2"/>
      <c r="J58" s="2"/>
      <c r="K58" s="2"/>
      <c r="L58" s="2"/>
      <c r="M58" s="2"/>
      <c r="N58" s="2"/>
      <c r="O58" s="2"/>
      <c r="P58" s="2"/>
      <c r="Q58" s="2"/>
      <c r="R58" s="2"/>
    </row>
    <row r="59" spans="1:18" ht="28.5">
      <c r="A59" s="16" t="s">
        <v>55</v>
      </c>
      <c r="B59" s="147" t="s">
        <v>144</v>
      </c>
      <c r="C59" s="15" t="s">
        <v>145</v>
      </c>
      <c r="D59" s="282" t="s">
        <v>69</v>
      </c>
      <c r="E59" s="49"/>
      <c r="F59" s="2"/>
      <c r="G59" s="2"/>
      <c r="H59" s="2"/>
      <c r="I59" s="2"/>
      <c r="J59" s="2"/>
      <c r="K59" s="2"/>
      <c r="L59" s="2"/>
      <c r="M59" s="2"/>
      <c r="N59" s="2"/>
      <c r="O59" s="2"/>
      <c r="P59" s="2"/>
      <c r="Q59" s="2"/>
      <c r="R59" s="2"/>
    </row>
    <row r="60" spans="1:18">
      <c r="A60" s="16" t="s">
        <v>55</v>
      </c>
      <c r="B60" s="147" t="s">
        <v>147</v>
      </c>
      <c r="C60" s="63" t="s">
        <v>148</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153</v>
      </c>
      <c r="C62" s="281" t="s">
        <v>142</v>
      </c>
      <c r="D62" s="162" t="s">
        <v>84</v>
      </c>
      <c r="E62" s="177" t="s">
        <v>151</v>
      </c>
    </row>
    <row r="63" spans="1:18" ht="28.5">
      <c r="A63" s="16" t="s">
        <v>55</v>
      </c>
      <c r="B63" s="147" t="s">
        <v>144</v>
      </c>
      <c r="C63" s="15" t="s">
        <v>145</v>
      </c>
      <c r="D63" s="282" t="s">
        <v>69</v>
      </c>
      <c r="E63" s="49"/>
    </row>
    <row r="64" spans="1:18">
      <c r="A64" s="16" t="s">
        <v>55</v>
      </c>
      <c r="B64" s="157" t="s">
        <v>147</v>
      </c>
      <c r="C64" s="63" t="s">
        <v>148</v>
      </c>
      <c r="D64" s="159" t="s">
        <v>96</v>
      </c>
      <c r="E64" s="49"/>
    </row>
    <row r="65" spans="1:5" ht="27" customHeight="1">
      <c r="A65" s="163"/>
      <c r="B65" s="160"/>
      <c r="C65" s="165"/>
      <c r="D65" s="155"/>
      <c r="E65" s="156"/>
    </row>
    <row r="66" spans="1:5" ht="28.5">
      <c r="A66" s="16" t="s">
        <v>55</v>
      </c>
      <c r="B66" s="161" t="s">
        <v>154</v>
      </c>
      <c r="C66" s="281" t="s">
        <v>142</v>
      </c>
      <c r="D66" s="162" t="s">
        <v>84</v>
      </c>
      <c r="E66" s="177" t="s">
        <v>151</v>
      </c>
    </row>
    <row r="67" spans="1:5" ht="28.5">
      <c r="A67" s="16" t="s">
        <v>55</v>
      </c>
      <c r="B67" s="147" t="s">
        <v>144</v>
      </c>
      <c r="C67" s="15" t="s">
        <v>145</v>
      </c>
      <c r="D67" s="282" t="s">
        <v>69</v>
      </c>
      <c r="E67" s="49"/>
    </row>
    <row r="68" spans="1:5">
      <c r="A68" s="16" t="s">
        <v>55</v>
      </c>
      <c r="B68" s="157" t="s">
        <v>147</v>
      </c>
      <c r="C68" s="63" t="s">
        <v>148</v>
      </c>
      <c r="D68" s="159" t="s">
        <v>96</v>
      </c>
      <c r="E68" s="49"/>
    </row>
    <row r="69" spans="1:5" ht="27" customHeight="1">
      <c r="A69" s="163"/>
      <c r="B69" s="160"/>
      <c r="C69" s="165"/>
      <c r="D69" s="155"/>
      <c r="E69" s="156"/>
    </row>
    <row r="70" spans="1:5" ht="28.5">
      <c r="A70" s="16" t="s">
        <v>55</v>
      </c>
      <c r="B70" s="161" t="s">
        <v>155</v>
      </c>
      <c r="C70" s="281" t="s">
        <v>142</v>
      </c>
      <c r="D70" s="162" t="s">
        <v>84</v>
      </c>
      <c r="E70" s="177" t="s">
        <v>151</v>
      </c>
    </row>
    <row r="71" spans="1:5" ht="28.5">
      <c r="A71" s="16" t="s">
        <v>55</v>
      </c>
      <c r="B71" s="147" t="s">
        <v>144</v>
      </c>
      <c r="C71" s="15" t="s">
        <v>145</v>
      </c>
      <c r="D71" s="282" t="s">
        <v>69</v>
      </c>
      <c r="E71" s="49"/>
    </row>
    <row r="72" spans="1:5">
      <c r="A72" s="16" t="s">
        <v>55</v>
      </c>
      <c r="B72" s="157" t="s">
        <v>147</v>
      </c>
      <c r="C72" s="63" t="s">
        <v>148</v>
      </c>
      <c r="D72" s="159" t="s">
        <v>96</v>
      </c>
      <c r="E72" s="49"/>
    </row>
    <row r="73" spans="1:5" ht="27" customHeight="1">
      <c r="A73" s="163"/>
      <c r="B73" s="160"/>
      <c r="C73" s="165"/>
      <c r="D73" s="155"/>
      <c r="E73" s="156"/>
    </row>
    <row r="74" spans="1:5" ht="28.5">
      <c r="A74" s="16" t="s">
        <v>55</v>
      </c>
      <c r="B74" s="161" t="s">
        <v>156</v>
      </c>
      <c r="C74" s="281" t="s">
        <v>142</v>
      </c>
      <c r="D74" s="162" t="s">
        <v>84</v>
      </c>
      <c r="E74" s="177" t="s">
        <v>151</v>
      </c>
    </row>
    <row r="75" spans="1:5" ht="28.5">
      <c r="A75" s="16" t="s">
        <v>55</v>
      </c>
      <c r="B75" s="166" t="s">
        <v>144</v>
      </c>
      <c r="C75" s="15" t="s">
        <v>145</v>
      </c>
      <c r="D75" s="282" t="s">
        <v>69</v>
      </c>
      <c r="E75" s="49"/>
    </row>
    <row r="76" spans="1:5">
      <c r="A76" s="16" t="s">
        <v>55</v>
      </c>
      <c r="B76" s="167" t="s">
        <v>147</v>
      </c>
      <c r="C76" s="63" t="s">
        <v>148</v>
      </c>
      <c r="D76" s="159" t="s">
        <v>96</v>
      </c>
      <c r="E76" s="49"/>
    </row>
    <row r="77" spans="1:5" ht="27" customHeight="1">
      <c r="A77" s="163"/>
      <c r="B77" s="168"/>
      <c r="C77" s="165"/>
      <c r="D77" s="155"/>
      <c r="E77" s="156"/>
    </row>
    <row r="78" spans="1:5" ht="29.25">
      <c r="A78" s="223"/>
      <c r="B78" s="215" t="s">
        <v>157</v>
      </c>
      <c r="C78" s="169" t="s">
        <v>158</v>
      </c>
      <c r="D78" s="5" t="s">
        <v>159</v>
      </c>
      <c r="E78" s="130" t="s">
        <v>160</v>
      </c>
    </row>
    <row r="79" spans="1:5">
      <c r="A79" s="16" t="s">
        <v>55</v>
      </c>
      <c r="B79" s="166" t="s">
        <v>161</v>
      </c>
      <c r="C79" s="170" t="s">
        <v>162</v>
      </c>
      <c r="D79" s="151" t="s">
        <v>58</v>
      </c>
      <c r="E79" s="49" t="s">
        <v>163</v>
      </c>
    </row>
    <row r="80" spans="1:5" ht="98.25">
      <c r="A80" s="16" t="s">
        <v>55</v>
      </c>
      <c r="B80" s="166" t="s">
        <v>164</v>
      </c>
      <c r="C80" s="171" t="s">
        <v>165</v>
      </c>
      <c r="D80" s="151" t="s">
        <v>58</v>
      </c>
      <c r="E80" s="177" t="s">
        <v>166</v>
      </c>
    </row>
    <row r="81" spans="1:5" ht="28.5">
      <c r="A81" s="16" t="s">
        <v>55</v>
      </c>
      <c r="B81" s="166" t="s">
        <v>144</v>
      </c>
      <c r="C81" s="15" t="s">
        <v>145</v>
      </c>
      <c r="D81" s="282" t="s">
        <v>69</v>
      </c>
      <c r="E81" s="49" t="s">
        <v>146</v>
      </c>
    </row>
    <row r="82" spans="1:5">
      <c r="A82" s="16" t="s">
        <v>55</v>
      </c>
      <c r="B82" s="167" t="s">
        <v>147</v>
      </c>
      <c r="C82" s="63" t="s">
        <v>148</v>
      </c>
      <c r="D82" s="159" t="s">
        <v>96</v>
      </c>
      <c r="E82" s="49" t="s">
        <v>149</v>
      </c>
    </row>
    <row r="83" spans="1:5" ht="27" customHeight="1">
      <c r="A83" s="163"/>
      <c r="B83" s="168"/>
      <c r="C83" s="165"/>
      <c r="D83" s="155"/>
      <c r="E83" s="156"/>
    </row>
    <row r="84" spans="1:5" ht="29.25">
      <c r="B84" s="215" t="s">
        <v>157</v>
      </c>
      <c r="C84" s="169" t="s">
        <v>158</v>
      </c>
      <c r="D84" s="5" t="s">
        <v>159</v>
      </c>
      <c r="E84" s="130" t="s">
        <v>160</v>
      </c>
    </row>
    <row r="85" spans="1:5">
      <c r="A85" s="16" t="s">
        <v>55</v>
      </c>
      <c r="B85" s="166" t="s">
        <v>161</v>
      </c>
      <c r="C85" s="170" t="s">
        <v>162</v>
      </c>
      <c r="D85" s="151" t="s">
        <v>58</v>
      </c>
      <c r="E85" s="49" t="s">
        <v>167</v>
      </c>
    </row>
    <row r="86" spans="1:5" ht="98.25">
      <c r="A86" s="16" t="s">
        <v>55</v>
      </c>
      <c r="B86" s="166" t="s">
        <v>164</v>
      </c>
      <c r="C86" s="171" t="s">
        <v>165</v>
      </c>
      <c r="D86" s="151" t="s">
        <v>58</v>
      </c>
      <c r="E86" s="177" t="s">
        <v>166</v>
      </c>
    </row>
    <row r="87" spans="1:5" ht="28.5">
      <c r="A87" s="16" t="s">
        <v>55</v>
      </c>
      <c r="B87" s="166" t="s">
        <v>144</v>
      </c>
      <c r="C87" s="15" t="s">
        <v>145</v>
      </c>
      <c r="D87" s="282" t="s">
        <v>69</v>
      </c>
      <c r="E87" s="49" t="s">
        <v>146</v>
      </c>
    </row>
    <row r="88" spans="1:5">
      <c r="A88" s="16" t="s">
        <v>55</v>
      </c>
      <c r="B88" s="167" t="s">
        <v>147</v>
      </c>
      <c r="C88" s="63" t="s">
        <v>148</v>
      </c>
      <c r="D88" s="159" t="s">
        <v>96</v>
      </c>
      <c r="E88" s="49" t="s">
        <v>149</v>
      </c>
    </row>
    <row r="89" spans="1:5" ht="27" customHeight="1">
      <c r="A89" s="163"/>
      <c r="B89" s="168"/>
      <c r="C89" s="165"/>
      <c r="D89" s="155"/>
      <c r="E89" s="156"/>
    </row>
    <row r="90" spans="1:5" ht="29.25">
      <c r="B90" s="215" t="s">
        <v>157</v>
      </c>
      <c r="C90" s="169" t="s">
        <v>158</v>
      </c>
      <c r="D90" s="5" t="s">
        <v>159</v>
      </c>
      <c r="E90" s="130" t="s">
        <v>160</v>
      </c>
    </row>
    <row r="91" spans="1:5" ht="42">
      <c r="A91" s="16" t="s">
        <v>55</v>
      </c>
      <c r="B91" s="166" t="s">
        <v>161</v>
      </c>
      <c r="C91" s="170" t="s">
        <v>162</v>
      </c>
      <c r="D91" s="151" t="s">
        <v>58</v>
      </c>
      <c r="E91" s="49" t="s">
        <v>168</v>
      </c>
    </row>
    <row r="92" spans="1:5" ht="98.25">
      <c r="A92" s="16" t="s">
        <v>55</v>
      </c>
      <c r="B92" s="166" t="s">
        <v>164</v>
      </c>
      <c r="C92" s="171" t="s">
        <v>165</v>
      </c>
      <c r="D92" s="151" t="s">
        <v>58</v>
      </c>
      <c r="E92" s="177" t="s">
        <v>166</v>
      </c>
    </row>
    <row r="93" spans="1:5" ht="28.5">
      <c r="A93" s="16" t="s">
        <v>55</v>
      </c>
      <c r="B93" s="166" t="s">
        <v>144</v>
      </c>
      <c r="C93" s="15" t="s">
        <v>145</v>
      </c>
      <c r="D93" s="282" t="s">
        <v>69</v>
      </c>
      <c r="E93" s="49" t="s">
        <v>146</v>
      </c>
    </row>
    <row r="94" spans="1:5">
      <c r="A94" s="16" t="s">
        <v>55</v>
      </c>
      <c r="B94" s="167" t="s">
        <v>147</v>
      </c>
      <c r="C94" s="63" t="s">
        <v>148</v>
      </c>
      <c r="D94" s="159" t="s">
        <v>96</v>
      </c>
      <c r="E94" s="49" t="s">
        <v>149</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E13" sqref="E13:P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169</v>
      </c>
      <c r="B1" s="226"/>
      <c r="C1" s="77"/>
      <c r="D1" s="179"/>
      <c r="E1" s="271" t="s">
        <v>170</v>
      </c>
      <c r="F1" s="272" t="s">
        <v>171</v>
      </c>
      <c r="G1" s="272" t="s">
        <v>172</v>
      </c>
      <c r="H1" s="272" t="s">
        <v>173</v>
      </c>
      <c r="I1" s="272" t="s">
        <v>174</v>
      </c>
      <c r="J1" s="272" t="s">
        <v>175</v>
      </c>
      <c r="K1" s="272" t="s">
        <v>176</v>
      </c>
      <c r="L1" s="272" t="s">
        <v>177</v>
      </c>
      <c r="M1" s="272" t="s">
        <v>178</v>
      </c>
      <c r="N1" s="272" t="s">
        <v>179</v>
      </c>
      <c r="O1" s="272" t="s">
        <v>180</v>
      </c>
      <c r="P1" s="272" t="s">
        <v>181</v>
      </c>
      <c r="Q1" s="272" t="s">
        <v>182</v>
      </c>
      <c r="R1" s="272" t="s">
        <v>183</v>
      </c>
      <c r="S1" s="272" t="s">
        <v>184</v>
      </c>
      <c r="T1" s="272" t="s">
        <v>185</v>
      </c>
      <c r="U1" s="272" t="s">
        <v>186</v>
      </c>
      <c r="V1" s="272" t="s">
        <v>187</v>
      </c>
      <c r="W1" s="272" t="s">
        <v>188</v>
      </c>
      <c r="X1" s="272" t="s">
        <v>189</v>
      </c>
      <c r="Y1" s="272" t="s">
        <v>190</v>
      </c>
      <c r="Z1" s="272" t="s">
        <v>191</v>
      </c>
      <c r="AA1" s="272" t="s">
        <v>192</v>
      </c>
      <c r="AB1" s="272" t="s">
        <v>193</v>
      </c>
      <c r="AC1" s="272" t="s">
        <v>194</v>
      </c>
      <c r="AD1" s="272" t="s">
        <v>195</v>
      </c>
      <c r="AE1" s="272" t="s">
        <v>196</v>
      </c>
      <c r="AF1" s="272" t="s">
        <v>197</v>
      </c>
      <c r="AG1" s="272" t="s">
        <v>198</v>
      </c>
      <c r="AH1" s="272" t="s">
        <v>199</v>
      </c>
      <c r="AI1" s="272" t="s">
        <v>200</v>
      </c>
      <c r="AJ1" s="272" t="s">
        <v>201</v>
      </c>
      <c r="AK1" s="272" t="s">
        <v>202</v>
      </c>
      <c r="AL1" s="272" t="s">
        <v>203</v>
      </c>
      <c r="AM1" s="272" t="s">
        <v>204</v>
      </c>
      <c r="AN1" s="272" t="s">
        <v>205</v>
      </c>
      <c r="AO1" s="272" t="s">
        <v>206</v>
      </c>
      <c r="AP1" s="272" t="s">
        <v>207</v>
      </c>
      <c r="AQ1" s="272" t="s">
        <v>208</v>
      </c>
      <c r="AR1" s="272" t="s">
        <v>209</v>
      </c>
      <c r="AS1" s="272" t="s">
        <v>210</v>
      </c>
      <c r="AT1" s="272" t="s">
        <v>211</v>
      </c>
      <c r="AU1" s="272" t="s">
        <v>212</v>
      </c>
      <c r="AV1" s="272" t="s">
        <v>213</v>
      </c>
      <c r="AW1" s="272" t="s">
        <v>214</v>
      </c>
      <c r="AX1" s="272" t="s">
        <v>215</v>
      </c>
      <c r="AY1" s="272" t="s">
        <v>216</v>
      </c>
      <c r="AZ1" s="272" t="s">
        <v>217</v>
      </c>
      <c r="BA1" s="272" t="s">
        <v>218</v>
      </c>
      <c r="BB1" s="272" t="s">
        <v>219</v>
      </c>
      <c r="BC1" s="272" t="s">
        <v>220</v>
      </c>
      <c r="BD1" s="272" t="s">
        <v>221</v>
      </c>
      <c r="BE1" s="272" t="s">
        <v>222</v>
      </c>
      <c r="BF1" s="272" t="s">
        <v>223</v>
      </c>
      <c r="BG1" s="272" t="s">
        <v>224</v>
      </c>
      <c r="BH1" s="272" t="s">
        <v>225</v>
      </c>
      <c r="BI1" s="272" t="s">
        <v>226</v>
      </c>
      <c r="BJ1" s="272" t="s">
        <v>227</v>
      </c>
      <c r="BK1" s="272" t="s">
        <v>228</v>
      </c>
      <c r="BL1" s="272" t="s">
        <v>229</v>
      </c>
      <c r="BM1" s="272" t="s">
        <v>230</v>
      </c>
      <c r="BN1" s="272" t="s">
        <v>231</v>
      </c>
      <c r="BO1" s="272" t="s">
        <v>232</v>
      </c>
      <c r="BP1" s="272" t="s">
        <v>233</v>
      </c>
      <c r="BQ1" s="272" t="s">
        <v>234</v>
      </c>
      <c r="BR1" s="272" t="s">
        <v>235</v>
      </c>
      <c r="BS1" s="272" t="s">
        <v>236</v>
      </c>
      <c r="BT1" s="272" t="s">
        <v>237</v>
      </c>
      <c r="BU1" s="272" t="s">
        <v>238</v>
      </c>
      <c r="BV1" s="272" t="s">
        <v>239</v>
      </c>
      <c r="BW1" s="272" t="s">
        <v>240</v>
      </c>
      <c r="BX1" s="272" t="s">
        <v>241</v>
      </c>
      <c r="BY1" s="272" t="s">
        <v>242</v>
      </c>
      <c r="BZ1" s="272" t="s">
        <v>243</v>
      </c>
      <c r="CA1" s="272" t="s">
        <v>244</v>
      </c>
      <c r="CB1" s="272" t="s">
        <v>245</v>
      </c>
      <c r="CC1" s="272" t="s">
        <v>246</v>
      </c>
      <c r="CD1" s="272" t="s">
        <v>247</v>
      </c>
      <c r="CE1" s="272" t="s">
        <v>248</v>
      </c>
      <c r="CF1" s="272" t="s">
        <v>249</v>
      </c>
      <c r="CG1" s="272" t="s">
        <v>250</v>
      </c>
      <c r="CH1" s="272" t="s">
        <v>251</v>
      </c>
      <c r="CI1" s="272" t="s">
        <v>252</v>
      </c>
      <c r="CJ1" s="272" t="s">
        <v>253</v>
      </c>
      <c r="CK1" s="272" t="s">
        <v>254</v>
      </c>
      <c r="CL1" s="272" t="s">
        <v>255</v>
      </c>
      <c r="CM1" s="272" t="s">
        <v>256</v>
      </c>
      <c r="CN1" s="272" t="s">
        <v>257</v>
      </c>
      <c r="CO1" s="272" t="s">
        <v>258</v>
      </c>
      <c r="CP1" s="272" t="s">
        <v>259</v>
      </c>
      <c r="CQ1" s="272" t="s">
        <v>260</v>
      </c>
      <c r="CR1" s="272" t="s">
        <v>261</v>
      </c>
      <c r="CS1" s="272" t="s">
        <v>262</v>
      </c>
      <c r="CT1" s="272" t="s">
        <v>263</v>
      </c>
      <c r="CU1" s="272" t="s">
        <v>264</v>
      </c>
      <c r="CV1" s="272" t="s">
        <v>265</v>
      </c>
      <c r="CW1" s="272" t="s">
        <v>266</v>
      </c>
      <c r="CX1" s="272" t="s">
        <v>267</v>
      </c>
      <c r="CY1" s="272" t="s">
        <v>268</v>
      </c>
      <c r="CZ1" s="273" t="s">
        <v>269</v>
      </c>
    </row>
    <row r="2" spans="1:104" ht="23.25" hidden="1" customHeight="1">
      <c r="A2" s="302" t="s">
        <v>270</v>
      </c>
      <c r="B2" s="303"/>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2" t="s">
        <v>271</v>
      </c>
      <c r="B3" s="303"/>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272</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7" t="s">
        <v>273</v>
      </c>
      <c r="B5" s="288"/>
      <c r="C5" s="288"/>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170</v>
      </c>
      <c r="F6" s="274" t="s">
        <v>171</v>
      </c>
      <c r="G6" s="274" t="s">
        <v>172</v>
      </c>
      <c r="H6" s="274" t="s">
        <v>173</v>
      </c>
      <c r="I6" s="274" t="s">
        <v>174</v>
      </c>
      <c r="J6" s="274" t="s">
        <v>175</v>
      </c>
      <c r="K6" s="274" t="s">
        <v>176</v>
      </c>
      <c r="L6" s="274" t="s">
        <v>177</v>
      </c>
      <c r="M6" s="274" t="s">
        <v>178</v>
      </c>
      <c r="N6" s="274" t="s">
        <v>179</v>
      </c>
      <c r="O6" s="274" t="s">
        <v>180</v>
      </c>
      <c r="P6" s="274" t="s">
        <v>181</v>
      </c>
      <c r="Q6" s="274" t="s">
        <v>182</v>
      </c>
      <c r="R6" s="274" t="s">
        <v>183</v>
      </c>
      <c r="S6" s="274" t="s">
        <v>184</v>
      </c>
      <c r="T6" s="274" t="s">
        <v>185</v>
      </c>
      <c r="U6" s="274" t="s">
        <v>186</v>
      </c>
      <c r="V6" s="274" t="s">
        <v>187</v>
      </c>
      <c r="W6" s="274" t="s">
        <v>188</v>
      </c>
      <c r="X6" s="274" t="s">
        <v>189</v>
      </c>
      <c r="Y6" s="274" t="s">
        <v>190</v>
      </c>
      <c r="Z6" s="274" t="s">
        <v>191</v>
      </c>
      <c r="AA6" s="274" t="s">
        <v>192</v>
      </c>
      <c r="AB6" s="274" t="s">
        <v>193</v>
      </c>
      <c r="AC6" s="274" t="s">
        <v>194</v>
      </c>
      <c r="AD6" s="274" t="s">
        <v>195</v>
      </c>
      <c r="AE6" s="274" t="s">
        <v>196</v>
      </c>
      <c r="AF6" s="274" t="s">
        <v>197</v>
      </c>
      <c r="AG6" s="274" t="s">
        <v>198</v>
      </c>
      <c r="AH6" s="274" t="s">
        <v>199</v>
      </c>
      <c r="AI6" s="274" t="s">
        <v>200</v>
      </c>
      <c r="AJ6" s="274" t="s">
        <v>201</v>
      </c>
      <c r="AK6" s="274" t="s">
        <v>202</v>
      </c>
      <c r="AL6" s="274" t="s">
        <v>203</v>
      </c>
      <c r="AM6" s="274" t="s">
        <v>204</v>
      </c>
      <c r="AN6" s="274" t="s">
        <v>205</v>
      </c>
      <c r="AO6" s="274" t="s">
        <v>206</v>
      </c>
      <c r="AP6" s="274" t="s">
        <v>207</v>
      </c>
      <c r="AQ6" s="274" t="s">
        <v>208</v>
      </c>
      <c r="AR6" s="274" t="s">
        <v>209</v>
      </c>
      <c r="AS6" s="274" t="s">
        <v>210</v>
      </c>
      <c r="AT6" s="274" t="s">
        <v>211</v>
      </c>
      <c r="AU6" s="274" t="s">
        <v>212</v>
      </c>
      <c r="AV6" s="274" t="s">
        <v>213</v>
      </c>
      <c r="AW6" s="274" t="s">
        <v>214</v>
      </c>
      <c r="AX6" s="274" t="s">
        <v>215</v>
      </c>
      <c r="AY6" s="274" t="s">
        <v>216</v>
      </c>
      <c r="AZ6" s="274" t="s">
        <v>217</v>
      </c>
      <c r="BA6" s="274" t="s">
        <v>218</v>
      </c>
      <c r="BB6" s="274" t="s">
        <v>219</v>
      </c>
      <c r="BC6" s="274" t="s">
        <v>220</v>
      </c>
      <c r="BD6" s="274" t="s">
        <v>221</v>
      </c>
      <c r="BE6" s="274" t="s">
        <v>222</v>
      </c>
      <c r="BF6" s="274" t="s">
        <v>223</v>
      </c>
      <c r="BG6" s="274" t="s">
        <v>224</v>
      </c>
      <c r="BH6" s="274" t="s">
        <v>225</v>
      </c>
      <c r="BI6" s="274" t="s">
        <v>226</v>
      </c>
      <c r="BJ6" s="274" t="s">
        <v>227</v>
      </c>
      <c r="BK6" s="274" t="s">
        <v>228</v>
      </c>
      <c r="BL6" s="274" t="s">
        <v>229</v>
      </c>
      <c r="BM6" s="274" t="s">
        <v>230</v>
      </c>
      <c r="BN6" s="274" t="s">
        <v>231</v>
      </c>
      <c r="BO6" s="274" t="s">
        <v>232</v>
      </c>
      <c r="BP6" s="274" t="s">
        <v>233</v>
      </c>
      <c r="BQ6" s="274" t="s">
        <v>234</v>
      </c>
      <c r="BR6" s="274" t="s">
        <v>235</v>
      </c>
      <c r="BS6" s="274" t="s">
        <v>236</v>
      </c>
      <c r="BT6" s="274" t="s">
        <v>237</v>
      </c>
      <c r="BU6" s="274" t="s">
        <v>238</v>
      </c>
      <c r="BV6" s="274" t="s">
        <v>239</v>
      </c>
      <c r="BW6" s="274" t="s">
        <v>240</v>
      </c>
      <c r="BX6" s="274" t="s">
        <v>241</v>
      </c>
      <c r="BY6" s="274" t="s">
        <v>242</v>
      </c>
      <c r="BZ6" s="274" t="s">
        <v>243</v>
      </c>
      <c r="CA6" s="274" t="s">
        <v>244</v>
      </c>
      <c r="CB6" s="274" t="s">
        <v>245</v>
      </c>
      <c r="CC6" s="274" t="s">
        <v>246</v>
      </c>
      <c r="CD6" s="274" t="s">
        <v>247</v>
      </c>
      <c r="CE6" s="274" t="s">
        <v>248</v>
      </c>
      <c r="CF6" s="274" t="s">
        <v>249</v>
      </c>
      <c r="CG6" s="274" t="s">
        <v>250</v>
      </c>
      <c r="CH6" s="274" t="s">
        <v>251</v>
      </c>
      <c r="CI6" s="274" t="s">
        <v>252</v>
      </c>
      <c r="CJ6" s="274" t="s">
        <v>253</v>
      </c>
      <c r="CK6" s="274" t="s">
        <v>254</v>
      </c>
      <c r="CL6" s="274" t="s">
        <v>255</v>
      </c>
      <c r="CM6" s="274" t="s">
        <v>256</v>
      </c>
      <c r="CN6" s="274" t="s">
        <v>257</v>
      </c>
      <c r="CO6" s="274" t="s">
        <v>258</v>
      </c>
      <c r="CP6" s="274" t="s">
        <v>259</v>
      </c>
      <c r="CQ6" s="274" t="s">
        <v>260</v>
      </c>
      <c r="CR6" s="274" t="s">
        <v>261</v>
      </c>
      <c r="CS6" s="274" t="s">
        <v>262</v>
      </c>
      <c r="CT6" s="274" t="s">
        <v>263</v>
      </c>
      <c r="CU6" s="274" t="s">
        <v>264</v>
      </c>
      <c r="CV6" s="274" t="s">
        <v>265</v>
      </c>
      <c r="CW6" s="274" t="s">
        <v>266</v>
      </c>
      <c r="CX6" s="274" t="s">
        <v>267</v>
      </c>
      <c r="CY6" s="274" t="s">
        <v>268</v>
      </c>
      <c r="CZ6" s="275" t="s">
        <v>269</v>
      </c>
    </row>
    <row r="7" spans="1:104" ht="85.5">
      <c r="A7" s="16" t="s">
        <v>274</v>
      </c>
      <c r="B7" s="15" t="s">
        <v>275</v>
      </c>
      <c r="C7" s="15" t="s">
        <v>276</v>
      </c>
      <c r="D7" s="15" t="s">
        <v>84</v>
      </c>
      <c r="E7" s="56" t="s">
        <v>126</v>
      </c>
      <c r="F7" s="60" t="s">
        <v>126</v>
      </c>
      <c r="G7" s="60" t="s">
        <v>126</v>
      </c>
      <c r="H7" s="60" t="s">
        <v>126</v>
      </c>
      <c r="I7" s="60" t="s">
        <v>126</v>
      </c>
      <c r="J7" s="60" t="s">
        <v>126</v>
      </c>
      <c r="K7" s="60" t="s">
        <v>126</v>
      </c>
      <c r="L7" s="60" t="s">
        <v>126</v>
      </c>
      <c r="M7" s="60" t="s">
        <v>126</v>
      </c>
      <c r="N7" s="60" t="s">
        <v>126</v>
      </c>
      <c r="O7" s="60" t="s">
        <v>126</v>
      </c>
      <c r="P7" s="60" t="s">
        <v>126</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277</v>
      </c>
      <c r="B8" s="15" t="s">
        <v>278</v>
      </c>
      <c r="C8" s="15" t="s">
        <v>279</v>
      </c>
      <c r="D8" s="15" t="s">
        <v>58</v>
      </c>
      <c r="E8" s="276" t="s">
        <v>280</v>
      </c>
      <c r="F8" s="276" t="s">
        <v>281</v>
      </c>
      <c r="G8" s="276" t="s">
        <v>282</v>
      </c>
      <c r="H8" s="276" t="s">
        <v>283</v>
      </c>
      <c r="I8" s="276" t="s">
        <v>284</v>
      </c>
      <c r="J8" s="276" t="s">
        <v>285</v>
      </c>
      <c r="K8" s="276" t="s">
        <v>286</v>
      </c>
      <c r="L8" s="276" t="s">
        <v>287</v>
      </c>
      <c r="M8" s="276" t="s">
        <v>288</v>
      </c>
      <c r="N8" s="276" t="s">
        <v>289</v>
      </c>
      <c r="O8" s="276" t="s">
        <v>290</v>
      </c>
      <c r="P8" s="276" t="s">
        <v>290</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291</v>
      </c>
      <c r="B9" s="15" t="s">
        <v>292</v>
      </c>
      <c r="C9" s="9" t="s">
        <v>293</v>
      </c>
      <c r="D9" s="15" t="s">
        <v>69</v>
      </c>
      <c r="E9" s="56" t="s">
        <v>294</v>
      </c>
      <c r="F9" s="60" t="s">
        <v>294</v>
      </c>
      <c r="G9" s="60" t="s">
        <v>295</v>
      </c>
      <c r="H9" s="60" t="s">
        <v>295</v>
      </c>
      <c r="I9" s="60" t="s">
        <v>295</v>
      </c>
      <c r="J9" s="60" t="s">
        <v>295</v>
      </c>
      <c r="K9" s="60" t="s">
        <v>296</v>
      </c>
      <c r="L9" s="60" t="s">
        <v>296</v>
      </c>
      <c r="M9" s="60" t="s">
        <v>296</v>
      </c>
      <c r="N9" s="60" t="s">
        <v>296</v>
      </c>
      <c r="O9" s="60" t="s">
        <v>297</v>
      </c>
      <c r="P9" s="60" t="s">
        <v>298</v>
      </c>
      <c r="Q9" s="60"/>
      <c r="R9" s="60"/>
      <c r="S9" s="60"/>
      <c r="T9" s="60"/>
      <c r="U9" s="60"/>
      <c r="V9" s="60"/>
      <c r="W9" s="60"/>
      <c r="X9" s="60"/>
      <c r="Y9" s="60"/>
      <c r="Z9" s="60"/>
      <c r="AA9" s="60"/>
      <c r="AB9" s="60"/>
      <c r="AC9" s="60"/>
      <c r="AD9" s="60"/>
      <c r="AE9" s="60" t="s">
        <v>299</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300</v>
      </c>
      <c r="B10" s="15" t="s">
        <v>301</v>
      </c>
      <c r="C10" s="9" t="s">
        <v>302</v>
      </c>
      <c r="D10" s="15" t="s">
        <v>58</v>
      </c>
      <c r="E10" s="56" t="s">
        <v>303</v>
      </c>
      <c r="F10" s="60" t="s">
        <v>304</v>
      </c>
      <c r="G10" s="276" t="s">
        <v>305</v>
      </c>
      <c r="H10" s="276" t="s">
        <v>306</v>
      </c>
      <c r="I10" s="276" t="s">
        <v>307</v>
      </c>
      <c r="J10" s="276" t="s">
        <v>308</v>
      </c>
      <c r="K10" s="276" t="s">
        <v>309</v>
      </c>
      <c r="L10" s="276" t="s">
        <v>309</v>
      </c>
      <c r="M10" s="276" t="s">
        <v>309</v>
      </c>
      <c r="N10" s="276" t="s">
        <v>309</v>
      </c>
      <c r="O10" s="60" t="s">
        <v>310</v>
      </c>
      <c r="P10" s="60" t="s">
        <v>311</v>
      </c>
      <c r="Q10" s="60"/>
      <c r="R10" s="60"/>
      <c r="S10" s="60"/>
      <c r="T10" s="60"/>
      <c r="U10" s="60"/>
      <c r="V10" s="60"/>
      <c r="W10" s="60"/>
      <c r="X10" s="60"/>
      <c r="Y10" s="60"/>
      <c r="Z10" s="60"/>
      <c r="AA10" s="60"/>
      <c r="AB10" s="60"/>
      <c r="AC10" s="60"/>
      <c r="AD10" s="60"/>
      <c r="AE10" s="60" t="s">
        <v>299</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4" t="s">
        <v>312</v>
      </c>
      <c r="C11" s="305"/>
      <c r="D11" s="187" t="s">
        <v>160</v>
      </c>
      <c r="E11" s="188" t="s">
        <v>160</v>
      </c>
      <c r="F11" s="189" t="s">
        <v>160</v>
      </c>
      <c r="G11" s="189" t="s">
        <v>160</v>
      </c>
      <c r="H11" s="189" t="s">
        <v>160</v>
      </c>
      <c r="I11" s="189" t="s">
        <v>160</v>
      </c>
      <c r="J11" s="189" t="s">
        <v>160</v>
      </c>
      <c r="K11" s="189" t="s">
        <v>160</v>
      </c>
      <c r="L11" s="189" t="s">
        <v>160</v>
      </c>
      <c r="M11" s="189" t="s">
        <v>160</v>
      </c>
      <c r="N11" s="189" t="s">
        <v>160</v>
      </c>
      <c r="O11" s="189" t="s">
        <v>160</v>
      </c>
      <c r="P11" s="189" t="s">
        <v>160</v>
      </c>
      <c r="Q11" s="189" t="s">
        <v>160</v>
      </c>
      <c r="R11" s="189" t="s">
        <v>160</v>
      </c>
      <c r="S11" s="189" t="s">
        <v>160</v>
      </c>
      <c r="T11" s="189" t="s">
        <v>160</v>
      </c>
      <c r="U11" s="189" t="s">
        <v>160</v>
      </c>
      <c r="V11" s="189" t="s">
        <v>160</v>
      </c>
      <c r="W11" s="189" t="s">
        <v>160</v>
      </c>
      <c r="X11" s="189" t="s">
        <v>160</v>
      </c>
      <c r="Y11" s="189" t="s">
        <v>160</v>
      </c>
      <c r="Z11" s="189" t="s">
        <v>160</v>
      </c>
      <c r="AA11" s="189" t="s">
        <v>160</v>
      </c>
      <c r="AB11" s="189" t="s">
        <v>160</v>
      </c>
      <c r="AC11" s="189" t="s">
        <v>160</v>
      </c>
      <c r="AD11" s="189" t="s">
        <v>160</v>
      </c>
      <c r="AE11" s="189" t="s">
        <v>160</v>
      </c>
      <c r="AF11" s="189" t="s">
        <v>160</v>
      </c>
      <c r="AG11" s="189" t="s">
        <v>160</v>
      </c>
      <c r="AH11" s="189" t="s">
        <v>160</v>
      </c>
      <c r="AI11" s="189" t="s">
        <v>160</v>
      </c>
      <c r="AJ11" s="189" t="s">
        <v>160</v>
      </c>
      <c r="AK11" s="189" t="s">
        <v>160</v>
      </c>
      <c r="AL11" s="189" t="s">
        <v>160</v>
      </c>
      <c r="AM11" s="189" t="s">
        <v>160</v>
      </c>
      <c r="AN11" s="189" t="s">
        <v>160</v>
      </c>
      <c r="AO11" s="189" t="s">
        <v>160</v>
      </c>
      <c r="AP11" s="189" t="s">
        <v>160</v>
      </c>
      <c r="AQ11" s="189" t="s">
        <v>160</v>
      </c>
      <c r="AR11" s="189" t="s">
        <v>160</v>
      </c>
      <c r="AS11" s="189" t="s">
        <v>160</v>
      </c>
      <c r="AT11" s="189" t="s">
        <v>160</v>
      </c>
      <c r="AU11" s="189" t="s">
        <v>160</v>
      </c>
      <c r="AV11" s="189" t="s">
        <v>160</v>
      </c>
      <c r="AW11" s="189" t="s">
        <v>160</v>
      </c>
      <c r="AX11" s="189" t="s">
        <v>160</v>
      </c>
      <c r="AY11" s="189" t="s">
        <v>160</v>
      </c>
      <c r="AZ11" s="189" t="s">
        <v>160</v>
      </c>
      <c r="BA11" s="189" t="s">
        <v>160</v>
      </c>
      <c r="BB11" s="189" t="s">
        <v>160</v>
      </c>
      <c r="BC11" s="189" t="s">
        <v>160</v>
      </c>
      <c r="BD11" s="189" t="s">
        <v>160</v>
      </c>
      <c r="BE11" s="189" t="s">
        <v>160</v>
      </c>
      <c r="BF11" s="189" t="s">
        <v>160</v>
      </c>
      <c r="BG11" s="189" t="s">
        <v>160</v>
      </c>
      <c r="BH11" s="189" t="s">
        <v>160</v>
      </c>
      <c r="BI11" s="189" t="s">
        <v>160</v>
      </c>
      <c r="BJ11" s="189" t="s">
        <v>160</v>
      </c>
      <c r="BK11" s="189" t="s">
        <v>160</v>
      </c>
      <c r="BL11" s="189" t="s">
        <v>160</v>
      </c>
      <c r="BM11" s="189" t="s">
        <v>160</v>
      </c>
      <c r="BN11" s="189" t="s">
        <v>160</v>
      </c>
      <c r="BO11" s="189" t="s">
        <v>160</v>
      </c>
      <c r="BP11" s="189" t="s">
        <v>160</v>
      </c>
      <c r="BQ11" s="189" t="s">
        <v>160</v>
      </c>
      <c r="BR11" s="189" t="s">
        <v>160</v>
      </c>
      <c r="BS11" s="189" t="s">
        <v>160</v>
      </c>
      <c r="BT11" s="189" t="s">
        <v>160</v>
      </c>
      <c r="BU11" s="189" t="s">
        <v>160</v>
      </c>
      <c r="BV11" s="189" t="s">
        <v>160</v>
      </c>
      <c r="BW11" s="189" t="s">
        <v>160</v>
      </c>
      <c r="BX11" s="189" t="s">
        <v>160</v>
      </c>
      <c r="BY11" s="189" t="s">
        <v>160</v>
      </c>
      <c r="BZ11" s="189" t="s">
        <v>160</v>
      </c>
      <c r="CA11" s="189" t="s">
        <v>160</v>
      </c>
      <c r="CB11" s="189" t="s">
        <v>160</v>
      </c>
      <c r="CC11" s="189" t="s">
        <v>160</v>
      </c>
      <c r="CD11" s="189" t="s">
        <v>160</v>
      </c>
      <c r="CE11" s="189" t="s">
        <v>160</v>
      </c>
      <c r="CF11" s="189" t="s">
        <v>160</v>
      </c>
      <c r="CG11" s="189" t="s">
        <v>160</v>
      </c>
      <c r="CH11" s="189" t="s">
        <v>160</v>
      </c>
      <c r="CI11" s="189" t="s">
        <v>160</v>
      </c>
      <c r="CJ11" s="189" t="s">
        <v>160</v>
      </c>
      <c r="CK11" s="189" t="s">
        <v>160</v>
      </c>
      <c r="CL11" s="189" t="s">
        <v>160</v>
      </c>
      <c r="CM11" s="189" t="s">
        <v>160</v>
      </c>
      <c r="CN11" s="189" t="s">
        <v>160</v>
      </c>
      <c r="CO11" s="189" t="s">
        <v>160</v>
      </c>
      <c r="CP11" s="189" t="s">
        <v>160</v>
      </c>
      <c r="CQ11" s="189" t="s">
        <v>160</v>
      </c>
      <c r="CR11" s="189" t="s">
        <v>160</v>
      </c>
      <c r="CS11" s="189" t="s">
        <v>160</v>
      </c>
      <c r="CT11" s="189" t="s">
        <v>160</v>
      </c>
      <c r="CU11" s="189" t="s">
        <v>160</v>
      </c>
      <c r="CV11" s="189" t="s">
        <v>160</v>
      </c>
      <c r="CW11" s="189" t="s">
        <v>160</v>
      </c>
      <c r="CX11" s="189" t="s">
        <v>160</v>
      </c>
      <c r="CY11" s="189" t="s">
        <v>160</v>
      </c>
      <c r="CZ11" s="189" t="s">
        <v>160</v>
      </c>
    </row>
    <row r="12" spans="1:104" ht="30.6" customHeight="1">
      <c r="B12" s="300" t="s">
        <v>313</v>
      </c>
      <c r="C12" s="301"/>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314</v>
      </c>
      <c r="B13" s="158" t="s">
        <v>315</v>
      </c>
      <c r="C13" s="158" t="s">
        <v>316</v>
      </c>
      <c r="D13" s="15" t="s">
        <v>317</v>
      </c>
      <c r="E13" s="93" t="s">
        <v>318</v>
      </c>
      <c r="F13" s="68" t="s">
        <v>318</v>
      </c>
      <c r="G13" s="68" t="s">
        <v>319</v>
      </c>
      <c r="H13" s="68" t="s">
        <v>319</v>
      </c>
      <c r="I13" s="68" t="s">
        <v>319</v>
      </c>
      <c r="J13" s="68" t="s">
        <v>319</v>
      </c>
      <c r="K13" s="68" t="s">
        <v>320</v>
      </c>
      <c r="L13" s="68" t="s">
        <v>320</v>
      </c>
      <c r="M13" s="68" t="s">
        <v>320</v>
      </c>
      <c r="N13" s="68" t="s">
        <v>320</v>
      </c>
      <c r="O13" s="68" t="s">
        <v>321</v>
      </c>
      <c r="P13" s="68" t="s">
        <v>321</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322</v>
      </c>
      <c r="B14" s="158" t="s">
        <v>323</v>
      </c>
      <c r="C14" s="194" t="s">
        <v>324</v>
      </c>
      <c r="D14" s="15" t="s">
        <v>69</v>
      </c>
      <c r="E14" s="56" t="s">
        <v>325</v>
      </c>
      <c r="F14" s="60" t="s">
        <v>325</v>
      </c>
      <c r="G14" s="60" t="s">
        <v>325</v>
      </c>
      <c r="H14" s="60" t="s">
        <v>325</v>
      </c>
      <c r="I14" s="60" t="s">
        <v>325</v>
      </c>
      <c r="J14" s="60" t="s">
        <v>325</v>
      </c>
      <c r="K14" s="60" t="s">
        <v>325</v>
      </c>
      <c r="L14" s="60" t="s">
        <v>325</v>
      </c>
      <c r="M14" s="60" t="s">
        <v>325</v>
      </c>
      <c r="N14" s="60" t="s">
        <v>325</v>
      </c>
      <c r="O14" s="60" t="s">
        <v>325</v>
      </c>
      <c r="P14" s="60" t="s">
        <v>325</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326</v>
      </c>
      <c r="B15" s="15" t="s">
        <v>327</v>
      </c>
      <c r="C15" s="9" t="s">
        <v>328</v>
      </c>
      <c r="D15" s="15" t="s">
        <v>69</v>
      </c>
      <c r="E15" s="56" t="s">
        <v>329</v>
      </c>
      <c r="F15" s="60" t="s">
        <v>329</v>
      </c>
      <c r="G15" s="60" t="s">
        <v>329</v>
      </c>
      <c r="H15" s="60" t="s">
        <v>329</v>
      </c>
      <c r="I15" s="60" t="s">
        <v>329</v>
      </c>
      <c r="J15" s="60" t="s">
        <v>329</v>
      </c>
      <c r="K15" s="60" t="s">
        <v>329</v>
      </c>
      <c r="L15" s="60" t="s">
        <v>329</v>
      </c>
      <c r="M15" s="60" t="s">
        <v>329</v>
      </c>
      <c r="N15" s="60" t="s">
        <v>329</v>
      </c>
      <c r="O15" s="60" t="s">
        <v>329</v>
      </c>
      <c r="P15" s="60" t="s">
        <v>329</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330</v>
      </c>
      <c r="B16" s="196"/>
      <c r="C16" s="196"/>
      <c r="D16" s="196"/>
    </row>
    <row r="17" spans="1:12">
      <c r="A17" s="198" t="s">
        <v>330</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L18" activePane="bottomRight" state="frozen"/>
      <selection pane="bottomRight" activeCell="L18" sqref="L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information'!E25="","[Plan 1]",'I_State and program information'!E25)</f>
        <v>Ventura DMC-ODS</v>
      </c>
    </row>
    <row r="5" spans="1:104" ht="56.25">
      <c r="A5" s="16" t="s">
        <v>334</v>
      </c>
      <c r="B5" s="82" t="s">
        <v>335</v>
      </c>
      <c r="C5" s="15" t="s">
        <v>336</v>
      </c>
      <c r="D5" s="56" t="s">
        <v>337</v>
      </c>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c r="F13" s="244"/>
      <c r="G13" s="244"/>
      <c r="H13" s="244"/>
      <c r="I13" s="244"/>
      <c r="J13" s="244"/>
      <c r="K13" s="244"/>
      <c r="L13" s="244"/>
      <c r="M13" s="244"/>
      <c r="N13" s="244"/>
      <c r="O13" s="244"/>
      <c r="P13" s="244"/>
      <c r="Q13" s="244"/>
      <c r="R13" s="244"/>
      <c r="S13" s="244"/>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tabSelected="1"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information'!E26="","[Plan 2]",'I_State and program information'!E26)</f>
        <v>Yolo DMC-ODS</v>
      </c>
    </row>
    <row r="5" spans="1:104" ht="57">
      <c r="A5" s="16" t="s">
        <v>334</v>
      </c>
      <c r="B5" s="82" t="s">
        <v>335</v>
      </c>
      <c r="C5" s="15" t="s">
        <v>336</v>
      </c>
      <c r="D5" s="56" t="s">
        <v>438</v>
      </c>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t="s">
        <v>439</v>
      </c>
      <c r="G12" s="49" t="s">
        <v>439</v>
      </c>
      <c r="H12" s="49" t="s">
        <v>439</v>
      </c>
      <c r="I12" s="49" t="s">
        <v>439</v>
      </c>
      <c r="J12" s="49" t="s">
        <v>439</v>
      </c>
      <c r="K12" s="49" t="s">
        <v>439</v>
      </c>
      <c r="L12" s="49" t="s">
        <v>439</v>
      </c>
      <c r="M12" s="49" t="s">
        <v>439</v>
      </c>
      <c r="N12" s="49" t="s">
        <v>439</v>
      </c>
      <c r="O12" s="49"/>
      <c r="P12" s="49" t="s">
        <v>439</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t="s">
        <v>160</v>
      </c>
      <c r="J13" s="244" t="s">
        <v>160</v>
      </c>
      <c r="K13" s="244" t="s">
        <v>160</v>
      </c>
      <c r="L13" s="244" t="s">
        <v>160</v>
      </c>
      <c r="M13" s="244" t="s">
        <v>160</v>
      </c>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346</v>
      </c>
      <c r="B15" s="9" t="s">
        <v>347</v>
      </c>
      <c r="C15" s="211" t="s">
        <v>348</v>
      </c>
      <c r="D15" s="132" t="s">
        <v>84</v>
      </c>
      <c r="E15" s="238"/>
      <c r="F15" s="49" t="s">
        <v>440</v>
      </c>
      <c r="G15" s="49" t="s">
        <v>319</v>
      </c>
      <c r="H15" s="49" t="s">
        <v>319</v>
      </c>
      <c r="I15" s="49" t="s">
        <v>319</v>
      </c>
      <c r="J15" s="49" t="s">
        <v>319</v>
      </c>
      <c r="K15" s="49" t="s">
        <v>320</v>
      </c>
      <c r="L15" s="49" t="s">
        <v>320</v>
      </c>
      <c r="M15" s="49" t="s">
        <v>320</v>
      </c>
      <c r="N15" s="49" t="s">
        <v>320</v>
      </c>
      <c r="O15" s="49"/>
      <c r="P15" s="49" t="s">
        <v>441</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349</v>
      </c>
      <c r="B16" s="9" t="s">
        <v>350</v>
      </c>
      <c r="C16" s="281" t="s">
        <v>351</v>
      </c>
      <c r="D16" s="132" t="s">
        <v>58</v>
      </c>
      <c r="E16" s="238"/>
      <c r="F16" s="49" t="s">
        <v>442</v>
      </c>
      <c r="G16" s="49" t="s">
        <v>442</v>
      </c>
      <c r="H16" s="49" t="s">
        <v>442</v>
      </c>
      <c r="I16" s="49" t="s">
        <v>442</v>
      </c>
      <c r="J16" s="49" t="s">
        <v>442</v>
      </c>
      <c r="K16" s="49" t="s">
        <v>442</v>
      </c>
      <c r="L16" s="49" t="s">
        <v>442</v>
      </c>
      <c r="M16" s="49" t="s">
        <v>442</v>
      </c>
      <c r="N16" s="49" t="s">
        <v>442</v>
      </c>
      <c r="O16" s="49"/>
      <c r="P16" s="49" t="s">
        <v>442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352</v>
      </c>
      <c r="B17" s="9" t="s">
        <v>353</v>
      </c>
      <c r="C17" s="15" t="s">
        <v>354</v>
      </c>
      <c r="D17" s="132" t="s">
        <v>58</v>
      </c>
      <c r="E17" s="238"/>
      <c r="F17" s="49" t="s">
        <v>443</v>
      </c>
      <c r="G17" s="49" t="s">
        <v>444</v>
      </c>
      <c r="H17" s="49" t="s">
        <v>444</v>
      </c>
      <c r="I17" s="49" t="s">
        <v>444</v>
      </c>
      <c r="J17" s="49" t="s">
        <v>444</v>
      </c>
      <c r="K17" s="49" t="s">
        <v>444</v>
      </c>
      <c r="L17" s="49" t="s">
        <v>444</v>
      </c>
      <c r="M17" s="49" t="s">
        <v>444</v>
      </c>
      <c r="N17" s="49" t="s">
        <v>444</v>
      </c>
      <c r="O17" s="49"/>
      <c r="P17" s="49" t="s">
        <v>445</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355</v>
      </c>
      <c r="B18" s="9" t="s">
        <v>356</v>
      </c>
      <c r="C18" s="9" t="s">
        <v>357</v>
      </c>
      <c r="D18" s="132" t="s">
        <v>58</v>
      </c>
      <c r="E18" s="238"/>
      <c r="F18" s="49" t="s">
        <v>55</v>
      </c>
      <c r="G18" s="49" t="s">
        <v>446</v>
      </c>
      <c r="H18" s="49" t="s">
        <v>446</v>
      </c>
      <c r="I18" s="49" t="s">
        <v>446</v>
      </c>
      <c r="J18" s="49" t="s">
        <v>446</v>
      </c>
      <c r="K18" s="49" t="s">
        <v>447</v>
      </c>
      <c r="L18" s="49" t="s">
        <v>447</v>
      </c>
      <c r="M18" s="49" t="s">
        <v>447</v>
      </c>
      <c r="N18" s="49" t="s">
        <v>447</v>
      </c>
      <c r="O18" s="49"/>
      <c r="P18" s="278" t="s">
        <v>448</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t="s">
        <v>55</v>
      </c>
      <c r="G19" s="52">
        <v>45880</v>
      </c>
      <c r="H19" s="52">
        <v>45880</v>
      </c>
      <c r="I19" s="52">
        <v>45880</v>
      </c>
      <c r="J19" s="52">
        <v>45880</v>
      </c>
      <c r="K19" s="52">
        <v>45880</v>
      </c>
      <c r="L19" s="52">
        <v>45880</v>
      </c>
      <c r="M19" s="52">
        <v>45880</v>
      </c>
      <c r="N19" s="52">
        <v>45880</v>
      </c>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t="s">
        <v>143</v>
      </c>
      <c r="G20" s="51" t="s">
        <v>151</v>
      </c>
      <c r="H20" s="51" t="s">
        <v>151</v>
      </c>
      <c r="I20" s="51" t="s">
        <v>151</v>
      </c>
      <c r="J20" s="51" t="s">
        <v>151</v>
      </c>
      <c r="K20" s="51" t="s">
        <v>151</v>
      </c>
      <c r="L20" s="51" t="s">
        <v>151</v>
      </c>
      <c r="M20" s="51" t="s">
        <v>151</v>
      </c>
      <c r="N20" s="51" t="s">
        <v>151</v>
      </c>
      <c r="O20" s="51"/>
      <c r="P20" s="51" t="s">
        <v>151</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70.5">
      <c r="A21" s="16" t="s">
        <v>364</v>
      </c>
      <c r="B21" s="9" t="s">
        <v>365</v>
      </c>
      <c r="C21" s="9" t="s">
        <v>366</v>
      </c>
      <c r="D21" s="132" t="s">
        <v>58</v>
      </c>
      <c r="E21" s="238"/>
      <c r="F21" s="49" t="s">
        <v>449</v>
      </c>
      <c r="G21" s="49" t="s">
        <v>55</v>
      </c>
      <c r="H21" s="49" t="s">
        <v>55</v>
      </c>
      <c r="I21" s="49" t="s">
        <v>55</v>
      </c>
      <c r="J21" s="49" t="s">
        <v>55</v>
      </c>
      <c r="K21" s="49" t="s">
        <v>55</v>
      </c>
      <c r="L21" s="49" t="s">
        <v>55</v>
      </c>
      <c r="M21" s="49" t="s">
        <v>55</v>
      </c>
      <c r="N21" s="49" t="s">
        <v>55</v>
      </c>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367</v>
      </c>
      <c r="B22" s="9" t="s">
        <v>368</v>
      </c>
      <c r="C22" s="9" t="s">
        <v>369</v>
      </c>
      <c r="D22" s="132" t="s">
        <v>58</v>
      </c>
      <c r="E22" s="238"/>
      <c r="F22" s="49" t="s">
        <v>450</v>
      </c>
      <c r="G22" s="49" t="s">
        <v>55</v>
      </c>
      <c r="H22" s="49" t="s">
        <v>55</v>
      </c>
      <c r="I22" s="49" t="s">
        <v>55</v>
      </c>
      <c r="J22" s="49" t="s">
        <v>55</v>
      </c>
      <c r="K22" s="49" t="s">
        <v>55</v>
      </c>
      <c r="L22" s="49" t="s">
        <v>55</v>
      </c>
      <c r="M22" s="49" t="s">
        <v>55</v>
      </c>
      <c r="N22" s="49" t="s">
        <v>55</v>
      </c>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I12" activePane="bottomRight" state="frozen"/>
      <selection pane="bottomRight" activeCell="I12" sqref="I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information'!E27="","[Plan 3]",'I_State and program information'!E27)</f>
        <v>[Plan 3]</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c r="J13" s="244" t="s">
        <v>160</v>
      </c>
      <c r="K13" s="244"/>
      <c r="L13" s="244"/>
      <c r="M13" s="244"/>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277"/>
      <c r="J18" s="49"/>
      <c r="K18" s="49"/>
      <c r="L18" s="49"/>
      <c r="M18" s="277"/>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O18" activePane="bottomRight" state="frozen"/>
      <selection pane="bottomRight" activeCell="O18" sqref="O18: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information'!E28="","[Plan 4]",'I_State and program information'!E28)</f>
        <v>[Plan 4]</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c r="F13" s="244"/>
      <c r="G13" s="244"/>
      <c r="H13" s="244"/>
      <c r="I13" s="244"/>
      <c r="J13" s="244" t="s">
        <v>160</v>
      </c>
      <c r="K13" s="244" t="s">
        <v>160</v>
      </c>
      <c r="L13" s="244" t="s">
        <v>160</v>
      </c>
      <c r="M13" s="244" t="s">
        <v>160</v>
      </c>
      <c r="N13" s="244" t="s">
        <v>160</v>
      </c>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O17" activePane="bottomRight" state="frozen"/>
      <selection pane="bottomRight" activeCell="O17" sqref="O17: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information'!E29="","[Plan 5]",'I_State and program information'!E29)</f>
        <v>[Plan 5]</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c r="H13" s="244"/>
      <c r="I13" s="244"/>
      <c r="J13" s="244"/>
      <c r="K13" s="244"/>
      <c r="L13" s="244"/>
      <c r="M13" s="244"/>
      <c r="N13" s="244"/>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DHCSDOC-1797567310-10135</_dlc_DocId>
    <_dlc_DocIdUrl xmlns="69bc34b3-1921-46c7-8c7a-d18363374b4b">
      <Url>https://dhcscagovauthoring/_layouts/15/DocIdRedir.aspx?ID=DHCSDOC-1797567310-10135</Url>
      <Description>DHCSDOC-1797567310-10135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931835-44FF-42EE-BC92-8D3B99DADF7F}"/>
</file>

<file path=customXml/itemProps2.xml><?xml version="1.0" encoding="utf-8"?>
<ds:datastoreItem xmlns:ds="http://schemas.openxmlformats.org/officeDocument/2006/customXml" ds:itemID="{8C401F9B-9B4E-49FA-8F78-71F50AFA381A}"/>
</file>

<file path=customXml/itemProps3.xml><?xml version="1.0" encoding="utf-8"?>
<ds:datastoreItem xmlns:ds="http://schemas.openxmlformats.org/officeDocument/2006/customXml" ds:itemID="{D3D8E59B-BF42-402C-8054-ADAE42B327B5}"/>
</file>

<file path=customXml/itemProps4.xml><?xml version="1.0" encoding="utf-8"?>
<ds:datastoreItem xmlns:ds="http://schemas.openxmlformats.org/officeDocument/2006/customXml" ds:itemID="{87840065-7B5C-4DC1-8738-5BE689C53DC6}"/>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2024-DMC-ODS-Network-Adequacy-and-Access-Assurances-Report-Ventura-Yolo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df33638e-9f6e-42f0-8976-7739b4420723</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