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2836B5A5-FAA9-4D69-BB05-175D81021AC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nclosure 3" sheetId="1" r:id="rId1"/>
  </sheets>
  <externalReferences>
    <externalReference r:id="rId2"/>
  </externalReferences>
  <definedNames>
    <definedName name="_xlnm.Print_Titles" localSheetId="0">'Enclosure 3'!$4:$6</definedName>
    <definedName name="TitleRegion1.a4.j64.1">'Enclosure 3'!$A$4:$J$64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  <c r="G63" i="1" l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4" i="1" l="1"/>
  <c r="H63" i="1" l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D57" i="1"/>
  <c r="C57" i="1"/>
  <c r="C64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57" i="1" l="1"/>
  <c r="I57" i="1" s="1"/>
  <c r="I64" i="1" s="1"/>
  <c r="J12" i="1" s="1"/>
  <c r="D64" i="1"/>
  <c r="E58" i="1"/>
  <c r="E60" i="1"/>
  <c r="E62" i="1"/>
  <c r="E53" i="1"/>
  <c r="E55" i="1"/>
  <c r="E59" i="1"/>
  <c r="E61" i="1"/>
  <c r="E63" i="1" l="1"/>
  <c r="E17" i="1"/>
  <c r="E52" i="1"/>
  <c r="E48" i="1"/>
  <c r="E44" i="1"/>
  <c r="E40" i="1"/>
  <c r="E36" i="1"/>
  <c r="E32" i="1"/>
  <c r="E28" i="1"/>
  <c r="E24" i="1"/>
  <c r="E20" i="1"/>
  <c r="E16" i="1"/>
  <c r="E12" i="1"/>
  <c r="E8" i="1"/>
  <c r="E41" i="1"/>
  <c r="E56" i="1"/>
  <c r="E51" i="1"/>
  <c r="E47" i="1"/>
  <c r="E43" i="1"/>
  <c r="E39" i="1"/>
  <c r="E35" i="1"/>
  <c r="E31" i="1"/>
  <c r="E27" i="1"/>
  <c r="E23" i="1"/>
  <c r="E19" i="1"/>
  <c r="E15" i="1"/>
  <c r="E11" i="1"/>
  <c r="E7" i="1"/>
  <c r="E45" i="1"/>
  <c r="E33" i="1"/>
  <c r="E29" i="1"/>
  <c r="E13" i="1"/>
  <c r="E49" i="1"/>
  <c r="E37" i="1"/>
  <c r="E25" i="1"/>
  <c r="E9" i="1"/>
  <c r="E50" i="1"/>
  <c r="E46" i="1"/>
  <c r="E42" i="1"/>
  <c r="E38" i="1"/>
  <c r="E34" i="1"/>
  <c r="E30" i="1"/>
  <c r="E26" i="1"/>
  <c r="E22" i="1"/>
  <c r="E18" i="1"/>
  <c r="E14" i="1"/>
  <c r="E10" i="1"/>
  <c r="E54" i="1"/>
  <c r="E21" i="1"/>
  <c r="E64" i="1"/>
  <c r="E57" i="1"/>
  <c r="J13" i="1"/>
  <c r="J48" i="1"/>
  <c r="J11" i="1"/>
  <c r="J43" i="1"/>
  <c r="J50" i="1"/>
  <c r="J14" i="1"/>
  <c r="J45" i="1"/>
  <c r="J63" i="1"/>
  <c r="J40" i="1"/>
  <c r="J39" i="1"/>
  <c r="J7" i="1"/>
  <c r="J46" i="1"/>
  <c r="J10" i="1"/>
  <c r="J41" i="1"/>
  <c r="J9" i="1"/>
  <c r="J42" i="1"/>
  <c r="J37" i="1"/>
  <c r="J8" i="1"/>
  <c r="J31" i="1"/>
  <c r="J59" i="1"/>
  <c r="J38" i="1"/>
  <c r="J20" i="1"/>
  <c r="J33" i="1"/>
  <c r="J53" i="1"/>
  <c r="J54" i="1"/>
  <c r="J57" i="1"/>
  <c r="J62" i="1"/>
  <c r="J27" i="1"/>
  <c r="J24" i="1"/>
  <c r="J34" i="1"/>
  <c r="J18" i="1"/>
  <c r="J29" i="1"/>
  <c r="J44" i="1"/>
  <c r="J28" i="1"/>
  <c r="J23" i="1"/>
  <c r="J30" i="1"/>
  <c r="J16" i="1"/>
  <c r="J36" i="1"/>
  <c r="J51" i="1"/>
  <c r="J19" i="1"/>
  <c r="J60" i="1"/>
  <c r="J26" i="1"/>
  <c r="J58" i="1"/>
  <c r="J21" i="1"/>
  <c r="J32" i="1"/>
  <c r="J35" i="1"/>
  <c r="J56" i="1"/>
  <c r="J61" i="1"/>
  <c r="J25" i="1"/>
  <c r="J52" i="1"/>
  <c r="J47" i="1"/>
  <c r="J15" i="1"/>
  <c r="J55" i="1"/>
  <c r="J22" i="1"/>
  <c r="J49" i="1"/>
  <c r="J17" i="1"/>
  <c r="J64" i="1" l="1"/>
</calcChain>
</file>

<file path=xl/sharedStrings.xml><?xml version="1.0" encoding="utf-8"?>
<sst xmlns="http://schemas.openxmlformats.org/spreadsheetml/2006/main" count="104" uniqueCount="83">
  <si>
    <t>Base Data - 2000</t>
  </si>
  <si>
    <t>County</t>
  </si>
  <si>
    <t>Small County</t>
  </si>
  <si>
    <t>County Population in 2000</t>
  </si>
  <si>
    <t>Prevalence (&lt;200% FPL) in 2000</t>
  </si>
  <si>
    <t>Prevalence (%) in 2000</t>
  </si>
  <si>
    <t>Alameda</t>
  </si>
  <si>
    <t>Alpine</t>
  </si>
  <si>
    <t>x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</si>
  <si>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</si>
  <si>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</si>
  <si>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</si>
  <si>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</si>
  <si>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</si>
  <si>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</si>
  <si>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</si>
  <si>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</si>
  <si>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</si>
  <si>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</si>
  <si>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</si>
  <si>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</si>
  <si>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</si>
  <si>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</si>
  <si>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</si>
  <si>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</si>
  <si>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</si>
  <si>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</si>
  <si>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</si>
  <si>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</si>
  <si>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</si>
  <si>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</si>
  <si>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</si>
  <si>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</si>
  <si>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</si>
  <si>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</si>
  <si>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</si>
  <si>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</si>
  <si>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</si>
  <si>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</si>
  <si>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</si>
  <si>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</si>
  <si>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</si>
  <si>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</si>
  <si>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</si>
  <si>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</si>
  <si>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</si>
  <si>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</si>
  <si>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</si>
  <si>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</si>
  <si>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</si>
  <si>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</si>
  <si>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</si>
  <si>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</si>
  <si>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</si>
  <si>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</si>
  <si>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</si>
  <si>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</si>
  <si>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Sutter/Yuba</t>
  </si>
  <si>
    <t>Tehama</t>
  </si>
  <si>
    <t>Trinity</t>
  </si>
  <si>
    <t>Tulare</t>
  </si>
  <si>
    <t>Tuolumne</t>
  </si>
  <si>
    <t>Ventura</t>
  </si>
  <si>
    <t>Yolo</t>
  </si>
  <si>
    <t>Total</t>
  </si>
  <si>
    <t>Enclosure 3-Population Most Likely to Access Services</t>
  </si>
  <si>
    <t>A</t>
  </si>
  <si>
    <t>B</t>
  </si>
  <si>
    <t>C</t>
  </si>
  <si>
    <t>D</t>
  </si>
  <si>
    <t>E</t>
  </si>
  <si>
    <t>F</t>
  </si>
  <si>
    <t>G</t>
  </si>
  <si>
    <t>B/Total</t>
  </si>
  <si>
    <t>(D-A)/A</t>
  </si>
  <si>
    <t>B*(100%+E)</t>
  </si>
  <si>
    <t>F/Total</t>
  </si>
  <si>
    <t>Press TAB to move to input areas. Press UP, DOWN, LEFT or RIGHT ARROW in columns and rows to read through the document.</t>
  </si>
  <si>
    <t>Updated Data - 2026</t>
  </si>
  <si>
    <t>County Population in 2026</t>
  </si>
  <si>
    <t>Population Growth (%): 2000-2026</t>
  </si>
  <si>
    <t>Prevalence (&lt;200% FPL) in 2026</t>
  </si>
  <si>
    <t>Updated Prevalence (%)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</si>
</sst>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0"/>
      <name val="Segoe UI"/>
      <family val="2"/>
    </font>
    <font>
      <sz val="12"/>
      <name val="Segoe UI"/>
      <family val="2"/>
    </font>
    <font>
      <sz val="12"/>
      <color theme="1"/>
      <name val="Segoe UI"/>
      <family val="2"/>
    </font>
    <font>
      <b/>
      <sz val="12"/>
      <name val="Segoe UI"/>
      <family val="2"/>
    </font>
    <font>
      <b/>
      <sz val="12"/>
      <color indexed="8"/>
      <name val="Segoe UI"/>
      <family val="2"/>
    </font>
    <font>
      <sz val="12"/>
      <color indexed="8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0" borderId="0" xfId="2" applyFont="1" applyProtection="1">
      <protection locked="0"/>
    </xf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0" applyFont="1"/>
    <xf numFmtId="0" fontId="7" fillId="0" borderId="1" xfId="2" applyFont="1" applyBorder="1" applyAlignment="1" applyProtection="1">
      <alignment horizontal="center"/>
      <protection locked="0"/>
    </xf>
    <xf numFmtId="0" fontId="7" fillId="0" borderId="1" xfId="2" applyFont="1" applyBorder="1"/>
    <xf numFmtId="0" fontId="8" fillId="0" borderId="1" xfId="2" applyFont="1" applyBorder="1" applyAlignment="1" applyProtection="1">
      <alignment horizontal="left" indent="1"/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7" fillId="0" borderId="1" xfId="2" applyFont="1" applyBorder="1" applyAlignment="1" applyProtection="1">
      <alignment horizontal="center" wrapText="1"/>
      <protection locked="0"/>
    </xf>
    <xf numFmtId="0" fontId="7" fillId="0" borderId="1" xfId="2" applyFont="1" applyBorder="1" applyAlignment="1">
      <alignment horizontal="center"/>
    </xf>
    <xf numFmtId="0" fontId="8" fillId="0" borderId="1" xfId="2" applyFont="1" applyBorder="1" applyAlignment="1">
      <alignment horizontal="left" indent="1"/>
    </xf>
    <xf numFmtId="0" fontId="5" fillId="0" borderId="1" xfId="2" applyFont="1" applyBorder="1" applyAlignment="1">
      <alignment textRotation="90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164" fontId="5" fillId="0" borderId="1" xfId="2" applyNumberFormat="1" applyFont="1" applyBorder="1" applyAlignment="1" applyProtection="1">
      <alignment horizontal="center" vertical="center"/>
      <protection locked="0"/>
    </xf>
    <xf numFmtId="37" fontId="6" fillId="0" borderId="0" xfId="0" applyNumberFormat="1" applyFont="1"/>
    <xf numFmtId="0" fontId="5" fillId="0" borderId="1" xfId="2" quotePrefix="1" applyFont="1" applyBorder="1" applyProtection="1">
      <protection locked="0"/>
    </xf>
    <xf numFmtId="37" fontId="9" fillId="0" borderId="1" xfId="2" applyNumberFormat="1" applyFont="1" applyBorder="1"/>
    <xf numFmtId="3" fontId="5" fillId="0" borderId="1" xfId="3" applyNumberFormat="1" applyFont="1" applyBorder="1" applyProtection="1">
      <protection locked="0"/>
    </xf>
    <xf numFmtId="37" fontId="9" fillId="0" borderId="1" xfId="2" applyNumberFormat="1" applyFont="1" applyBorder="1" applyProtection="1">
      <protection locked="0"/>
    </xf>
    <xf numFmtId="164" fontId="5" fillId="0" borderId="1" xfId="2" applyNumberFormat="1" applyFont="1" applyBorder="1" applyAlignment="1" applyProtection="1">
      <alignment horizontal="right"/>
      <protection locked="0"/>
    </xf>
    <xf numFmtId="0" fontId="5" fillId="0" borderId="1" xfId="2" applyFont="1" applyBorder="1"/>
    <xf numFmtId="10" fontId="5" fillId="0" borderId="1" xfId="2" applyNumberFormat="1" applyFont="1" applyBorder="1" applyAlignment="1" applyProtection="1">
      <alignment horizontal="right"/>
      <protection locked="0"/>
    </xf>
    <xf numFmtId="3" fontId="5" fillId="0" borderId="1" xfId="2" applyNumberFormat="1" applyFont="1" applyBorder="1" applyProtection="1">
      <protection locked="0"/>
    </xf>
    <xf numFmtId="164" fontId="5" fillId="0" borderId="1" xfId="1" applyNumberFormat="1" applyFont="1" applyBorder="1" applyProtection="1">
      <protection locked="0"/>
    </xf>
    <xf numFmtId="37" fontId="9" fillId="0" borderId="1" xfId="2" applyNumberFormat="1" applyFont="1" applyBorder="1" applyAlignment="1" applyProtection="1">
      <alignment horizontal="center"/>
      <protection locked="0"/>
    </xf>
    <xf numFmtId="37" fontId="9" fillId="0" borderId="1" xfId="2" applyNumberFormat="1" applyFont="1" applyBorder="1" applyAlignment="1" applyProtection="1">
      <alignment horizontal="right"/>
      <protection locked="0"/>
    </xf>
    <xf numFmtId="37" fontId="9" fillId="0" borderId="1" xfId="2" applyNumberFormat="1" applyFont="1" applyBorder="1" applyAlignment="1">
      <alignment horizontal="center"/>
    </xf>
    <xf numFmtId="0" fontId="5" fillId="0" borderId="1" xfId="2" applyFont="1" applyBorder="1" applyProtection="1">
      <protection locked="0"/>
    </xf>
    <xf numFmtId="0" fontId="5" fillId="0" borderId="1" xfId="2" applyFont="1" applyBorder="1" applyAlignment="1">
      <alignment horizontal="center"/>
    </xf>
    <xf numFmtId="37" fontId="5" fillId="0" borderId="1" xfId="2" applyNumberFormat="1" applyFont="1" applyBorder="1" applyAlignment="1" applyProtection="1">
      <alignment horizontal="right"/>
      <protection locked="0"/>
    </xf>
    <xf numFmtId="10" fontId="5" fillId="0" borderId="1" xfId="2" applyNumberFormat="1" applyFont="1" applyBorder="1" applyAlignment="1">
      <alignment horizontal="right"/>
    </xf>
    <xf numFmtId="3" fontId="5" fillId="0" borderId="1" xfId="2" applyNumberFormat="1" applyFont="1" applyBorder="1" applyAlignment="1" applyProtection="1">
      <alignment horizontal="right"/>
      <protection locked="0"/>
    </xf>
    <xf numFmtId="0" fontId="5" fillId="0" borderId="0" xfId="2" applyFont="1" applyAlignment="1">
      <alignment horizontal="center"/>
    </xf>
    <xf numFmtId="9" fontId="5" fillId="0" borderId="0" xfId="1" applyFont="1"/>
  </cellXfs>
  <cellStyles count="5">
    <cellStyle name="Normal" xfId="0" builtinId="0"/>
    <cellStyle name="Normal 2" xfId="4" xr:uid="{00000000-0005-0000-0000-000001000000}"/>
    <cellStyle name="Normal 3" xfId="2" xr:uid="{00000000-0005-0000-0000-000002000000}"/>
    <cellStyle name="Normal 5" xfId="3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/>
      <sheetData sheetId="1"/>
      <sheetData sheetId="2"/>
      <sheetData sheetId="3"/>
      <sheetData sheetId="4">
        <row r="3">
          <cell r="G3">
            <v>1666136</v>
          </cell>
        </row>
        <row r="4">
          <cell r="G4">
            <v>1183</v>
          </cell>
        </row>
        <row r="5">
          <cell r="G5">
            <v>39618</v>
          </cell>
        </row>
        <row r="6">
          <cell r="G6">
            <v>208941</v>
          </cell>
        </row>
        <row r="7">
          <cell r="G7">
            <v>44678</v>
          </cell>
        </row>
        <row r="8">
          <cell r="G8">
            <v>22003</v>
          </cell>
        </row>
        <row r="9">
          <cell r="G9">
            <v>1163891</v>
          </cell>
        </row>
        <row r="10">
          <cell r="G10">
            <v>26339</v>
          </cell>
        </row>
        <row r="11">
          <cell r="G11">
            <v>189852</v>
          </cell>
        </row>
        <row r="12">
          <cell r="G12">
            <v>1041676</v>
          </cell>
        </row>
        <row r="13">
          <cell r="G13">
            <v>29031</v>
          </cell>
        </row>
        <row r="14">
          <cell r="G14">
            <v>133026</v>
          </cell>
        </row>
        <row r="15">
          <cell r="G15">
            <v>185961</v>
          </cell>
        </row>
        <row r="16">
          <cell r="G16">
            <v>18780</v>
          </cell>
        </row>
        <row r="17">
          <cell r="G17">
            <v>927328</v>
          </cell>
        </row>
        <row r="18">
          <cell r="G18">
            <v>153754</v>
          </cell>
        </row>
        <row r="19">
          <cell r="G19">
            <v>66793</v>
          </cell>
        </row>
        <row r="20">
          <cell r="G20">
            <v>27318</v>
          </cell>
        </row>
        <row r="21">
          <cell r="G21">
            <v>9837286</v>
          </cell>
        </row>
        <row r="22">
          <cell r="G22">
            <v>166407</v>
          </cell>
        </row>
        <row r="23">
          <cell r="G23">
            <v>250823</v>
          </cell>
        </row>
        <row r="24">
          <cell r="G24">
            <v>16846</v>
          </cell>
        </row>
        <row r="25">
          <cell r="G25">
            <v>88591</v>
          </cell>
        </row>
        <row r="26">
          <cell r="G26">
            <v>294154</v>
          </cell>
        </row>
        <row r="27">
          <cell r="G27">
            <v>8467</v>
          </cell>
        </row>
        <row r="28">
          <cell r="G28">
            <v>12482</v>
          </cell>
        </row>
        <row r="29">
          <cell r="G29">
            <v>436755</v>
          </cell>
        </row>
        <row r="30">
          <cell r="G30">
            <v>136374</v>
          </cell>
        </row>
        <row r="31">
          <cell r="G31">
            <v>99983</v>
          </cell>
        </row>
        <row r="32">
          <cell r="G32">
            <v>3163696</v>
          </cell>
        </row>
        <row r="33">
          <cell r="G33">
            <v>434823</v>
          </cell>
        </row>
        <row r="34">
          <cell r="G34">
            <v>18471</v>
          </cell>
        </row>
        <row r="35">
          <cell r="G35">
            <v>2506824</v>
          </cell>
        </row>
        <row r="36">
          <cell r="G36">
            <v>1628349</v>
          </cell>
        </row>
        <row r="37">
          <cell r="G37">
            <v>68111</v>
          </cell>
        </row>
        <row r="38">
          <cell r="G38">
            <v>2216685</v>
          </cell>
        </row>
        <row r="39">
          <cell r="G39">
            <v>3344322</v>
          </cell>
        </row>
        <row r="40">
          <cell r="G40">
            <v>845658</v>
          </cell>
        </row>
        <row r="41">
          <cell r="G41">
            <v>820125</v>
          </cell>
        </row>
        <row r="42">
          <cell r="G42">
            <v>279242</v>
          </cell>
        </row>
        <row r="43">
          <cell r="G43">
            <v>748182</v>
          </cell>
        </row>
        <row r="44">
          <cell r="G44">
            <v>444974</v>
          </cell>
        </row>
        <row r="45">
          <cell r="G45">
            <v>1932468</v>
          </cell>
        </row>
        <row r="46">
          <cell r="G46">
            <v>261069</v>
          </cell>
        </row>
        <row r="47">
          <cell r="G47">
            <v>181934</v>
          </cell>
        </row>
        <row r="48">
          <cell r="G48">
            <v>3153</v>
          </cell>
        </row>
        <row r="49">
          <cell r="G49">
            <v>43153</v>
          </cell>
        </row>
        <row r="50">
          <cell r="G50">
            <v>452050</v>
          </cell>
        </row>
        <row r="51">
          <cell r="G51">
            <v>484022</v>
          </cell>
        </row>
        <row r="52">
          <cell r="G52">
            <v>557159</v>
          </cell>
        </row>
        <row r="53">
          <cell r="G53">
            <v>189371</v>
          </cell>
        </row>
        <row r="54">
          <cell r="G54">
            <v>64764</v>
          </cell>
        </row>
        <row r="55">
          <cell r="G55">
            <v>15844</v>
          </cell>
        </row>
        <row r="56">
          <cell r="G56">
            <v>489610</v>
          </cell>
        </row>
        <row r="57">
          <cell r="G57">
            <v>54233</v>
          </cell>
        </row>
        <row r="58">
          <cell r="G58">
            <v>824306</v>
          </cell>
        </row>
        <row r="59">
          <cell r="G59">
            <v>225904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topLeftCell="A6" zoomScale="80" zoomScaleNormal="80" workbookViewId="0">
      <selection activeCell="G56" sqref="G56"/>
    </sheetView>
  </sheetViews>
  <sheetFormatPr defaultColWidth="9.140625" defaultRowHeight="17.25" zeroHeight="1" x14ac:dyDescent="0.3"/>
  <cols>
    <col min="1" max="1" width="18.140625" style="2" bestFit="1" customWidth="1"/>
    <col min="2" max="2" width="16" style="2" hidden="1" customWidth="1"/>
    <col min="3" max="3" width="13.5703125" style="2" bestFit="1" customWidth="1"/>
    <col min="4" max="4" width="16.140625" style="2" customWidth="1"/>
    <col min="5" max="5" width="14.140625" style="3" customWidth="1"/>
    <col min="6" max="6" width="2.140625" style="2" hidden="1" customWidth="1"/>
    <col min="7" max="8" width="16.42578125" style="2" customWidth="1"/>
    <col min="9" max="9" width="15.140625" style="2" customWidth="1"/>
    <col min="10" max="10" width="14.140625" style="2" customWidth="1"/>
    <col min="11" max="16384" width="9.140625" style="4"/>
  </cols>
  <sheetData>
    <row r="1" spans="1:11" x14ac:dyDescent="0.3">
      <c r="A1" s="1" t="s">
        <v>77</v>
      </c>
    </row>
    <row r="2" spans="1:11" x14ac:dyDescent="0.3">
      <c r="A2" s="5" t="s">
        <v>65</v>
      </c>
      <c r="B2" s="5"/>
      <c r="C2" s="5"/>
      <c r="D2" s="5"/>
      <c r="E2" s="5"/>
      <c r="F2" s="5"/>
      <c r="G2" s="5"/>
      <c r="H2" s="5"/>
      <c r="I2" s="5"/>
      <c r="J2" s="5"/>
    </row>
    <row r="3" spans="1:11" x14ac:dyDescent="0.3">
      <c r="A3" s="6"/>
      <c r="B3" s="6"/>
      <c r="C3" s="5" t="s">
        <v>0</v>
      </c>
      <c r="D3" s="5"/>
      <c r="E3" s="5"/>
      <c r="F3" s="6"/>
      <c r="G3" s="5" t="s">
        <v>78</v>
      </c>
      <c r="H3" s="5"/>
      <c r="I3" s="5"/>
      <c r="J3" s="5"/>
    </row>
    <row r="4" spans="1:11" ht="51.75" x14ac:dyDescent="0.3">
      <c r="A4" s="7" t="s">
        <v>1</v>
      </c>
      <c r="B4" s="8" t="s">
        <v>2</v>
      </c>
      <c r="C4" s="9" t="s">
        <v>3</v>
      </c>
      <c r="D4" s="9" t="s">
        <v>4</v>
      </c>
      <c r="E4" s="9" t="s">
        <v>5</v>
      </c>
      <c r="F4" s="10"/>
      <c r="G4" s="9" t="s">
        <v>79</v>
      </c>
      <c r="H4" s="9" t="s">
        <v>80</v>
      </c>
      <c r="I4" s="9" t="s">
        <v>81</v>
      </c>
      <c r="J4" s="9" t="s">
        <v>82</v>
      </c>
    </row>
    <row r="5" spans="1:11" x14ac:dyDescent="0.3">
      <c r="A5" s="11"/>
      <c r="B5" s="12"/>
      <c r="C5" s="13" t="s">
        <v>66</v>
      </c>
      <c r="D5" s="13" t="s">
        <v>67</v>
      </c>
      <c r="E5" s="13" t="s">
        <v>68</v>
      </c>
      <c r="F5" s="14"/>
      <c r="G5" s="13" t="s">
        <v>69</v>
      </c>
      <c r="H5" s="13" t="s">
        <v>70</v>
      </c>
      <c r="I5" s="13" t="s">
        <v>71</v>
      </c>
      <c r="J5" s="13" t="s">
        <v>72</v>
      </c>
    </row>
    <row r="6" spans="1:11" x14ac:dyDescent="0.3">
      <c r="A6" s="11"/>
      <c r="B6" s="12"/>
      <c r="C6" s="14"/>
      <c r="D6" s="14"/>
      <c r="E6" s="13" t="s">
        <v>73</v>
      </c>
      <c r="F6" s="14"/>
      <c r="G6" s="14"/>
      <c r="H6" s="15" t="s">
        <v>74</v>
      </c>
      <c r="I6" s="13" t="s">
        <v>75</v>
      </c>
      <c r="J6" s="13" t="s">
        <v>76</v>
      </c>
      <c r="K6" s="16"/>
    </row>
    <row r="7" spans="1:11" x14ac:dyDescent="0.3">
      <c r="A7" s="17" t="s">
        <v>6</v>
      </c>
      <c r="B7" s="18"/>
      <c r="C7" s="19">
        <v>1448768</v>
      </c>
      <c r="D7" s="20">
        <v>29490</v>
      </c>
      <c r="E7" s="21">
        <f t="shared" ref="E7:E64" si="0">D7/$D$64</f>
        <v>3.0991442410459532E-2</v>
      </c>
      <c r="F7" s="22"/>
      <c r="G7" s="19">
        <f>[1]Prevalence!G3</f>
        <v>1666136</v>
      </c>
      <c r="H7" s="23">
        <f t="shared" ref="H7:H63" si="1">(G7-C7)/C7</f>
        <v>0.15003644475858108</v>
      </c>
      <c r="I7" s="24">
        <f t="shared" ref="I7:I63" si="2">ROUND(D7*(1+H7),0)</f>
        <v>33915</v>
      </c>
      <c r="J7" s="25">
        <f>I7/$I$64</f>
        <v>3.052751436813941E-2</v>
      </c>
      <c r="K7" s="16"/>
    </row>
    <row r="8" spans="1:11" x14ac:dyDescent="0.3">
      <c r="A8" s="17" t="s">
        <v>7</v>
      </c>
      <c r="B8" s="26" t="s">
        <v>8</v>
      </c>
      <c r="C8" s="19">
        <v>1203</v>
      </c>
      <c r="D8" s="27">
        <v>39</v>
      </c>
      <c r="E8" s="21">
        <f t="shared" si="0"/>
        <v>4.0985630858186567E-5</v>
      </c>
      <c r="F8" s="22"/>
      <c r="G8" s="19">
        <f>[1]Prevalence!G4</f>
        <v>1183</v>
      </c>
      <c r="H8" s="23">
        <f t="shared" si="1"/>
        <v>-1.6625103906899419E-2</v>
      </c>
      <c r="I8" s="24">
        <f t="shared" si="2"/>
        <v>38</v>
      </c>
      <c r="J8" s="25">
        <f t="shared" ref="J8:J63" si="3">I8/$I$64</f>
        <v>3.4204497891472727E-5</v>
      </c>
    </row>
    <row r="9" spans="1:11" x14ac:dyDescent="0.3">
      <c r="A9" s="17" t="s">
        <v>9</v>
      </c>
      <c r="B9" s="26" t="s">
        <v>8</v>
      </c>
      <c r="C9" s="19">
        <v>35205</v>
      </c>
      <c r="D9" s="27">
        <v>740</v>
      </c>
      <c r="E9" s="21">
        <f t="shared" si="0"/>
        <v>7.7767607269379633E-4</v>
      </c>
      <c r="F9" s="22"/>
      <c r="G9" s="19">
        <f>[1]Prevalence!G5</f>
        <v>39618</v>
      </c>
      <c r="H9" s="23">
        <f t="shared" si="1"/>
        <v>0.12535151256923732</v>
      </c>
      <c r="I9" s="24">
        <f t="shared" si="2"/>
        <v>833</v>
      </c>
      <c r="J9" s="25">
        <f t="shared" si="3"/>
        <v>7.4979859851570486E-4</v>
      </c>
    </row>
    <row r="10" spans="1:11" x14ac:dyDescent="0.3">
      <c r="A10" s="17" t="s">
        <v>10</v>
      </c>
      <c r="B10" s="28"/>
      <c r="C10" s="19">
        <v>203446</v>
      </c>
      <c r="D10" s="27">
        <v>7582</v>
      </c>
      <c r="E10" s="21">
        <f t="shared" si="0"/>
        <v>7.968027004276167E-3</v>
      </c>
      <c r="F10" s="22"/>
      <c r="G10" s="19">
        <f>[1]Prevalence!G6</f>
        <v>208941</v>
      </c>
      <c r="H10" s="23">
        <f t="shared" si="1"/>
        <v>2.7009624175456878E-2</v>
      </c>
      <c r="I10" s="24">
        <f t="shared" si="2"/>
        <v>7787</v>
      </c>
      <c r="J10" s="25">
        <f t="shared" si="3"/>
        <v>7.0092217126552139E-3</v>
      </c>
    </row>
    <row r="11" spans="1:11" x14ac:dyDescent="0.3">
      <c r="A11" s="17" t="s">
        <v>11</v>
      </c>
      <c r="B11" s="26" t="s">
        <v>8</v>
      </c>
      <c r="C11" s="19">
        <v>40658</v>
      </c>
      <c r="D11" s="27">
        <v>1076</v>
      </c>
      <c r="E11" s="21">
        <f t="shared" si="0"/>
        <v>1.1307830462412498E-3</v>
      </c>
      <c r="F11" s="22"/>
      <c r="G11" s="19">
        <f>[1]Prevalence!G7</f>
        <v>44678</v>
      </c>
      <c r="H11" s="23">
        <f t="shared" si="1"/>
        <v>9.8873530424516701E-2</v>
      </c>
      <c r="I11" s="24">
        <f t="shared" si="2"/>
        <v>1182</v>
      </c>
      <c r="J11" s="25">
        <f t="shared" si="3"/>
        <v>1.0639399080979149E-3</v>
      </c>
    </row>
    <row r="12" spans="1:11" x14ac:dyDescent="0.3">
      <c r="A12" s="17" t="s">
        <v>12</v>
      </c>
      <c r="B12" s="26" t="s">
        <v>8</v>
      </c>
      <c r="C12" s="19">
        <v>18880</v>
      </c>
      <c r="D12" s="27">
        <v>693</v>
      </c>
      <c r="E12" s="21">
        <f t="shared" si="0"/>
        <v>7.282831329416228E-4</v>
      </c>
      <c r="F12" s="22"/>
      <c r="G12" s="19">
        <f>[1]Prevalence!G8</f>
        <v>22003</v>
      </c>
      <c r="H12" s="23">
        <f t="shared" si="1"/>
        <v>0.16541313559322035</v>
      </c>
      <c r="I12" s="24">
        <f t="shared" si="2"/>
        <v>808</v>
      </c>
      <c r="J12" s="25">
        <f t="shared" si="3"/>
        <v>7.2729563937657803E-4</v>
      </c>
    </row>
    <row r="13" spans="1:11" x14ac:dyDescent="0.3">
      <c r="A13" s="17" t="s">
        <v>13</v>
      </c>
      <c r="B13" s="28"/>
      <c r="C13" s="19">
        <v>953675</v>
      </c>
      <c r="D13" s="27">
        <v>15474</v>
      </c>
      <c r="E13" s="21">
        <f t="shared" si="0"/>
        <v>1.6261837228194329E-2</v>
      </c>
      <c r="F13" s="22"/>
      <c r="G13" s="19">
        <f>[1]Prevalence!G9</f>
        <v>1163891</v>
      </c>
      <c r="H13" s="23">
        <f t="shared" si="1"/>
        <v>0.22042729441371536</v>
      </c>
      <c r="I13" s="24">
        <f t="shared" si="2"/>
        <v>18885</v>
      </c>
      <c r="J13" s="25">
        <f t="shared" si="3"/>
        <v>1.699873533369638E-2</v>
      </c>
    </row>
    <row r="14" spans="1:11" x14ac:dyDescent="0.3">
      <c r="A14" s="17" t="s">
        <v>14</v>
      </c>
      <c r="B14" s="26" t="s">
        <v>8</v>
      </c>
      <c r="C14" s="19">
        <v>27447</v>
      </c>
      <c r="D14" s="27">
        <v>946</v>
      </c>
      <c r="E14" s="21">
        <f t="shared" si="0"/>
        <v>9.9416427671396128E-4</v>
      </c>
      <c r="F14" s="22"/>
      <c r="G14" s="19">
        <f>[1]Prevalence!G10</f>
        <v>26339</v>
      </c>
      <c r="H14" s="23">
        <f t="shared" si="1"/>
        <v>-4.0368710605894996E-2</v>
      </c>
      <c r="I14" s="24">
        <f t="shared" si="2"/>
        <v>908</v>
      </c>
      <c r="J14" s="25">
        <f t="shared" si="3"/>
        <v>8.1730747593308523E-4</v>
      </c>
    </row>
    <row r="15" spans="1:11" x14ac:dyDescent="0.3">
      <c r="A15" s="17" t="s">
        <v>15</v>
      </c>
      <c r="B15" s="28"/>
      <c r="C15" s="19">
        <v>158288</v>
      </c>
      <c r="D15" s="27">
        <v>2430</v>
      </c>
      <c r="E15" s="21">
        <f t="shared" si="0"/>
        <v>2.5537200765485477E-3</v>
      </c>
      <c r="F15" s="22"/>
      <c r="G15" s="19">
        <f>[1]Prevalence!G11</f>
        <v>189852</v>
      </c>
      <c r="H15" s="23">
        <f t="shared" si="1"/>
        <v>0.19940867279894875</v>
      </c>
      <c r="I15" s="24">
        <f t="shared" si="2"/>
        <v>2915</v>
      </c>
      <c r="J15" s="25">
        <f t="shared" si="3"/>
        <v>2.6238450356221841E-3</v>
      </c>
    </row>
    <row r="16" spans="1:11" x14ac:dyDescent="0.3">
      <c r="A16" s="17" t="s">
        <v>16</v>
      </c>
      <c r="B16" s="28"/>
      <c r="C16" s="19">
        <v>802224</v>
      </c>
      <c r="D16" s="27">
        <v>33350</v>
      </c>
      <c r="E16" s="21">
        <f t="shared" si="0"/>
        <v>3.5047968951808256E-2</v>
      </c>
      <c r="F16" s="22"/>
      <c r="G16" s="19">
        <f>[1]Prevalence!G12</f>
        <v>1041676</v>
      </c>
      <c r="H16" s="23">
        <f t="shared" si="1"/>
        <v>0.29848521111310555</v>
      </c>
      <c r="I16" s="24">
        <f t="shared" si="2"/>
        <v>43304</v>
      </c>
      <c r="J16" s="25">
        <f t="shared" si="3"/>
        <v>3.897872570242987E-2</v>
      </c>
    </row>
    <row r="17" spans="1:10" x14ac:dyDescent="0.3">
      <c r="A17" s="17" t="s">
        <v>17</v>
      </c>
      <c r="B17" s="26" t="s">
        <v>8</v>
      </c>
      <c r="C17" s="19">
        <v>26555</v>
      </c>
      <c r="D17" s="27">
        <v>1005</v>
      </c>
      <c r="E17" s="21">
        <f t="shared" si="0"/>
        <v>1.0561681798071153E-3</v>
      </c>
      <c r="F17" s="22"/>
      <c r="G17" s="19">
        <f>[1]Prevalence!G13</f>
        <v>29031</v>
      </c>
      <c r="H17" s="23">
        <f t="shared" si="1"/>
        <v>9.3240444360760691E-2</v>
      </c>
      <c r="I17" s="24">
        <f t="shared" si="2"/>
        <v>1099</v>
      </c>
      <c r="J17" s="25">
        <f t="shared" si="3"/>
        <v>9.8923008375601386E-4</v>
      </c>
    </row>
    <row r="18" spans="1:10" x14ac:dyDescent="0.3">
      <c r="A18" s="17" t="s">
        <v>18</v>
      </c>
      <c r="B18" s="28"/>
      <c r="C18" s="19">
        <v>126665</v>
      </c>
      <c r="D18" s="27">
        <v>4656</v>
      </c>
      <c r="E18" s="21">
        <f t="shared" si="0"/>
        <v>4.8930537763004264E-3</v>
      </c>
      <c r="F18" s="22"/>
      <c r="G18" s="19">
        <f>[1]Prevalence!G14</f>
        <v>133026</v>
      </c>
      <c r="H18" s="23">
        <f t="shared" si="1"/>
        <v>5.0219081830024076E-2</v>
      </c>
      <c r="I18" s="24">
        <f t="shared" si="2"/>
        <v>4890</v>
      </c>
      <c r="J18" s="25">
        <f t="shared" si="3"/>
        <v>4.4015788076132009E-3</v>
      </c>
    </row>
    <row r="19" spans="1:10" x14ac:dyDescent="0.3">
      <c r="A19" s="17" t="s">
        <v>19</v>
      </c>
      <c r="B19" s="28"/>
      <c r="C19" s="19">
        <v>143151</v>
      </c>
      <c r="D19" s="27">
        <v>5673</v>
      </c>
      <c r="E19" s="21">
        <f t="shared" si="0"/>
        <v>5.9618329194485228E-3</v>
      </c>
      <c r="F19" s="22"/>
      <c r="G19" s="19">
        <f>[1]Prevalence!G15</f>
        <v>185961</v>
      </c>
      <c r="H19" s="23">
        <f t="shared" si="1"/>
        <v>0.29905484418551043</v>
      </c>
      <c r="I19" s="24">
        <f t="shared" si="2"/>
        <v>7370</v>
      </c>
      <c r="J19" s="25">
        <f t="shared" si="3"/>
        <v>6.6338723542145794E-3</v>
      </c>
    </row>
    <row r="20" spans="1:10" x14ac:dyDescent="0.3">
      <c r="A20" s="17" t="s">
        <v>20</v>
      </c>
      <c r="B20" s="26" t="s">
        <v>8</v>
      </c>
      <c r="C20" s="19">
        <v>18116</v>
      </c>
      <c r="D20" s="27">
        <v>512</v>
      </c>
      <c r="E20" s="21">
        <f t="shared" si="0"/>
        <v>5.3806776921516719E-4</v>
      </c>
      <c r="F20" s="22"/>
      <c r="G20" s="19">
        <f>[1]Prevalence!G16</f>
        <v>18780</v>
      </c>
      <c r="H20" s="23">
        <f t="shared" si="1"/>
        <v>3.6652682711415321E-2</v>
      </c>
      <c r="I20" s="24">
        <f t="shared" si="2"/>
        <v>531</v>
      </c>
      <c r="J20" s="25">
        <f t="shared" si="3"/>
        <v>4.7796285211505312E-4</v>
      </c>
    </row>
    <row r="21" spans="1:10" x14ac:dyDescent="0.3">
      <c r="A21" s="17" t="s">
        <v>21</v>
      </c>
      <c r="B21" s="28"/>
      <c r="C21" s="19">
        <v>664373</v>
      </c>
      <c r="D21" s="27">
        <v>26346</v>
      </c>
      <c r="E21" s="21">
        <f t="shared" si="0"/>
        <v>2.7687370015122646E-2</v>
      </c>
      <c r="F21" s="22"/>
      <c r="G21" s="19">
        <f>[1]Prevalence!G17</f>
        <v>927328</v>
      </c>
      <c r="H21" s="23">
        <f t="shared" si="1"/>
        <v>0.3957942300484818</v>
      </c>
      <c r="I21" s="24">
        <f t="shared" si="2"/>
        <v>36774</v>
      </c>
      <c r="J21" s="25">
        <f t="shared" si="3"/>
        <v>3.3100952775289953E-2</v>
      </c>
    </row>
    <row r="22" spans="1:10" x14ac:dyDescent="0.3">
      <c r="A22" s="17" t="s">
        <v>22</v>
      </c>
      <c r="B22" s="28"/>
      <c r="C22" s="19">
        <v>129764</v>
      </c>
      <c r="D22" s="27">
        <v>4539</v>
      </c>
      <c r="E22" s="21">
        <f t="shared" si="0"/>
        <v>4.7700968837258674E-3</v>
      </c>
      <c r="F22" s="22"/>
      <c r="G22" s="19">
        <f>[1]Prevalence!G18</f>
        <v>153754</v>
      </c>
      <c r="H22" s="23">
        <f t="shared" si="1"/>
        <v>0.18487407909743842</v>
      </c>
      <c r="I22" s="24">
        <f t="shared" si="2"/>
        <v>5378</v>
      </c>
      <c r="J22" s="25">
        <f t="shared" si="3"/>
        <v>4.8408365700089561E-3</v>
      </c>
    </row>
    <row r="23" spans="1:10" x14ac:dyDescent="0.3">
      <c r="A23" s="17" t="s">
        <v>23</v>
      </c>
      <c r="B23" s="26" t="s">
        <v>8</v>
      </c>
      <c r="C23" s="19">
        <v>58479</v>
      </c>
      <c r="D23" s="27">
        <v>2137</v>
      </c>
      <c r="E23" s="21">
        <f t="shared" si="0"/>
        <v>2.2458023883062742E-3</v>
      </c>
      <c r="F23" s="22"/>
      <c r="G23" s="19">
        <f>[1]Prevalence!G19</f>
        <v>66793</v>
      </c>
      <c r="H23" s="23">
        <f t="shared" si="1"/>
        <v>0.14217069375331315</v>
      </c>
      <c r="I23" s="24">
        <f t="shared" si="2"/>
        <v>2441</v>
      </c>
      <c r="J23" s="25">
        <f t="shared" si="3"/>
        <v>2.1971889303443403E-3</v>
      </c>
    </row>
    <row r="24" spans="1:10" x14ac:dyDescent="0.3">
      <c r="A24" s="17" t="s">
        <v>24</v>
      </c>
      <c r="B24" s="26" t="s">
        <v>8</v>
      </c>
      <c r="C24" s="19">
        <v>33871</v>
      </c>
      <c r="D24" s="27">
        <v>812</v>
      </c>
      <c r="E24" s="21">
        <f t="shared" si="0"/>
        <v>8.5334185273967919E-4</v>
      </c>
      <c r="F24" s="22"/>
      <c r="G24" s="19">
        <f>[1]Prevalence!G20</f>
        <v>27318</v>
      </c>
      <c r="H24" s="23">
        <f t="shared" si="1"/>
        <v>-0.19346933955300996</v>
      </c>
      <c r="I24" s="24">
        <f t="shared" si="2"/>
        <v>655</v>
      </c>
      <c r="J24" s="25">
        <f t="shared" si="3"/>
        <v>5.8957752944512206E-4</v>
      </c>
    </row>
    <row r="25" spans="1:10" x14ac:dyDescent="0.3">
      <c r="A25" s="17" t="s">
        <v>25</v>
      </c>
      <c r="B25" s="28"/>
      <c r="C25" s="19">
        <v>9543983</v>
      </c>
      <c r="D25" s="27">
        <v>322680</v>
      </c>
      <c r="E25" s="21">
        <f t="shared" si="0"/>
        <v>0.33910880423896517</v>
      </c>
      <c r="F25" s="22"/>
      <c r="G25" s="19">
        <f>[1]Prevalence!G21</f>
        <v>9837286</v>
      </c>
      <c r="H25" s="23">
        <f t="shared" si="1"/>
        <v>3.0731718612658887E-2</v>
      </c>
      <c r="I25" s="24">
        <f t="shared" si="2"/>
        <v>332597</v>
      </c>
      <c r="J25" s="25">
        <f t="shared" si="3"/>
        <v>0.2993766680318462</v>
      </c>
    </row>
    <row r="26" spans="1:10" x14ac:dyDescent="0.3">
      <c r="A26" s="17" t="s">
        <v>26</v>
      </c>
      <c r="B26" s="28"/>
      <c r="C26" s="19">
        <v>124265</v>
      </c>
      <c r="D26" s="27">
        <v>4691</v>
      </c>
      <c r="E26" s="21">
        <f t="shared" si="0"/>
        <v>4.9298357527116201E-3</v>
      </c>
      <c r="F26" s="22"/>
      <c r="G26" s="19">
        <f>[1]Prevalence!G22</f>
        <v>166407</v>
      </c>
      <c r="H26" s="23">
        <f t="shared" si="1"/>
        <v>0.33913008489920732</v>
      </c>
      <c r="I26" s="24">
        <f t="shared" si="2"/>
        <v>6282</v>
      </c>
      <c r="J26" s="25">
        <f t="shared" si="3"/>
        <v>5.6545435724797812E-3</v>
      </c>
    </row>
    <row r="27" spans="1:10" x14ac:dyDescent="0.3">
      <c r="A27" s="17" t="s">
        <v>27</v>
      </c>
      <c r="B27" s="28"/>
      <c r="C27" s="19">
        <v>247424</v>
      </c>
      <c r="D27" s="27">
        <v>3251</v>
      </c>
      <c r="E27" s="21">
        <f t="shared" si="0"/>
        <v>3.4165201517939621E-3</v>
      </c>
      <c r="F27" s="22"/>
      <c r="G27" s="19">
        <f>[1]Prevalence!G23</f>
        <v>250823</v>
      </c>
      <c r="H27" s="23">
        <f t="shared" si="1"/>
        <v>1.3737551733057424E-2</v>
      </c>
      <c r="I27" s="24">
        <f t="shared" si="2"/>
        <v>3296</v>
      </c>
      <c r="J27" s="25">
        <f t="shared" si="3"/>
        <v>2.9667901329024767E-3</v>
      </c>
    </row>
    <row r="28" spans="1:10" x14ac:dyDescent="0.3">
      <c r="A28" s="17" t="s">
        <v>28</v>
      </c>
      <c r="B28" s="26" t="s">
        <v>8</v>
      </c>
      <c r="C28" s="19">
        <v>17056</v>
      </c>
      <c r="D28" s="27">
        <v>445</v>
      </c>
      <c r="E28" s="21">
        <f t="shared" si="0"/>
        <v>4.676565572280262E-4</v>
      </c>
      <c r="F28" s="22"/>
      <c r="G28" s="19">
        <f>[1]Prevalence!G24</f>
        <v>16846</v>
      </c>
      <c r="H28" s="23">
        <f t="shared" si="1"/>
        <v>-1.2312382739212008E-2</v>
      </c>
      <c r="I28" s="24">
        <f t="shared" si="2"/>
        <v>440</v>
      </c>
      <c r="J28" s="25">
        <f t="shared" si="3"/>
        <v>3.9605208084863159E-4</v>
      </c>
    </row>
    <row r="29" spans="1:10" x14ac:dyDescent="0.3">
      <c r="A29" s="17" t="s">
        <v>29</v>
      </c>
      <c r="B29" s="26" t="s">
        <v>8</v>
      </c>
      <c r="C29" s="19">
        <v>86506</v>
      </c>
      <c r="D29" s="27">
        <v>2893</v>
      </c>
      <c r="E29" s="21">
        <f t="shared" si="0"/>
        <v>3.0402930787880446E-3</v>
      </c>
      <c r="F29" s="22"/>
      <c r="G29" s="19">
        <f>[1]Prevalence!G25</f>
        <v>88591</v>
      </c>
      <c r="H29" s="23">
        <f t="shared" si="1"/>
        <v>2.4102374401775598E-2</v>
      </c>
      <c r="I29" s="24">
        <f t="shared" si="2"/>
        <v>2963</v>
      </c>
      <c r="J29" s="25">
        <f t="shared" si="3"/>
        <v>2.6670507171693077E-3</v>
      </c>
    </row>
    <row r="30" spans="1:10" x14ac:dyDescent="0.3">
      <c r="A30" s="17" t="s">
        <v>30</v>
      </c>
      <c r="B30" s="28"/>
      <c r="C30" s="19">
        <v>211109</v>
      </c>
      <c r="D30" s="27">
        <v>8982</v>
      </c>
      <c r="E30" s="21">
        <f t="shared" si="0"/>
        <v>9.4393060607238909E-3</v>
      </c>
      <c r="F30" s="22"/>
      <c r="G30" s="19">
        <f>[1]Prevalence!G26</f>
        <v>294154</v>
      </c>
      <c r="H30" s="23">
        <f t="shared" si="1"/>
        <v>0.39337498638144275</v>
      </c>
      <c r="I30" s="24">
        <f t="shared" si="2"/>
        <v>12515</v>
      </c>
      <c r="J30" s="25">
        <f t="shared" si="3"/>
        <v>1.1264981345046873E-2</v>
      </c>
    </row>
    <row r="31" spans="1:10" x14ac:dyDescent="0.3">
      <c r="A31" s="17" t="s">
        <v>31</v>
      </c>
      <c r="B31" s="26" t="s">
        <v>8</v>
      </c>
      <c r="C31" s="19">
        <v>9510</v>
      </c>
      <c r="D31" s="27">
        <v>344</v>
      </c>
      <c r="E31" s="21">
        <f t="shared" si="0"/>
        <v>3.6151428244144047E-4</v>
      </c>
      <c r="F31" s="22"/>
      <c r="G31" s="19">
        <f>[1]Prevalence!G27</f>
        <v>8467</v>
      </c>
      <c r="H31" s="23">
        <f t="shared" si="1"/>
        <v>-0.10967402733964249</v>
      </c>
      <c r="I31" s="24">
        <f t="shared" si="2"/>
        <v>306</v>
      </c>
      <c r="J31" s="25">
        <f t="shared" si="3"/>
        <v>2.75436219862912E-4</v>
      </c>
    </row>
    <row r="32" spans="1:10" x14ac:dyDescent="0.3">
      <c r="A32" s="17" t="s">
        <v>32</v>
      </c>
      <c r="B32" s="26" t="s">
        <v>8</v>
      </c>
      <c r="C32" s="19">
        <v>12855</v>
      </c>
      <c r="D32" s="27">
        <v>342</v>
      </c>
      <c r="E32" s="21">
        <f t="shared" si="0"/>
        <v>3.5941245521794372E-4</v>
      </c>
      <c r="F32" s="22"/>
      <c r="G32" s="19">
        <f>[1]Prevalence!G28</f>
        <v>12482</v>
      </c>
      <c r="H32" s="23">
        <f t="shared" si="1"/>
        <v>-2.9015947102294826E-2</v>
      </c>
      <c r="I32" s="24">
        <f t="shared" si="2"/>
        <v>332</v>
      </c>
      <c r="J32" s="25">
        <f t="shared" si="3"/>
        <v>2.9883929736760386E-4</v>
      </c>
    </row>
    <row r="33" spans="1:10" x14ac:dyDescent="0.3">
      <c r="A33" s="17" t="s">
        <v>33</v>
      </c>
      <c r="B33" s="28"/>
      <c r="C33" s="19">
        <v>402854</v>
      </c>
      <c r="D33" s="27">
        <v>11405</v>
      </c>
      <c r="E33" s="21">
        <f t="shared" si="0"/>
        <v>1.1985669741990199E-2</v>
      </c>
      <c r="F33" s="22"/>
      <c r="G33" s="19">
        <f>[1]Prevalence!G29</f>
        <v>436755</v>
      </c>
      <c r="H33" s="23">
        <f t="shared" si="1"/>
        <v>8.4152074945265526E-2</v>
      </c>
      <c r="I33" s="24">
        <f t="shared" si="2"/>
        <v>12365</v>
      </c>
      <c r="J33" s="25">
        <f t="shared" si="3"/>
        <v>1.1129963590212113E-2</v>
      </c>
    </row>
    <row r="34" spans="1:10" x14ac:dyDescent="0.3">
      <c r="A34" s="17" t="s">
        <v>34</v>
      </c>
      <c r="B34" s="28"/>
      <c r="C34" s="19">
        <v>124601</v>
      </c>
      <c r="D34" s="27">
        <v>2368</v>
      </c>
      <c r="E34" s="21">
        <f t="shared" si="0"/>
        <v>2.4885634326201485E-3</v>
      </c>
      <c r="F34" s="22"/>
      <c r="G34" s="19">
        <f>[1]Prevalence!G30</f>
        <v>136374</v>
      </c>
      <c r="H34" s="23">
        <f t="shared" si="1"/>
        <v>9.4485598028908269E-2</v>
      </c>
      <c r="I34" s="24">
        <f t="shared" si="2"/>
        <v>2592</v>
      </c>
      <c r="J34" s="25">
        <f t="shared" si="3"/>
        <v>2.3331068035446663E-3</v>
      </c>
    </row>
    <row r="35" spans="1:10" x14ac:dyDescent="0.3">
      <c r="A35" s="17" t="s">
        <v>35</v>
      </c>
      <c r="B35" s="26" t="s">
        <v>8</v>
      </c>
      <c r="C35" s="19">
        <v>91872</v>
      </c>
      <c r="D35" s="27">
        <v>1908</v>
      </c>
      <c r="E35" s="21">
        <f t="shared" si="0"/>
        <v>2.0051431712158965E-3</v>
      </c>
      <c r="F35" s="22"/>
      <c r="G35" s="19">
        <f>[1]Prevalence!G31</f>
        <v>99983</v>
      </c>
      <c r="H35" s="23">
        <f t="shared" si="1"/>
        <v>8.8285876001393246E-2</v>
      </c>
      <c r="I35" s="24">
        <f t="shared" si="2"/>
        <v>2076</v>
      </c>
      <c r="J35" s="25">
        <f t="shared" si="3"/>
        <v>1.8686457269130891E-3</v>
      </c>
    </row>
    <row r="36" spans="1:10" x14ac:dyDescent="0.3">
      <c r="A36" s="17" t="s">
        <v>36</v>
      </c>
      <c r="B36" s="28"/>
      <c r="C36" s="19">
        <v>2853893</v>
      </c>
      <c r="D36" s="27">
        <v>63978</v>
      </c>
      <c r="E36" s="21">
        <f t="shared" si="0"/>
        <v>6.7235351052437442E-2</v>
      </c>
      <c r="F36" s="22"/>
      <c r="G36" s="19">
        <f>[1]Prevalence!G32</f>
        <v>3163696</v>
      </c>
      <c r="H36" s="23">
        <f t="shared" si="1"/>
        <v>0.10855452534485351</v>
      </c>
      <c r="I36" s="24">
        <f t="shared" si="2"/>
        <v>70923</v>
      </c>
      <c r="J36" s="25">
        <f t="shared" si="3"/>
        <v>6.3839094840971583E-2</v>
      </c>
    </row>
    <row r="37" spans="1:10" x14ac:dyDescent="0.3">
      <c r="A37" s="17" t="s">
        <v>37</v>
      </c>
      <c r="B37" s="28"/>
      <c r="C37" s="19">
        <v>251731</v>
      </c>
      <c r="D37" s="27">
        <v>3536</v>
      </c>
      <c r="E37" s="21">
        <f t="shared" si="0"/>
        <v>3.7160305311422486E-3</v>
      </c>
      <c r="F37" s="22"/>
      <c r="G37" s="19">
        <f>[1]Prevalence!G33</f>
        <v>434823</v>
      </c>
      <c r="H37" s="23">
        <f t="shared" si="1"/>
        <v>0.72733195355359492</v>
      </c>
      <c r="I37" s="24">
        <f t="shared" si="2"/>
        <v>6108</v>
      </c>
      <c r="J37" s="25">
        <f t="shared" si="3"/>
        <v>5.4979229768714584E-3</v>
      </c>
    </row>
    <row r="38" spans="1:10" x14ac:dyDescent="0.3">
      <c r="A38" s="17" t="s">
        <v>38</v>
      </c>
      <c r="B38" s="26" t="s">
        <v>8</v>
      </c>
      <c r="C38" s="19">
        <v>20653</v>
      </c>
      <c r="D38" s="27">
        <v>519</v>
      </c>
      <c r="E38" s="21">
        <f t="shared" si="0"/>
        <v>5.454241644974058E-4</v>
      </c>
      <c r="F38" s="22"/>
      <c r="G38" s="19">
        <f>[1]Prevalence!G34</f>
        <v>18471</v>
      </c>
      <c r="H38" s="23">
        <f t="shared" si="1"/>
        <v>-0.1056505108216724</v>
      </c>
      <c r="I38" s="24">
        <f t="shared" si="2"/>
        <v>464</v>
      </c>
      <c r="J38" s="25">
        <f t="shared" si="3"/>
        <v>4.1765492162219333E-4</v>
      </c>
    </row>
    <row r="39" spans="1:10" x14ac:dyDescent="0.3">
      <c r="A39" s="17" t="s">
        <v>39</v>
      </c>
      <c r="B39" s="28"/>
      <c r="C39" s="19">
        <v>1557271</v>
      </c>
      <c r="D39" s="27">
        <v>45587</v>
      </c>
      <c r="E39" s="21">
        <f t="shared" si="0"/>
        <v>4.7907998818773098E-2</v>
      </c>
      <c r="F39" s="22"/>
      <c r="G39" s="19">
        <f>[1]Prevalence!G35</f>
        <v>2506824</v>
      </c>
      <c r="H39" s="23">
        <f t="shared" si="1"/>
        <v>0.60975450001958553</v>
      </c>
      <c r="I39" s="24">
        <f t="shared" si="2"/>
        <v>73384</v>
      </c>
      <c r="J39" s="25">
        <f t="shared" si="3"/>
        <v>6.6054286138627225E-2</v>
      </c>
    </row>
    <row r="40" spans="1:10" x14ac:dyDescent="0.3">
      <c r="A40" s="17" t="s">
        <v>40</v>
      </c>
      <c r="B40" s="28"/>
      <c r="C40" s="19">
        <v>1230501</v>
      </c>
      <c r="D40" s="27">
        <v>35257</v>
      </c>
      <c r="E40" s="21">
        <f t="shared" si="0"/>
        <v>3.7052061209412401E-2</v>
      </c>
      <c r="F40" s="22"/>
      <c r="G40" s="19">
        <f>[1]Prevalence!G36</f>
        <v>1628349</v>
      </c>
      <c r="H40" s="23">
        <f t="shared" si="1"/>
        <v>0.32332196398052498</v>
      </c>
      <c r="I40" s="24">
        <f t="shared" si="2"/>
        <v>46656</v>
      </c>
      <c r="J40" s="25">
        <f t="shared" si="3"/>
        <v>4.1995922463803993E-2</v>
      </c>
    </row>
    <row r="41" spans="1:10" x14ac:dyDescent="0.3">
      <c r="A41" s="17" t="s">
        <v>41</v>
      </c>
      <c r="B41" s="26" t="s">
        <v>8</v>
      </c>
      <c r="C41" s="19">
        <v>53635</v>
      </c>
      <c r="D41" s="27">
        <v>1341</v>
      </c>
      <c r="E41" s="21">
        <f t="shared" si="0"/>
        <v>1.4092751533545688E-3</v>
      </c>
      <c r="F41" s="22"/>
      <c r="G41" s="19">
        <f>[1]Prevalence!G37</f>
        <v>68111</v>
      </c>
      <c r="H41" s="23">
        <f t="shared" si="1"/>
        <v>0.26989838724713339</v>
      </c>
      <c r="I41" s="24">
        <f t="shared" si="2"/>
        <v>1703</v>
      </c>
      <c r="J41" s="25">
        <f t="shared" si="3"/>
        <v>1.5329015765573172E-3</v>
      </c>
    </row>
    <row r="42" spans="1:10" x14ac:dyDescent="0.3">
      <c r="A42" s="17" t="s">
        <v>42</v>
      </c>
      <c r="B42" s="28"/>
      <c r="C42" s="19">
        <v>1719190</v>
      </c>
      <c r="D42" s="27">
        <v>55013</v>
      </c>
      <c r="E42" s="21">
        <f t="shared" si="0"/>
        <v>5.7813910523113271E-2</v>
      </c>
      <c r="F42" s="22"/>
      <c r="G42" s="19">
        <f>[1]Prevalence!G38</f>
        <v>2216685</v>
      </c>
      <c r="H42" s="23">
        <f t="shared" si="1"/>
        <v>0.28937755570937479</v>
      </c>
      <c r="I42" s="24">
        <f t="shared" si="2"/>
        <v>70933</v>
      </c>
      <c r="J42" s="25">
        <f t="shared" si="3"/>
        <v>6.3848096024627238E-2</v>
      </c>
    </row>
    <row r="43" spans="1:10" x14ac:dyDescent="0.3">
      <c r="A43" s="17" t="s">
        <v>43</v>
      </c>
      <c r="B43" s="28"/>
      <c r="C43" s="19">
        <v>2828374</v>
      </c>
      <c r="D43" s="27">
        <v>72241</v>
      </c>
      <c r="E43" s="21">
        <f t="shared" si="0"/>
        <v>7.5919050226314247E-2</v>
      </c>
      <c r="F43" s="22"/>
      <c r="G43" s="19">
        <f>[1]Prevalence!G39</f>
        <v>3344322</v>
      </c>
      <c r="H43" s="23">
        <f t="shared" si="1"/>
        <v>0.18241859103499042</v>
      </c>
      <c r="I43" s="24">
        <f t="shared" si="2"/>
        <v>85419</v>
      </c>
      <c r="J43" s="25">
        <f t="shared" si="3"/>
        <v>7.6887210668202866E-2</v>
      </c>
    </row>
    <row r="44" spans="1:10" x14ac:dyDescent="0.3">
      <c r="A44" s="17" t="s">
        <v>44</v>
      </c>
      <c r="B44" s="28"/>
      <c r="C44" s="19">
        <v>778942</v>
      </c>
      <c r="D44" s="27">
        <v>15098</v>
      </c>
      <c r="E44" s="21">
        <f t="shared" si="0"/>
        <v>1.5866693710176943E-2</v>
      </c>
      <c r="F44" s="22"/>
      <c r="G44" s="19">
        <f>[1]Prevalence!G40</f>
        <v>845658</v>
      </c>
      <c r="H44" s="23">
        <f t="shared" si="1"/>
        <v>8.564950920607696E-2</v>
      </c>
      <c r="I44" s="24">
        <f t="shared" si="2"/>
        <v>16391</v>
      </c>
      <c r="J44" s="25">
        <f t="shared" si="3"/>
        <v>1.4753840129977092E-2</v>
      </c>
    </row>
    <row r="45" spans="1:10" x14ac:dyDescent="0.3">
      <c r="A45" s="17" t="s">
        <v>45</v>
      </c>
      <c r="B45" s="28"/>
      <c r="C45" s="19">
        <v>567753</v>
      </c>
      <c r="D45" s="27">
        <v>18985</v>
      </c>
      <c r="E45" s="21">
        <f t="shared" si="0"/>
        <v>1.9951594919042869E-2</v>
      </c>
      <c r="F45" s="22"/>
      <c r="G45" s="19">
        <f>[1]Prevalence!G41</f>
        <v>820125</v>
      </c>
      <c r="H45" s="23">
        <f t="shared" si="1"/>
        <v>0.44451020073870151</v>
      </c>
      <c r="I45" s="24">
        <f t="shared" si="2"/>
        <v>27424</v>
      </c>
      <c r="J45" s="25">
        <f t="shared" si="3"/>
        <v>2.4684846057256529E-2</v>
      </c>
    </row>
    <row r="46" spans="1:10" x14ac:dyDescent="0.3">
      <c r="A46" s="17" t="s">
        <v>46</v>
      </c>
      <c r="B46" s="28"/>
      <c r="C46" s="19">
        <v>247724</v>
      </c>
      <c r="D46" s="27">
        <v>5992</v>
      </c>
      <c r="E46" s="21">
        <f t="shared" si="0"/>
        <v>6.2970743615962535E-3</v>
      </c>
      <c r="F46" s="22"/>
      <c r="G46" s="19">
        <f>[1]Prevalence!G42</f>
        <v>279242</v>
      </c>
      <c r="H46" s="23">
        <f t="shared" si="1"/>
        <v>0.12723030469393357</v>
      </c>
      <c r="I46" s="24">
        <f t="shared" si="2"/>
        <v>6754</v>
      </c>
      <c r="J46" s="25">
        <f t="shared" si="3"/>
        <v>6.0793994410264949E-3</v>
      </c>
    </row>
    <row r="47" spans="1:10" x14ac:dyDescent="0.3">
      <c r="A47" s="17" t="s">
        <v>47</v>
      </c>
      <c r="B47" s="28"/>
      <c r="C47" s="19">
        <v>708384</v>
      </c>
      <c r="D47" s="27">
        <v>9102</v>
      </c>
      <c r="E47" s="21">
        <f t="shared" si="0"/>
        <v>9.5654156941336957E-3</v>
      </c>
      <c r="F47" s="22"/>
      <c r="G47" s="19">
        <f>[1]Prevalence!G43</f>
        <v>748182</v>
      </c>
      <c r="H47" s="23">
        <f t="shared" si="1"/>
        <v>5.6181393142702263E-2</v>
      </c>
      <c r="I47" s="24">
        <f t="shared" si="2"/>
        <v>9613</v>
      </c>
      <c r="J47" s="25">
        <f t="shared" si="3"/>
        <v>8.6528378481770356E-3</v>
      </c>
    </row>
    <row r="48" spans="1:10" x14ac:dyDescent="0.3">
      <c r="A48" s="17" t="s">
        <v>48</v>
      </c>
      <c r="B48" s="28"/>
      <c r="C48" s="19">
        <v>399874</v>
      </c>
      <c r="D48" s="27">
        <v>11620</v>
      </c>
      <c r="E48" s="21">
        <f t="shared" si="0"/>
        <v>1.22116161685161E-2</v>
      </c>
      <c r="F48" s="22"/>
      <c r="G48" s="19">
        <f>[1]Prevalence!G44</f>
        <v>444974</v>
      </c>
      <c r="H48" s="23">
        <f t="shared" si="1"/>
        <v>0.11278552744114397</v>
      </c>
      <c r="I48" s="24">
        <f t="shared" si="2"/>
        <v>12931</v>
      </c>
      <c r="J48" s="25">
        <f t="shared" si="3"/>
        <v>1.1639430585121943E-2</v>
      </c>
    </row>
    <row r="49" spans="1:10" x14ac:dyDescent="0.3">
      <c r="A49" s="17" t="s">
        <v>49</v>
      </c>
      <c r="B49" s="28"/>
      <c r="C49" s="19">
        <v>1687415</v>
      </c>
      <c r="D49" s="27">
        <v>25888</v>
      </c>
      <c r="E49" s="21">
        <f t="shared" si="0"/>
        <v>2.720605158094189E-2</v>
      </c>
      <c r="F49" s="22"/>
      <c r="G49" s="19">
        <f>[1]Prevalence!G45</f>
        <v>1932468</v>
      </c>
      <c r="H49" s="23">
        <f t="shared" si="1"/>
        <v>0.14522390757460377</v>
      </c>
      <c r="I49" s="24">
        <f t="shared" si="2"/>
        <v>29648</v>
      </c>
      <c r="J49" s="25">
        <f t="shared" si="3"/>
        <v>2.6686709302273248E-2</v>
      </c>
    </row>
    <row r="50" spans="1:10" x14ac:dyDescent="0.3">
      <c r="A50" s="17" t="s">
        <v>50</v>
      </c>
      <c r="B50" s="28"/>
      <c r="C50" s="19">
        <v>255869</v>
      </c>
      <c r="D50" s="27">
        <v>6141</v>
      </c>
      <c r="E50" s="21">
        <f t="shared" si="0"/>
        <v>6.4536604897467613E-3</v>
      </c>
      <c r="F50" s="22"/>
      <c r="G50" s="19">
        <f>[1]Prevalence!G46</f>
        <v>261069</v>
      </c>
      <c r="H50" s="23">
        <f t="shared" si="1"/>
        <v>2.0322899608784181E-2</v>
      </c>
      <c r="I50" s="24">
        <f t="shared" si="2"/>
        <v>6266</v>
      </c>
      <c r="J50" s="25">
        <f t="shared" si="3"/>
        <v>5.6401416786307397E-3</v>
      </c>
    </row>
    <row r="51" spans="1:10" x14ac:dyDescent="0.3">
      <c r="A51" s="17" t="s">
        <v>51</v>
      </c>
      <c r="B51" s="28"/>
      <c r="C51" s="19">
        <v>164150</v>
      </c>
      <c r="D51" s="27">
        <v>5546</v>
      </c>
      <c r="E51" s="21">
        <f t="shared" si="0"/>
        <v>5.8283668907564787E-3</v>
      </c>
      <c r="F51" s="22"/>
      <c r="G51" s="19">
        <f>[1]Prevalence!G47</f>
        <v>181934</v>
      </c>
      <c r="H51" s="23">
        <f t="shared" si="1"/>
        <v>0.10833993298812063</v>
      </c>
      <c r="I51" s="24">
        <f t="shared" si="2"/>
        <v>6147</v>
      </c>
      <c r="J51" s="25">
        <f t="shared" si="3"/>
        <v>5.5330275931284962E-3</v>
      </c>
    </row>
    <row r="52" spans="1:10" x14ac:dyDescent="0.3">
      <c r="A52" s="17" t="s">
        <v>52</v>
      </c>
      <c r="B52" s="26" t="s">
        <v>8</v>
      </c>
      <c r="C52" s="19">
        <v>3618</v>
      </c>
      <c r="D52" s="27">
        <v>89</v>
      </c>
      <c r="E52" s="21">
        <f t="shared" si="0"/>
        <v>9.3531311445605236E-5</v>
      </c>
      <c r="F52" s="22"/>
      <c r="G52" s="19">
        <f>[1]Prevalence!G48</f>
        <v>3153</v>
      </c>
      <c r="H52" s="23">
        <f t="shared" si="1"/>
        <v>-0.12852404643449419</v>
      </c>
      <c r="I52" s="24">
        <f t="shared" si="2"/>
        <v>78</v>
      </c>
      <c r="J52" s="25">
        <f t="shared" si="3"/>
        <v>7.0209232514075598E-5</v>
      </c>
    </row>
    <row r="53" spans="1:10" x14ac:dyDescent="0.3">
      <c r="A53" s="17" t="s">
        <v>53</v>
      </c>
      <c r="B53" s="26" t="s">
        <v>8</v>
      </c>
      <c r="C53" s="19">
        <v>44382</v>
      </c>
      <c r="D53" s="27">
        <v>1536</v>
      </c>
      <c r="E53" s="21">
        <f t="shared" si="0"/>
        <v>1.6142033076455016E-3</v>
      </c>
      <c r="F53" s="22"/>
      <c r="G53" s="19">
        <f>[1]Prevalence!G49</f>
        <v>43153</v>
      </c>
      <c r="H53" s="23">
        <f t="shared" si="1"/>
        <v>-2.7691406426028572E-2</v>
      </c>
      <c r="I53" s="24">
        <f t="shared" si="2"/>
        <v>1493</v>
      </c>
      <c r="J53" s="25">
        <f t="shared" si="3"/>
        <v>1.3438767197886522E-3</v>
      </c>
    </row>
    <row r="54" spans="1:10" x14ac:dyDescent="0.3">
      <c r="A54" s="17" t="s">
        <v>54</v>
      </c>
      <c r="B54" s="28"/>
      <c r="C54" s="19">
        <v>395991</v>
      </c>
      <c r="D54" s="27">
        <v>7763</v>
      </c>
      <c r="E54" s="21">
        <f t="shared" si="0"/>
        <v>8.1582423680026227E-3</v>
      </c>
      <c r="F54" s="22"/>
      <c r="G54" s="19">
        <f>[1]Prevalence!G50</f>
        <v>452050</v>
      </c>
      <c r="H54" s="23">
        <f t="shared" si="1"/>
        <v>0.1415663487301479</v>
      </c>
      <c r="I54" s="24">
        <f t="shared" si="2"/>
        <v>8862</v>
      </c>
      <c r="J54" s="25">
        <f t="shared" si="3"/>
        <v>7.9768489556376661E-3</v>
      </c>
    </row>
    <row r="55" spans="1:10" x14ac:dyDescent="0.3">
      <c r="A55" s="17" t="s">
        <v>55</v>
      </c>
      <c r="B55" s="28"/>
      <c r="C55" s="19">
        <v>460477</v>
      </c>
      <c r="D55" s="27">
        <v>8253</v>
      </c>
      <c r="E55" s="21">
        <f t="shared" si="0"/>
        <v>8.6731900377593259E-3</v>
      </c>
      <c r="F55" s="22"/>
      <c r="G55" s="19">
        <f>[1]Prevalence!G51</f>
        <v>484022</v>
      </c>
      <c r="H55" s="23">
        <f t="shared" si="1"/>
        <v>5.1131761195456017E-2</v>
      </c>
      <c r="I55" s="24">
        <f t="shared" si="2"/>
        <v>8675</v>
      </c>
      <c r="J55" s="25">
        <f t="shared" si="3"/>
        <v>7.8085268212769983E-3</v>
      </c>
    </row>
    <row r="56" spans="1:10" x14ac:dyDescent="0.3">
      <c r="A56" s="17" t="s">
        <v>56</v>
      </c>
      <c r="B56" s="28"/>
      <c r="C56" s="19">
        <v>449767</v>
      </c>
      <c r="D56" s="27">
        <v>14716</v>
      </c>
      <c r="E56" s="21">
        <f t="shared" si="0"/>
        <v>1.5465244710489063E-2</v>
      </c>
      <c r="F56" s="22"/>
      <c r="G56" s="19">
        <f>[1]Prevalence!G52</f>
        <v>557159</v>
      </c>
      <c r="H56" s="23">
        <f t="shared" si="1"/>
        <v>0.23877251999368562</v>
      </c>
      <c r="I56" s="24">
        <f t="shared" si="2"/>
        <v>18230</v>
      </c>
      <c r="J56" s="25">
        <f t="shared" si="3"/>
        <v>1.640915780425126E-2</v>
      </c>
    </row>
    <row r="57" spans="1:10" x14ac:dyDescent="0.3">
      <c r="A57" s="17" t="s">
        <v>57</v>
      </c>
      <c r="B57" s="26" t="s">
        <v>8</v>
      </c>
      <c r="C57" s="19">
        <f>79202+60334</f>
        <v>139536</v>
      </c>
      <c r="D57" s="27">
        <f>2553+2269</f>
        <v>4822</v>
      </c>
      <c r="E57" s="21">
        <f t="shared" si="0"/>
        <v>5.0675054358506567E-3</v>
      </c>
      <c r="F57" s="22"/>
      <c r="G57" s="19">
        <f>[1]Prevalence!G53</f>
        <v>189371</v>
      </c>
      <c r="H57" s="23">
        <f t="shared" si="1"/>
        <v>0.35714797614952415</v>
      </c>
      <c r="I57" s="24">
        <f t="shared" si="2"/>
        <v>6544</v>
      </c>
      <c r="J57" s="25">
        <f t="shared" si="3"/>
        <v>5.8903745842578299E-3</v>
      </c>
    </row>
    <row r="58" spans="1:10" x14ac:dyDescent="0.3">
      <c r="A58" s="17" t="s">
        <v>58</v>
      </c>
      <c r="B58" s="26" t="s">
        <v>8</v>
      </c>
      <c r="C58" s="19">
        <v>55832</v>
      </c>
      <c r="D58" s="27">
        <v>2018</v>
      </c>
      <c r="E58" s="21">
        <f t="shared" si="0"/>
        <v>2.1207436685082176E-3</v>
      </c>
      <c r="F58" s="22"/>
      <c r="G58" s="19">
        <f>[1]Prevalence!G54</f>
        <v>64764</v>
      </c>
      <c r="H58" s="23">
        <f t="shared" si="1"/>
        <v>0.15997993981945838</v>
      </c>
      <c r="I58" s="24">
        <f t="shared" si="2"/>
        <v>2341</v>
      </c>
      <c r="J58" s="25">
        <f t="shared" si="3"/>
        <v>2.107177093787833E-3</v>
      </c>
    </row>
    <row r="59" spans="1:10" x14ac:dyDescent="0.3">
      <c r="A59" s="17" t="s">
        <v>59</v>
      </c>
      <c r="B59" s="26" t="s">
        <v>8</v>
      </c>
      <c r="C59" s="19">
        <v>12958</v>
      </c>
      <c r="D59" s="27">
        <v>458</v>
      </c>
      <c r="E59" s="21">
        <f t="shared" si="0"/>
        <v>4.8131843418075504E-4</v>
      </c>
      <c r="F59" s="22"/>
      <c r="G59" s="19">
        <f>[1]Prevalence!G55</f>
        <v>15844</v>
      </c>
      <c r="H59" s="23">
        <f t="shared" si="1"/>
        <v>0.22271955548695788</v>
      </c>
      <c r="I59" s="24">
        <f t="shared" si="2"/>
        <v>560</v>
      </c>
      <c r="J59" s="25">
        <f t="shared" si="3"/>
        <v>5.0406628471644027E-4</v>
      </c>
    </row>
    <row r="60" spans="1:10" x14ac:dyDescent="0.3">
      <c r="A60" s="17" t="s">
        <v>60</v>
      </c>
      <c r="B60" s="28"/>
      <c r="C60" s="19">
        <v>368805</v>
      </c>
      <c r="D60" s="27">
        <v>16688</v>
      </c>
      <c r="E60" s="21">
        <f t="shared" si="0"/>
        <v>1.7537646352856855E-2</v>
      </c>
      <c r="F60" s="22"/>
      <c r="G60" s="19">
        <f>[1]Prevalence!G56</f>
        <v>489610</v>
      </c>
      <c r="H60" s="23">
        <f t="shared" si="1"/>
        <v>0.32755792356394303</v>
      </c>
      <c r="I60" s="24">
        <f t="shared" si="2"/>
        <v>22154</v>
      </c>
      <c r="J60" s="25">
        <f t="shared" si="3"/>
        <v>1.9941222270728601E-2</v>
      </c>
    </row>
    <row r="61" spans="1:10" x14ac:dyDescent="0.3">
      <c r="A61" s="17" t="s">
        <v>61</v>
      </c>
      <c r="B61" s="26" t="s">
        <v>8</v>
      </c>
      <c r="C61" s="19">
        <v>54587</v>
      </c>
      <c r="D61" s="27">
        <v>1365</v>
      </c>
      <c r="E61" s="21">
        <f t="shared" si="0"/>
        <v>1.4344970800365298E-3</v>
      </c>
      <c r="F61" s="22"/>
      <c r="G61" s="19">
        <f>[1]Prevalence!G57</f>
        <v>54233</v>
      </c>
      <c r="H61" s="23">
        <f t="shared" si="1"/>
        <v>-6.4850605455511389E-3</v>
      </c>
      <c r="I61" s="24">
        <f t="shared" si="2"/>
        <v>1356</v>
      </c>
      <c r="J61" s="25">
        <f t="shared" si="3"/>
        <v>1.2205605037062374E-3</v>
      </c>
    </row>
    <row r="62" spans="1:10" x14ac:dyDescent="0.3">
      <c r="A62" s="17" t="s">
        <v>62</v>
      </c>
      <c r="B62" s="28"/>
      <c r="C62" s="19">
        <v>756902</v>
      </c>
      <c r="D62" s="27">
        <v>15588</v>
      </c>
      <c r="E62" s="21">
        <f t="shared" si="0"/>
        <v>1.6381641379933646E-2</v>
      </c>
      <c r="F62" s="22"/>
      <c r="G62" s="19">
        <f>[1]Prevalence!G58</f>
        <v>824306</v>
      </c>
      <c r="H62" s="23">
        <f t="shared" si="1"/>
        <v>8.9052479713357877E-2</v>
      </c>
      <c r="I62" s="24">
        <f t="shared" si="2"/>
        <v>16976</v>
      </c>
      <c r="J62" s="25">
        <f t="shared" si="3"/>
        <v>1.5280409373832659E-2</v>
      </c>
    </row>
    <row r="63" spans="1:10" x14ac:dyDescent="0.3">
      <c r="A63" s="17" t="s">
        <v>63</v>
      </c>
      <c r="B63" s="28"/>
      <c r="C63" s="19">
        <v>169818</v>
      </c>
      <c r="D63" s="27">
        <v>5604</v>
      </c>
      <c r="E63" s="21">
        <f t="shared" si="0"/>
        <v>5.8893198802378848E-3</v>
      </c>
      <c r="F63" s="22"/>
      <c r="G63" s="19">
        <f>[1]Prevalence!G59</f>
        <v>225904</v>
      </c>
      <c r="H63" s="23">
        <f t="shared" si="1"/>
        <v>0.33027123155378113</v>
      </c>
      <c r="I63" s="24">
        <f t="shared" si="2"/>
        <v>7455</v>
      </c>
      <c r="J63" s="25">
        <f t="shared" si="3"/>
        <v>6.7103824152876107E-3</v>
      </c>
    </row>
    <row r="64" spans="1:10" x14ac:dyDescent="0.3">
      <c r="A64" s="29" t="s">
        <v>64</v>
      </c>
      <c r="B64" s="30"/>
      <c r="C64" s="31">
        <f>SUM(C7:C63)</f>
        <v>34000835</v>
      </c>
      <c r="D64" s="31">
        <f>SUM(D7:D63)</f>
        <v>951553</v>
      </c>
      <c r="E64" s="21">
        <f t="shared" si="0"/>
        <v>1</v>
      </c>
      <c r="F64" s="22"/>
      <c r="G64" s="19">
        <f>SUM(G7:G63)</f>
        <v>39592978</v>
      </c>
      <c r="H64" s="32"/>
      <c r="I64" s="33">
        <f>SUM(I7:I63)</f>
        <v>1110965</v>
      </c>
      <c r="J64" s="21">
        <f>SUM(J7:J63)</f>
        <v>0.99999999999999989</v>
      </c>
    </row>
    <row r="65" spans="2:10" hidden="1" x14ac:dyDescent="0.3">
      <c r="B65" s="34"/>
      <c r="C65" s="34"/>
      <c r="D65" s="34"/>
      <c r="G65" s="34"/>
    </row>
    <row r="66" spans="2:10" hidden="1" x14ac:dyDescent="0.3">
      <c r="B66" s="34"/>
      <c r="C66" s="34"/>
      <c r="D66" s="34"/>
      <c r="G66" s="34"/>
      <c r="I66" s="35"/>
      <c r="J66" s="35"/>
    </row>
    <row r="67" spans="2:10" hidden="1" x14ac:dyDescent="0.3">
      <c r="B67" s="34"/>
      <c r="C67" s="34"/>
      <c r="D67" s="34"/>
      <c r="G67" s="34"/>
    </row>
    <row r="68" spans="2:10" hidden="1" x14ac:dyDescent="0.3">
      <c r="B68" s="34"/>
      <c r="C68" s="34"/>
      <c r="D68" s="34"/>
      <c r="G68" s="34"/>
    </row>
  </sheetData>
  <sheetProtection sheet="1" objects="1" scenarios="1" selectLockedCells="1" sort="0" autoFilter="0"/>
  <mergeCells count="3">
    <mergeCell ref="C3:E3"/>
    <mergeCell ref="G3:J3"/>
    <mergeCell ref="A2:J2"/>
  </mergeCells>
  <printOptions gridLines="1"/>
  <pageMargins left="0.7" right="0.7" top="0.75" bottom="0.75" header="0.3" footer="0.3"/>
  <pageSetup scale="73" fitToHeight="0" orientation="portrait" r:id="rId1"/>
  <headerFooter>
    <oddHeader>&amp;LEnclosure 3</oddHeader>
  </headerFooter>
  <rowBreaks count="1" manualBreakCount="1">
    <brk id="53" max="16383" man="1"/>
  </rowBreaks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Enclosure 3</vt:lpstr>
      <vt:lpstr>'Enclosure 3'!Print_Titles</vt:lpstr>
      <vt:lpstr>TitleRegion1.a4.j64.1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 (MHSD-FMOR)@DHCS</dc:creator>
  <cp:lastModifiedBy>Wong, Douglas@DHCS</cp:lastModifiedBy>
  <cp:lastPrinted>2023-06-06T22:14:50Z</cp:lastPrinted>
  <dcterms:created xsi:type="dcterms:W3CDTF">2017-07-19T19:02:16Z</dcterms:created>
  <dcterms:modified xsi:type="dcterms:W3CDTF">2026-10-20T19:36:51Z</dcterms:modified>
</cp:coreProperties>
</file>