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dhcscagovauthoring/dataandstats/reports/Documents/Drug Medi-Cal Supplemental Chart/"/>
    </mc:Choice>
  </mc:AlternateContent>
  <workbookProtection workbookAlgorithmName="SHA-512" workbookHashValue="GZbKD4mhZOgTM9uuV5zWXF9fGxPolodXp54m2x7Vm6w6lS13ZLnp8M+Fa9erKoNLwt4mob7Sml7KFjeGRs+Gyg==" workbookSaltValue="zUWXerrPPNIg/TArrTnSpA==" workbookSpinCount="100000" lockStructure="1"/>
  <bookViews>
    <workbookView xWindow="0" yWindow="0" windowWidth="28800" windowHeight="11475"/>
  </bookViews>
  <sheets>
    <sheet name="Supplemental Chart 2" sheetId="2" r:id="rId1"/>
  </sheets>
  <definedNames>
    <definedName name="_xlnm.Print_Area" localSheetId="0">'Supplemental Chart 2'!$A$1:$R$94</definedName>
    <definedName name="_xlnm.Print_Titles" localSheetId="0">'Supplemental Chart 2'!$1:$4</definedName>
    <definedName name="TitleRegion1.a6.r43.1">'Supplemental Chart 2'!$A$6</definedName>
    <definedName name="TitleRegion2.a53.90.1">'Supplemental Chart 2'!$A$50</definedName>
    <definedName name="TitleRegion3.a99.r138.1">'Supplemental Chart 2'!#REF!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84" i="2" l="1"/>
  <c r="K84" i="2"/>
  <c r="J84" i="2"/>
  <c r="G84" i="2"/>
  <c r="F84" i="2"/>
  <c r="E84" i="2"/>
  <c r="I37" i="2" l="1"/>
  <c r="M87" i="2"/>
  <c r="L87" i="2"/>
  <c r="K87" i="2"/>
  <c r="J87" i="2"/>
  <c r="M86" i="2"/>
  <c r="L86" i="2"/>
  <c r="K86" i="2"/>
  <c r="J86" i="2"/>
  <c r="M85" i="2"/>
  <c r="L85" i="2"/>
  <c r="K85" i="2"/>
  <c r="J85" i="2"/>
  <c r="M43" i="2"/>
  <c r="L43" i="2"/>
  <c r="K43" i="2"/>
  <c r="J43" i="2"/>
  <c r="M42" i="2"/>
  <c r="L42" i="2"/>
  <c r="K42" i="2"/>
  <c r="J42" i="2"/>
  <c r="M41" i="2"/>
  <c r="L41" i="2"/>
  <c r="K41" i="2"/>
  <c r="J41" i="2"/>
  <c r="E85" i="2"/>
  <c r="F85" i="2"/>
  <c r="G85" i="2"/>
  <c r="H85" i="2"/>
  <c r="E86" i="2"/>
  <c r="F86" i="2"/>
  <c r="G86" i="2"/>
  <c r="H86" i="2"/>
  <c r="E87" i="2"/>
  <c r="F87" i="2"/>
  <c r="G87" i="2"/>
  <c r="H87" i="2"/>
  <c r="E43" i="2"/>
  <c r="F43" i="2"/>
  <c r="G43" i="2"/>
  <c r="H43" i="2"/>
  <c r="E41" i="2"/>
  <c r="F41" i="2"/>
  <c r="G41" i="2"/>
  <c r="H41" i="2"/>
  <c r="E42" i="2"/>
  <c r="F42" i="2"/>
  <c r="G42" i="2"/>
  <c r="H42" i="2"/>
  <c r="Q80" i="2"/>
  <c r="P80" i="2"/>
  <c r="O80" i="2"/>
  <c r="Q79" i="2"/>
  <c r="P79" i="2"/>
  <c r="O79" i="2"/>
  <c r="Q78" i="2"/>
  <c r="P78" i="2"/>
  <c r="O78" i="2"/>
  <c r="Q77" i="2"/>
  <c r="P77" i="2"/>
  <c r="O77" i="2"/>
  <c r="O76" i="2"/>
  <c r="I80" i="2"/>
  <c r="N80" i="2" s="1"/>
  <c r="D80" i="2"/>
  <c r="I79" i="2"/>
  <c r="D79" i="2"/>
  <c r="I78" i="2"/>
  <c r="D78" i="2"/>
  <c r="N78" i="2" s="1"/>
  <c r="I77" i="2"/>
  <c r="D77" i="2"/>
  <c r="D76" i="2" s="1"/>
  <c r="M76" i="2"/>
  <c r="L76" i="2"/>
  <c r="K76" i="2"/>
  <c r="J76" i="2"/>
  <c r="H76" i="2"/>
  <c r="G76" i="2"/>
  <c r="F76" i="2"/>
  <c r="P76" i="2" s="1"/>
  <c r="E76" i="2"/>
  <c r="I36" i="2"/>
  <c r="D36" i="2"/>
  <c r="I35" i="2"/>
  <c r="D35" i="2"/>
  <c r="D42" i="2" s="1"/>
  <c r="I34" i="2"/>
  <c r="D34" i="2"/>
  <c r="I33" i="2"/>
  <c r="D33" i="2"/>
  <c r="D41" i="2" s="1"/>
  <c r="M32" i="2"/>
  <c r="L32" i="2"/>
  <c r="K32" i="2"/>
  <c r="J32" i="2"/>
  <c r="H32" i="2"/>
  <c r="G32" i="2"/>
  <c r="F32" i="2"/>
  <c r="E32" i="2"/>
  <c r="O34" i="2"/>
  <c r="P34" i="2"/>
  <c r="Q34" i="2"/>
  <c r="R34" i="2"/>
  <c r="O35" i="2"/>
  <c r="P35" i="2"/>
  <c r="Q35" i="2"/>
  <c r="R35" i="2"/>
  <c r="I76" i="2" l="1"/>
  <c r="N76" i="2" s="1"/>
  <c r="Q76" i="2"/>
  <c r="N79" i="2"/>
  <c r="N77" i="2"/>
  <c r="I42" i="2"/>
  <c r="I41" i="2"/>
  <c r="I32" i="2"/>
  <c r="N35" i="2"/>
  <c r="N34" i="2"/>
  <c r="D32" i="2"/>
  <c r="D37" i="2"/>
  <c r="I81" i="2"/>
  <c r="D81" i="2"/>
  <c r="R75" i="2" l="1"/>
  <c r="Q75" i="2"/>
  <c r="P75" i="2"/>
  <c r="O75" i="2"/>
  <c r="I75" i="2"/>
  <c r="D75" i="2"/>
  <c r="R74" i="2"/>
  <c r="Q74" i="2"/>
  <c r="P74" i="2"/>
  <c r="O74" i="2"/>
  <c r="I74" i="2"/>
  <c r="D74" i="2"/>
  <c r="R73" i="2"/>
  <c r="Q73" i="2"/>
  <c r="P73" i="2"/>
  <c r="O73" i="2"/>
  <c r="I73" i="2"/>
  <c r="D73" i="2"/>
  <c r="R72" i="2"/>
  <c r="Q72" i="2"/>
  <c r="P72" i="2"/>
  <c r="O72" i="2"/>
  <c r="I72" i="2"/>
  <c r="D72" i="2"/>
  <c r="M71" i="2"/>
  <c r="L71" i="2"/>
  <c r="K71" i="2"/>
  <c r="J71" i="2"/>
  <c r="H71" i="2"/>
  <c r="G71" i="2"/>
  <c r="F71" i="2"/>
  <c r="E71" i="2"/>
  <c r="R70" i="2"/>
  <c r="Q70" i="2"/>
  <c r="P70" i="2"/>
  <c r="O70" i="2"/>
  <c r="I70" i="2"/>
  <c r="D70" i="2"/>
  <c r="R69" i="2"/>
  <c r="Q69" i="2"/>
  <c r="P69" i="2"/>
  <c r="O69" i="2"/>
  <c r="I69" i="2"/>
  <c r="D69" i="2"/>
  <c r="M68" i="2"/>
  <c r="L68" i="2"/>
  <c r="K68" i="2"/>
  <c r="J68" i="2"/>
  <c r="H68" i="2"/>
  <c r="G68" i="2"/>
  <c r="F68" i="2"/>
  <c r="E68" i="2"/>
  <c r="I82" i="2"/>
  <c r="D82" i="2"/>
  <c r="I38" i="2"/>
  <c r="D38" i="2"/>
  <c r="D43" i="2" s="1"/>
  <c r="D39" i="2"/>
  <c r="R31" i="2"/>
  <c r="Q31" i="2"/>
  <c r="P31" i="2"/>
  <c r="O31" i="2"/>
  <c r="I31" i="2"/>
  <c r="D31" i="2"/>
  <c r="R30" i="2"/>
  <c r="Q30" i="2"/>
  <c r="P30" i="2"/>
  <c r="O30" i="2"/>
  <c r="I30" i="2"/>
  <c r="D30" i="2"/>
  <c r="R29" i="2"/>
  <c r="Q29" i="2"/>
  <c r="P29" i="2"/>
  <c r="O29" i="2"/>
  <c r="I29" i="2"/>
  <c r="D29" i="2"/>
  <c r="R28" i="2"/>
  <c r="Q28" i="2"/>
  <c r="P28" i="2"/>
  <c r="O28" i="2"/>
  <c r="I28" i="2"/>
  <c r="D28" i="2"/>
  <c r="M27" i="2"/>
  <c r="L27" i="2"/>
  <c r="K27" i="2"/>
  <c r="J27" i="2"/>
  <c r="H27" i="2"/>
  <c r="G27" i="2"/>
  <c r="F27" i="2"/>
  <c r="E27" i="2"/>
  <c r="M24" i="2"/>
  <c r="L24" i="2"/>
  <c r="K24" i="2"/>
  <c r="J24" i="2"/>
  <c r="I26" i="2"/>
  <c r="H24" i="2"/>
  <c r="G24" i="2"/>
  <c r="F24" i="2"/>
  <c r="E24" i="2"/>
  <c r="D26" i="2"/>
  <c r="O26" i="2"/>
  <c r="P26" i="2"/>
  <c r="Q26" i="2"/>
  <c r="R26" i="2"/>
  <c r="Q68" i="2" l="1"/>
  <c r="O27" i="2"/>
  <c r="O71" i="2"/>
  <c r="P71" i="2"/>
  <c r="D68" i="2"/>
  <c r="Q71" i="2"/>
  <c r="R68" i="2"/>
  <c r="R71" i="2"/>
  <c r="I71" i="2"/>
  <c r="N74" i="2"/>
  <c r="N72" i="2"/>
  <c r="D71" i="2"/>
  <c r="N73" i="2"/>
  <c r="N75" i="2"/>
  <c r="I68" i="2"/>
  <c r="N70" i="2"/>
  <c r="N69" i="2"/>
  <c r="O68" i="2"/>
  <c r="P68" i="2"/>
  <c r="N30" i="2"/>
  <c r="D27" i="2"/>
  <c r="R27" i="2"/>
  <c r="Q27" i="2"/>
  <c r="P27" i="2"/>
  <c r="N31" i="2"/>
  <c r="N29" i="2"/>
  <c r="N28" i="2"/>
  <c r="I27" i="2"/>
  <c r="N26" i="2"/>
  <c r="N68" i="2" l="1"/>
  <c r="N71" i="2"/>
  <c r="N27" i="2"/>
  <c r="R83" i="2" l="1"/>
  <c r="Q83" i="2"/>
  <c r="P83" i="2"/>
  <c r="O83" i="2"/>
  <c r="I83" i="2"/>
  <c r="I87" i="2" s="1"/>
  <c r="D83" i="2"/>
  <c r="D87" i="2" s="1"/>
  <c r="R80" i="2"/>
  <c r="R77" i="2"/>
  <c r="I39" i="2"/>
  <c r="I43" i="2" s="1"/>
  <c r="R36" i="2"/>
  <c r="Q36" i="2"/>
  <c r="P36" i="2"/>
  <c r="O36" i="2"/>
  <c r="R33" i="2"/>
  <c r="Q33" i="2"/>
  <c r="P33" i="2"/>
  <c r="O33" i="2"/>
  <c r="R76" i="2" l="1"/>
  <c r="R81" i="2"/>
  <c r="O42" i="2"/>
  <c r="R43" i="2"/>
  <c r="Q43" i="2"/>
  <c r="O43" i="2"/>
  <c r="P43" i="2"/>
  <c r="Q81" i="2"/>
  <c r="Q42" i="2"/>
  <c r="P42" i="2"/>
  <c r="R42" i="2"/>
  <c r="O41" i="2"/>
  <c r="P41" i="2"/>
  <c r="Q41" i="2"/>
  <c r="R41" i="2"/>
  <c r="R82" i="2"/>
  <c r="N83" i="2"/>
  <c r="P82" i="2"/>
  <c r="Q82" i="2"/>
  <c r="O82" i="2"/>
  <c r="O81" i="2"/>
  <c r="P81" i="2"/>
  <c r="O37" i="2"/>
  <c r="Q38" i="2"/>
  <c r="R38" i="2"/>
  <c r="P37" i="2"/>
  <c r="O32" i="2"/>
  <c r="Q37" i="2"/>
  <c r="P32" i="2"/>
  <c r="R37" i="2"/>
  <c r="O38" i="2"/>
  <c r="Q32" i="2"/>
  <c r="P38" i="2"/>
  <c r="N36" i="2"/>
  <c r="N33" i="2"/>
  <c r="R32" i="2"/>
  <c r="I25" i="2"/>
  <c r="I24" i="2" s="1"/>
  <c r="D25" i="2"/>
  <c r="D24" i="2" s="1"/>
  <c r="I23" i="2"/>
  <c r="D23" i="2"/>
  <c r="I22" i="2"/>
  <c r="D22" i="2"/>
  <c r="I21" i="2"/>
  <c r="D21" i="2"/>
  <c r="I20" i="2"/>
  <c r="D20" i="2"/>
  <c r="I18" i="2"/>
  <c r="D18" i="2"/>
  <c r="I17" i="2"/>
  <c r="D17" i="2"/>
  <c r="I16" i="2"/>
  <c r="D16" i="2"/>
  <c r="I15" i="2"/>
  <c r="D15" i="2"/>
  <c r="I13" i="2"/>
  <c r="D13" i="2"/>
  <c r="I12" i="2"/>
  <c r="D12" i="2"/>
  <c r="I11" i="2"/>
  <c r="D11" i="2"/>
  <c r="I10" i="2"/>
  <c r="D10" i="2"/>
  <c r="D54" i="2"/>
  <c r="I67" i="2"/>
  <c r="D67" i="2"/>
  <c r="I66" i="2"/>
  <c r="D66" i="2"/>
  <c r="I65" i="2"/>
  <c r="D65" i="2"/>
  <c r="I64" i="2"/>
  <c r="D64" i="2"/>
  <c r="I60" i="2"/>
  <c r="I62" i="2"/>
  <c r="I61" i="2"/>
  <c r="I59" i="2"/>
  <c r="D62" i="2"/>
  <c r="D61" i="2"/>
  <c r="D60" i="2"/>
  <c r="D59" i="2"/>
  <c r="I57" i="2"/>
  <c r="I56" i="2"/>
  <c r="I55" i="2"/>
  <c r="I54" i="2"/>
  <c r="D57" i="2"/>
  <c r="D56" i="2"/>
  <c r="D55" i="2"/>
  <c r="R67" i="2"/>
  <c r="Q67" i="2"/>
  <c r="P67" i="2"/>
  <c r="O67" i="2"/>
  <c r="R66" i="2"/>
  <c r="Q66" i="2"/>
  <c r="P66" i="2"/>
  <c r="O66" i="2"/>
  <c r="R65" i="2"/>
  <c r="Q65" i="2"/>
  <c r="P65" i="2"/>
  <c r="O65" i="2"/>
  <c r="R64" i="2"/>
  <c r="Q64" i="2"/>
  <c r="P64" i="2"/>
  <c r="O64" i="2"/>
  <c r="R62" i="2"/>
  <c r="Q62" i="2"/>
  <c r="P62" i="2"/>
  <c r="O62" i="2"/>
  <c r="R61" i="2"/>
  <c r="Q61" i="2"/>
  <c r="P61" i="2"/>
  <c r="O61" i="2"/>
  <c r="R60" i="2"/>
  <c r="Q60" i="2"/>
  <c r="P60" i="2"/>
  <c r="O60" i="2"/>
  <c r="R59" i="2"/>
  <c r="Q59" i="2"/>
  <c r="P59" i="2"/>
  <c r="O59" i="2"/>
  <c r="R57" i="2"/>
  <c r="Q57" i="2"/>
  <c r="P57" i="2"/>
  <c r="O57" i="2"/>
  <c r="R56" i="2"/>
  <c r="Q56" i="2"/>
  <c r="P56" i="2"/>
  <c r="O56" i="2"/>
  <c r="R55" i="2"/>
  <c r="Q55" i="2"/>
  <c r="P55" i="2"/>
  <c r="O55" i="2"/>
  <c r="R54" i="2"/>
  <c r="Q54" i="2"/>
  <c r="P54" i="2"/>
  <c r="O54" i="2"/>
  <c r="R39" i="2"/>
  <c r="Q39" i="2"/>
  <c r="P39" i="2"/>
  <c r="O39" i="2"/>
  <c r="R25" i="2"/>
  <c r="Q25" i="2"/>
  <c r="P25" i="2"/>
  <c r="O25" i="2"/>
  <c r="R23" i="2"/>
  <c r="Q23" i="2"/>
  <c r="P23" i="2"/>
  <c r="O23" i="2"/>
  <c r="R22" i="2"/>
  <c r="Q22" i="2"/>
  <c r="P22" i="2"/>
  <c r="O22" i="2"/>
  <c r="R21" i="2"/>
  <c r="Q21" i="2"/>
  <c r="P21" i="2"/>
  <c r="O21" i="2"/>
  <c r="R20" i="2"/>
  <c r="Q20" i="2"/>
  <c r="P20" i="2"/>
  <c r="O20" i="2"/>
  <c r="R18" i="2"/>
  <c r="Q18" i="2"/>
  <c r="P18" i="2"/>
  <c r="O18" i="2"/>
  <c r="R17" i="2"/>
  <c r="Q17" i="2"/>
  <c r="P17" i="2"/>
  <c r="O17" i="2"/>
  <c r="R16" i="2"/>
  <c r="Q16" i="2"/>
  <c r="P16" i="2"/>
  <c r="O16" i="2"/>
  <c r="R15" i="2"/>
  <c r="Q15" i="2"/>
  <c r="P15" i="2"/>
  <c r="O15" i="2"/>
  <c r="R13" i="2"/>
  <c r="Q13" i="2"/>
  <c r="P13" i="2"/>
  <c r="O13" i="2"/>
  <c r="R12" i="2"/>
  <c r="Q12" i="2"/>
  <c r="P12" i="2"/>
  <c r="O12" i="2"/>
  <c r="R11" i="2"/>
  <c r="Q11" i="2"/>
  <c r="P11" i="2"/>
  <c r="O11" i="2"/>
  <c r="R10" i="2"/>
  <c r="Q10" i="2"/>
  <c r="P10" i="2"/>
  <c r="O10" i="2"/>
  <c r="I85" i="2" l="1"/>
  <c r="I86" i="2"/>
  <c r="D86" i="2"/>
  <c r="D85" i="2"/>
  <c r="N81" i="2"/>
  <c r="N43" i="2"/>
  <c r="N82" i="2"/>
  <c r="N61" i="2"/>
  <c r="N55" i="2"/>
  <c r="N38" i="2"/>
  <c r="N37" i="2"/>
  <c r="N32" i="2"/>
  <c r="N56" i="2"/>
  <c r="N59" i="2"/>
  <c r="N66" i="2"/>
  <c r="N21" i="2"/>
  <c r="N12" i="2"/>
  <c r="N62" i="2"/>
  <c r="N23" i="2"/>
  <c r="N54" i="2"/>
  <c r="N64" i="2"/>
  <c r="N17" i="2"/>
  <c r="N22" i="2"/>
  <c r="N20" i="2"/>
  <c r="N67" i="2"/>
  <c r="N15" i="2"/>
  <c r="N60" i="2"/>
  <c r="N57" i="2"/>
  <c r="N65" i="2"/>
  <c r="N25" i="2"/>
  <c r="N18" i="2"/>
  <c r="N13" i="2"/>
  <c r="N16" i="2"/>
  <c r="N41" i="2" l="1"/>
  <c r="N42" i="2"/>
  <c r="M63" i="2"/>
  <c r="L63" i="2"/>
  <c r="K63" i="2"/>
  <c r="J63" i="2"/>
  <c r="I63" i="2"/>
  <c r="H63" i="2"/>
  <c r="G63" i="2"/>
  <c r="F63" i="2"/>
  <c r="E63" i="2"/>
  <c r="D63" i="2"/>
  <c r="M58" i="2"/>
  <c r="L58" i="2"/>
  <c r="K58" i="2"/>
  <c r="J58" i="2"/>
  <c r="I58" i="2"/>
  <c r="H58" i="2"/>
  <c r="G58" i="2"/>
  <c r="F58" i="2"/>
  <c r="E58" i="2"/>
  <c r="D58" i="2"/>
  <c r="M53" i="2"/>
  <c r="M84" i="2" s="1"/>
  <c r="L53" i="2"/>
  <c r="K53" i="2"/>
  <c r="J53" i="2"/>
  <c r="I53" i="2"/>
  <c r="H53" i="2"/>
  <c r="G53" i="2"/>
  <c r="F53" i="2"/>
  <c r="E53" i="2"/>
  <c r="D53" i="2"/>
  <c r="D84" i="2" s="1"/>
  <c r="M19" i="2"/>
  <c r="L19" i="2"/>
  <c r="K19" i="2"/>
  <c r="J19" i="2"/>
  <c r="I19" i="2"/>
  <c r="H19" i="2"/>
  <c r="G19" i="2"/>
  <c r="F19" i="2"/>
  <c r="E19" i="2"/>
  <c r="D19" i="2"/>
  <c r="M14" i="2"/>
  <c r="L14" i="2"/>
  <c r="K14" i="2"/>
  <c r="J14" i="2"/>
  <c r="I14" i="2"/>
  <c r="H14" i="2"/>
  <c r="G14" i="2"/>
  <c r="F14" i="2"/>
  <c r="E14" i="2"/>
  <c r="D14" i="2"/>
  <c r="M9" i="2"/>
  <c r="M40" i="2" s="1"/>
  <c r="L9" i="2"/>
  <c r="L40" i="2" s="1"/>
  <c r="K9" i="2"/>
  <c r="K40" i="2" s="1"/>
  <c r="J9" i="2"/>
  <c r="J40" i="2" s="1"/>
  <c r="I9" i="2"/>
  <c r="H9" i="2"/>
  <c r="G9" i="2"/>
  <c r="F9" i="2"/>
  <c r="E9" i="2"/>
  <c r="I84" i="2" l="1"/>
  <c r="E40" i="2"/>
  <c r="F40" i="2"/>
  <c r="H84" i="2"/>
  <c r="H40" i="2"/>
  <c r="G40" i="2"/>
  <c r="I40" i="2"/>
  <c r="O86" i="2"/>
  <c r="R19" i="2"/>
  <c r="R87" i="2"/>
  <c r="O9" i="2"/>
  <c r="P9" i="2"/>
  <c r="R24" i="2"/>
  <c r="R9" i="2"/>
  <c r="Q14" i="2"/>
  <c r="O87" i="2"/>
  <c r="O58" i="2"/>
  <c r="Q9" i="2"/>
  <c r="P14" i="2"/>
  <c r="R14" i="2"/>
  <c r="P87" i="2"/>
  <c r="P58" i="2"/>
  <c r="N63" i="2"/>
  <c r="O14" i="2"/>
  <c r="P19" i="2"/>
  <c r="Q19" i="2"/>
  <c r="Q87" i="2"/>
  <c r="O53" i="2"/>
  <c r="Q58" i="2"/>
  <c r="P53" i="2"/>
  <c r="R58" i="2"/>
  <c r="P86" i="2"/>
  <c r="Q53" i="2"/>
  <c r="R53" i="2"/>
  <c r="O63" i="2"/>
  <c r="O85" i="2"/>
  <c r="P85" i="2"/>
  <c r="R86" i="2"/>
  <c r="P63" i="2"/>
  <c r="P24" i="2"/>
  <c r="Q85" i="2"/>
  <c r="Q63" i="2"/>
  <c r="Q86" i="2"/>
  <c r="O24" i="2"/>
  <c r="O19" i="2"/>
  <c r="Q24" i="2"/>
  <c r="R85" i="2"/>
  <c r="R63" i="2"/>
  <c r="N24" i="2"/>
  <c r="N86" i="2"/>
  <c r="N58" i="2"/>
  <c r="N53" i="2"/>
  <c r="N85" i="2"/>
  <c r="N14" i="2"/>
  <c r="N19" i="2"/>
  <c r="P40" i="2" l="1"/>
  <c r="Q40" i="2"/>
  <c r="O40" i="2"/>
  <c r="R40" i="2"/>
  <c r="P84" i="2"/>
  <c r="R84" i="2"/>
  <c r="O84" i="2"/>
  <c r="Q84" i="2"/>
  <c r="N87" i="2"/>
  <c r="N84" i="2"/>
  <c r="N39" i="2" l="1"/>
  <c r="N11" i="2" l="1"/>
  <c r="D9" i="2"/>
  <c r="D40" i="2" s="1"/>
  <c r="N10" i="2"/>
  <c r="N40" i="2" l="1"/>
  <c r="N9" i="2"/>
</calcChain>
</file>

<file path=xl/sharedStrings.xml><?xml version="1.0" encoding="utf-8"?>
<sst xmlns="http://schemas.openxmlformats.org/spreadsheetml/2006/main" count="236" uniqueCount="70">
  <si>
    <t>Notes:</t>
  </si>
  <si>
    <t xml:space="preserve"> Other Total</t>
  </si>
  <si>
    <t>Perinatal Total</t>
  </si>
  <si>
    <t>Regular Total</t>
  </si>
  <si>
    <t>DMC COUNTY UR &amp; QA ADMIN</t>
  </si>
  <si>
    <t xml:space="preserve">ACA Optional </t>
  </si>
  <si>
    <t xml:space="preserve">Current </t>
  </si>
  <si>
    <t>Perinatal</t>
  </si>
  <si>
    <t>ACA Optional</t>
  </si>
  <si>
    <t>Regular</t>
  </si>
  <si>
    <t>DESCRIPTION</t>
  </si>
  <si>
    <t>NO.</t>
  </si>
  <si>
    <t>(Dollars In Thousands)</t>
  </si>
  <si>
    <t xml:space="preserve">   DRUG MEDI-CAL TOTAL</t>
  </si>
  <si>
    <t>DRUG MEDI-CAL COUNTY ADMIN</t>
  </si>
  <si>
    <t>NAME</t>
  </si>
  <si>
    <t>Cash Comparison</t>
  </si>
  <si>
    <t>Comparison of Fiscal Impacts of Policy Changes</t>
  </si>
  <si>
    <t>Drug Medi-Cal Program</t>
  </si>
  <si>
    <t>DEPARTMENT OF HEALTH CARE SERVICES</t>
  </si>
  <si>
    <t>DIFFERENCE (Diff), Incr./(Decr.)</t>
  </si>
  <si>
    <t>Diff TF</t>
  </si>
  <si>
    <t>Diff CF</t>
  </si>
  <si>
    <t>Diff CASELOAD</t>
  </si>
  <si>
    <t>DIFFERENCE (Diff) , Incr./(Decr.)</t>
  </si>
  <si>
    <t xml:space="preserve">Diff CASELOAD </t>
  </si>
  <si>
    <t>NARCOTIC TREATMENT PROGRAM</t>
  </si>
  <si>
    <t xml:space="preserve">RESIDENTIAL TREATMENT SERVICES </t>
  </si>
  <si>
    <t>OUTPATIENT DRUG FREE TREATMENT SERVICES</t>
  </si>
  <si>
    <t xml:space="preserve">INTENSIVE OUTPATIENT TREATMENT SERVICES </t>
  </si>
  <si>
    <t xml:space="preserve">OUTPATIENT DRUG FREE TREATMENT SERVICES </t>
  </si>
  <si>
    <t xml:space="preserve">Perinatal </t>
  </si>
  <si>
    <t>Amounts may differ due to rounding.</t>
  </si>
  <si>
    <t>Diff GF</t>
  </si>
  <si>
    <t>DRUG MEDI-CAL PROGRAM COST SETTLEMENT</t>
  </si>
  <si>
    <t>Diff FF</t>
  </si>
  <si>
    <t>N/A</t>
  </si>
  <si>
    <t>RESIDENTIAL TREATMENT SERVICES</t>
  </si>
  <si>
    <t>OA 27</t>
  </si>
  <si>
    <t>November 2017 POLICY CHANGE</t>
  </si>
  <si>
    <t>Fiscal Year 2017-18, November 2017 Estimate Compared to Appropriation</t>
  </si>
  <si>
    <t>May 2017 (M17) Appropriation Estimate for FY 2017-18</t>
  </si>
  <si>
    <t>M17 TF</t>
  </si>
  <si>
    <t>M17 GF</t>
  </si>
  <si>
    <t>M17 FF</t>
  </si>
  <si>
    <t>M17 CF</t>
  </si>
  <si>
    <t xml:space="preserve">M17 CASELOAD </t>
  </si>
  <si>
    <t>Nov 2017 (N17) Estimate for FY 2017-18</t>
  </si>
  <si>
    <t xml:space="preserve">N17 TF </t>
  </si>
  <si>
    <t>N17 GF</t>
  </si>
  <si>
    <t>N17 FF</t>
  </si>
  <si>
    <r>
      <t>N17 CF</t>
    </r>
    <r>
      <rPr>
        <b/>
        <vertAlign val="superscript"/>
        <sz val="12"/>
        <rFont val="Arial"/>
        <family val="2"/>
      </rPr>
      <t xml:space="preserve"> </t>
    </r>
  </si>
  <si>
    <t>N17 CASELOAD</t>
  </si>
  <si>
    <t xml:space="preserve">*The Drug Medi-Cal Organized Delivery System Waiver estimate does not include caseload; the estimate is based on county specific rates and estimated utilization. </t>
  </si>
  <si>
    <t>**The Drug Medi-Cal Annual Rate Adjustment policy change is not included in the November 2017 Estimate because rate adjustments were not necessary.  In the May 2017 Estimate, the policy change estimated rate adjustments are based on the proposed FY 2017-18 rates and the updated CIP deflator in FY 2017-18.</t>
  </si>
  <si>
    <t>DRUG MEDI-CAL ORGANIZED DELIVERY SYSTEM WAIVER*</t>
  </si>
  <si>
    <t>**The Drug Medi-Cal Annual Rate Adjustment policy change was not included in the November 2017 Estimate because rate adjustments were not necessary.  In the May 2017 Estimate, this policy change estimated rate adjustments based on the proposed FY 2017-18 rates and the updated CIP deflator in FY 2017-18.</t>
  </si>
  <si>
    <t>Base 57</t>
  </si>
  <si>
    <t>Base 58</t>
  </si>
  <si>
    <t>Base 60</t>
  </si>
  <si>
    <t>Base 62</t>
  </si>
  <si>
    <t>Regular 56</t>
  </si>
  <si>
    <t>DRUG MEDI-CAL ANNUAL RATE ADJUSTMENT**</t>
  </si>
  <si>
    <t>Regular 61</t>
  </si>
  <si>
    <t>OA 24</t>
  </si>
  <si>
    <t>Fiscal Year 2017-18 compared to Fiscal Year 2018-19, November 2017 Estimate</t>
  </si>
  <si>
    <t>Nov 2017 (N17) Estimate for FY 2018-19</t>
  </si>
  <si>
    <t>N17 TF</t>
  </si>
  <si>
    <t>N17 CF</t>
  </si>
  <si>
    <t xml:space="preserve">N17 CASELOAD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</si>
</sst>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5" formatCode="&quot;$&quot;#,##0_);\(&quot;$&quot;#,##0\)"/>
    <numFmt numFmtId="44" formatCode="_(&quot;$&quot;* #,##0.00_);_(&quot;$&quot;* \(#,##0.00\);_(&quot;$&quot;* &quot;-&quot;??_);_(@_)"/>
    <numFmt numFmtId="43" formatCode="_(* #,##0.00_);_(* \(#,##0.00\);_(* &quot;-&quot;??_);_(@_)"/>
    <numFmt numFmtId="164" formatCode="_(* #,##0_);_(* \(#,##0\);_(* &quot;-&quot;??_);_(@_)"/>
    <numFmt numFmtId="165" formatCode="_(&quot;$&quot;* #,##0_);_(&quot;$&quot;* \(#,##0\);_(&quot;$&quot;* &quot;-&quot;??_);_(@_)"/>
  </numFmts>
  <fonts count="16" x14ac:knownFonts="1">
    <font>
      <sz val="11"/>
      <color theme="1"/>
      <name val="Calibri"/>
      <family val="2"/>
      <scheme val="minor"/>
    </font>
    <font>
      <sz val="11"/>
      <color theme="1"/>
      <name val="Calibri"/>
      <family val="2"/>
      <scheme val="minor"/>
    </font>
    <font>
      <sz val="12"/>
      <name val="Arial"/>
      <family val="2"/>
    </font>
    <font>
      <b/>
      <sz val="12"/>
      <name val="Arial"/>
      <family val="2"/>
    </font>
    <font>
      <sz val="12"/>
      <color theme="1"/>
      <name val="Calibri"/>
      <family val="2"/>
      <scheme val="minor"/>
    </font>
    <font>
      <b/>
      <u/>
      <sz val="12"/>
      <name val="Arial"/>
      <family val="2"/>
    </font>
    <font>
      <b/>
      <sz val="12"/>
      <color theme="1"/>
      <name val="Calibri"/>
      <family val="2"/>
      <scheme val="minor"/>
    </font>
    <font>
      <b/>
      <vertAlign val="superscript"/>
      <sz val="12"/>
      <name val="Arial"/>
      <family val="2"/>
    </font>
    <font>
      <b/>
      <sz val="12"/>
      <color theme="1"/>
      <name val="Arial"/>
      <family val="2"/>
    </font>
    <font>
      <sz val="12"/>
      <name val="Calibri"/>
      <family val="2"/>
      <scheme val="minor"/>
    </font>
    <font>
      <b/>
      <sz val="12"/>
      <name val="Calibri"/>
      <family val="2"/>
      <scheme val="minor"/>
    </font>
    <font>
      <sz val="12"/>
      <color theme="1"/>
      <name val="Arial"/>
      <family val="2"/>
    </font>
    <font>
      <sz val="11"/>
      <name val="Arial"/>
      <family val="2"/>
    </font>
    <font>
      <b/>
      <sz val="11"/>
      <name val="Arial"/>
      <family val="2"/>
    </font>
    <font>
      <sz val="11"/>
      <color theme="1"/>
      <name val="Arial"/>
      <family val="2"/>
    </font>
    <font>
      <sz val="1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5" tint="0.59999389629810485"/>
        <bgColor indexed="64"/>
      </patternFill>
    </fill>
  </fills>
  <borders count="30">
    <border>
      <left/>
      <right/>
      <top/>
      <bottom/>
      <diagonal/>
    </border>
    <border>
      <left/>
      <right style="thin">
        <color auto="1"/>
      </right>
      <top/>
      <bottom style="thin">
        <color auto="1"/>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thin">
        <color auto="1"/>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auto="1"/>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theme="4" tint="0.39997558519241921"/>
      </top>
      <bottom style="thin">
        <color theme="4" tint="0.39997558519241921"/>
      </bottom>
      <diagonal/>
    </border>
    <border>
      <left/>
      <right/>
      <top style="thin">
        <color theme="4" tint="0.39997558519241921"/>
      </top>
      <bottom style="medium">
        <color indexed="64"/>
      </bottom>
      <diagonal/>
    </border>
    <border>
      <left style="thin">
        <color indexed="64"/>
      </left>
      <right/>
      <top style="thin">
        <color theme="4" tint="0.39997558519241921"/>
      </top>
      <bottom style="medium">
        <color indexed="64"/>
      </bottom>
      <diagonal/>
    </border>
    <border>
      <left style="thin">
        <color indexed="64"/>
      </left>
      <right/>
      <top style="thin">
        <color theme="4" tint="0.39997558519241921"/>
      </top>
      <bottom style="thin">
        <color theme="4" tint="0.39997558519241921"/>
      </bottom>
      <diagonal/>
    </border>
    <border>
      <left/>
      <right style="thin">
        <color auto="1"/>
      </right>
      <top style="thin">
        <color theme="4" tint="0.39997558519241921"/>
      </top>
      <bottom style="medium">
        <color indexed="64"/>
      </bottom>
      <diagonal/>
    </border>
    <border>
      <left/>
      <right style="thin">
        <color indexed="64"/>
      </right>
      <top style="thin">
        <color theme="4" tint="0.39997558519241921"/>
      </top>
      <bottom style="thin">
        <color theme="4" tint="0.39997558519241921"/>
      </bottom>
      <diagonal/>
    </border>
    <border>
      <left style="thin">
        <color indexed="64"/>
      </left>
      <right/>
      <top style="medium">
        <color indexed="64"/>
      </top>
      <bottom style="thin">
        <color theme="4" tint="0.39997558519241921"/>
      </bottom>
      <diagonal/>
    </border>
    <border>
      <left/>
      <right/>
      <top style="medium">
        <color indexed="64"/>
      </top>
      <bottom style="thin">
        <color theme="4" tint="0.39997558519241921"/>
      </bottom>
      <diagonal/>
    </border>
    <border>
      <left/>
      <right style="thin">
        <color indexed="64"/>
      </right>
      <top style="medium">
        <color indexed="64"/>
      </top>
      <bottom style="thin">
        <color theme="4" tint="0.39997558519241921"/>
      </bottom>
      <diagonal/>
    </border>
  </borders>
  <cellStyleXfs count="6">
    <xf numFmtId="0" fontId="0"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217">
    <xf numFmtId="0" fontId="0" fillId="0" borderId="0" xfId="0"/>
    <xf numFmtId="0" fontId="3" fillId="0" borderId="0" xfId="1" applyFont="1" applyFill="1" applyAlignment="1" applyProtection="1">
      <alignment horizontal="centerContinuous"/>
    </xf>
    <xf numFmtId="0" fontId="2" fillId="0" borderId="0" xfId="1" applyFont="1" applyFill="1" applyAlignment="1" applyProtection="1">
      <alignment horizontal="centerContinuous"/>
    </xf>
    <xf numFmtId="5" fontId="2" fillId="0" borderId="0" xfId="2" applyNumberFormat="1" applyFont="1" applyFill="1" applyAlignment="1" applyProtection="1">
      <alignment horizontal="centerContinuous"/>
    </xf>
    <xf numFmtId="5" fontId="2" fillId="0" borderId="0" xfId="1" applyNumberFormat="1" applyFont="1" applyFill="1" applyAlignment="1" applyProtection="1">
      <alignment horizontal="centerContinuous"/>
    </xf>
    <xf numFmtId="165" fontId="2" fillId="0" borderId="0" xfId="1" applyNumberFormat="1" applyFont="1" applyFill="1" applyAlignment="1" applyProtection="1">
      <alignment horizontal="left"/>
    </xf>
    <xf numFmtId="5" fontId="4" fillId="0" borderId="0" xfId="1" applyNumberFormat="1" applyFont="1" applyAlignment="1" applyProtection="1"/>
    <xf numFmtId="49" fontId="2" fillId="0" borderId="0" xfId="1" applyNumberFormat="1" applyFont="1" applyFill="1" applyAlignment="1" applyProtection="1">
      <alignment horizontal="left"/>
    </xf>
    <xf numFmtId="5" fontId="11" fillId="0" borderId="0" xfId="1" applyNumberFormat="1" applyFont="1" applyAlignment="1" applyProtection="1"/>
    <xf numFmtId="164" fontId="2" fillId="0" borderId="0" xfId="2" applyNumberFormat="1" applyFont="1" applyAlignment="1" applyProtection="1"/>
    <xf numFmtId="5" fontId="2" fillId="0" borderId="0" xfId="1" applyNumberFormat="1" applyFont="1" applyFill="1" applyAlignment="1" applyProtection="1"/>
    <xf numFmtId="0" fontId="3" fillId="0" borderId="0" xfId="1" applyFont="1" applyFill="1" applyAlignment="1" applyProtection="1">
      <alignment horizontal="centerContinuous"/>
      <protection locked="0"/>
    </xf>
    <xf numFmtId="0" fontId="4" fillId="0" borderId="0" xfId="1" applyFont="1" applyFill="1" applyProtection="1">
      <protection locked="0"/>
    </xf>
    <xf numFmtId="0" fontId="4" fillId="0" borderId="0" xfId="1" applyFont="1" applyProtection="1">
      <protection locked="0"/>
    </xf>
    <xf numFmtId="0" fontId="2" fillId="0" borderId="0" xfId="1" applyFont="1" applyFill="1" applyAlignment="1" applyProtection="1">
      <alignment horizontal="left"/>
      <protection locked="0"/>
    </xf>
    <xf numFmtId="0" fontId="5" fillId="0" borderId="5" xfId="1" applyFont="1" applyFill="1" applyBorder="1" applyAlignment="1" applyProtection="1">
      <alignment horizontal="left"/>
      <protection locked="0"/>
    </xf>
    <xf numFmtId="0" fontId="3" fillId="0" borderId="8" xfId="1" applyFont="1" applyFill="1" applyBorder="1" applyAlignment="1" applyProtection="1">
      <alignment horizontal="centerContinuous"/>
      <protection locked="0"/>
    </xf>
    <xf numFmtId="5" fontId="3" fillId="0" borderId="8" xfId="1" applyNumberFormat="1" applyFont="1" applyFill="1" applyBorder="1" applyAlignment="1" applyProtection="1">
      <alignment horizontal="centerContinuous"/>
      <protection locked="0"/>
    </xf>
    <xf numFmtId="0" fontId="6" fillId="0" borderId="0" xfId="1" applyFont="1" applyFill="1" applyProtection="1">
      <protection locked="0"/>
    </xf>
    <xf numFmtId="0" fontId="6" fillId="0" borderId="0" xfId="1" applyFont="1" applyProtection="1">
      <protection locked="0"/>
    </xf>
    <xf numFmtId="0" fontId="2" fillId="0" borderId="13" xfId="1" applyFont="1" applyFill="1" applyBorder="1" applyAlignment="1" applyProtection="1">
      <alignment horizontal="left"/>
      <protection locked="0"/>
    </xf>
    <xf numFmtId="0" fontId="3" fillId="0" borderId="13" xfId="1" applyFont="1" applyFill="1" applyBorder="1" applyAlignment="1" applyProtection="1">
      <alignment horizontal="left"/>
      <protection locked="0"/>
    </xf>
    <xf numFmtId="0" fontId="3" fillId="0" borderId="14" xfId="1" applyFont="1" applyFill="1" applyBorder="1" applyAlignment="1" applyProtection="1">
      <alignment horizontal="left"/>
      <protection locked="0"/>
    </xf>
    <xf numFmtId="5" fontId="3" fillId="0" borderId="12" xfId="1" applyNumberFormat="1" applyFont="1" applyFill="1" applyBorder="1" applyAlignment="1" applyProtection="1">
      <protection locked="0"/>
    </xf>
    <xf numFmtId="5" fontId="3" fillId="0" borderId="13" xfId="1" applyNumberFormat="1" applyFont="1" applyFill="1" applyBorder="1" applyAlignment="1" applyProtection="1">
      <protection locked="0"/>
    </xf>
    <xf numFmtId="164" fontId="3" fillId="0" borderId="14" xfId="3" applyNumberFormat="1" applyFont="1" applyFill="1" applyBorder="1" applyAlignment="1" applyProtection="1">
      <alignment horizontal="right" indent="1"/>
      <protection locked="0"/>
    </xf>
    <xf numFmtId="164" fontId="3" fillId="0" borderId="13" xfId="3" applyNumberFormat="1" applyFont="1" applyFill="1" applyBorder="1" applyAlignment="1" applyProtection="1">
      <alignment horizontal="right" indent="1"/>
      <protection locked="0"/>
    </xf>
    <xf numFmtId="0" fontId="2" fillId="0" borderId="0" xfId="1" applyFont="1" applyFill="1" applyBorder="1" applyAlignment="1" applyProtection="1">
      <protection locked="0"/>
    </xf>
    <xf numFmtId="0" fontId="2" fillId="0" borderId="4" xfId="1" applyFont="1" applyFill="1" applyBorder="1" applyProtection="1">
      <protection locked="0"/>
    </xf>
    <xf numFmtId="5" fontId="2" fillId="0" borderId="5" xfId="1" applyNumberFormat="1" applyFont="1" applyFill="1" applyBorder="1" applyAlignment="1" applyProtection="1">
      <protection locked="0"/>
    </xf>
    <xf numFmtId="5" fontId="2" fillId="0" borderId="0" xfId="1" applyNumberFormat="1" applyFont="1" applyFill="1" applyBorder="1" applyAlignment="1" applyProtection="1">
      <protection locked="0"/>
    </xf>
    <xf numFmtId="164" fontId="2" fillId="0" borderId="4" xfId="3" applyNumberFormat="1" applyFont="1" applyFill="1" applyBorder="1" applyAlignment="1" applyProtection="1">
      <alignment horizontal="right" indent="1"/>
      <protection locked="0"/>
    </xf>
    <xf numFmtId="164" fontId="2" fillId="0" borderId="0" xfId="3" applyNumberFormat="1" applyFont="1" applyFill="1" applyBorder="1" applyAlignment="1" applyProtection="1">
      <alignment horizontal="right" indent="1"/>
      <protection locked="0"/>
    </xf>
    <xf numFmtId="0" fontId="2" fillId="0" borderId="16" xfId="1" applyFont="1" applyFill="1" applyBorder="1" applyAlignment="1" applyProtection="1">
      <protection locked="0"/>
    </xf>
    <xf numFmtId="0" fontId="2" fillId="0" borderId="17" xfId="1" applyFont="1" applyFill="1" applyBorder="1" applyProtection="1">
      <protection locked="0"/>
    </xf>
    <xf numFmtId="5" fontId="2" fillId="0" borderId="15" xfId="1" applyNumberFormat="1" applyFont="1" applyFill="1" applyBorder="1" applyAlignment="1" applyProtection="1">
      <protection locked="0"/>
    </xf>
    <xf numFmtId="5" fontId="2" fillId="0" borderId="16" xfId="1" applyNumberFormat="1" applyFont="1" applyFill="1" applyBorder="1" applyAlignment="1" applyProtection="1">
      <protection locked="0"/>
    </xf>
    <xf numFmtId="164" fontId="2" fillId="0" borderId="17" xfId="3" applyNumberFormat="1" applyFont="1" applyFill="1" applyBorder="1" applyAlignment="1" applyProtection="1">
      <alignment horizontal="right" indent="1"/>
      <protection locked="0"/>
    </xf>
    <xf numFmtId="164" fontId="2" fillId="0" borderId="16" xfId="3" applyNumberFormat="1" applyFont="1" applyFill="1" applyBorder="1" applyAlignment="1" applyProtection="1">
      <alignment horizontal="right" indent="1"/>
      <protection locked="0"/>
    </xf>
    <xf numFmtId="0" fontId="4" fillId="0" borderId="0" xfId="1" applyFont="1" applyFill="1" applyBorder="1" applyProtection="1">
      <protection locked="0"/>
    </xf>
    <xf numFmtId="1" fontId="2" fillId="0" borderId="0" xfId="1" applyNumberFormat="1" applyFont="1" applyFill="1" applyBorder="1" applyAlignment="1" applyProtection="1">
      <alignment horizontal="left"/>
      <protection locked="0"/>
    </xf>
    <xf numFmtId="1" fontId="2" fillId="0" borderId="16" xfId="1" applyNumberFormat="1" applyFont="1" applyFill="1" applyBorder="1" applyAlignment="1" applyProtection="1">
      <alignment horizontal="left"/>
      <protection locked="0"/>
    </xf>
    <xf numFmtId="0" fontId="3" fillId="0" borderId="13" xfId="1" applyFont="1" applyFill="1" applyBorder="1" applyAlignment="1" applyProtection="1">
      <protection locked="0"/>
    </xf>
    <xf numFmtId="0" fontId="2" fillId="0" borderId="0" xfId="1" applyFont="1" applyFill="1" applyBorder="1" applyAlignment="1" applyProtection="1">
      <alignment horizontal="left"/>
      <protection locked="0"/>
    </xf>
    <xf numFmtId="0" fontId="2" fillId="0" borderId="0" xfId="1" applyFont="1" applyFill="1" applyBorder="1" applyProtection="1">
      <protection locked="0"/>
    </xf>
    <xf numFmtId="0" fontId="4" fillId="2" borderId="0" xfId="1" applyFont="1" applyFill="1" applyProtection="1">
      <protection locked="0"/>
    </xf>
    <xf numFmtId="0" fontId="2" fillId="0" borderId="16" xfId="1" applyFont="1" applyFill="1" applyBorder="1" applyAlignment="1" applyProtection="1">
      <alignment horizontal="left"/>
      <protection locked="0"/>
    </xf>
    <xf numFmtId="0" fontId="2" fillId="0" borderId="16" xfId="1" applyFont="1" applyFill="1" applyBorder="1" applyProtection="1">
      <protection locked="0"/>
    </xf>
    <xf numFmtId="164" fontId="2" fillId="0" borderId="14" xfId="3" applyNumberFormat="1" applyFont="1" applyFill="1" applyBorder="1" applyAlignment="1" applyProtection="1">
      <alignment horizontal="right" indent="1"/>
      <protection locked="0"/>
    </xf>
    <xf numFmtId="164" fontId="3" fillId="0" borderId="14" xfId="3" applyNumberFormat="1" applyFont="1" applyFill="1" applyBorder="1" applyAlignment="1" applyProtection="1">
      <protection locked="0"/>
    </xf>
    <xf numFmtId="164" fontId="2" fillId="0" borderId="0" xfId="3" applyNumberFormat="1" applyFont="1" applyFill="1" applyBorder="1" applyAlignment="1" applyProtection="1">
      <protection locked="0"/>
    </xf>
    <xf numFmtId="164" fontId="2" fillId="0" borderId="16" xfId="3" applyNumberFormat="1" applyFont="1" applyFill="1" applyBorder="1" applyAlignment="1" applyProtection="1">
      <protection locked="0"/>
    </xf>
    <xf numFmtId="0" fontId="3" fillId="0" borderId="19" xfId="1" applyFont="1" applyFill="1" applyBorder="1" applyProtection="1">
      <protection locked="0"/>
    </xf>
    <xf numFmtId="5" fontId="3" fillId="0" borderId="18" xfId="1" applyNumberFormat="1" applyFont="1" applyFill="1" applyBorder="1" applyAlignment="1" applyProtection="1">
      <protection locked="0"/>
    </xf>
    <xf numFmtId="5" fontId="3" fillId="0" borderId="19" xfId="1" applyNumberFormat="1" applyFont="1" applyFill="1" applyBorder="1" applyAlignment="1" applyProtection="1">
      <protection locked="0"/>
    </xf>
    <xf numFmtId="164" fontId="3" fillId="0" borderId="20" xfId="3" applyNumberFormat="1" applyFont="1" applyFill="1" applyBorder="1" applyAlignment="1" applyProtection="1">
      <alignment horizontal="right" indent="1"/>
      <protection locked="0"/>
    </xf>
    <xf numFmtId="164" fontId="3" fillId="0" borderId="19" xfId="3" applyNumberFormat="1" applyFont="1" applyFill="1" applyBorder="1" applyAlignment="1" applyProtection="1">
      <alignment horizontal="right" indent="1"/>
      <protection locked="0"/>
    </xf>
    <xf numFmtId="0" fontId="9" fillId="0" borderId="0" xfId="1" applyFont="1" applyFill="1" applyProtection="1">
      <protection locked="0"/>
    </xf>
    <xf numFmtId="0" fontId="9" fillId="0" borderId="0" xfId="1" applyFont="1" applyProtection="1">
      <protection locked="0"/>
    </xf>
    <xf numFmtId="0" fontId="2" fillId="0" borderId="19" xfId="1" applyFont="1" applyFill="1" applyBorder="1" applyAlignment="1" applyProtection="1">
      <alignment horizontal="left" wrapText="1"/>
      <protection locked="0"/>
    </xf>
    <xf numFmtId="165" fontId="10" fillId="0" borderId="0" xfId="1" applyNumberFormat="1" applyFont="1" applyBorder="1" applyProtection="1">
      <protection locked="0"/>
    </xf>
    <xf numFmtId="165" fontId="3" fillId="0" borderId="4" xfId="1" applyNumberFormat="1" applyFont="1" applyFill="1" applyBorder="1" applyAlignment="1" applyProtection="1">
      <alignment horizontal="left"/>
      <protection locked="0"/>
    </xf>
    <xf numFmtId="165" fontId="10" fillId="0" borderId="0" xfId="1" applyNumberFormat="1" applyFont="1" applyFill="1" applyProtection="1">
      <protection locked="0"/>
    </xf>
    <xf numFmtId="165" fontId="10" fillId="0" borderId="0" xfId="1" applyNumberFormat="1" applyFont="1" applyProtection="1">
      <protection locked="0"/>
    </xf>
    <xf numFmtId="165" fontId="3" fillId="0" borderId="14" xfId="1" applyNumberFormat="1" applyFont="1" applyFill="1" applyBorder="1" applyAlignment="1" applyProtection="1">
      <alignment horizontal="left" indent="3"/>
      <protection locked="0"/>
    </xf>
    <xf numFmtId="5" fontId="2" fillId="0" borderId="12" xfId="4" applyNumberFormat="1" applyFont="1" applyFill="1" applyBorder="1" applyAlignment="1" applyProtection="1">
      <protection locked="0"/>
    </xf>
    <xf numFmtId="5" fontId="2" fillId="0" borderId="13" xfId="4" applyNumberFormat="1" applyFont="1" applyFill="1" applyBorder="1" applyAlignment="1" applyProtection="1">
      <protection locked="0"/>
    </xf>
    <xf numFmtId="0" fontId="9" fillId="0" borderId="0" xfId="1" applyFont="1" applyBorder="1" applyProtection="1">
      <protection locked="0"/>
    </xf>
    <xf numFmtId="165" fontId="3" fillId="0" borderId="4" xfId="1" applyNumberFormat="1" applyFont="1" applyFill="1" applyBorder="1" applyAlignment="1" applyProtection="1">
      <alignment horizontal="left" indent="3"/>
      <protection locked="0"/>
    </xf>
    <xf numFmtId="5" fontId="2" fillId="0" borderId="5" xfId="4" applyNumberFormat="1" applyFont="1" applyFill="1" applyBorder="1" applyAlignment="1" applyProtection="1">
      <protection locked="0"/>
    </xf>
    <xf numFmtId="5" fontId="2" fillId="0" borderId="0" xfId="4" applyNumberFormat="1" applyFont="1" applyFill="1" applyBorder="1" applyAlignment="1" applyProtection="1">
      <protection locked="0"/>
    </xf>
    <xf numFmtId="0" fontId="9" fillId="0" borderId="0" xfId="1" applyFont="1" applyFill="1" applyBorder="1" applyProtection="1">
      <protection locked="0"/>
    </xf>
    <xf numFmtId="0" fontId="3" fillId="0" borderId="4" xfId="1" applyFont="1" applyFill="1" applyBorder="1" applyAlignment="1" applyProtection="1">
      <alignment horizontal="left" indent="3"/>
      <protection locked="0"/>
    </xf>
    <xf numFmtId="165" fontId="2" fillId="0" borderId="0" xfId="1" applyNumberFormat="1" applyFont="1" applyFill="1" applyAlignment="1" applyProtection="1">
      <alignment horizontal="left"/>
      <protection locked="0"/>
    </xf>
    <xf numFmtId="0" fontId="5" fillId="0" borderId="8" xfId="1" applyFont="1" applyFill="1" applyBorder="1" applyAlignment="1" applyProtection="1">
      <protection locked="0"/>
    </xf>
    <xf numFmtId="0" fontId="3" fillId="0" borderId="15" xfId="1" applyFont="1" applyFill="1" applyBorder="1" applyAlignment="1" applyProtection="1">
      <alignment horizontal="center"/>
      <protection locked="0"/>
    </xf>
    <xf numFmtId="0" fontId="3" fillId="0" borderId="2" xfId="1" applyFont="1" applyFill="1" applyBorder="1" applyAlignment="1" applyProtection="1">
      <alignment horizontal="center"/>
      <protection locked="0"/>
    </xf>
    <xf numFmtId="0" fontId="3" fillId="0" borderId="2" xfId="1" applyFont="1" applyFill="1" applyBorder="1" applyProtection="1">
      <protection locked="0"/>
    </xf>
    <xf numFmtId="164" fontId="4" fillId="0" borderId="0" xfId="1" applyNumberFormat="1" applyFont="1" applyFill="1" applyProtection="1">
      <protection locked="0"/>
    </xf>
    <xf numFmtId="0" fontId="2" fillId="0" borderId="5" xfId="1" applyFont="1" applyFill="1" applyBorder="1" applyAlignment="1" applyProtection="1">
      <alignment horizontal="left"/>
      <protection locked="0"/>
    </xf>
    <xf numFmtId="1" fontId="2" fillId="0" borderId="5" xfId="1" applyNumberFormat="1" applyFont="1" applyFill="1" applyBorder="1" applyAlignment="1" applyProtection="1">
      <alignment horizontal="left"/>
      <protection locked="0"/>
    </xf>
    <xf numFmtId="1" fontId="2" fillId="0" borderId="15" xfId="1" applyNumberFormat="1" applyFont="1" applyFill="1" applyBorder="1" applyAlignment="1" applyProtection="1">
      <alignment horizontal="left"/>
      <protection locked="0"/>
    </xf>
    <xf numFmtId="0" fontId="2" fillId="0" borderId="15" xfId="1" applyFont="1" applyFill="1" applyBorder="1" applyAlignment="1" applyProtection="1">
      <alignment horizontal="left"/>
      <protection locked="0"/>
    </xf>
    <xf numFmtId="164" fontId="2" fillId="0" borderId="4" xfId="3" applyNumberFormat="1" applyFont="1" applyFill="1" applyBorder="1" applyAlignment="1" applyProtection="1">
      <protection locked="0"/>
    </xf>
    <xf numFmtId="164" fontId="2" fillId="0" borderId="17" xfId="3" applyNumberFormat="1" applyFont="1" applyFill="1" applyBorder="1" applyAlignment="1" applyProtection="1">
      <protection locked="0"/>
    </xf>
    <xf numFmtId="164" fontId="3" fillId="0" borderId="13" xfId="3" applyNumberFormat="1" applyFont="1" applyFill="1" applyBorder="1" applyAlignment="1" applyProtection="1">
      <protection locked="0"/>
    </xf>
    <xf numFmtId="165" fontId="10" fillId="0" borderId="0" xfId="1" applyNumberFormat="1" applyFont="1" applyFill="1" applyBorder="1" applyProtection="1">
      <protection locked="0"/>
    </xf>
    <xf numFmtId="0" fontId="3" fillId="0" borderId="17" xfId="1" applyFont="1" applyFill="1" applyBorder="1" applyAlignment="1" applyProtection="1">
      <alignment horizontal="left" indent="3"/>
      <protection locked="0"/>
    </xf>
    <xf numFmtId="5" fontId="2" fillId="0" borderId="15" xfId="4" applyNumberFormat="1" applyFont="1" applyFill="1" applyBorder="1" applyAlignment="1" applyProtection="1">
      <protection locked="0"/>
    </xf>
    <xf numFmtId="5" fontId="2" fillId="0" borderId="16" xfId="4" applyNumberFormat="1" applyFont="1" applyFill="1" applyBorder="1" applyAlignment="1" applyProtection="1">
      <protection locked="0"/>
    </xf>
    <xf numFmtId="0" fontId="8" fillId="0" borderId="0" xfId="1" applyFont="1" applyAlignment="1" applyProtection="1">
      <alignment horizontal="left"/>
      <protection locked="0"/>
    </xf>
    <xf numFmtId="164" fontId="3" fillId="0" borderId="20" xfId="3" applyNumberFormat="1" applyFont="1" applyFill="1" applyBorder="1" applyAlignment="1" applyProtection="1">
      <protection locked="0"/>
    </xf>
    <xf numFmtId="0" fontId="2" fillId="0" borderId="0" xfId="1" applyFont="1" applyFill="1" applyProtection="1"/>
    <xf numFmtId="0" fontId="2" fillId="0" borderId="0" xfId="1" applyFont="1" applyFill="1" applyAlignment="1" applyProtection="1">
      <alignment horizontal="left"/>
    </xf>
    <xf numFmtId="5" fontId="2" fillId="0" borderId="0" xfId="2" applyNumberFormat="1" applyFont="1" applyFill="1" applyAlignment="1" applyProtection="1"/>
    <xf numFmtId="0" fontId="11" fillId="0" borderId="0" xfId="1" applyFont="1" applyProtection="1"/>
    <xf numFmtId="49" fontId="2" fillId="0" borderId="0" xfId="1" applyNumberFormat="1" applyFont="1" applyFill="1" applyAlignment="1" applyProtection="1"/>
    <xf numFmtId="0" fontId="5" fillId="0" borderId="0" xfId="1" applyFont="1" applyFill="1" applyBorder="1" applyAlignment="1" applyProtection="1">
      <alignment horizontal="left"/>
      <protection locked="0"/>
    </xf>
    <xf numFmtId="0" fontId="3" fillId="0" borderId="0" xfId="1" applyFont="1" applyFill="1" applyBorder="1" applyAlignment="1" applyProtection="1">
      <alignment horizontal="left"/>
      <protection locked="0"/>
    </xf>
    <xf numFmtId="0" fontId="3" fillId="0" borderId="7" xfId="1" applyFont="1" applyFill="1" applyBorder="1" applyAlignment="1" applyProtection="1">
      <alignment horizontal="centerContinuous"/>
      <protection locked="0"/>
    </xf>
    <xf numFmtId="0" fontId="3" fillId="0" borderId="6" xfId="1" applyFont="1" applyFill="1" applyBorder="1" applyAlignment="1" applyProtection="1">
      <alignment horizontal="centerContinuous"/>
      <protection locked="0"/>
    </xf>
    <xf numFmtId="5" fontId="3" fillId="0" borderId="7" xfId="1" applyNumberFormat="1" applyFont="1" applyFill="1" applyBorder="1" applyAlignment="1" applyProtection="1">
      <alignment horizontal="centerContinuous"/>
      <protection locked="0"/>
    </xf>
    <xf numFmtId="5" fontId="3" fillId="0" borderId="6" xfId="1" applyNumberFormat="1" applyFont="1" applyFill="1" applyBorder="1" applyAlignment="1" applyProtection="1">
      <alignment horizontal="centerContinuous"/>
      <protection locked="0"/>
    </xf>
    <xf numFmtId="0" fontId="8" fillId="0" borderId="13" xfId="1" applyFont="1" applyFill="1" applyBorder="1" applyProtection="1">
      <protection locked="0"/>
    </xf>
    <xf numFmtId="0" fontId="2" fillId="0" borderId="13" xfId="1" applyFont="1" applyFill="1" applyBorder="1" applyAlignment="1" applyProtection="1">
      <alignment horizontal="left"/>
    </xf>
    <xf numFmtId="165" fontId="3" fillId="0" borderId="0" xfId="1" applyNumberFormat="1" applyFont="1" applyFill="1" applyBorder="1" applyAlignment="1" applyProtection="1">
      <alignment horizontal="left"/>
    </xf>
    <xf numFmtId="165" fontId="3" fillId="0" borderId="13" xfId="1" applyNumberFormat="1" applyFont="1" applyFill="1" applyBorder="1" applyAlignment="1" applyProtection="1">
      <alignment horizontal="left"/>
    </xf>
    <xf numFmtId="0" fontId="2" fillId="0" borderId="0" xfId="1" applyFont="1" applyFill="1" applyBorder="1" applyAlignment="1" applyProtection="1">
      <alignment horizontal="left"/>
    </xf>
    <xf numFmtId="0" fontId="9" fillId="0" borderId="0" xfId="1" applyFont="1" applyFill="1" applyBorder="1" applyProtection="1"/>
    <xf numFmtId="0" fontId="3" fillId="0" borderId="11" xfId="1" applyFont="1" applyFill="1" applyBorder="1" applyAlignment="1">
      <alignment horizontal="centerContinuous"/>
    </xf>
    <xf numFmtId="0" fontId="3" fillId="0" borderId="10" xfId="1" applyFont="1" applyFill="1" applyBorder="1" applyAlignment="1">
      <alignment horizontal="centerContinuous"/>
    </xf>
    <xf numFmtId="0" fontId="3" fillId="0" borderId="9" xfId="1" applyFont="1" applyFill="1" applyBorder="1" applyAlignment="1">
      <alignment horizontal="centerContinuous"/>
    </xf>
    <xf numFmtId="0" fontId="11" fillId="0" borderId="0" xfId="1" applyFont="1" applyAlignment="1" applyProtection="1">
      <alignment horizontal="right"/>
      <protection hidden="1"/>
    </xf>
    <xf numFmtId="49" fontId="2" fillId="0" borderId="0" xfId="1" applyNumberFormat="1" applyFont="1" applyFill="1" applyAlignment="1" applyProtection="1">
      <protection hidden="1"/>
    </xf>
    <xf numFmtId="0" fontId="11" fillId="0" borderId="0" xfId="1" applyFont="1" applyAlignment="1" applyProtection="1">
      <protection hidden="1"/>
    </xf>
    <xf numFmtId="5" fontId="11" fillId="0" borderId="0" xfId="1" applyNumberFormat="1" applyFont="1" applyAlignment="1" applyProtection="1">
      <protection hidden="1"/>
    </xf>
    <xf numFmtId="164" fontId="2" fillId="0" borderId="0" xfId="2" applyNumberFormat="1" applyFont="1" applyAlignment="1" applyProtection="1">
      <protection hidden="1"/>
    </xf>
    <xf numFmtId="0" fontId="4" fillId="0" borderId="0" xfId="1" applyFont="1" applyAlignment="1" applyProtection="1">
      <alignment horizontal="left"/>
      <protection hidden="1"/>
    </xf>
    <xf numFmtId="0" fontId="4" fillId="0" borderId="0" xfId="1" applyFont="1" applyProtection="1">
      <protection hidden="1"/>
    </xf>
    <xf numFmtId="5" fontId="4" fillId="0" borderId="0" xfId="1" applyNumberFormat="1" applyFont="1" applyAlignment="1" applyProtection="1">
      <protection hidden="1"/>
    </xf>
    <xf numFmtId="164" fontId="4" fillId="0" borderId="0" xfId="2" applyNumberFormat="1" applyFont="1" applyProtection="1">
      <protection hidden="1"/>
    </xf>
    <xf numFmtId="0" fontId="2" fillId="0" borderId="13" xfId="1" applyFont="1" applyFill="1" applyBorder="1" applyAlignment="1" applyProtection="1">
      <protection locked="0"/>
    </xf>
    <xf numFmtId="5" fontId="13" fillId="0" borderId="0" xfId="1" applyNumberFormat="1" applyFont="1" applyFill="1" applyBorder="1" applyAlignment="1"/>
    <xf numFmtId="5" fontId="12" fillId="0" borderId="5" xfId="1" applyNumberFormat="1" applyFont="1" applyFill="1" applyBorder="1" applyAlignment="1" applyProtection="1">
      <protection locked="0"/>
    </xf>
    <xf numFmtId="5" fontId="12" fillId="0" borderId="0" xfId="1" applyNumberFormat="1" applyFont="1" applyFill="1" applyBorder="1" applyAlignment="1" applyProtection="1">
      <protection locked="0"/>
    </xf>
    <xf numFmtId="164" fontId="12" fillId="0" borderId="4" xfId="3" applyNumberFormat="1" applyFont="1" applyFill="1" applyBorder="1" applyAlignment="1" applyProtection="1">
      <alignment horizontal="right" indent="1"/>
      <protection locked="0"/>
    </xf>
    <xf numFmtId="5" fontId="12" fillId="0" borderId="5" xfId="1" applyNumberFormat="1" applyFont="1" applyFill="1" applyBorder="1" applyAlignment="1"/>
    <xf numFmtId="5" fontId="12" fillId="0" borderId="0" xfId="1" applyNumberFormat="1" applyFont="1" applyFill="1" applyBorder="1" applyAlignment="1"/>
    <xf numFmtId="164" fontId="12" fillId="0" borderId="4" xfId="3" applyNumberFormat="1" applyFont="1" applyFill="1" applyBorder="1" applyAlignment="1">
      <alignment horizontal="right" indent="1"/>
    </xf>
    <xf numFmtId="5" fontId="12" fillId="0" borderId="3" xfId="1" applyNumberFormat="1" applyFont="1" applyFill="1" applyBorder="1" applyAlignment="1" applyProtection="1">
      <protection locked="0"/>
    </xf>
    <xf numFmtId="5" fontId="12" fillId="0" borderId="2" xfId="1" applyNumberFormat="1" applyFont="1" applyFill="1" applyBorder="1" applyAlignment="1" applyProtection="1">
      <protection locked="0"/>
    </xf>
    <xf numFmtId="164" fontId="12" fillId="0" borderId="1" xfId="3" applyNumberFormat="1" applyFont="1" applyFill="1" applyBorder="1" applyAlignment="1" applyProtection="1">
      <alignment horizontal="right" indent="1"/>
      <protection locked="0"/>
    </xf>
    <xf numFmtId="5" fontId="12" fillId="0" borderId="3" xfId="1" applyNumberFormat="1" applyFont="1" applyFill="1" applyBorder="1" applyAlignment="1"/>
    <xf numFmtId="5" fontId="12" fillId="0" borderId="2" xfId="1" applyNumberFormat="1" applyFont="1" applyFill="1" applyBorder="1" applyAlignment="1"/>
    <xf numFmtId="164" fontId="12" fillId="0" borderId="1" xfId="3" applyNumberFormat="1" applyFont="1" applyFill="1" applyBorder="1" applyAlignment="1">
      <alignment horizontal="right" indent="1"/>
    </xf>
    <xf numFmtId="0" fontId="3" fillId="0" borderId="14" xfId="1" applyFont="1" applyFill="1" applyBorder="1" applyAlignment="1" applyProtection="1">
      <alignment horizontal="left"/>
    </xf>
    <xf numFmtId="0" fontId="3" fillId="0" borderId="0" xfId="1" applyFont="1" applyFill="1" applyAlignment="1" applyProtection="1"/>
    <xf numFmtId="0" fontId="3" fillId="0" borderId="20" xfId="1" applyFont="1" applyFill="1" applyBorder="1" applyProtection="1"/>
    <xf numFmtId="0" fontId="4" fillId="0" borderId="14" xfId="1" applyFont="1" applyFill="1" applyBorder="1" applyProtection="1"/>
    <xf numFmtId="0" fontId="4" fillId="0" borderId="0" xfId="1" applyFont="1" applyFill="1" applyProtection="1"/>
    <xf numFmtId="0" fontId="5" fillId="0" borderId="6" xfId="1" applyFont="1" applyFill="1" applyBorder="1" applyAlignment="1" applyProtection="1"/>
    <xf numFmtId="0" fontId="5" fillId="0" borderId="7" xfId="1" applyFont="1" applyFill="1" applyBorder="1" applyAlignment="1" applyProtection="1"/>
    <xf numFmtId="0" fontId="3" fillId="0" borderId="14" xfId="1" applyFont="1" applyFill="1" applyBorder="1" applyAlignment="1" applyProtection="1"/>
    <xf numFmtId="0" fontId="2" fillId="0" borderId="14" xfId="1" applyFont="1" applyFill="1" applyBorder="1" applyProtection="1"/>
    <xf numFmtId="0" fontId="2" fillId="0" borderId="0" xfId="1" applyFont="1" applyFill="1" applyBorder="1" applyProtection="1"/>
    <xf numFmtId="0" fontId="3" fillId="0" borderId="13" xfId="1" applyFont="1" applyFill="1" applyBorder="1" applyAlignment="1" applyProtection="1">
      <alignment horizontal="left"/>
    </xf>
    <xf numFmtId="165" fontId="3" fillId="0" borderId="5" xfId="1" applyNumberFormat="1" applyFont="1" applyFill="1" applyBorder="1" applyAlignment="1" applyProtection="1">
      <alignment horizontal="left"/>
    </xf>
    <xf numFmtId="0" fontId="2" fillId="0" borderId="5" xfId="1" applyFont="1" applyFill="1" applyBorder="1" applyAlignment="1" applyProtection="1">
      <alignment horizontal="left"/>
    </xf>
    <xf numFmtId="0" fontId="2" fillId="0" borderId="15" xfId="1" applyFont="1" applyFill="1" applyBorder="1" applyAlignment="1" applyProtection="1">
      <alignment horizontal="left"/>
    </xf>
    <xf numFmtId="0" fontId="9" fillId="0" borderId="16" xfId="1" applyFont="1" applyFill="1" applyBorder="1" applyProtection="1"/>
    <xf numFmtId="0" fontId="2" fillId="0" borderId="4" xfId="1" applyFont="1" applyFill="1" applyBorder="1" applyProtection="1"/>
    <xf numFmtId="165" fontId="3" fillId="0" borderId="18" xfId="1" applyNumberFormat="1" applyFont="1" applyFill="1" applyBorder="1" applyAlignment="1" applyProtection="1">
      <alignment horizontal="left"/>
    </xf>
    <xf numFmtId="0" fontId="2" fillId="0" borderId="17" xfId="1" applyFont="1" applyFill="1" applyBorder="1" applyProtection="1"/>
    <xf numFmtId="165" fontId="3" fillId="0" borderId="19" xfId="1" applyNumberFormat="1" applyFont="1" applyFill="1" applyBorder="1" applyAlignment="1" applyProtection="1">
      <protection locked="0"/>
    </xf>
    <xf numFmtId="165" fontId="10" fillId="0" borderId="16" xfId="1" applyNumberFormat="1" applyFont="1" applyFill="1" applyBorder="1" applyProtection="1">
      <protection locked="0"/>
    </xf>
    <xf numFmtId="165" fontId="10" fillId="0" borderId="16" xfId="1" applyNumberFormat="1" applyFont="1" applyBorder="1" applyProtection="1">
      <protection locked="0"/>
    </xf>
    <xf numFmtId="0" fontId="1" fillId="0" borderId="0" xfId="1"/>
    <xf numFmtId="165" fontId="12" fillId="0" borderId="0" xfId="1" applyNumberFormat="1" applyFont="1" applyFill="1" applyAlignment="1">
      <alignment horizontal="left"/>
    </xf>
    <xf numFmtId="5" fontId="15" fillId="0" borderId="0" xfId="1" applyNumberFormat="1" applyFont="1" applyAlignment="1"/>
    <xf numFmtId="0" fontId="15" fillId="0" borderId="0" xfId="1" applyFont="1"/>
    <xf numFmtId="164" fontId="2" fillId="0" borderId="0" xfId="2" applyNumberFormat="1" applyFont="1"/>
    <xf numFmtId="0" fontId="4" fillId="3" borderId="0" xfId="1" applyFont="1" applyFill="1" applyProtection="1">
      <protection locked="0"/>
    </xf>
    <xf numFmtId="0" fontId="4" fillId="2" borderId="0" xfId="1" applyFont="1" applyFill="1" applyBorder="1" applyProtection="1">
      <protection locked="0"/>
    </xf>
    <xf numFmtId="5" fontId="13" fillId="0" borderId="5" xfId="1" applyNumberFormat="1" applyFont="1" applyFill="1" applyBorder="1" applyAlignment="1" applyProtection="1">
      <protection locked="0"/>
    </xf>
    <xf numFmtId="5" fontId="13" fillId="0" borderId="0" xfId="1" applyNumberFormat="1" applyFont="1" applyFill="1" applyBorder="1" applyAlignment="1" applyProtection="1">
      <protection locked="0"/>
    </xf>
    <xf numFmtId="164" fontId="13" fillId="0" borderId="4" xfId="3" applyNumberFormat="1" applyFont="1" applyFill="1" applyBorder="1" applyAlignment="1" applyProtection="1">
      <alignment horizontal="right" indent="1"/>
      <protection locked="0"/>
    </xf>
    <xf numFmtId="5" fontId="13" fillId="0" borderId="5" xfId="1" applyNumberFormat="1" applyFont="1" applyFill="1" applyBorder="1" applyAlignment="1"/>
    <xf numFmtId="164" fontId="13" fillId="0" borderId="4" xfId="3" applyNumberFormat="1" applyFont="1" applyFill="1" applyBorder="1" applyAlignment="1">
      <alignment horizontal="right" indent="1"/>
    </xf>
    <xf numFmtId="165" fontId="10" fillId="0" borderId="0" xfId="1" applyNumberFormat="1" applyFont="1" applyFill="1" applyBorder="1" applyProtection="1"/>
    <xf numFmtId="164" fontId="3" fillId="0" borderId="0" xfId="5" applyNumberFormat="1" applyFont="1" applyFill="1" applyBorder="1" applyAlignment="1" applyProtection="1">
      <protection locked="0"/>
    </xf>
    <xf numFmtId="165" fontId="10" fillId="0" borderId="13" xfId="1" applyNumberFormat="1" applyFont="1" applyFill="1" applyBorder="1" applyProtection="1"/>
    <xf numFmtId="0" fontId="6" fillId="0" borderId="0" xfId="1" applyFont="1" applyFill="1" applyAlignment="1" applyProtection="1">
      <alignment horizontal="left"/>
      <protection locked="0"/>
    </xf>
    <xf numFmtId="5" fontId="4" fillId="0" borderId="0" xfId="1" applyNumberFormat="1" applyFont="1" applyFill="1" applyAlignment="1" applyProtection="1"/>
    <xf numFmtId="164" fontId="4" fillId="0" borderId="0" xfId="2" applyNumberFormat="1" applyFont="1" applyFill="1" applyProtection="1"/>
    <xf numFmtId="0" fontId="14" fillId="0" borderId="0" xfId="1" applyFont="1" applyFill="1" applyAlignment="1">
      <alignment horizontal="right"/>
    </xf>
    <xf numFmtId="0" fontId="14" fillId="0" borderId="0" xfId="1" applyFont="1" applyFill="1" applyProtection="1"/>
    <xf numFmtId="5" fontId="14" fillId="0" borderId="0" xfId="1" applyNumberFormat="1" applyFont="1" applyFill="1" applyAlignment="1" applyProtection="1"/>
    <xf numFmtId="5" fontId="11" fillId="0" borderId="0" xfId="1" applyNumberFormat="1" applyFont="1" applyFill="1" applyAlignment="1" applyProtection="1"/>
    <xf numFmtId="0" fontId="11" fillId="0" borderId="0" xfId="1" applyFont="1" applyFill="1" applyAlignment="1" applyProtection="1"/>
    <xf numFmtId="164" fontId="2" fillId="0" borderId="0" xfId="2" applyNumberFormat="1" applyFont="1" applyFill="1" applyAlignment="1" applyProtection="1"/>
    <xf numFmtId="5" fontId="3" fillId="0" borderId="3" xfId="1" applyNumberFormat="1" applyFont="1" applyFill="1" applyBorder="1" applyAlignment="1" applyProtection="1">
      <alignment horizontal="center"/>
      <protection locked="0"/>
    </xf>
    <xf numFmtId="5" fontId="3" fillId="0" borderId="2" xfId="1" applyNumberFormat="1" applyFont="1" applyFill="1" applyBorder="1" applyAlignment="1" applyProtection="1">
      <alignment horizontal="center"/>
      <protection locked="0"/>
    </xf>
    <xf numFmtId="5" fontId="3" fillId="0" borderId="2" xfId="1" applyNumberFormat="1" applyFont="1" applyFill="1" applyBorder="1" applyAlignment="1" applyProtection="1">
      <alignment horizontal="center" wrapText="1"/>
      <protection locked="0"/>
    </xf>
    <xf numFmtId="0" fontId="3" fillId="0" borderId="1" xfId="1" applyFont="1" applyFill="1" applyBorder="1" applyAlignment="1" applyProtection="1">
      <alignment horizontal="center"/>
      <protection locked="0"/>
    </xf>
    <xf numFmtId="164" fontId="8" fillId="0" borderId="1" xfId="2" applyNumberFormat="1" applyFont="1" applyFill="1" applyBorder="1" applyAlignment="1" applyProtection="1">
      <alignment horizontal="center"/>
      <protection locked="0"/>
    </xf>
    <xf numFmtId="0" fontId="2" fillId="0" borderId="21" xfId="1" applyNumberFormat="1" applyFont="1" applyFill="1" applyBorder="1" applyAlignment="1" applyProtection="1">
      <protection locked="0"/>
    </xf>
    <xf numFmtId="0" fontId="2" fillId="0" borderId="22" xfId="1" applyNumberFormat="1" applyFont="1" applyFill="1" applyBorder="1" applyAlignment="1" applyProtection="1">
      <protection locked="0"/>
    </xf>
    <xf numFmtId="0" fontId="3" fillId="0" borderId="13" xfId="1" applyNumberFormat="1" applyFont="1" applyFill="1" applyBorder="1" applyAlignment="1" applyProtection="1">
      <protection locked="0"/>
    </xf>
    <xf numFmtId="0" fontId="3" fillId="0" borderId="0" xfId="1" applyNumberFormat="1" applyFont="1" applyFill="1" applyBorder="1" applyAlignment="1" applyProtection="1">
      <protection locked="0"/>
    </xf>
    <xf numFmtId="0" fontId="2" fillId="0" borderId="0" xfId="1" applyNumberFormat="1" applyFont="1" applyFill="1" applyBorder="1" applyAlignment="1" applyProtection="1">
      <protection locked="0"/>
    </xf>
    <xf numFmtId="0" fontId="2" fillId="0" borderId="27" xfId="1" applyNumberFormat="1" applyFont="1" applyFill="1" applyBorder="1" applyAlignment="1">
      <alignment horizontal="left"/>
    </xf>
    <xf numFmtId="0" fontId="3" fillId="0" borderId="28" xfId="1" applyNumberFormat="1" applyFont="1" applyFill="1" applyBorder="1" applyAlignment="1">
      <alignment horizontal="left"/>
    </xf>
    <xf numFmtId="0" fontId="3" fillId="0" borderId="29" xfId="1" applyNumberFormat="1" applyFont="1" applyFill="1" applyBorder="1" applyAlignment="1">
      <alignment horizontal="left"/>
    </xf>
    <xf numFmtId="5" fontId="3" fillId="0" borderId="27" xfId="1" applyNumberFormat="1" applyFont="1" applyFill="1" applyBorder="1" applyAlignment="1"/>
    <xf numFmtId="5" fontId="3" fillId="0" borderId="28" xfId="1" applyNumberFormat="1" applyFont="1" applyFill="1" applyBorder="1" applyAlignment="1"/>
    <xf numFmtId="164" fontId="3" fillId="0" borderId="29" xfId="3" applyNumberFormat="1" applyFont="1" applyFill="1" applyBorder="1" applyAlignment="1">
      <alignment horizontal="right" indent="1"/>
    </xf>
    <xf numFmtId="0" fontId="2" fillId="0" borderId="24" xfId="1" applyNumberFormat="1" applyFont="1" applyFill="1" applyBorder="1" applyAlignment="1">
      <alignment horizontal="left"/>
    </xf>
    <xf numFmtId="0" fontId="2" fillId="0" borderId="21" xfId="1" applyNumberFormat="1" applyFont="1" applyFill="1" applyBorder="1" applyAlignment="1"/>
    <xf numFmtId="5" fontId="2" fillId="0" borderId="24" xfId="1" applyNumberFormat="1" applyFont="1" applyFill="1" applyBorder="1" applyAlignment="1"/>
    <xf numFmtId="5" fontId="2" fillId="0" borderId="21" xfId="1" applyNumberFormat="1" applyFont="1" applyFill="1" applyBorder="1" applyAlignment="1"/>
    <xf numFmtId="164" fontId="2" fillId="0" borderId="26" xfId="3" applyNumberFormat="1" applyFont="1" applyFill="1" applyBorder="1" applyAlignment="1">
      <alignment horizontal="right" indent="1"/>
    </xf>
    <xf numFmtId="0" fontId="2" fillId="0" borderId="23" xfId="1" applyNumberFormat="1" applyFont="1" applyFill="1" applyBorder="1" applyAlignment="1">
      <alignment horizontal="left"/>
    </xf>
    <xf numFmtId="0" fontId="2" fillId="0" borderId="22" xfId="1" applyNumberFormat="1" applyFont="1" applyFill="1" applyBorder="1" applyAlignment="1"/>
    <xf numFmtId="5" fontId="2" fillId="0" borderId="23" xfId="1" applyNumberFormat="1" applyFont="1" applyFill="1" applyBorder="1" applyAlignment="1"/>
    <xf numFmtId="5" fontId="2" fillId="0" borderId="22" xfId="1" applyNumberFormat="1" applyFont="1" applyFill="1" applyBorder="1" applyAlignment="1"/>
    <xf numFmtId="164" fontId="2" fillId="0" borderId="25" xfId="3" applyNumberFormat="1" applyFont="1" applyFill="1" applyBorder="1" applyAlignment="1">
      <alignment horizontal="right" indent="1"/>
    </xf>
    <xf numFmtId="165" fontId="10" fillId="0" borderId="19" xfId="1" applyNumberFormat="1" applyFont="1" applyFill="1" applyBorder="1" applyProtection="1"/>
    <xf numFmtId="49" fontId="12" fillId="0" borderId="0" xfId="1" applyNumberFormat="1" applyFont="1" applyFill="1" applyAlignment="1"/>
    <xf numFmtId="164" fontId="3" fillId="0" borderId="0" xfId="1" applyNumberFormat="1" applyFont="1" applyFill="1" applyBorder="1" applyAlignment="1" applyProtection="1">
      <protection locked="0"/>
    </xf>
    <xf numFmtId="164" fontId="3" fillId="0" borderId="19" xfId="1" applyNumberFormat="1" applyFont="1" applyFill="1" applyBorder="1" applyAlignment="1" applyProtection="1">
      <protection locked="0"/>
    </xf>
    <xf numFmtId="164" fontId="4" fillId="0" borderId="0" xfId="2" applyNumberFormat="1" applyFont="1" applyFill="1" applyAlignment="1" applyProtection="1">
      <alignment horizontal="centerContinuous"/>
    </xf>
    <xf numFmtId="5" fontId="3" fillId="0" borderId="15" xfId="1" applyNumberFormat="1" applyFont="1" applyFill="1" applyBorder="1" applyAlignment="1" applyProtection="1">
      <alignment horizontal="center"/>
      <protection locked="0"/>
    </xf>
    <xf numFmtId="5" fontId="3" fillId="0" borderId="16" xfId="1" applyNumberFormat="1" applyFont="1" applyFill="1" applyBorder="1" applyAlignment="1" applyProtection="1">
      <alignment horizontal="center"/>
      <protection locked="0"/>
    </xf>
    <xf numFmtId="5" fontId="3" fillId="0" borderId="16" xfId="1" applyNumberFormat="1" applyFont="1" applyFill="1" applyBorder="1" applyAlignment="1" applyProtection="1">
      <alignment horizontal="center" wrapText="1"/>
      <protection locked="0"/>
    </xf>
    <xf numFmtId="0" fontId="3" fillId="0" borderId="17" xfId="1" applyFont="1" applyFill="1" applyBorder="1" applyAlignment="1" applyProtection="1">
      <alignment horizontal="center"/>
      <protection locked="0"/>
    </xf>
    <xf numFmtId="164" fontId="3" fillId="0" borderId="16" xfId="2" applyNumberFormat="1" applyFont="1" applyFill="1" applyBorder="1" applyAlignment="1" applyProtection="1">
      <alignment horizontal="center"/>
      <protection locked="0"/>
    </xf>
    <xf numFmtId="49" fontId="12" fillId="0" borderId="0" xfId="1" applyNumberFormat="1" applyFont="1" applyFill="1" applyAlignment="1">
      <alignment horizontal="left" wrapText="1"/>
    </xf>
  </cellXfs>
  <cellStyles count="6">
    <cellStyle name="Comma" xfId="5" builtinId="3"/>
    <cellStyle name="Comma 17 7 2" xfId="2"/>
    <cellStyle name="Comma 2" xfId="3"/>
    <cellStyle name="Currency 10 7 2" xfId="4"/>
    <cellStyle name="Normal" xfId="0" builtinId="0"/>
    <cellStyle name="Normal 16 7 2" xfId="1"/>
  </cellStyles>
  <dxfs count="22">
    <dxf>
      <numFmt numFmtId="164" formatCode="_(* #,##0_);_(* \(#,##0\);_(* &quot;-&quot;??_);_(@_)"/>
      <fill>
        <patternFill patternType="none">
          <fgColor indexed="64"/>
          <bgColor auto="1"/>
        </patternFill>
      </fill>
      <protection locked="0" hidden="0"/>
    </dxf>
    <dxf>
      <numFmt numFmtId="9" formatCode="&quot;$&quot;#,##0_);\(&quot;$&quot;#,##0\)"/>
      <fill>
        <patternFill patternType="none">
          <fgColor indexed="64"/>
          <bgColor auto="1"/>
        </patternFill>
      </fill>
      <protection locked="0" hidden="0"/>
    </dxf>
    <dxf>
      <numFmt numFmtId="9" formatCode="&quot;$&quot;#,##0_);\(&quot;$&quot;#,##0\)"/>
      <fill>
        <patternFill patternType="none">
          <fgColor indexed="64"/>
          <bgColor auto="1"/>
        </patternFill>
      </fill>
      <protection locked="0" hidden="0"/>
    </dxf>
    <dxf>
      <numFmt numFmtId="9" formatCode="&quot;$&quot;#,##0_);\(&quot;$&quot;#,##0\)"/>
      <fill>
        <patternFill patternType="none">
          <fgColor indexed="64"/>
          <bgColor auto="1"/>
        </patternFill>
      </fill>
      <protection locked="0" hidden="0"/>
    </dxf>
    <dxf>
      <numFmt numFmtId="9" formatCode="&quot;$&quot;#,##0_);\(&quot;$&quot;#,##0\)"/>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border outline="0">
        <left style="thin">
          <color indexed="64"/>
        </left>
        <right style="thin">
          <color auto="1"/>
        </right>
        <bottom style="medium">
          <color indexed="64"/>
        </bottom>
      </border>
    </dxf>
    <dxf>
      <fill>
        <patternFill patternType="none">
          <fgColor indexed="64"/>
          <bgColor auto="1"/>
        </patternFill>
      </fill>
      <protection locked="0" hidden="0"/>
    </dxf>
    <dxf>
      <border outline="0">
        <bottom style="thin">
          <color indexed="64"/>
        </bottom>
      </border>
    </dxf>
    <dxf>
      <fill>
        <patternFill patternType="none">
          <fgColor indexed="64"/>
          <bgColor auto="1"/>
        </patternFill>
      </fill>
      <protection locked="0" hidden="0"/>
    </dxf>
  </dxfs>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ables/table1.xml><?xml version="1.0" encoding="utf-8"?>
<table xmlns="http://schemas.openxmlformats.org/spreadsheetml/2006/main" id="1" name="Table1" displayName="Table1" ref="A8:R43" totalsRowShown="0" headerRowDxfId="21" dataDxfId="19" headerRowBorderDxfId="20" tableBorderDxfId="18">
  <autoFilter ref="A8:R4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name="NO." dataDxfId="17"/>
    <tableColumn id="2" name="NAME" dataDxfId="16"/>
    <tableColumn id="3" name="DESCRIPTION" dataDxfId="15"/>
    <tableColumn id="4" name="M17 TF" dataDxfId="14"/>
    <tableColumn id="5" name="M17 GF" dataDxfId="13"/>
    <tableColumn id="6" name="M17 FF" dataDxfId="12"/>
    <tableColumn id="7" name="M17 CF" dataDxfId="11"/>
    <tableColumn id="8" name="M17 CASELOAD " dataDxfId="10"/>
    <tableColumn id="9" name="N17 TF " dataDxfId="9"/>
    <tableColumn id="10" name="N17 GF" dataDxfId="8"/>
    <tableColumn id="11" name="N17 FF" dataDxfId="7"/>
    <tableColumn id="12" name="N17 CF " dataDxfId="6"/>
    <tableColumn id="13" name="N17 CASELOAD" dataDxfId="5"/>
    <tableColumn id="14" name="Diff TF" dataDxfId="4">
      <calculatedColumnFormula>I9-D9</calculatedColumnFormula>
    </tableColumn>
    <tableColumn id="15" name="Diff GF" dataDxfId="3">
      <calculatedColumnFormula>J9-E9</calculatedColumnFormula>
    </tableColumn>
    <tableColumn id="16" name="Diff FF" dataDxfId="2">
      <calculatedColumnFormula>K9-F9</calculatedColumnFormula>
    </tableColumn>
    <tableColumn id="17" name="Diff CF" dataDxfId="1">
      <calculatedColumnFormula>L9-G9</calculatedColumnFormula>
    </tableColumn>
    <tableColumn id="18" name="Diff CASELOAD" dataDxfId="0">
      <calculatedColumnFormula>M9-H9</calculatedColumnFormula>
    </tableColumn>
  </tableColumns>
  <tableStyleInfo name="TableStyleMedium2" showFirstColumn="0" showLastColumn="0" showRowStripes="0" showColumnStripes="0"/>
  <extLst>
    <ext xmlns:x14="http://schemas.microsoft.com/office/spreadsheetml/2009/9/main" uri="{504A1905-F514-4f6f-8877-14C23A59335A}">
      <x14:table altText="Drug Medi-Cal Fiscal Year 2016-2017 Cash Comparison " altTextSummary="Drug Medi-Cal comparison between Medi-Cal Local Assistance Estimate cycles (November 2016 vs May 2017)by funding type, policy change, service type, and Medi-Cal eligibility type."/>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FF"/>
  </sheetPr>
  <dimension ref="A1:BH220"/>
  <sheetViews>
    <sheetView tabSelected="1" topLeftCell="C73" zoomScale="80" zoomScaleNormal="80" zoomScaleSheetLayoutView="80" zoomScalePageLayoutView="50" workbookViewId="0">
      <selection activeCell="C92" sqref="A92:XFD220"/>
    </sheetView>
  </sheetViews>
  <sheetFormatPr defaultColWidth="0" defaultRowHeight="15.75" zeroHeight="1" x14ac:dyDescent="0.25"/>
  <cols>
    <col min="1" max="1" width="12.7109375" style="117" customWidth="1"/>
    <col min="2" max="2" width="22.140625" style="118" customWidth="1"/>
    <col min="3" max="3" width="32.42578125" style="118" bestFit="1" customWidth="1"/>
    <col min="4" max="4" width="16.5703125" style="119" bestFit="1" customWidth="1"/>
    <col min="5" max="5" width="15.140625" style="119" bestFit="1" customWidth="1"/>
    <col min="6" max="6" width="16.5703125" style="119" bestFit="1" customWidth="1"/>
    <col min="7" max="7" width="16.7109375" style="119" bestFit="1" customWidth="1"/>
    <col min="8" max="8" width="18.42578125" style="118" bestFit="1" customWidth="1"/>
    <col min="9" max="9" width="16.5703125" style="119" bestFit="1" customWidth="1"/>
    <col min="10" max="10" width="16.5703125" style="119" customWidth="1"/>
    <col min="11" max="11" width="16.140625" style="119" bestFit="1" customWidth="1"/>
    <col min="12" max="12" width="15.140625" style="119" bestFit="1" customWidth="1"/>
    <col min="13" max="13" width="18.140625" style="118" bestFit="1" customWidth="1"/>
    <col min="14" max="14" width="17.5703125" style="119" bestFit="1" customWidth="1"/>
    <col min="15" max="15" width="16.7109375" style="119" bestFit="1" customWidth="1"/>
    <col min="16" max="17" width="16.140625" style="119" bestFit="1" customWidth="1"/>
    <col min="18" max="18" width="19.140625" style="120" bestFit="1" customWidth="1"/>
    <col min="19" max="20" width="9.140625" style="12" hidden="1" customWidth="1"/>
    <col min="21" max="21" width="12.140625" style="12" hidden="1" customWidth="1"/>
    <col min="22" max="59" width="0" style="12" hidden="1" customWidth="1"/>
    <col min="60" max="60" width="0" style="13" hidden="1" customWidth="1"/>
    <col min="61" max="16384" width="9.140625" style="13" hidden="1"/>
  </cols>
  <sheetData>
    <row r="1" spans="1:18" s="12" customFormat="1" x14ac:dyDescent="0.25">
      <c r="A1" s="1" t="s">
        <v>19</v>
      </c>
      <c r="B1" s="1"/>
      <c r="C1" s="1"/>
      <c r="D1" s="1"/>
      <c r="E1" s="1"/>
      <c r="F1" s="1"/>
      <c r="G1" s="1"/>
      <c r="H1" s="1"/>
      <c r="I1" s="1"/>
      <c r="J1" s="1"/>
      <c r="K1" s="1"/>
      <c r="L1" s="1"/>
      <c r="M1" s="1"/>
      <c r="N1" s="1"/>
      <c r="O1" s="1"/>
      <c r="P1" s="1"/>
      <c r="Q1" s="1"/>
      <c r="R1" s="1"/>
    </row>
    <row r="2" spans="1:18" s="12" customFormat="1" x14ac:dyDescent="0.25">
      <c r="A2" s="1" t="s">
        <v>18</v>
      </c>
      <c r="B2" s="1"/>
      <c r="C2" s="1"/>
      <c r="D2" s="1"/>
      <c r="E2" s="1"/>
      <c r="F2" s="1"/>
      <c r="G2" s="1"/>
      <c r="H2" s="1"/>
      <c r="I2" s="1"/>
      <c r="J2" s="1"/>
      <c r="K2" s="1"/>
      <c r="L2" s="1"/>
      <c r="M2" s="1"/>
      <c r="N2" s="1"/>
      <c r="O2" s="1"/>
      <c r="P2" s="1"/>
      <c r="Q2" s="1"/>
      <c r="R2" s="1"/>
    </row>
    <row r="3" spans="1:18" s="12" customFormat="1" x14ac:dyDescent="0.25">
      <c r="A3" s="11" t="s">
        <v>17</v>
      </c>
      <c r="B3" s="1"/>
      <c r="C3" s="1"/>
      <c r="D3" s="1"/>
      <c r="E3" s="1"/>
      <c r="F3" s="1"/>
      <c r="G3" s="1"/>
      <c r="H3" s="1"/>
      <c r="I3" s="1"/>
      <c r="J3" s="1"/>
      <c r="K3" s="1"/>
      <c r="L3" s="1"/>
      <c r="M3" s="1"/>
      <c r="N3" s="1"/>
      <c r="O3" s="1"/>
      <c r="P3" s="1"/>
      <c r="Q3" s="1"/>
      <c r="R3" s="1"/>
    </row>
    <row r="4" spans="1:18" s="12" customFormat="1" x14ac:dyDescent="0.25">
      <c r="A4" s="1" t="s">
        <v>16</v>
      </c>
      <c r="B4" s="1"/>
      <c r="C4" s="1"/>
      <c r="D4" s="1"/>
      <c r="E4" s="1"/>
      <c r="F4" s="1"/>
      <c r="G4" s="1"/>
      <c r="H4" s="1"/>
      <c r="I4" s="1"/>
      <c r="J4" s="1"/>
      <c r="K4" s="1"/>
      <c r="L4" s="1"/>
      <c r="M4" s="1"/>
      <c r="N4" s="1"/>
      <c r="O4" s="1"/>
      <c r="P4" s="1"/>
      <c r="Q4" s="1"/>
      <c r="R4" s="1"/>
    </row>
    <row r="5" spans="1:18" s="12" customFormat="1" x14ac:dyDescent="0.25">
      <c r="A5" s="14" t="s">
        <v>12</v>
      </c>
      <c r="B5" s="2"/>
      <c r="C5" s="2"/>
      <c r="D5" s="3"/>
      <c r="E5" s="3"/>
      <c r="F5" s="3"/>
      <c r="G5" s="4"/>
      <c r="H5" s="2"/>
      <c r="I5" s="4"/>
      <c r="J5" s="4"/>
      <c r="K5" s="4"/>
      <c r="L5" s="4"/>
      <c r="M5" s="2"/>
      <c r="N5" s="4"/>
      <c r="O5" s="4"/>
      <c r="P5" s="4"/>
      <c r="Q5" s="4"/>
      <c r="R5" s="210"/>
    </row>
    <row r="6" spans="1:18" s="12" customFormat="1" x14ac:dyDescent="0.25">
      <c r="A6" s="109" t="s">
        <v>40</v>
      </c>
      <c r="B6" s="110"/>
      <c r="C6" s="110"/>
      <c r="D6" s="110"/>
      <c r="E6" s="110"/>
      <c r="F6" s="110"/>
      <c r="G6" s="110"/>
      <c r="H6" s="110"/>
      <c r="I6" s="110"/>
      <c r="J6" s="110"/>
      <c r="K6" s="110"/>
      <c r="L6" s="110"/>
      <c r="M6" s="110"/>
      <c r="N6" s="110"/>
      <c r="O6" s="110"/>
      <c r="P6" s="110"/>
      <c r="Q6" s="110"/>
      <c r="R6" s="111"/>
    </row>
    <row r="7" spans="1:18" s="18" customFormat="1" x14ac:dyDescent="0.25">
      <c r="A7" s="15" t="s">
        <v>39</v>
      </c>
      <c r="B7" s="97"/>
      <c r="C7" s="98"/>
      <c r="D7" s="16" t="s">
        <v>41</v>
      </c>
      <c r="E7" s="99"/>
      <c r="F7" s="99"/>
      <c r="G7" s="99"/>
      <c r="H7" s="100"/>
      <c r="I7" s="16" t="s">
        <v>47</v>
      </c>
      <c r="J7" s="99"/>
      <c r="K7" s="99"/>
      <c r="L7" s="99"/>
      <c r="M7" s="100"/>
      <c r="N7" s="17" t="s">
        <v>20</v>
      </c>
      <c r="O7" s="101"/>
      <c r="P7" s="101"/>
      <c r="Q7" s="101"/>
      <c r="R7" s="102"/>
    </row>
    <row r="8" spans="1:18" s="18" customFormat="1" ht="16.5" thickBot="1" x14ac:dyDescent="0.3">
      <c r="A8" s="76" t="s">
        <v>11</v>
      </c>
      <c r="B8" s="76" t="s">
        <v>15</v>
      </c>
      <c r="C8" s="77" t="s">
        <v>10</v>
      </c>
      <c r="D8" s="211" t="s">
        <v>42</v>
      </c>
      <c r="E8" s="212" t="s">
        <v>43</v>
      </c>
      <c r="F8" s="212" t="s">
        <v>44</v>
      </c>
      <c r="G8" s="213" t="s">
        <v>45</v>
      </c>
      <c r="H8" s="214" t="s">
        <v>46</v>
      </c>
      <c r="I8" s="211" t="s">
        <v>48</v>
      </c>
      <c r="J8" s="212" t="s">
        <v>49</v>
      </c>
      <c r="K8" s="212" t="s">
        <v>50</v>
      </c>
      <c r="L8" s="213" t="s">
        <v>51</v>
      </c>
      <c r="M8" s="214" t="s">
        <v>52</v>
      </c>
      <c r="N8" s="211" t="s">
        <v>21</v>
      </c>
      <c r="O8" s="212" t="s">
        <v>33</v>
      </c>
      <c r="P8" s="212" t="s">
        <v>35</v>
      </c>
      <c r="Q8" s="213" t="s">
        <v>22</v>
      </c>
      <c r="R8" s="215" t="s">
        <v>23</v>
      </c>
    </row>
    <row r="9" spans="1:18" x14ac:dyDescent="0.25">
      <c r="A9" s="20" t="s">
        <v>57</v>
      </c>
      <c r="B9" s="21" t="s">
        <v>26</v>
      </c>
      <c r="C9" s="135"/>
      <c r="D9" s="163">
        <f>SUM(D10:D13)</f>
        <v>205273</v>
      </c>
      <c r="E9" s="164">
        <f t="shared" ref="E9:M9" si="0">SUM(E10:E13)</f>
        <v>5326</v>
      </c>
      <c r="F9" s="164">
        <f t="shared" si="0"/>
        <v>153245</v>
      </c>
      <c r="G9" s="164">
        <f t="shared" si="0"/>
        <v>46702</v>
      </c>
      <c r="H9" s="165">
        <f t="shared" si="0"/>
        <v>49669</v>
      </c>
      <c r="I9" s="163">
        <f t="shared" si="0"/>
        <v>220546</v>
      </c>
      <c r="J9" s="164">
        <f t="shared" si="0"/>
        <v>5966</v>
      </c>
      <c r="K9" s="164">
        <f t="shared" si="0"/>
        <v>166313</v>
      </c>
      <c r="L9" s="164">
        <f t="shared" si="0"/>
        <v>48267</v>
      </c>
      <c r="M9" s="165">
        <f t="shared" si="0"/>
        <v>49067</v>
      </c>
      <c r="N9" s="166">
        <f t="shared" ref="N9:Q25" si="1">I9-D9</f>
        <v>15273</v>
      </c>
      <c r="O9" s="122">
        <f t="shared" si="1"/>
        <v>640</v>
      </c>
      <c r="P9" s="122">
        <f t="shared" si="1"/>
        <v>13068</v>
      </c>
      <c r="Q9" s="122">
        <f t="shared" si="1"/>
        <v>1565</v>
      </c>
      <c r="R9" s="167">
        <f t="shared" ref="R9:R25" si="2">M9-H9</f>
        <v>-602</v>
      </c>
    </row>
    <row r="10" spans="1:18" x14ac:dyDescent="0.25">
      <c r="A10" s="27" t="s">
        <v>57</v>
      </c>
      <c r="B10" s="27" t="s">
        <v>9</v>
      </c>
      <c r="C10" s="28" t="s">
        <v>6</v>
      </c>
      <c r="D10" s="123">
        <f t="shared" ref="D10:D13" si="3">SUM(E10:G10)</f>
        <v>93785</v>
      </c>
      <c r="E10" s="124">
        <v>0</v>
      </c>
      <c r="F10" s="124">
        <v>47207</v>
      </c>
      <c r="G10" s="124">
        <v>46578</v>
      </c>
      <c r="H10" s="125">
        <v>18212</v>
      </c>
      <c r="I10" s="123">
        <f t="shared" ref="I10:I13" si="4">SUM(J10:L10)</f>
        <v>96924</v>
      </c>
      <c r="J10" s="124">
        <v>0</v>
      </c>
      <c r="K10" s="124">
        <v>48774</v>
      </c>
      <c r="L10" s="124">
        <v>48150</v>
      </c>
      <c r="M10" s="125">
        <v>17448</v>
      </c>
      <c r="N10" s="126">
        <f>I10-D10</f>
        <v>3139</v>
      </c>
      <c r="O10" s="127">
        <f t="shared" si="1"/>
        <v>0</v>
      </c>
      <c r="P10" s="127">
        <f t="shared" si="1"/>
        <v>1567</v>
      </c>
      <c r="Q10" s="127">
        <f t="shared" si="1"/>
        <v>1572</v>
      </c>
      <c r="R10" s="128">
        <f t="shared" si="2"/>
        <v>-764</v>
      </c>
    </row>
    <row r="11" spans="1:18" x14ac:dyDescent="0.25">
      <c r="A11" s="27" t="s">
        <v>57</v>
      </c>
      <c r="B11" s="27" t="s">
        <v>9</v>
      </c>
      <c r="C11" s="28" t="s">
        <v>8</v>
      </c>
      <c r="D11" s="123">
        <f t="shared" si="3"/>
        <v>110885</v>
      </c>
      <c r="E11" s="124">
        <v>5309</v>
      </c>
      <c r="F11" s="124">
        <v>105576</v>
      </c>
      <c r="G11" s="124">
        <v>0</v>
      </c>
      <c r="H11" s="125">
        <v>31155</v>
      </c>
      <c r="I11" s="123">
        <f t="shared" si="4"/>
        <v>123011</v>
      </c>
      <c r="J11" s="124">
        <v>5948</v>
      </c>
      <c r="K11" s="124">
        <v>117063</v>
      </c>
      <c r="L11" s="124">
        <v>0</v>
      </c>
      <c r="M11" s="125">
        <v>31312</v>
      </c>
      <c r="N11" s="126">
        <f t="shared" si="1"/>
        <v>12126</v>
      </c>
      <c r="O11" s="127">
        <f t="shared" si="1"/>
        <v>639</v>
      </c>
      <c r="P11" s="127">
        <f t="shared" si="1"/>
        <v>11487</v>
      </c>
      <c r="Q11" s="127">
        <f t="shared" si="1"/>
        <v>0</v>
      </c>
      <c r="R11" s="128">
        <f t="shared" si="2"/>
        <v>157</v>
      </c>
    </row>
    <row r="12" spans="1:18" x14ac:dyDescent="0.25">
      <c r="A12" s="27" t="s">
        <v>57</v>
      </c>
      <c r="B12" s="27" t="s">
        <v>7</v>
      </c>
      <c r="C12" s="28" t="s">
        <v>6</v>
      </c>
      <c r="D12" s="123">
        <f t="shared" si="3"/>
        <v>251</v>
      </c>
      <c r="E12" s="124">
        <v>0</v>
      </c>
      <c r="F12" s="124">
        <v>127</v>
      </c>
      <c r="G12" s="124">
        <v>124</v>
      </c>
      <c r="H12" s="125">
        <v>90</v>
      </c>
      <c r="I12" s="123">
        <f t="shared" si="4"/>
        <v>238</v>
      </c>
      <c r="J12" s="124">
        <v>0</v>
      </c>
      <c r="K12" s="124">
        <v>121</v>
      </c>
      <c r="L12" s="124">
        <v>117</v>
      </c>
      <c r="M12" s="125">
        <v>92</v>
      </c>
      <c r="N12" s="126">
        <f>I12-D12</f>
        <v>-13</v>
      </c>
      <c r="O12" s="127">
        <f t="shared" si="1"/>
        <v>0</v>
      </c>
      <c r="P12" s="127">
        <f t="shared" si="1"/>
        <v>-6</v>
      </c>
      <c r="Q12" s="127">
        <f t="shared" si="1"/>
        <v>-7</v>
      </c>
      <c r="R12" s="128">
        <f t="shared" si="2"/>
        <v>2</v>
      </c>
    </row>
    <row r="13" spans="1:18" ht="16.5" thickBot="1" x14ac:dyDescent="0.3">
      <c r="A13" s="33" t="s">
        <v>57</v>
      </c>
      <c r="B13" s="33" t="s">
        <v>7</v>
      </c>
      <c r="C13" s="34" t="s">
        <v>5</v>
      </c>
      <c r="D13" s="129">
        <f t="shared" si="3"/>
        <v>352</v>
      </c>
      <c r="E13" s="130">
        <v>17</v>
      </c>
      <c r="F13" s="130">
        <v>335</v>
      </c>
      <c r="G13" s="130">
        <v>0</v>
      </c>
      <c r="H13" s="131">
        <v>212</v>
      </c>
      <c r="I13" s="129">
        <f t="shared" si="4"/>
        <v>373</v>
      </c>
      <c r="J13" s="130">
        <v>18</v>
      </c>
      <c r="K13" s="130">
        <v>355</v>
      </c>
      <c r="L13" s="130">
        <v>0</v>
      </c>
      <c r="M13" s="131">
        <v>215</v>
      </c>
      <c r="N13" s="132">
        <f t="shared" si="1"/>
        <v>21</v>
      </c>
      <c r="O13" s="133">
        <f t="shared" si="1"/>
        <v>1</v>
      </c>
      <c r="P13" s="133">
        <f t="shared" si="1"/>
        <v>20</v>
      </c>
      <c r="Q13" s="133">
        <f t="shared" si="1"/>
        <v>0</v>
      </c>
      <c r="R13" s="134">
        <f t="shared" si="2"/>
        <v>3</v>
      </c>
    </row>
    <row r="14" spans="1:18" s="39" customFormat="1" x14ac:dyDescent="0.25">
      <c r="A14" s="121" t="s">
        <v>58</v>
      </c>
      <c r="B14" s="103" t="s">
        <v>28</v>
      </c>
      <c r="C14" s="138"/>
      <c r="D14" s="23">
        <f t="shared" ref="D14:M14" si="5">SUM(D15:D18)</f>
        <v>28586</v>
      </c>
      <c r="E14" s="24">
        <f t="shared" si="5"/>
        <v>773</v>
      </c>
      <c r="F14" s="24">
        <f t="shared" si="5"/>
        <v>23557</v>
      </c>
      <c r="G14" s="24">
        <f t="shared" si="5"/>
        <v>4256</v>
      </c>
      <c r="H14" s="25">
        <f t="shared" si="5"/>
        <v>37203</v>
      </c>
      <c r="I14" s="23">
        <f t="shared" si="5"/>
        <v>29548</v>
      </c>
      <c r="J14" s="24">
        <f t="shared" si="5"/>
        <v>841</v>
      </c>
      <c r="K14" s="24">
        <f t="shared" si="5"/>
        <v>24501</v>
      </c>
      <c r="L14" s="24">
        <f t="shared" si="5"/>
        <v>4206</v>
      </c>
      <c r="M14" s="25">
        <f t="shared" si="5"/>
        <v>35976</v>
      </c>
      <c r="N14" s="23">
        <f t="shared" si="1"/>
        <v>962</v>
      </c>
      <c r="O14" s="24">
        <f t="shared" si="1"/>
        <v>68</v>
      </c>
      <c r="P14" s="24">
        <f t="shared" si="1"/>
        <v>944</v>
      </c>
      <c r="Q14" s="24">
        <f t="shared" si="1"/>
        <v>-50</v>
      </c>
      <c r="R14" s="26">
        <f t="shared" si="2"/>
        <v>-1227</v>
      </c>
    </row>
    <row r="15" spans="1:18" s="39" customFormat="1" x14ac:dyDescent="0.25">
      <c r="A15" s="40" t="s">
        <v>58</v>
      </c>
      <c r="B15" s="27" t="s">
        <v>9</v>
      </c>
      <c r="C15" s="28" t="s">
        <v>6</v>
      </c>
      <c r="D15" s="29">
        <f t="shared" ref="D15:D18" si="6">SUM(E15:G15)</f>
        <v>12255</v>
      </c>
      <c r="E15" s="30">
        <v>0</v>
      </c>
      <c r="F15" s="30">
        <v>8093</v>
      </c>
      <c r="G15" s="30">
        <v>4162</v>
      </c>
      <c r="H15" s="31">
        <v>14021</v>
      </c>
      <c r="I15" s="29">
        <f t="shared" ref="I15:I18" si="7">SUM(J15:L15)</f>
        <v>13911</v>
      </c>
      <c r="J15" s="30">
        <v>0</v>
      </c>
      <c r="K15" s="30">
        <v>9780</v>
      </c>
      <c r="L15" s="30">
        <v>4131</v>
      </c>
      <c r="M15" s="31">
        <v>12865</v>
      </c>
      <c r="N15" s="29">
        <f t="shared" si="1"/>
        <v>1656</v>
      </c>
      <c r="O15" s="30">
        <f t="shared" si="1"/>
        <v>0</v>
      </c>
      <c r="P15" s="30">
        <f t="shared" si="1"/>
        <v>1687</v>
      </c>
      <c r="Q15" s="30">
        <f t="shared" si="1"/>
        <v>-31</v>
      </c>
      <c r="R15" s="32">
        <f t="shared" si="2"/>
        <v>-1156</v>
      </c>
    </row>
    <row r="16" spans="1:18" s="39" customFormat="1" x14ac:dyDescent="0.25">
      <c r="A16" s="40" t="s">
        <v>58</v>
      </c>
      <c r="B16" s="27" t="s">
        <v>9</v>
      </c>
      <c r="C16" s="28" t="s">
        <v>8</v>
      </c>
      <c r="D16" s="29">
        <f t="shared" si="6"/>
        <v>15909</v>
      </c>
      <c r="E16" s="30">
        <v>762</v>
      </c>
      <c r="F16" s="30">
        <v>15147</v>
      </c>
      <c r="G16" s="30">
        <v>0</v>
      </c>
      <c r="H16" s="31">
        <v>22833</v>
      </c>
      <c r="I16" s="29">
        <f t="shared" si="7"/>
        <v>15310</v>
      </c>
      <c r="J16" s="30">
        <v>833</v>
      </c>
      <c r="K16" s="30">
        <v>14477</v>
      </c>
      <c r="L16" s="30">
        <v>0</v>
      </c>
      <c r="M16" s="31">
        <v>22782</v>
      </c>
      <c r="N16" s="29">
        <f t="shared" si="1"/>
        <v>-599</v>
      </c>
      <c r="O16" s="30">
        <f t="shared" si="1"/>
        <v>71</v>
      </c>
      <c r="P16" s="30">
        <f t="shared" si="1"/>
        <v>-670</v>
      </c>
      <c r="Q16" s="30">
        <f t="shared" si="1"/>
        <v>0</v>
      </c>
      <c r="R16" s="32">
        <f t="shared" si="2"/>
        <v>-51</v>
      </c>
    </row>
    <row r="17" spans="1:59" s="39" customFormat="1" x14ac:dyDescent="0.25">
      <c r="A17" s="40" t="s">
        <v>58</v>
      </c>
      <c r="B17" s="43" t="s">
        <v>7</v>
      </c>
      <c r="C17" s="28" t="s">
        <v>6</v>
      </c>
      <c r="D17" s="29">
        <f t="shared" si="6"/>
        <v>191</v>
      </c>
      <c r="E17" s="30">
        <v>0</v>
      </c>
      <c r="F17" s="30">
        <v>97</v>
      </c>
      <c r="G17" s="30">
        <v>94</v>
      </c>
      <c r="H17" s="31">
        <v>145</v>
      </c>
      <c r="I17" s="29">
        <f t="shared" si="7"/>
        <v>179</v>
      </c>
      <c r="J17" s="30">
        <v>0</v>
      </c>
      <c r="K17" s="30">
        <v>104</v>
      </c>
      <c r="L17" s="30">
        <v>75</v>
      </c>
      <c r="M17" s="31">
        <v>146</v>
      </c>
      <c r="N17" s="29">
        <f t="shared" si="1"/>
        <v>-12</v>
      </c>
      <c r="O17" s="30">
        <f t="shared" si="1"/>
        <v>0</v>
      </c>
      <c r="P17" s="30">
        <f t="shared" si="1"/>
        <v>7</v>
      </c>
      <c r="Q17" s="30">
        <f t="shared" si="1"/>
        <v>-19</v>
      </c>
      <c r="R17" s="32">
        <f t="shared" si="2"/>
        <v>1</v>
      </c>
    </row>
    <row r="18" spans="1:59" s="39" customFormat="1" ht="16.5" thickBot="1" x14ac:dyDescent="0.3">
      <c r="A18" s="41" t="s">
        <v>58</v>
      </c>
      <c r="B18" s="33" t="s">
        <v>7</v>
      </c>
      <c r="C18" s="34" t="s">
        <v>5</v>
      </c>
      <c r="D18" s="35">
        <f t="shared" si="6"/>
        <v>231</v>
      </c>
      <c r="E18" s="36">
        <v>11</v>
      </c>
      <c r="F18" s="36">
        <v>220</v>
      </c>
      <c r="G18" s="36">
        <v>0</v>
      </c>
      <c r="H18" s="37">
        <v>204</v>
      </c>
      <c r="I18" s="35">
        <f t="shared" si="7"/>
        <v>148</v>
      </c>
      <c r="J18" s="36">
        <v>8</v>
      </c>
      <c r="K18" s="36">
        <v>140</v>
      </c>
      <c r="L18" s="36">
        <v>0</v>
      </c>
      <c r="M18" s="37">
        <v>183</v>
      </c>
      <c r="N18" s="35">
        <f t="shared" si="1"/>
        <v>-83</v>
      </c>
      <c r="O18" s="36">
        <f t="shared" si="1"/>
        <v>-3</v>
      </c>
      <c r="P18" s="36">
        <f t="shared" si="1"/>
        <v>-80</v>
      </c>
      <c r="Q18" s="36">
        <f t="shared" si="1"/>
        <v>0</v>
      </c>
      <c r="R18" s="38">
        <f t="shared" si="2"/>
        <v>-21</v>
      </c>
    </row>
    <row r="19" spans="1:59" s="39" customFormat="1" ht="15.6" customHeight="1" x14ac:dyDescent="0.25">
      <c r="A19" s="20" t="s">
        <v>59</v>
      </c>
      <c r="B19" s="21" t="s">
        <v>29</v>
      </c>
      <c r="C19" s="135"/>
      <c r="D19" s="23">
        <f t="shared" ref="D19:M19" si="8">SUM(D20:D23)</f>
        <v>9608</v>
      </c>
      <c r="E19" s="24">
        <f t="shared" si="8"/>
        <v>1419</v>
      </c>
      <c r="F19" s="24">
        <f t="shared" si="8"/>
        <v>8039</v>
      </c>
      <c r="G19" s="24">
        <f t="shared" si="8"/>
        <v>150</v>
      </c>
      <c r="H19" s="25">
        <f t="shared" si="8"/>
        <v>5974</v>
      </c>
      <c r="I19" s="23">
        <f t="shared" si="8"/>
        <v>9847</v>
      </c>
      <c r="J19" s="24">
        <f t="shared" si="8"/>
        <v>1404</v>
      </c>
      <c r="K19" s="24">
        <f t="shared" si="8"/>
        <v>8293</v>
      </c>
      <c r="L19" s="24">
        <f t="shared" si="8"/>
        <v>150</v>
      </c>
      <c r="M19" s="25">
        <f t="shared" si="8"/>
        <v>6252</v>
      </c>
      <c r="N19" s="23">
        <f t="shared" si="1"/>
        <v>239</v>
      </c>
      <c r="O19" s="24">
        <f t="shared" si="1"/>
        <v>-15</v>
      </c>
      <c r="P19" s="24">
        <f t="shared" si="1"/>
        <v>254</v>
      </c>
      <c r="Q19" s="24">
        <f t="shared" si="1"/>
        <v>0</v>
      </c>
      <c r="R19" s="26">
        <f t="shared" si="2"/>
        <v>278</v>
      </c>
    </row>
    <row r="20" spans="1:59" s="39" customFormat="1" x14ac:dyDescent="0.25">
      <c r="A20" s="43" t="s">
        <v>59</v>
      </c>
      <c r="B20" s="27" t="s">
        <v>9</v>
      </c>
      <c r="C20" s="44" t="s">
        <v>6</v>
      </c>
      <c r="D20" s="29">
        <f t="shared" ref="D20:D23" si="9">SUM(E20:G20)</f>
        <v>3895</v>
      </c>
      <c r="E20" s="30">
        <v>1161</v>
      </c>
      <c r="F20" s="30">
        <v>2734</v>
      </c>
      <c r="G20" s="30">
        <v>0</v>
      </c>
      <c r="H20" s="31">
        <v>2089</v>
      </c>
      <c r="I20" s="29">
        <f t="shared" ref="I20:I23" si="10">SUM(J20:L20)</f>
        <v>3693</v>
      </c>
      <c r="J20" s="30">
        <v>1125</v>
      </c>
      <c r="K20" s="30">
        <v>2568</v>
      </c>
      <c r="L20" s="30">
        <v>0</v>
      </c>
      <c r="M20" s="31">
        <v>2016</v>
      </c>
      <c r="N20" s="29">
        <f t="shared" si="1"/>
        <v>-202</v>
      </c>
      <c r="O20" s="30">
        <f t="shared" si="1"/>
        <v>-36</v>
      </c>
      <c r="P20" s="30">
        <f t="shared" si="1"/>
        <v>-166</v>
      </c>
      <c r="Q20" s="30">
        <f t="shared" si="1"/>
        <v>0</v>
      </c>
      <c r="R20" s="32">
        <f t="shared" si="2"/>
        <v>-73</v>
      </c>
    </row>
    <row r="21" spans="1:59" s="45" customFormat="1" x14ac:dyDescent="0.25">
      <c r="A21" s="43" t="s">
        <v>59</v>
      </c>
      <c r="B21" s="27" t="s">
        <v>9</v>
      </c>
      <c r="C21" s="44" t="s">
        <v>8</v>
      </c>
      <c r="D21" s="29">
        <f t="shared" si="9"/>
        <v>5047</v>
      </c>
      <c r="E21" s="30">
        <v>241</v>
      </c>
      <c r="F21" s="30">
        <v>4806</v>
      </c>
      <c r="G21" s="30">
        <v>0</v>
      </c>
      <c r="H21" s="31">
        <v>3525</v>
      </c>
      <c r="I21" s="29">
        <f t="shared" si="10"/>
        <v>5497</v>
      </c>
      <c r="J21" s="30">
        <v>262</v>
      </c>
      <c r="K21" s="30">
        <v>5235</v>
      </c>
      <c r="L21" s="30">
        <v>0</v>
      </c>
      <c r="M21" s="31">
        <v>3890</v>
      </c>
      <c r="N21" s="29">
        <f t="shared" si="1"/>
        <v>450</v>
      </c>
      <c r="O21" s="30">
        <f t="shared" si="1"/>
        <v>21</v>
      </c>
      <c r="P21" s="30">
        <f t="shared" si="1"/>
        <v>429</v>
      </c>
      <c r="Q21" s="30">
        <f t="shared" si="1"/>
        <v>0</v>
      </c>
      <c r="R21" s="32">
        <f t="shared" si="2"/>
        <v>365</v>
      </c>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row>
    <row r="22" spans="1:59" s="12" customFormat="1" x14ac:dyDescent="0.25">
      <c r="A22" s="43" t="s">
        <v>59</v>
      </c>
      <c r="B22" s="27" t="s">
        <v>7</v>
      </c>
      <c r="C22" s="44" t="s">
        <v>6</v>
      </c>
      <c r="D22" s="29">
        <f t="shared" si="9"/>
        <v>304</v>
      </c>
      <c r="E22" s="30">
        <v>0</v>
      </c>
      <c r="F22" s="30">
        <v>154</v>
      </c>
      <c r="G22" s="30">
        <v>150</v>
      </c>
      <c r="H22" s="31">
        <v>138</v>
      </c>
      <c r="I22" s="29">
        <f t="shared" si="10"/>
        <v>307</v>
      </c>
      <c r="J22" s="30">
        <v>0</v>
      </c>
      <c r="K22" s="30">
        <v>157</v>
      </c>
      <c r="L22" s="30">
        <v>150</v>
      </c>
      <c r="M22" s="31">
        <v>136</v>
      </c>
      <c r="N22" s="29">
        <f t="shared" si="1"/>
        <v>3</v>
      </c>
      <c r="O22" s="30">
        <f t="shared" si="1"/>
        <v>0</v>
      </c>
      <c r="P22" s="30">
        <f t="shared" si="1"/>
        <v>3</v>
      </c>
      <c r="Q22" s="30">
        <f t="shared" si="1"/>
        <v>0</v>
      </c>
      <c r="R22" s="32">
        <f t="shared" si="2"/>
        <v>-2</v>
      </c>
    </row>
    <row r="23" spans="1:59" s="12" customFormat="1" ht="16.5" thickBot="1" x14ac:dyDescent="0.3">
      <c r="A23" s="46" t="s">
        <v>59</v>
      </c>
      <c r="B23" s="33" t="s">
        <v>7</v>
      </c>
      <c r="C23" s="47" t="s">
        <v>5</v>
      </c>
      <c r="D23" s="35">
        <f t="shared" si="9"/>
        <v>362</v>
      </c>
      <c r="E23" s="36">
        <v>17</v>
      </c>
      <c r="F23" s="36">
        <v>345</v>
      </c>
      <c r="G23" s="36">
        <v>0</v>
      </c>
      <c r="H23" s="37">
        <v>222</v>
      </c>
      <c r="I23" s="35">
        <f t="shared" si="10"/>
        <v>350</v>
      </c>
      <c r="J23" s="36">
        <v>17</v>
      </c>
      <c r="K23" s="36">
        <v>333</v>
      </c>
      <c r="L23" s="36">
        <v>0</v>
      </c>
      <c r="M23" s="37">
        <v>210</v>
      </c>
      <c r="N23" s="35">
        <f t="shared" si="1"/>
        <v>-12</v>
      </c>
      <c r="O23" s="36">
        <f t="shared" si="1"/>
        <v>0</v>
      </c>
      <c r="P23" s="36">
        <f t="shared" si="1"/>
        <v>-12</v>
      </c>
      <c r="Q23" s="36">
        <f t="shared" si="1"/>
        <v>0</v>
      </c>
      <c r="R23" s="38">
        <f t="shared" si="2"/>
        <v>-12</v>
      </c>
    </row>
    <row r="24" spans="1:59" s="12" customFormat="1" x14ac:dyDescent="0.25">
      <c r="A24" s="20" t="s">
        <v>60</v>
      </c>
      <c r="B24" s="21" t="s">
        <v>37</v>
      </c>
      <c r="C24" s="22"/>
      <c r="D24" s="23">
        <f t="shared" ref="D24:M24" si="11">SUM(D25:D26)</f>
        <v>1975</v>
      </c>
      <c r="E24" s="24">
        <f t="shared" si="11"/>
        <v>49</v>
      </c>
      <c r="F24" s="24">
        <f t="shared" si="11"/>
        <v>1456</v>
      </c>
      <c r="G24" s="24">
        <f t="shared" si="11"/>
        <v>470</v>
      </c>
      <c r="H24" s="48">
        <f t="shared" si="11"/>
        <v>443</v>
      </c>
      <c r="I24" s="23">
        <f t="shared" si="11"/>
        <v>1830</v>
      </c>
      <c r="J24" s="24">
        <f t="shared" si="11"/>
        <v>39</v>
      </c>
      <c r="K24" s="24">
        <f t="shared" si="11"/>
        <v>1277</v>
      </c>
      <c r="L24" s="24">
        <f t="shared" si="11"/>
        <v>514</v>
      </c>
      <c r="M24" s="49">
        <f t="shared" si="11"/>
        <v>361</v>
      </c>
      <c r="N24" s="23">
        <f t="shared" si="1"/>
        <v>-145</v>
      </c>
      <c r="O24" s="24">
        <f t="shared" si="1"/>
        <v>-10</v>
      </c>
      <c r="P24" s="24">
        <f t="shared" si="1"/>
        <v>-179</v>
      </c>
      <c r="Q24" s="24">
        <f t="shared" si="1"/>
        <v>44</v>
      </c>
      <c r="R24" s="85">
        <f t="shared" si="2"/>
        <v>-82</v>
      </c>
    </row>
    <row r="25" spans="1:59" s="12" customFormat="1" x14ac:dyDescent="0.25">
      <c r="A25" s="43" t="s">
        <v>60</v>
      </c>
      <c r="B25" s="27" t="s">
        <v>7</v>
      </c>
      <c r="C25" s="28" t="s">
        <v>6</v>
      </c>
      <c r="D25" s="29">
        <f t="shared" ref="D25:D26" si="12">SUM(E25:G25)</f>
        <v>952</v>
      </c>
      <c r="E25" s="30">
        <v>0</v>
      </c>
      <c r="F25" s="30">
        <v>482</v>
      </c>
      <c r="G25" s="30">
        <v>470</v>
      </c>
      <c r="H25" s="31">
        <v>152</v>
      </c>
      <c r="I25" s="29">
        <f t="shared" ref="I25:I26" si="13">SUM(J25:L25)</f>
        <v>1041</v>
      </c>
      <c r="J25" s="30">
        <v>0</v>
      </c>
      <c r="K25" s="30">
        <v>527</v>
      </c>
      <c r="L25" s="30">
        <v>514</v>
      </c>
      <c r="M25" s="31">
        <v>153</v>
      </c>
      <c r="N25" s="29">
        <f t="shared" si="1"/>
        <v>89</v>
      </c>
      <c r="O25" s="30">
        <f t="shared" si="1"/>
        <v>0</v>
      </c>
      <c r="P25" s="30">
        <f t="shared" si="1"/>
        <v>45</v>
      </c>
      <c r="Q25" s="30">
        <f t="shared" si="1"/>
        <v>44</v>
      </c>
      <c r="R25" s="50">
        <f t="shared" si="2"/>
        <v>1</v>
      </c>
    </row>
    <row r="26" spans="1:59" s="12" customFormat="1" ht="16.5" thickBot="1" x14ac:dyDescent="0.3">
      <c r="A26" s="43" t="s">
        <v>60</v>
      </c>
      <c r="B26" s="27" t="s">
        <v>7</v>
      </c>
      <c r="C26" s="28" t="s">
        <v>8</v>
      </c>
      <c r="D26" s="29">
        <f t="shared" si="12"/>
        <v>1023</v>
      </c>
      <c r="E26" s="30">
        <v>49</v>
      </c>
      <c r="F26" s="30">
        <v>974</v>
      </c>
      <c r="G26" s="30">
        <v>0</v>
      </c>
      <c r="H26" s="31">
        <v>291</v>
      </c>
      <c r="I26" s="29">
        <f t="shared" si="13"/>
        <v>789</v>
      </c>
      <c r="J26" s="30">
        <v>39</v>
      </c>
      <c r="K26" s="30">
        <v>750</v>
      </c>
      <c r="L26" s="30">
        <v>0</v>
      </c>
      <c r="M26" s="31">
        <v>208</v>
      </c>
      <c r="N26" s="29">
        <f>I26-D26</f>
        <v>-234</v>
      </c>
      <c r="O26" s="30">
        <f>J26-E26</f>
        <v>-10</v>
      </c>
      <c r="P26" s="30">
        <f>K26-F26</f>
        <v>-224</v>
      </c>
      <c r="Q26" s="30">
        <f>L26-G26</f>
        <v>0</v>
      </c>
      <c r="R26" s="50">
        <f>M26-H26</f>
        <v>-83</v>
      </c>
    </row>
    <row r="27" spans="1:59" s="12" customFormat="1" x14ac:dyDescent="0.25">
      <c r="A27" s="20" t="s">
        <v>61</v>
      </c>
      <c r="B27" s="21" t="s">
        <v>55</v>
      </c>
      <c r="C27" s="135"/>
      <c r="D27" s="23">
        <f t="shared" ref="D27:M27" si="14">SUM(D28:D31)</f>
        <v>656727</v>
      </c>
      <c r="E27" s="24">
        <f t="shared" si="14"/>
        <v>124365</v>
      </c>
      <c r="F27" s="24">
        <f t="shared" si="14"/>
        <v>456183</v>
      </c>
      <c r="G27" s="24">
        <f t="shared" si="14"/>
        <v>76179</v>
      </c>
      <c r="H27" s="25">
        <f t="shared" si="14"/>
        <v>0</v>
      </c>
      <c r="I27" s="23">
        <f t="shared" si="14"/>
        <v>426342</v>
      </c>
      <c r="J27" s="24">
        <f t="shared" si="14"/>
        <v>76172</v>
      </c>
      <c r="K27" s="24">
        <f t="shared" si="14"/>
        <v>296693</v>
      </c>
      <c r="L27" s="24">
        <f t="shared" si="14"/>
        <v>53477</v>
      </c>
      <c r="M27" s="25">
        <f t="shared" si="14"/>
        <v>0</v>
      </c>
      <c r="N27" s="23">
        <f t="shared" ref="N27:N31" si="15">I27-D27</f>
        <v>-230385</v>
      </c>
      <c r="O27" s="24">
        <f t="shared" ref="O27:O31" si="16">J27-E27</f>
        <v>-48193</v>
      </c>
      <c r="P27" s="24">
        <f t="shared" ref="P27:P31" si="17">K27-F27</f>
        <v>-159490</v>
      </c>
      <c r="Q27" s="24">
        <f t="shared" ref="Q27:Q31" si="18">L27-G27</f>
        <v>-22702</v>
      </c>
      <c r="R27" s="26">
        <f t="shared" ref="R27:R31" si="19">M27-H27</f>
        <v>0</v>
      </c>
      <c r="S27" s="39"/>
    </row>
    <row r="28" spans="1:59" s="39" customFormat="1" x14ac:dyDescent="0.25">
      <c r="A28" s="43" t="s">
        <v>61</v>
      </c>
      <c r="B28" s="27" t="s">
        <v>9</v>
      </c>
      <c r="C28" s="44" t="s">
        <v>6</v>
      </c>
      <c r="D28" s="29">
        <f t="shared" ref="D28:D31" si="20">SUM(E28:G28)</f>
        <v>364747</v>
      </c>
      <c r="E28" s="30">
        <v>111760</v>
      </c>
      <c r="F28" s="30">
        <v>183501</v>
      </c>
      <c r="G28" s="30">
        <v>69486</v>
      </c>
      <c r="H28" s="31">
        <v>0</v>
      </c>
      <c r="I28" s="29">
        <f t="shared" ref="I28:I31" si="21">SUM(J28:L28)</f>
        <v>236713</v>
      </c>
      <c r="J28" s="30">
        <v>68318</v>
      </c>
      <c r="K28" s="30">
        <v>119087</v>
      </c>
      <c r="L28" s="30">
        <v>49308</v>
      </c>
      <c r="M28" s="31">
        <v>0</v>
      </c>
      <c r="N28" s="29">
        <f t="shared" si="15"/>
        <v>-128034</v>
      </c>
      <c r="O28" s="30">
        <f t="shared" si="16"/>
        <v>-43442</v>
      </c>
      <c r="P28" s="30">
        <f t="shared" si="17"/>
        <v>-64414</v>
      </c>
      <c r="Q28" s="30">
        <f t="shared" si="18"/>
        <v>-20178</v>
      </c>
      <c r="R28" s="32">
        <f t="shared" si="19"/>
        <v>0</v>
      </c>
    </row>
    <row r="29" spans="1:59" s="12" customFormat="1" x14ac:dyDescent="0.25">
      <c r="A29" s="43" t="s">
        <v>61</v>
      </c>
      <c r="B29" s="27" t="s">
        <v>9</v>
      </c>
      <c r="C29" s="44" t="s">
        <v>8</v>
      </c>
      <c r="D29" s="29">
        <f t="shared" si="20"/>
        <v>282617</v>
      </c>
      <c r="E29" s="30">
        <v>12497</v>
      </c>
      <c r="F29" s="30">
        <v>267071</v>
      </c>
      <c r="G29" s="30">
        <v>3049</v>
      </c>
      <c r="H29" s="31">
        <v>0</v>
      </c>
      <c r="I29" s="29">
        <f t="shared" si="21"/>
        <v>183450</v>
      </c>
      <c r="J29" s="30">
        <v>7786</v>
      </c>
      <c r="K29" s="30">
        <v>173900</v>
      </c>
      <c r="L29" s="30">
        <v>1764</v>
      </c>
      <c r="M29" s="31">
        <v>0</v>
      </c>
      <c r="N29" s="29">
        <f t="shared" si="15"/>
        <v>-99167</v>
      </c>
      <c r="O29" s="30">
        <f t="shared" si="16"/>
        <v>-4711</v>
      </c>
      <c r="P29" s="30">
        <f t="shared" si="17"/>
        <v>-93171</v>
      </c>
      <c r="Q29" s="30">
        <f t="shared" si="18"/>
        <v>-1285</v>
      </c>
      <c r="R29" s="32">
        <f t="shared" si="19"/>
        <v>0</v>
      </c>
    </row>
    <row r="30" spans="1:59" s="12" customFormat="1" x14ac:dyDescent="0.25">
      <c r="A30" s="43" t="s">
        <v>61</v>
      </c>
      <c r="B30" s="27" t="s">
        <v>7</v>
      </c>
      <c r="C30" s="44" t="s">
        <v>6</v>
      </c>
      <c r="D30" s="29">
        <f t="shared" si="20"/>
        <v>7381</v>
      </c>
      <c r="E30" s="30">
        <v>0</v>
      </c>
      <c r="F30" s="30">
        <v>3737</v>
      </c>
      <c r="G30" s="30">
        <v>3644</v>
      </c>
      <c r="H30" s="31">
        <v>0</v>
      </c>
      <c r="I30" s="29">
        <f t="shared" si="21"/>
        <v>4871</v>
      </c>
      <c r="J30" s="30">
        <v>0</v>
      </c>
      <c r="K30" s="30">
        <v>2466</v>
      </c>
      <c r="L30" s="30">
        <v>2405</v>
      </c>
      <c r="M30" s="31">
        <v>0</v>
      </c>
      <c r="N30" s="29">
        <f t="shared" si="15"/>
        <v>-2510</v>
      </c>
      <c r="O30" s="30">
        <f t="shared" si="16"/>
        <v>0</v>
      </c>
      <c r="P30" s="30">
        <f t="shared" si="17"/>
        <v>-1271</v>
      </c>
      <c r="Q30" s="30">
        <f t="shared" si="18"/>
        <v>-1239</v>
      </c>
      <c r="R30" s="32">
        <f t="shared" si="19"/>
        <v>0</v>
      </c>
    </row>
    <row r="31" spans="1:59" s="12" customFormat="1" ht="16.5" thickBot="1" x14ac:dyDescent="0.3">
      <c r="A31" s="46" t="s">
        <v>61</v>
      </c>
      <c r="B31" s="33" t="s">
        <v>7</v>
      </c>
      <c r="C31" s="47" t="s">
        <v>5</v>
      </c>
      <c r="D31" s="35">
        <f t="shared" si="20"/>
        <v>1982</v>
      </c>
      <c r="E31" s="36">
        <v>108</v>
      </c>
      <c r="F31" s="36">
        <v>1874</v>
      </c>
      <c r="G31" s="36">
        <v>0</v>
      </c>
      <c r="H31" s="37">
        <v>0</v>
      </c>
      <c r="I31" s="35">
        <f t="shared" si="21"/>
        <v>1308</v>
      </c>
      <c r="J31" s="36">
        <v>68</v>
      </c>
      <c r="K31" s="36">
        <v>1240</v>
      </c>
      <c r="L31" s="36">
        <v>0</v>
      </c>
      <c r="M31" s="37">
        <v>0</v>
      </c>
      <c r="N31" s="35">
        <f t="shared" si="15"/>
        <v>-674</v>
      </c>
      <c r="O31" s="36">
        <f t="shared" si="16"/>
        <v>-40</v>
      </c>
      <c r="P31" s="36">
        <f t="shared" si="17"/>
        <v>-634</v>
      </c>
      <c r="Q31" s="36">
        <f t="shared" si="18"/>
        <v>0</v>
      </c>
      <c r="R31" s="38">
        <f t="shared" si="19"/>
        <v>0</v>
      </c>
    </row>
    <row r="32" spans="1:59" s="12" customFormat="1" x14ac:dyDescent="0.25">
      <c r="A32" s="20" t="s">
        <v>36</v>
      </c>
      <c r="B32" s="21" t="s">
        <v>62</v>
      </c>
      <c r="C32" s="22"/>
      <c r="D32" s="23">
        <f t="shared" ref="D32:M32" si="22">SUM(D33:D36)</f>
        <v>18079</v>
      </c>
      <c r="E32" s="24">
        <f t="shared" si="22"/>
        <v>537</v>
      </c>
      <c r="F32" s="24">
        <f t="shared" si="22"/>
        <v>13652</v>
      </c>
      <c r="G32" s="24">
        <f t="shared" si="22"/>
        <v>3890</v>
      </c>
      <c r="H32" s="25">
        <f t="shared" si="22"/>
        <v>0</v>
      </c>
      <c r="I32" s="23">
        <f t="shared" si="22"/>
        <v>0</v>
      </c>
      <c r="J32" s="24">
        <f t="shared" si="22"/>
        <v>0</v>
      </c>
      <c r="K32" s="24">
        <f t="shared" si="22"/>
        <v>0</v>
      </c>
      <c r="L32" s="24">
        <f t="shared" si="22"/>
        <v>0</v>
      </c>
      <c r="M32" s="25">
        <f t="shared" si="22"/>
        <v>0</v>
      </c>
      <c r="N32" s="23">
        <f t="shared" ref="N32:N36" si="23">I32-D32</f>
        <v>-18079</v>
      </c>
      <c r="O32" s="24">
        <f t="shared" ref="O32:O36" si="24">J32-E32</f>
        <v>-537</v>
      </c>
      <c r="P32" s="24">
        <f t="shared" ref="P32:P36" si="25">K32-F32</f>
        <v>-13652</v>
      </c>
      <c r="Q32" s="24">
        <f t="shared" ref="Q32:Q36" si="26">L32-G32</f>
        <v>-3890</v>
      </c>
      <c r="R32" s="85">
        <f t="shared" ref="R32:R36" si="27">M32-H32</f>
        <v>0</v>
      </c>
    </row>
    <row r="33" spans="1:59" s="12" customFormat="1" x14ac:dyDescent="0.25">
      <c r="A33" s="43" t="s">
        <v>36</v>
      </c>
      <c r="B33" s="27" t="s">
        <v>9</v>
      </c>
      <c r="C33" s="150" t="s">
        <v>6</v>
      </c>
      <c r="D33" s="29">
        <f t="shared" ref="D33:D36" si="28">SUM(E33:G33)</f>
        <v>8112</v>
      </c>
      <c r="E33" s="30">
        <v>-9</v>
      </c>
      <c r="F33" s="30">
        <v>4253</v>
      </c>
      <c r="G33" s="30">
        <v>3868</v>
      </c>
      <c r="H33" s="31">
        <v>0</v>
      </c>
      <c r="I33" s="29">
        <f t="shared" ref="I33:I36" si="29">SUM(J33:L33)</f>
        <v>0</v>
      </c>
      <c r="J33" s="30">
        <v>0</v>
      </c>
      <c r="K33" s="30">
        <v>0</v>
      </c>
      <c r="L33" s="30">
        <v>0</v>
      </c>
      <c r="M33" s="31">
        <v>0</v>
      </c>
      <c r="N33" s="29">
        <f t="shared" si="23"/>
        <v>-8112</v>
      </c>
      <c r="O33" s="30">
        <f t="shared" si="24"/>
        <v>9</v>
      </c>
      <c r="P33" s="30">
        <f t="shared" si="25"/>
        <v>-4253</v>
      </c>
      <c r="Q33" s="30">
        <f t="shared" si="26"/>
        <v>-3868</v>
      </c>
      <c r="R33" s="50">
        <f t="shared" si="27"/>
        <v>0</v>
      </c>
    </row>
    <row r="34" spans="1:59" s="12" customFormat="1" x14ac:dyDescent="0.25">
      <c r="A34" s="43" t="s">
        <v>36</v>
      </c>
      <c r="B34" s="27" t="s">
        <v>9</v>
      </c>
      <c r="C34" s="28" t="s">
        <v>8</v>
      </c>
      <c r="D34" s="29">
        <f t="shared" si="28"/>
        <v>9879</v>
      </c>
      <c r="E34" s="30">
        <v>543</v>
      </c>
      <c r="F34" s="30">
        <v>9336</v>
      </c>
      <c r="G34" s="30">
        <v>0</v>
      </c>
      <c r="H34" s="31">
        <v>0</v>
      </c>
      <c r="I34" s="29">
        <f t="shared" si="29"/>
        <v>0</v>
      </c>
      <c r="J34" s="30">
        <v>0</v>
      </c>
      <c r="K34" s="30">
        <v>0</v>
      </c>
      <c r="L34" s="30">
        <v>0</v>
      </c>
      <c r="M34" s="31">
        <v>0</v>
      </c>
      <c r="N34" s="29">
        <f t="shared" ref="N34:R35" si="30">I34-D34</f>
        <v>-9879</v>
      </c>
      <c r="O34" s="30">
        <f t="shared" si="30"/>
        <v>-543</v>
      </c>
      <c r="P34" s="30">
        <f t="shared" si="30"/>
        <v>-9336</v>
      </c>
      <c r="Q34" s="30">
        <f t="shared" si="30"/>
        <v>0</v>
      </c>
      <c r="R34" s="50">
        <f t="shared" si="30"/>
        <v>0</v>
      </c>
    </row>
    <row r="35" spans="1:59" s="12" customFormat="1" x14ac:dyDescent="0.25">
      <c r="A35" s="43" t="s">
        <v>36</v>
      </c>
      <c r="B35" s="27" t="s">
        <v>7</v>
      </c>
      <c r="C35" s="28" t="s">
        <v>6</v>
      </c>
      <c r="D35" s="29">
        <f t="shared" si="28"/>
        <v>44</v>
      </c>
      <c r="E35" s="30">
        <v>0</v>
      </c>
      <c r="F35" s="30">
        <v>22</v>
      </c>
      <c r="G35" s="30">
        <v>22</v>
      </c>
      <c r="H35" s="31">
        <v>0</v>
      </c>
      <c r="I35" s="29">
        <f t="shared" si="29"/>
        <v>0</v>
      </c>
      <c r="J35" s="30">
        <v>0</v>
      </c>
      <c r="K35" s="30">
        <v>0</v>
      </c>
      <c r="L35" s="30">
        <v>0</v>
      </c>
      <c r="M35" s="31">
        <v>0</v>
      </c>
      <c r="N35" s="29">
        <f t="shared" si="30"/>
        <v>-44</v>
      </c>
      <c r="O35" s="30">
        <f t="shared" si="30"/>
        <v>0</v>
      </c>
      <c r="P35" s="30">
        <f t="shared" si="30"/>
        <v>-22</v>
      </c>
      <c r="Q35" s="30">
        <f t="shared" si="30"/>
        <v>-22</v>
      </c>
      <c r="R35" s="50">
        <f t="shared" si="30"/>
        <v>0</v>
      </c>
    </row>
    <row r="36" spans="1:59" s="12" customFormat="1" ht="16.5" thickBot="1" x14ac:dyDescent="0.3">
      <c r="A36" s="46" t="s">
        <v>36</v>
      </c>
      <c r="B36" s="27" t="s">
        <v>7</v>
      </c>
      <c r="C36" s="152" t="s">
        <v>5</v>
      </c>
      <c r="D36" s="35">
        <f t="shared" si="28"/>
        <v>44</v>
      </c>
      <c r="E36" s="36">
        <v>3</v>
      </c>
      <c r="F36" s="36">
        <v>41</v>
      </c>
      <c r="G36" s="36">
        <v>0</v>
      </c>
      <c r="H36" s="37">
        <v>0</v>
      </c>
      <c r="I36" s="35">
        <f t="shared" si="29"/>
        <v>0</v>
      </c>
      <c r="J36" s="36">
        <v>0</v>
      </c>
      <c r="K36" s="36">
        <v>0</v>
      </c>
      <c r="L36" s="36">
        <v>0</v>
      </c>
      <c r="M36" s="37">
        <v>0</v>
      </c>
      <c r="N36" s="35">
        <f t="shared" si="23"/>
        <v>-44</v>
      </c>
      <c r="O36" s="36">
        <f t="shared" si="24"/>
        <v>-3</v>
      </c>
      <c r="P36" s="36">
        <f t="shared" si="25"/>
        <v>-41</v>
      </c>
      <c r="Q36" s="36">
        <f t="shared" si="26"/>
        <v>0</v>
      </c>
      <c r="R36" s="51">
        <f t="shared" si="27"/>
        <v>0</v>
      </c>
    </row>
    <row r="37" spans="1:59" s="12" customFormat="1" ht="16.5" thickBot="1" x14ac:dyDescent="0.3">
      <c r="A37" s="20" t="s">
        <v>63</v>
      </c>
      <c r="B37" s="21" t="s">
        <v>34</v>
      </c>
      <c r="C37" s="135"/>
      <c r="D37" s="23">
        <f>SUM(Table1[[#This Row],[M17 GF]:[M17 CF]])</f>
        <v>0</v>
      </c>
      <c r="E37" s="24">
        <v>0</v>
      </c>
      <c r="F37" s="24">
        <v>0</v>
      </c>
      <c r="G37" s="24">
        <v>0</v>
      </c>
      <c r="H37" s="48">
        <v>0</v>
      </c>
      <c r="I37" s="53">
        <f>SUM(J37:L37)</f>
        <v>3000</v>
      </c>
      <c r="J37" s="24">
        <v>100</v>
      </c>
      <c r="K37" s="24">
        <v>2900</v>
      </c>
      <c r="L37" s="24">
        <v>0</v>
      </c>
      <c r="M37" s="49">
        <v>0</v>
      </c>
      <c r="N37" s="23">
        <f t="shared" ref="N37" si="31">I37-D37</f>
        <v>3000</v>
      </c>
      <c r="O37" s="24">
        <f t="shared" ref="O37" si="32">J37-E37</f>
        <v>100</v>
      </c>
      <c r="P37" s="24">
        <f t="shared" ref="P37" si="33">K37-F37</f>
        <v>2900</v>
      </c>
      <c r="Q37" s="24">
        <f t="shared" ref="Q37" si="34">L37-G37</f>
        <v>0</v>
      </c>
      <c r="R37" s="85">
        <f t="shared" ref="R37" si="35">M37-H37</f>
        <v>0</v>
      </c>
    </row>
    <row r="38" spans="1:59" s="12" customFormat="1" ht="16.5" thickBot="1" x14ac:dyDescent="0.3">
      <c r="A38" s="20" t="s">
        <v>38</v>
      </c>
      <c r="B38" s="21" t="s">
        <v>14</v>
      </c>
      <c r="C38" s="135"/>
      <c r="D38" s="53">
        <f>SUM(E38:G38)</f>
        <v>6620</v>
      </c>
      <c r="E38" s="24">
        <v>0</v>
      </c>
      <c r="F38" s="24">
        <v>3310</v>
      </c>
      <c r="G38" s="24">
        <v>3310</v>
      </c>
      <c r="H38" s="48">
        <v>0</v>
      </c>
      <c r="I38" s="53">
        <f>SUM(J38:L38)</f>
        <v>6496</v>
      </c>
      <c r="J38" s="24">
        <v>0</v>
      </c>
      <c r="K38" s="24">
        <v>3248</v>
      </c>
      <c r="L38" s="24">
        <v>3248</v>
      </c>
      <c r="M38" s="49">
        <v>0</v>
      </c>
      <c r="N38" s="23">
        <f t="shared" ref="N38" si="36">I38-D38</f>
        <v>-124</v>
      </c>
      <c r="O38" s="24">
        <f t="shared" ref="O38" si="37">J38-E38</f>
        <v>0</v>
      </c>
      <c r="P38" s="24">
        <f t="shared" ref="P38" si="38">K38-F38</f>
        <v>-62</v>
      </c>
      <c r="Q38" s="24">
        <f t="shared" ref="Q38" si="39">L38-G38</f>
        <v>-62</v>
      </c>
      <c r="R38" s="85">
        <f t="shared" ref="R38" si="40">M38-H38</f>
        <v>0</v>
      </c>
    </row>
    <row r="39" spans="1:59" s="58" customFormat="1" ht="16.5" thickBot="1" x14ac:dyDescent="0.3">
      <c r="A39" s="59" t="s">
        <v>64</v>
      </c>
      <c r="B39" s="52" t="s">
        <v>4</v>
      </c>
      <c r="C39" s="137"/>
      <c r="D39" s="53">
        <f>SUM(E39:G39)</f>
        <v>8955</v>
      </c>
      <c r="E39" s="54">
        <v>0</v>
      </c>
      <c r="F39" s="54">
        <v>6156</v>
      </c>
      <c r="G39" s="54">
        <v>2799</v>
      </c>
      <c r="H39" s="55">
        <v>0</v>
      </c>
      <c r="I39" s="53">
        <f>SUM(J39:M39)</f>
        <v>9131</v>
      </c>
      <c r="J39" s="54">
        <v>0</v>
      </c>
      <c r="K39" s="54">
        <v>6278</v>
      </c>
      <c r="L39" s="54">
        <v>2853</v>
      </c>
      <c r="M39" s="55">
        <v>0</v>
      </c>
      <c r="N39" s="53">
        <f t="shared" ref="N39:N43" si="41">I39-D39</f>
        <v>176</v>
      </c>
      <c r="O39" s="54">
        <f t="shared" ref="O39:O43" si="42">J39-E39</f>
        <v>0</v>
      </c>
      <c r="P39" s="54">
        <f t="shared" ref="P39:P43" si="43">K39-F39</f>
        <v>122</v>
      </c>
      <c r="Q39" s="54">
        <f t="shared" ref="Q39:Q43" si="44">L39-G39</f>
        <v>54</v>
      </c>
      <c r="R39" s="56">
        <f t="shared" ref="R39:R43" si="45">M39-H39</f>
        <v>0</v>
      </c>
      <c r="S39" s="57"/>
      <c r="T39" s="57"/>
      <c r="U39" s="57"/>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c r="AT39" s="57"/>
      <c r="AU39" s="57"/>
      <c r="AV39" s="57"/>
      <c r="AW39" s="57"/>
      <c r="AX39" s="57"/>
      <c r="AY39" s="57"/>
      <c r="AZ39" s="57"/>
      <c r="BA39" s="57"/>
      <c r="BB39" s="57"/>
      <c r="BC39" s="57"/>
      <c r="BD39" s="57"/>
      <c r="BE39" s="57"/>
      <c r="BF39" s="57"/>
      <c r="BG39" s="57"/>
    </row>
    <row r="40" spans="1:59" s="63" customFormat="1" ht="15" customHeight="1" thickBot="1" x14ac:dyDescent="0.3">
      <c r="A40" s="105"/>
      <c r="B40" s="168"/>
      <c r="C40" s="61" t="s">
        <v>13</v>
      </c>
      <c r="D40" s="53">
        <f t="shared" ref="D40:M40" si="46">D9+D14+D19+D24+D27+D32+D37+D38+D39</f>
        <v>935823</v>
      </c>
      <c r="E40" s="54">
        <f t="shared" si="46"/>
        <v>132469</v>
      </c>
      <c r="F40" s="54">
        <f t="shared" si="46"/>
        <v>665598</v>
      </c>
      <c r="G40" s="54">
        <f t="shared" si="46"/>
        <v>137756</v>
      </c>
      <c r="H40" s="169">
        <f t="shared" si="46"/>
        <v>93289</v>
      </c>
      <c r="I40" s="53">
        <f t="shared" si="46"/>
        <v>706740</v>
      </c>
      <c r="J40" s="54">
        <f t="shared" si="46"/>
        <v>84522</v>
      </c>
      <c r="K40" s="54">
        <f t="shared" si="46"/>
        <v>509503</v>
      </c>
      <c r="L40" s="54">
        <f t="shared" si="46"/>
        <v>112715</v>
      </c>
      <c r="M40" s="208">
        <f t="shared" si="46"/>
        <v>91656</v>
      </c>
      <c r="N40" s="53">
        <f t="shared" si="41"/>
        <v>-229083</v>
      </c>
      <c r="O40" s="54">
        <f t="shared" si="42"/>
        <v>-47947</v>
      </c>
      <c r="P40" s="54">
        <f t="shared" si="43"/>
        <v>-156095</v>
      </c>
      <c r="Q40" s="54">
        <f t="shared" si="44"/>
        <v>-25041</v>
      </c>
      <c r="R40" s="91">
        <f t="shared" si="45"/>
        <v>-1633</v>
      </c>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2"/>
      <c r="BB40" s="62"/>
      <c r="BC40" s="62"/>
      <c r="BD40" s="62"/>
      <c r="BE40" s="62"/>
      <c r="BF40" s="62"/>
      <c r="BG40" s="62"/>
    </row>
    <row r="41" spans="1:59" s="63" customFormat="1" ht="15" customHeight="1" x14ac:dyDescent="0.25">
      <c r="A41" s="106"/>
      <c r="B41" s="170"/>
      <c r="C41" s="64" t="s">
        <v>3</v>
      </c>
      <c r="D41" s="65">
        <f>D10+D11+D15+D16+D20+D21+D28+D29+D33+D34</f>
        <v>907131</v>
      </c>
      <c r="E41" s="66">
        <f t="shared" ref="E41:H41" si="47">E10+E11+E15+E16+E20+E21+E28+E29+E33+E34</f>
        <v>132264</v>
      </c>
      <c r="F41" s="66">
        <f t="shared" si="47"/>
        <v>647724</v>
      </c>
      <c r="G41" s="66">
        <f t="shared" si="47"/>
        <v>127143</v>
      </c>
      <c r="H41" s="66">
        <f t="shared" si="47"/>
        <v>91835</v>
      </c>
      <c r="I41" s="65">
        <f>I10+I11+I15+I16+I20+I21+I28+I29+I33+I34</f>
        <v>678509</v>
      </c>
      <c r="J41" s="66">
        <f t="shared" ref="J41:M41" si="48">J10+J11+J15+J16+J20+J21+J28+J29+J33+J34</f>
        <v>84272</v>
      </c>
      <c r="K41" s="66">
        <f t="shared" si="48"/>
        <v>490884</v>
      </c>
      <c r="L41" s="66">
        <f t="shared" si="48"/>
        <v>103353</v>
      </c>
      <c r="M41" s="66">
        <f t="shared" si="48"/>
        <v>90313</v>
      </c>
      <c r="N41" s="69">
        <f t="shared" si="41"/>
        <v>-228622</v>
      </c>
      <c r="O41" s="30">
        <f t="shared" si="42"/>
        <v>-47992</v>
      </c>
      <c r="P41" s="70">
        <f t="shared" si="43"/>
        <v>-156840</v>
      </c>
      <c r="Q41" s="70">
        <f t="shared" si="44"/>
        <v>-23790</v>
      </c>
      <c r="R41" s="83">
        <f t="shared" si="45"/>
        <v>-1522</v>
      </c>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62"/>
      <c r="AT41" s="62"/>
      <c r="AU41" s="62"/>
      <c r="AV41" s="62"/>
      <c r="AW41" s="62"/>
      <c r="AX41" s="62"/>
      <c r="AY41" s="62"/>
      <c r="AZ41" s="62"/>
      <c r="BA41" s="62"/>
      <c r="BB41" s="62"/>
      <c r="BC41" s="62"/>
      <c r="BD41" s="62"/>
      <c r="BE41" s="62"/>
      <c r="BF41" s="62"/>
      <c r="BG41" s="62"/>
    </row>
    <row r="42" spans="1:59" s="58" customFormat="1" ht="15" customHeight="1" x14ac:dyDescent="0.25">
      <c r="A42" s="107"/>
      <c r="B42" s="108"/>
      <c r="C42" s="68" t="s">
        <v>2</v>
      </c>
      <c r="D42" s="69">
        <f>D12+D13+D17+D18+D22+D23+D25+D26+D30+D31+D35+D36</f>
        <v>13117</v>
      </c>
      <c r="E42" s="70">
        <f t="shared" ref="E42:H42" si="49">E12+E13+E17+E18+E22+E23+E25+E26+E30+E31+E35+E36</f>
        <v>205</v>
      </c>
      <c r="F42" s="70">
        <f t="shared" si="49"/>
        <v>8408</v>
      </c>
      <c r="G42" s="70">
        <f t="shared" si="49"/>
        <v>4504</v>
      </c>
      <c r="H42" s="70">
        <f t="shared" si="49"/>
        <v>1454</v>
      </c>
      <c r="I42" s="69">
        <f>I12+I13+I17+I18+I22+I23+I25+I26+I30+I31+I35+I36</f>
        <v>9604</v>
      </c>
      <c r="J42" s="70">
        <f t="shared" ref="J42:M42" si="50">J12+J13+J17+J18+J22+J23+J25+J26+J30+J31+J35+J36</f>
        <v>150</v>
      </c>
      <c r="K42" s="70">
        <f t="shared" si="50"/>
        <v>6193</v>
      </c>
      <c r="L42" s="70">
        <f t="shared" si="50"/>
        <v>3261</v>
      </c>
      <c r="M42" s="70">
        <f t="shared" si="50"/>
        <v>1343</v>
      </c>
      <c r="N42" s="69">
        <f t="shared" si="41"/>
        <v>-3513</v>
      </c>
      <c r="O42" s="30">
        <f t="shared" si="42"/>
        <v>-55</v>
      </c>
      <c r="P42" s="70">
        <f t="shared" si="43"/>
        <v>-2215</v>
      </c>
      <c r="Q42" s="70">
        <f t="shared" si="44"/>
        <v>-1243</v>
      </c>
      <c r="R42" s="83">
        <f t="shared" si="45"/>
        <v>-111</v>
      </c>
      <c r="S42" s="57"/>
      <c r="T42" s="57"/>
      <c r="U42" s="57"/>
      <c r="V42" s="57"/>
      <c r="W42" s="57"/>
      <c r="X42" s="57"/>
      <c r="Y42" s="57"/>
      <c r="Z42" s="57"/>
      <c r="AA42" s="57"/>
      <c r="AB42" s="57"/>
      <c r="AC42" s="57"/>
      <c r="AD42" s="57"/>
      <c r="AE42" s="57"/>
      <c r="AF42" s="57"/>
      <c r="AG42" s="57"/>
      <c r="AH42" s="57"/>
      <c r="AI42" s="57"/>
      <c r="AJ42" s="57"/>
      <c r="AK42" s="57"/>
      <c r="AL42" s="57"/>
      <c r="AM42" s="57"/>
      <c r="AN42" s="57"/>
      <c r="AO42" s="57"/>
      <c r="AP42" s="57"/>
      <c r="AQ42" s="57"/>
      <c r="AR42" s="57"/>
      <c r="AS42" s="57"/>
      <c r="AT42" s="57"/>
      <c r="AU42" s="57"/>
      <c r="AV42" s="57"/>
      <c r="AW42" s="57"/>
      <c r="AX42" s="57"/>
      <c r="AY42" s="57"/>
      <c r="AZ42" s="57"/>
      <c r="BA42" s="57"/>
      <c r="BB42" s="57"/>
      <c r="BC42" s="57"/>
      <c r="BD42" s="57"/>
      <c r="BE42" s="57"/>
      <c r="BF42" s="57"/>
      <c r="BG42" s="57"/>
    </row>
    <row r="43" spans="1:59" s="57" customFormat="1" ht="15" customHeight="1" thickBot="1" x14ac:dyDescent="0.3">
      <c r="A43" s="107"/>
      <c r="B43" s="108"/>
      <c r="C43" s="72" t="s">
        <v>1</v>
      </c>
      <c r="D43" s="29">
        <f>D37+D38+D39</f>
        <v>15575</v>
      </c>
      <c r="E43" s="30">
        <f t="shared" ref="E43:H43" si="51">E37+E38+E39</f>
        <v>0</v>
      </c>
      <c r="F43" s="30">
        <f t="shared" si="51"/>
        <v>9466</v>
      </c>
      <c r="G43" s="30">
        <f t="shared" si="51"/>
        <v>6109</v>
      </c>
      <c r="H43" s="30">
        <f t="shared" si="51"/>
        <v>0</v>
      </c>
      <c r="I43" s="29">
        <f>I37+I38+I39</f>
        <v>18627</v>
      </c>
      <c r="J43" s="30">
        <f t="shared" ref="J43:M43" si="52">J37+J38+J39</f>
        <v>100</v>
      </c>
      <c r="K43" s="30">
        <f t="shared" si="52"/>
        <v>12426</v>
      </c>
      <c r="L43" s="30">
        <f t="shared" si="52"/>
        <v>6101</v>
      </c>
      <c r="M43" s="30">
        <f t="shared" si="52"/>
        <v>0</v>
      </c>
      <c r="N43" s="88">
        <f t="shared" si="41"/>
        <v>3052</v>
      </c>
      <c r="O43" s="36">
        <f t="shared" si="42"/>
        <v>100</v>
      </c>
      <c r="P43" s="89">
        <f t="shared" si="43"/>
        <v>2960</v>
      </c>
      <c r="Q43" s="89">
        <f t="shared" si="44"/>
        <v>-8</v>
      </c>
      <c r="R43" s="84">
        <f t="shared" si="45"/>
        <v>0</v>
      </c>
    </row>
    <row r="44" spans="1:59" x14ac:dyDescent="0.25">
      <c r="A44" s="171" t="s">
        <v>0</v>
      </c>
      <c r="B44" s="139"/>
      <c r="C44" s="139"/>
      <c r="D44" s="172"/>
      <c r="E44" s="172"/>
      <c r="F44" s="172"/>
      <c r="G44" s="172"/>
      <c r="H44" s="172"/>
      <c r="I44" s="172"/>
      <c r="J44" s="172"/>
      <c r="K44" s="172"/>
      <c r="L44" s="172"/>
      <c r="M44" s="139"/>
      <c r="N44" s="172"/>
      <c r="O44" s="172"/>
      <c r="P44" s="172"/>
      <c r="Q44" s="172"/>
      <c r="R44" s="173"/>
    </row>
    <row r="45" spans="1:59" ht="15.6" customHeight="1" x14ac:dyDescent="0.25">
      <c r="A45" s="73" t="s">
        <v>32</v>
      </c>
      <c r="B45" s="139"/>
      <c r="C45" s="136"/>
      <c r="D45" s="7"/>
      <c r="E45" s="7"/>
      <c r="F45" s="172"/>
      <c r="G45" s="7"/>
      <c r="H45" s="7"/>
      <c r="I45" s="7"/>
      <c r="J45" s="7"/>
      <c r="K45" s="7"/>
      <c r="L45" s="7"/>
      <c r="M45" s="7"/>
      <c r="N45" s="7"/>
      <c r="O45" s="7"/>
      <c r="P45" s="7"/>
      <c r="Q45" s="7"/>
      <c r="R45" s="7"/>
    </row>
    <row r="46" spans="1:59" ht="15.6" customHeight="1" x14ac:dyDescent="0.25">
      <c r="A46" s="216" t="s">
        <v>53</v>
      </c>
      <c r="B46" s="216"/>
      <c r="C46" s="216"/>
      <c r="D46" s="216"/>
      <c r="E46" s="216"/>
      <c r="F46" s="216"/>
      <c r="G46" s="216"/>
      <c r="H46" s="216"/>
      <c r="I46" s="216"/>
      <c r="J46" s="216"/>
      <c r="K46" s="216"/>
      <c r="L46" s="216"/>
      <c r="M46" s="216"/>
      <c r="N46" s="216"/>
      <c r="O46" s="216"/>
      <c r="P46" s="216"/>
      <c r="Q46" s="216"/>
      <c r="R46" s="7"/>
    </row>
    <row r="47" spans="1:59" ht="15.6" customHeight="1" x14ac:dyDescent="0.25">
      <c r="A47" s="216" t="s">
        <v>54</v>
      </c>
      <c r="B47" s="216"/>
      <c r="C47" s="216"/>
      <c r="D47" s="216"/>
      <c r="E47" s="216"/>
      <c r="F47" s="216"/>
      <c r="G47" s="216"/>
      <c r="H47" s="216"/>
      <c r="I47" s="216"/>
      <c r="J47" s="216"/>
      <c r="K47" s="216"/>
      <c r="L47" s="216"/>
      <c r="M47" s="216"/>
      <c r="N47" s="216"/>
      <c r="O47" s="216"/>
      <c r="P47" s="216"/>
      <c r="Q47" s="216"/>
      <c r="R47" s="7"/>
    </row>
    <row r="48" spans="1:59" x14ac:dyDescent="0.25">
      <c r="A48" s="174"/>
      <c r="B48" s="175"/>
      <c r="C48" s="175"/>
      <c r="D48" s="176"/>
      <c r="E48" s="176"/>
      <c r="F48" s="176"/>
      <c r="G48" s="176"/>
      <c r="H48" s="175"/>
      <c r="I48" s="177"/>
      <c r="J48" s="177"/>
      <c r="K48" s="177"/>
      <c r="L48" s="177"/>
      <c r="M48" s="178"/>
      <c r="N48" s="177"/>
      <c r="O48" s="177"/>
      <c r="P48" s="177"/>
      <c r="Q48" s="177"/>
      <c r="R48" s="179"/>
    </row>
    <row r="49" spans="1:59" x14ac:dyDescent="0.25">
      <c r="A49" s="14" t="s">
        <v>12</v>
      </c>
      <c r="B49" s="92"/>
      <c r="C49" s="93"/>
      <c r="D49" s="94"/>
      <c r="E49" s="94"/>
      <c r="F49" s="94"/>
      <c r="G49" s="10"/>
      <c r="H49" s="92"/>
      <c r="I49" s="10"/>
      <c r="J49" s="10"/>
      <c r="K49" s="10"/>
      <c r="L49" s="10"/>
      <c r="M49" s="92"/>
      <c r="N49" s="10"/>
      <c r="O49" s="10"/>
      <c r="P49" s="10"/>
      <c r="Q49" s="10"/>
      <c r="R49" s="173"/>
    </row>
    <row r="50" spans="1:59" x14ac:dyDescent="0.25">
      <c r="A50" s="109" t="s">
        <v>65</v>
      </c>
      <c r="B50" s="110"/>
      <c r="C50" s="110"/>
      <c r="D50" s="110"/>
      <c r="E50" s="110"/>
      <c r="F50" s="110"/>
      <c r="G50" s="110"/>
      <c r="H50" s="110"/>
      <c r="I50" s="110"/>
      <c r="J50" s="110"/>
      <c r="K50" s="110"/>
      <c r="L50" s="110"/>
      <c r="M50" s="110"/>
      <c r="N50" s="110"/>
      <c r="O50" s="110"/>
      <c r="P50" s="110"/>
      <c r="Q50" s="110"/>
      <c r="R50" s="111"/>
    </row>
    <row r="51" spans="1:59" s="19" customFormat="1" x14ac:dyDescent="0.25">
      <c r="A51" s="74" t="s">
        <v>39</v>
      </c>
      <c r="B51" s="141"/>
      <c r="C51" s="140"/>
      <c r="D51" s="16" t="s">
        <v>47</v>
      </c>
      <c r="E51" s="99"/>
      <c r="F51" s="99"/>
      <c r="G51" s="99"/>
      <c r="H51" s="100"/>
      <c r="I51" s="16" t="s">
        <v>66</v>
      </c>
      <c r="J51" s="99"/>
      <c r="K51" s="99"/>
      <c r="L51" s="99"/>
      <c r="M51" s="100"/>
      <c r="N51" s="17" t="s">
        <v>24</v>
      </c>
      <c r="O51" s="101"/>
      <c r="P51" s="101"/>
      <c r="Q51" s="101"/>
      <c r="R51" s="102"/>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row>
    <row r="52" spans="1:59" s="19" customFormat="1" ht="16.5" thickBot="1" x14ac:dyDescent="0.3">
      <c r="A52" s="75" t="s">
        <v>11</v>
      </c>
      <c r="B52" s="76" t="s">
        <v>15</v>
      </c>
      <c r="C52" s="77" t="s">
        <v>10</v>
      </c>
      <c r="D52" s="180" t="s">
        <v>67</v>
      </c>
      <c r="E52" s="181" t="s">
        <v>49</v>
      </c>
      <c r="F52" s="181" t="s">
        <v>50</v>
      </c>
      <c r="G52" s="182" t="s">
        <v>68</v>
      </c>
      <c r="H52" s="183" t="s">
        <v>69</v>
      </c>
      <c r="I52" s="180" t="s">
        <v>67</v>
      </c>
      <c r="J52" s="181" t="s">
        <v>49</v>
      </c>
      <c r="K52" s="181" t="s">
        <v>50</v>
      </c>
      <c r="L52" s="182" t="s">
        <v>68</v>
      </c>
      <c r="M52" s="183" t="s">
        <v>69</v>
      </c>
      <c r="N52" s="180" t="s">
        <v>21</v>
      </c>
      <c r="O52" s="181" t="s">
        <v>33</v>
      </c>
      <c r="P52" s="181" t="s">
        <v>35</v>
      </c>
      <c r="Q52" s="182" t="s">
        <v>22</v>
      </c>
      <c r="R52" s="184" t="s">
        <v>25</v>
      </c>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row>
    <row r="53" spans="1:59" x14ac:dyDescent="0.25">
      <c r="A53" s="43" t="s">
        <v>57</v>
      </c>
      <c r="B53" s="42" t="s">
        <v>26</v>
      </c>
      <c r="C53" s="142"/>
      <c r="D53" s="23">
        <f>SUM(D54:D57)</f>
        <v>220546</v>
      </c>
      <c r="E53" s="24">
        <f t="shared" ref="E53:M53" si="53">SUM(E54:E57)</f>
        <v>5966</v>
      </c>
      <c r="F53" s="24">
        <f t="shared" si="53"/>
        <v>166313</v>
      </c>
      <c r="G53" s="24">
        <f t="shared" si="53"/>
        <v>48267</v>
      </c>
      <c r="H53" s="25">
        <f t="shared" si="53"/>
        <v>49067</v>
      </c>
      <c r="I53" s="23">
        <f t="shared" si="53"/>
        <v>230979</v>
      </c>
      <c r="J53" s="24">
        <f t="shared" si="53"/>
        <v>8216</v>
      </c>
      <c r="K53" s="24">
        <f t="shared" si="53"/>
        <v>173261</v>
      </c>
      <c r="L53" s="24">
        <f t="shared" si="53"/>
        <v>49502</v>
      </c>
      <c r="M53" s="25">
        <f t="shared" si="53"/>
        <v>50133</v>
      </c>
      <c r="N53" s="23">
        <f t="shared" ref="N53:N87" si="54">I53-D53</f>
        <v>10433</v>
      </c>
      <c r="O53" s="24">
        <f t="shared" ref="O53:O87" si="55">J53-E53</f>
        <v>2250</v>
      </c>
      <c r="P53" s="24">
        <f t="shared" ref="P53:P87" si="56">K53-F53</f>
        <v>6948</v>
      </c>
      <c r="Q53" s="24">
        <f t="shared" ref="Q53:Q87" si="57">L53-G53</f>
        <v>1235</v>
      </c>
      <c r="R53" s="25">
        <f t="shared" ref="R53:R87" si="58">M53-H53</f>
        <v>1066</v>
      </c>
      <c r="S53" s="78"/>
    </row>
    <row r="54" spans="1:59" x14ac:dyDescent="0.25">
      <c r="A54" s="43" t="s">
        <v>57</v>
      </c>
      <c r="B54" s="185" t="s">
        <v>9</v>
      </c>
      <c r="C54" s="28" t="s">
        <v>6</v>
      </c>
      <c r="D54" s="29">
        <f>SUM(E54:G54)</f>
        <v>96924</v>
      </c>
      <c r="E54" s="30">
        <v>0</v>
      </c>
      <c r="F54" s="30">
        <v>48774</v>
      </c>
      <c r="G54" s="30">
        <v>48150</v>
      </c>
      <c r="H54" s="31">
        <v>17448</v>
      </c>
      <c r="I54" s="29">
        <f t="shared" ref="I54:I57" si="59">SUM(J54:L54)</f>
        <v>99410</v>
      </c>
      <c r="J54" s="30">
        <v>0</v>
      </c>
      <c r="K54" s="30">
        <v>50025</v>
      </c>
      <c r="L54" s="30">
        <v>49385</v>
      </c>
      <c r="M54" s="31">
        <v>17448</v>
      </c>
      <c r="N54" s="29">
        <f t="shared" si="54"/>
        <v>2486</v>
      </c>
      <c r="O54" s="30">
        <f t="shared" si="55"/>
        <v>0</v>
      </c>
      <c r="P54" s="30">
        <f t="shared" si="56"/>
        <v>1251</v>
      </c>
      <c r="Q54" s="30">
        <f t="shared" si="57"/>
        <v>1235</v>
      </c>
      <c r="R54" s="31">
        <f t="shared" si="58"/>
        <v>0</v>
      </c>
    </row>
    <row r="55" spans="1:59" x14ac:dyDescent="0.25">
      <c r="A55" s="43" t="s">
        <v>57</v>
      </c>
      <c r="B55" s="185" t="s">
        <v>9</v>
      </c>
      <c r="C55" s="28" t="s">
        <v>8</v>
      </c>
      <c r="D55" s="29">
        <f t="shared" ref="D55:D57" si="60">SUM(E55:G55)</f>
        <v>123011</v>
      </c>
      <c r="E55" s="30">
        <v>5948</v>
      </c>
      <c r="F55" s="30">
        <v>117063</v>
      </c>
      <c r="G55" s="30">
        <v>0</v>
      </c>
      <c r="H55" s="31">
        <v>31312</v>
      </c>
      <c r="I55" s="29">
        <f t="shared" si="59"/>
        <v>130940</v>
      </c>
      <c r="J55" s="30">
        <v>8192</v>
      </c>
      <c r="K55" s="30">
        <v>122748</v>
      </c>
      <c r="L55" s="30">
        <v>0</v>
      </c>
      <c r="M55" s="31">
        <v>32370</v>
      </c>
      <c r="N55" s="29">
        <f t="shared" si="54"/>
        <v>7929</v>
      </c>
      <c r="O55" s="30">
        <f t="shared" si="55"/>
        <v>2244</v>
      </c>
      <c r="P55" s="30">
        <f t="shared" si="56"/>
        <v>5685</v>
      </c>
      <c r="Q55" s="30">
        <f t="shared" si="57"/>
        <v>0</v>
      </c>
      <c r="R55" s="31">
        <f t="shared" si="58"/>
        <v>1058</v>
      </c>
    </row>
    <row r="56" spans="1:59" x14ac:dyDescent="0.25">
      <c r="A56" s="43" t="s">
        <v>57</v>
      </c>
      <c r="B56" s="185" t="s">
        <v>7</v>
      </c>
      <c r="C56" s="28" t="s">
        <v>6</v>
      </c>
      <c r="D56" s="29">
        <f t="shared" si="60"/>
        <v>238</v>
      </c>
      <c r="E56" s="30">
        <v>0</v>
      </c>
      <c r="F56" s="30">
        <v>121</v>
      </c>
      <c r="G56" s="30">
        <v>117</v>
      </c>
      <c r="H56" s="31">
        <v>92</v>
      </c>
      <c r="I56" s="29">
        <f t="shared" si="59"/>
        <v>239</v>
      </c>
      <c r="J56" s="30">
        <v>0</v>
      </c>
      <c r="K56" s="30">
        <v>122</v>
      </c>
      <c r="L56" s="30">
        <v>117</v>
      </c>
      <c r="M56" s="31">
        <v>92</v>
      </c>
      <c r="N56" s="29">
        <f t="shared" si="54"/>
        <v>1</v>
      </c>
      <c r="O56" s="30">
        <f t="shared" si="55"/>
        <v>0</v>
      </c>
      <c r="P56" s="30">
        <f t="shared" si="56"/>
        <v>1</v>
      </c>
      <c r="Q56" s="30">
        <f t="shared" si="57"/>
        <v>0</v>
      </c>
      <c r="R56" s="31">
        <f t="shared" si="58"/>
        <v>0</v>
      </c>
    </row>
    <row r="57" spans="1:59" ht="16.5" thickBot="1" x14ac:dyDescent="0.3">
      <c r="A57" s="46" t="s">
        <v>57</v>
      </c>
      <c r="B57" s="186" t="s">
        <v>7</v>
      </c>
      <c r="C57" s="34" t="s">
        <v>5</v>
      </c>
      <c r="D57" s="35">
        <f t="shared" si="60"/>
        <v>373</v>
      </c>
      <c r="E57" s="36">
        <v>18</v>
      </c>
      <c r="F57" s="36">
        <v>355</v>
      </c>
      <c r="G57" s="36">
        <v>0</v>
      </c>
      <c r="H57" s="37">
        <v>215</v>
      </c>
      <c r="I57" s="35">
        <f t="shared" si="59"/>
        <v>390</v>
      </c>
      <c r="J57" s="36">
        <v>24</v>
      </c>
      <c r="K57" s="36">
        <v>366</v>
      </c>
      <c r="L57" s="36">
        <v>0</v>
      </c>
      <c r="M57" s="37">
        <v>223</v>
      </c>
      <c r="N57" s="35">
        <f t="shared" si="54"/>
        <v>17</v>
      </c>
      <c r="O57" s="36">
        <f t="shared" si="55"/>
        <v>6</v>
      </c>
      <c r="P57" s="36">
        <f t="shared" si="56"/>
        <v>11</v>
      </c>
      <c r="Q57" s="36">
        <f t="shared" si="57"/>
        <v>0</v>
      </c>
      <c r="R57" s="37">
        <f t="shared" si="58"/>
        <v>8</v>
      </c>
    </row>
    <row r="58" spans="1:59" x14ac:dyDescent="0.25">
      <c r="A58" s="104" t="s">
        <v>58</v>
      </c>
      <c r="B58" s="187" t="s">
        <v>30</v>
      </c>
      <c r="C58" s="143"/>
      <c r="D58" s="23">
        <f>SUM(D59:D62)</f>
        <v>29548</v>
      </c>
      <c r="E58" s="24">
        <f t="shared" ref="E58:M58" si="61">SUM(E59:E62)</f>
        <v>841</v>
      </c>
      <c r="F58" s="24">
        <f t="shared" si="61"/>
        <v>24501</v>
      </c>
      <c r="G58" s="24">
        <f t="shared" si="61"/>
        <v>4206</v>
      </c>
      <c r="H58" s="25">
        <f t="shared" si="61"/>
        <v>35976</v>
      </c>
      <c r="I58" s="23">
        <f t="shared" si="61"/>
        <v>31207</v>
      </c>
      <c r="J58" s="24">
        <f t="shared" si="61"/>
        <v>1162</v>
      </c>
      <c r="K58" s="24">
        <f t="shared" si="61"/>
        <v>25686</v>
      </c>
      <c r="L58" s="24">
        <f t="shared" si="61"/>
        <v>4359</v>
      </c>
      <c r="M58" s="25">
        <f t="shared" si="61"/>
        <v>36784</v>
      </c>
      <c r="N58" s="23">
        <f t="shared" si="54"/>
        <v>1659</v>
      </c>
      <c r="O58" s="24">
        <f t="shared" si="55"/>
        <v>321</v>
      </c>
      <c r="P58" s="24">
        <f t="shared" si="56"/>
        <v>1185</v>
      </c>
      <c r="Q58" s="24">
        <f t="shared" si="57"/>
        <v>153</v>
      </c>
      <c r="R58" s="25">
        <f t="shared" si="58"/>
        <v>808</v>
      </c>
    </row>
    <row r="59" spans="1:59" s="39" customFormat="1" x14ac:dyDescent="0.25">
      <c r="A59" s="79" t="s">
        <v>58</v>
      </c>
      <c r="B59" s="185" t="s">
        <v>9</v>
      </c>
      <c r="C59" s="28" t="s">
        <v>6</v>
      </c>
      <c r="D59" s="29">
        <f t="shared" ref="D59:D62" si="62">SUM(E59:G59)</f>
        <v>13911</v>
      </c>
      <c r="E59" s="30">
        <v>0</v>
      </c>
      <c r="F59" s="30">
        <v>9780</v>
      </c>
      <c r="G59" s="30">
        <v>4131</v>
      </c>
      <c r="H59" s="31">
        <v>12865</v>
      </c>
      <c r="I59" s="29">
        <f t="shared" ref="I59:I62" si="63">SUM(J59:L59)</f>
        <v>12496</v>
      </c>
      <c r="J59" s="30">
        <v>0</v>
      </c>
      <c r="K59" s="30">
        <v>8206</v>
      </c>
      <c r="L59" s="30">
        <v>4290</v>
      </c>
      <c r="M59" s="31">
        <v>12865</v>
      </c>
      <c r="N59" s="29">
        <f t="shared" si="54"/>
        <v>-1415</v>
      </c>
      <c r="O59" s="30">
        <f t="shared" si="55"/>
        <v>0</v>
      </c>
      <c r="P59" s="30">
        <f t="shared" si="56"/>
        <v>-1574</v>
      </c>
      <c r="Q59" s="30">
        <f t="shared" si="57"/>
        <v>159</v>
      </c>
      <c r="R59" s="31">
        <f t="shared" si="58"/>
        <v>0</v>
      </c>
    </row>
    <row r="60" spans="1:59" s="39" customFormat="1" x14ac:dyDescent="0.25">
      <c r="A60" s="80" t="s">
        <v>58</v>
      </c>
      <c r="B60" s="185" t="s">
        <v>9</v>
      </c>
      <c r="C60" s="28" t="s">
        <v>8</v>
      </c>
      <c r="D60" s="29">
        <f t="shared" si="62"/>
        <v>15310</v>
      </c>
      <c r="E60" s="30">
        <v>833</v>
      </c>
      <c r="F60" s="30">
        <v>14477</v>
      </c>
      <c r="G60" s="30">
        <v>0</v>
      </c>
      <c r="H60" s="31">
        <v>22782</v>
      </c>
      <c r="I60" s="29">
        <f>SUM(J60:L60)</f>
        <v>18400</v>
      </c>
      <c r="J60" s="30">
        <v>1152</v>
      </c>
      <c r="K60" s="30">
        <v>17248</v>
      </c>
      <c r="L60" s="30">
        <v>0</v>
      </c>
      <c r="M60" s="31">
        <v>23586</v>
      </c>
      <c r="N60" s="29">
        <f t="shared" si="54"/>
        <v>3090</v>
      </c>
      <c r="O60" s="30">
        <f t="shared" si="55"/>
        <v>319</v>
      </c>
      <c r="P60" s="30">
        <f t="shared" si="56"/>
        <v>2771</v>
      </c>
      <c r="Q60" s="30">
        <f t="shared" si="57"/>
        <v>0</v>
      </c>
      <c r="R60" s="31">
        <f t="shared" si="58"/>
        <v>804</v>
      </c>
    </row>
    <row r="61" spans="1:59" s="39" customFormat="1" x14ac:dyDescent="0.25">
      <c r="A61" s="80" t="s">
        <v>58</v>
      </c>
      <c r="B61" s="185" t="s">
        <v>7</v>
      </c>
      <c r="C61" s="28" t="s">
        <v>6</v>
      </c>
      <c r="D61" s="29">
        <f t="shared" si="62"/>
        <v>179</v>
      </c>
      <c r="E61" s="30">
        <v>0</v>
      </c>
      <c r="F61" s="30">
        <v>104</v>
      </c>
      <c r="G61" s="30">
        <v>75</v>
      </c>
      <c r="H61" s="31">
        <v>146</v>
      </c>
      <c r="I61" s="29">
        <f t="shared" si="63"/>
        <v>143</v>
      </c>
      <c r="J61" s="30">
        <v>0</v>
      </c>
      <c r="K61" s="30">
        <v>74</v>
      </c>
      <c r="L61" s="30">
        <v>69</v>
      </c>
      <c r="M61" s="31">
        <v>146</v>
      </c>
      <c r="N61" s="29">
        <f t="shared" si="54"/>
        <v>-36</v>
      </c>
      <c r="O61" s="30">
        <f t="shared" si="55"/>
        <v>0</v>
      </c>
      <c r="P61" s="30">
        <f t="shared" si="56"/>
        <v>-30</v>
      </c>
      <c r="Q61" s="30">
        <f t="shared" si="57"/>
        <v>-6</v>
      </c>
      <c r="R61" s="31">
        <f t="shared" si="58"/>
        <v>0</v>
      </c>
    </row>
    <row r="62" spans="1:59" s="39" customFormat="1" ht="16.5" thickBot="1" x14ac:dyDescent="0.3">
      <c r="A62" s="81" t="s">
        <v>58</v>
      </c>
      <c r="B62" s="186" t="s">
        <v>7</v>
      </c>
      <c r="C62" s="34" t="s">
        <v>5</v>
      </c>
      <c r="D62" s="35">
        <f t="shared" si="62"/>
        <v>148</v>
      </c>
      <c r="E62" s="36">
        <v>8</v>
      </c>
      <c r="F62" s="36">
        <v>140</v>
      </c>
      <c r="G62" s="36">
        <v>0</v>
      </c>
      <c r="H62" s="37">
        <v>183</v>
      </c>
      <c r="I62" s="35">
        <f t="shared" si="63"/>
        <v>168</v>
      </c>
      <c r="J62" s="36">
        <v>10</v>
      </c>
      <c r="K62" s="36">
        <v>158</v>
      </c>
      <c r="L62" s="36">
        <v>0</v>
      </c>
      <c r="M62" s="37">
        <v>187</v>
      </c>
      <c r="N62" s="35">
        <f t="shared" si="54"/>
        <v>20</v>
      </c>
      <c r="O62" s="36">
        <f t="shared" si="55"/>
        <v>2</v>
      </c>
      <c r="P62" s="36">
        <f t="shared" si="56"/>
        <v>18</v>
      </c>
      <c r="Q62" s="36">
        <f t="shared" si="57"/>
        <v>0</v>
      </c>
      <c r="R62" s="37">
        <f t="shared" si="58"/>
        <v>4</v>
      </c>
    </row>
    <row r="63" spans="1:59" s="39" customFormat="1" x14ac:dyDescent="0.25">
      <c r="A63" s="80" t="s">
        <v>59</v>
      </c>
      <c r="B63" s="188" t="s">
        <v>29</v>
      </c>
      <c r="C63" s="144"/>
      <c r="D63" s="23">
        <f>SUM(D64:D67)</f>
        <v>9847</v>
      </c>
      <c r="E63" s="24">
        <f t="shared" ref="E63:M63" si="64">SUM(E64:E67)</f>
        <v>1404</v>
      </c>
      <c r="F63" s="24">
        <f t="shared" si="64"/>
        <v>8293</v>
      </c>
      <c r="G63" s="24">
        <f t="shared" si="64"/>
        <v>150</v>
      </c>
      <c r="H63" s="48">
        <f t="shared" si="64"/>
        <v>6252</v>
      </c>
      <c r="I63" s="23">
        <f t="shared" si="64"/>
        <v>10029</v>
      </c>
      <c r="J63" s="24">
        <f t="shared" si="64"/>
        <v>1503</v>
      </c>
      <c r="K63" s="24">
        <f t="shared" si="64"/>
        <v>8373</v>
      </c>
      <c r="L63" s="24">
        <f t="shared" si="64"/>
        <v>153</v>
      </c>
      <c r="M63" s="49">
        <f t="shared" si="64"/>
        <v>6323</v>
      </c>
      <c r="N63" s="23">
        <f t="shared" si="54"/>
        <v>182</v>
      </c>
      <c r="O63" s="24">
        <f t="shared" si="55"/>
        <v>99</v>
      </c>
      <c r="P63" s="24">
        <f t="shared" si="56"/>
        <v>80</v>
      </c>
      <c r="Q63" s="24">
        <f t="shared" si="57"/>
        <v>3</v>
      </c>
      <c r="R63" s="49">
        <f t="shared" si="58"/>
        <v>71</v>
      </c>
    </row>
    <row r="64" spans="1:59" s="39" customFormat="1" x14ac:dyDescent="0.25">
      <c r="A64" s="80" t="s">
        <v>59</v>
      </c>
      <c r="B64" s="189" t="s">
        <v>9</v>
      </c>
      <c r="C64" s="44" t="s">
        <v>6</v>
      </c>
      <c r="D64" s="29">
        <f t="shared" ref="D64:D67" si="65">SUM(E64:G64)</f>
        <v>3693</v>
      </c>
      <c r="E64" s="30">
        <v>1125</v>
      </c>
      <c r="F64" s="30">
        <v>2568</v>
      </c>
      <c r="G64" s="30">
        <v>0</v>
      </c>
      <c r="H64" s="31">
        <v>2016</v>
      </c>
      <c r="I64" s="29">
        <f t="shared" ref="I64:I67" si="66">SUM(J64:L64)</f>
        <v>3696</v>
      </c>
      <c r="J64" s="30">
        <v>1127</v>
      </c>
      <c r="K64" s="30">
        <v>2569</v>
      </c>
      <c r="L64" s="30">
        <v>0</v>
      </c>
      <c r="M64" s="31">
        <v>2021</v>
      </c>
      <c r="N64" s="29">
        <f t="shared" si="54"/>
        <v>3</v>
      </c>
      <c r="O64" s="30">
        <f t="shared" si="55"/>
        <v>2</v>
      </c>
      <c r="P64" s="30">
        <f t="shared" si="56"/>
        <v>1</v>
      </c>
      <c r="Q64" s="30">
        <f t="shared" si="57"/>
        <v>0</v>
      </c>
      <c r="R64" s="83">
        <f t="shared" si="58"/>
        <v>5</v>
      </c>
    </row>
    <row r="65" spans="1:59" s="39" customFormat="1" x14ac:dyDescent="0.25">
      <c r="A65" s="80" t="s">
        <v>59</v>
      </c>
      <c r="B65" s="189" t="s">
        <v>9</v>
      </c>
      <c r="C65" s="44" t="s">
        <v>8</v>
      </c>
      <c r="D65" s="29">
        <f t="shared" si="65"/>
        <v>5497</v>
      </c>
      <c r="E65" s="30">
        <v>262</v>
      </c>
      <c r="F65" s="30">
        <v>5235</v>
      </c>
      <c r="G65" s="30">
        <v>0</v>
      </c>
      <c r="H65" s="31">
        <v>3890</v>
      </c>
      <c r="I65" s="29">
        <f t="shared" si="66"/>
        <v>5641</v>
      </c>
      <c r="J65" s="30">
        <v>352</v>
      </c>
      <c r="K65" s="30">
        <v>5289</v>
      </c>
      <c r="L65" s="30">
        <v>0</v>
      </c>
      <c r="M65" s="31">
        <v>3948</v>
      </c>
      <c r="N65" s="29">
        <f t="shared" si="54"/>
        <v>144</v>
      </c>
      <c r="O65" s="30">
        <f t="shared" si="55"/>
        <v>90</v>
      </c>
      <c r="P65" s="30">
        <f t="shared" si="56"/>
        <v>54</v>
      </c>
      <c r="Q65" s="30">
        <f t="shared" si="57"/>
        <v>0</v>
      </c>
      <c r="R65" s="83">
        <f t="shared" si="58"/>
        <v>58</v>
      </c>
    </row>
    <row r="66" spans="1:59" s="39" customFormat="1" x14ac:dyDescent="0.25">
      <c r="A66" s="80" t="s">
        <v>59</v>
      </c>
      <c r="B66" s="189" t="s">
        <v>31</v>
      </c>
      <c r="C66" s="44" t="s">
        <v>6</v>
      </c>
      <c r="D66" s="29">
        <f t="shared" si="65"/>
        <v>307</v>
      </c>
      <c r="E66" s="30">
        <v>0</v>
      </c>
      <c r="F66" s="30">
        <v>157</v>
      </c>
      <c r="G66" s="30">
        <v>150</v>
      </c>
      <c r="H66" s="31">
        <v>136</v>
      </c>
      <c r="I66" s="29">
        <f t="shared" si="66"/>
        <v>313</v>
      </c>
      <c r="J66" s="30">
        <v>0</v>
      </c>
      <c r="K66" s="30">
        <v>160</v>
      </c>
      <c r="L66" s="30">
        <v>153</v>
      </c>
      <c r="M66" s="31">
        <v>136</v>
      </c>
      <c r="N66" s="29">
        <f t="shared" si="54"/>
        <v>6</v>
      </c>
      <c r="O66" s="30">
        <f t="shared" si="55"/>
        <v>0</v>
      </c>
      <c r="P66" s="30">
        <f t="shared" si="56"/>
        <v>3</v>
      </c>
      <c r="Q66" s="30">
        <f t="shared" si="57"/>
        <v>3</v>
      </c>
      <c r="R66" s="83">
        <f t="shared" si="58"/>
        <v>0</v>
      </c>
    </row>
    <row r="67" spans="1:59" s="39" customFormat="1" ht="16.5" thickBot="1" x14ac:dyDescent="0.3">
      <c r="A67" s="81" t="s">
        <v>59</v>
      </c>
      <c r="B67" s="189" t="s">
        <v>7</v>
      </c>
      <c r="C67" s="44" t="s">
        <v>8</v>
      </c>
      <c r="D67" s="35">
        <f t="shared" si="65"/>
        <v>350</v>
      </c>
      <c r="E67" s="36">
        <v>17</v>
      </c>
      <c r="F67" s="36">
        <v>333</v>
      </c>
      <c r="G67" s="36">
        <v>0</v>
      </c>
      <c r="H67" s="37">
        <v>210</v>
      </c>
      <c r="I67" s="35">
        <f t="shared" si="66"/>
        <v>379</v>
      </c>
      <c r="J67" s="36">
        <v>24</v>
      </c>
      <c r="K67" s="36">
        <v>355</v>
      </c>
      <c r="L67" s="36">
        <v>0</v>
      </c>
      <c r="M67" s="37">
        <v>218</v>
      </c>
      <c r="N67" s="35">
        <f t="shared" si="54"/>
        <v>29</v>
      </c>
      <c r="O67" s="36">
        <f t="shared" si="55"/>
        <v>7</v>
      </c>
      <c r="P67" s="36">
        <f t="shared" si="56"/>
        <v>22</v>
      </c>
      <c r="Q67" s="36">
        <f t="shared" si="57"/>
        <v>0</v>
      </c>
      <c r="R67" s="84">
        <f t="shared" si="58"/>
        <v>8</v>
      </c>
    </row>
    <row r="68" spans="1:59" s="39" customFormat="1" ht="15.75" customHeight="1" x14ac:dyDescent="0.25">
      <c r="A68" s="79" t="s">
        <v>60</v>
      </c>
      <c r="B68" s="21" t="s">
        <v>27</v>
      </c>
      <c r="C68" s="145"/>
      <c r="D68" s="23">
        <f>SUM(D69:D70)</f>
        <v>1830</v>
      </c>
      <c r="E68" s="24">
        <f t="shared" ref="E68:M68" si="67">SUM(E69:E70)</f>
        <v>39</v>
      </c>
      <c r="F68" s="24">
        <f t="shared" si="67"/>
        <v>1277</v>
      </c>
      <c r="G68" s="24">
        <f t="shared" si="67"/>
        <v>514</v>
      </c>
      <c r="H68" s="25">
        <f t="shared" si="67"/>
        <v>361</v>
      </c>
      <c r="I68" s="23">
        <f t="shared" si="67"/>
        <v>1924</v>
      </c>
      <c r="J68" s="24">
        <f t="shared" si="67"/>
        <v>53</v>
      </c>
      <c r="K68" s="24">
        <f t="shared" si="67"/>
        <v>1344</v>
      </c>
      <c r="L68" s="24">
        <f t="shared" si="67"/>
        <v>527</v>
      </c>
      <c r="M68" s="25">
        <f t="shared" si="67"/>
        <v>370</v>
      </c>
      <c r="N68" s="23">
        <f t="shared" si="54"/>
        <v>94</v>
      </c>
      <c r="O68" s="24">
        <f t="shared" si="55"/>
        <v>14</v>
      </c>
      <c r="P68" s="24">
        <f t="shared" si="56"/>
        <v>67</v>
      </c>
      <c r="Q68" s="24">
        <f t="shared" si="57"/>
        <v>13</v>
      </c>
      <c r="R68" s="25">
        <f t="shared" si="58"/>
        <v>9</v>
      </c>
    </row>
    <row r="69" spans="1:59" s="45" customFormat="1" x14ac:dyDescent="0.25">
      <c r="A69" s="79" t="s">
        <v>60</v>
      </c>
      <c r="B69" s="27" t="s">
        <v>7</v>
      </c>
      <c r="C69" s="44" t="s">
        <v>6</v>
      </c>
      <c r="D69" s="29">
        <f t="shared" ref="D69:D70" si="68">SUM(E69:G69)</f>
        <v>1041</v>
      </c>
      <c r="E69" s="30">
        <v>0</v>
      </c>
      <c r="F69" s="30">
        <v>527</v>
      </c>
      <c r="G69" s="30">
        <v>514</v>
      </c>
      <c r="H69" s="31">
        <v>153</v>
      </c>
      <c r="I69" s="29">
        <f t="shared" ref="I69:I70" si="69">SUM(J69:L69)</f>
        <v>1068</v>
      </c>
      <c r="J69" s="30">
        <v>0</v>
      </c>
      <c r="K69" s="30">
        <v>541</v>
      </c>
      <c r="L69" s="30">
        <v>527</v>
      </c>
      <c r="M69" s="31">
        <v>153</v>
      </c>
      <c r="N69" s="29">
        <f t="shared" si="54"/>
        <v>27</v>
      </c>
      <c r="O69" s="30">
        <f t="shared" si="55"/>
        <v>0</v>
      </c>
      <c r="P69" s="30">
        <f t="shared" si="56"/>
        <v>14</v>
      </c>
      <c r="Q69" s="30">
        <f t="shared" si="57"/>
        <v>13</v>
      </c>
      <c r="R69" s="31">
        <f t="shared" si="58"/>
        <v>0</v>
      </c>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row>
    <row r="70" spans="1:59" s="45" customFormat="1" ht="16.5" thickBot="1" x14ac:dyDescent="0.3">
      <c r="A70" s="82" t="s">
        <v>60</v>
      </c>
      <c r="B70" s="27" t="s">
        <v>7</v>
      </c>
      <c r="C70" s="44" t="s">
        <v>8</v>
      </c>
      <c r="D70" s="35">
        <f t="shared" si="68"/>
        <v>789</v>
      </c>
      <c r="E70" s="36">
        <v>39</v>
      </c>
      <c r="F70" s="36">
        <v>750</v>
      </c>
      <c r="G70" s="36">
        <v>0</v>
      </c>
      <c r="H70" s="37">
        <v>208</v>
      </c>
      <c r="I70" s="35">
        <f t="shared" si="69"/>
        <v>856</v>
      </c>
      <c r="J70" s="36">
        <v>53</v>
      </c>
      <c r="K70" s="36">
        <v>803</v>
      </c>
      <c r="L70" s="36">
        <v>0</v>
      </c>
      <c r="M70" s="37">
        <v>217</v>
      </c>
      <c r="N70" s="35">
        <f t="shared" si="54"/>
        <v>67</v>
      </c>
      <c r="O70" s="36">
        <f t="shared" si="55"/>
        <v>14</v>
      </c>
      <c r="P70" s="36">
        <f t="shared" si="56"/>
        <v>53</v>
      </c>
      <c r="Q70" s="36">
        <f t="shared" si="57"/>
        <v>0</v>
      </c>
      <c r="R70" s="37">
        <f t="shared" si="58"/>
        <v>9</v>
      </c>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row>
    <row r="71" spans="1:59" s="162" customFormat="1" x14ac:dyDescent="0.25">
      <c r="A71" s="190" t="s">
        <v>61</v>
      </c>
      <c r="B71" s="191" t="s">
        <v>55</v>
      </c>
      <c r="C71" s="192"/>
      <c r="D71" s="193">
        <f t="shared" ref="D71:M71" si="70">SUM(D72:D75)</f>
        <v>426342</v>
      </c>
      <c r="E71" s="194">
        <f t="shared" si="70"/>
        <v>76172</v>
      </c>
      <c r="F71" s="194">
        <f t="shared" si="70"/>
        <v>296693</v>
      </c>
      <c r="G71" s="194">
        <f t="shared" si="70"/>
        <v>53477</v>
      </c>
      <c r="H71" s="195">
        <f t="shared" si="70"/>
        <v>0</v>
      </c>
      <c r="I71" s="193">
        <f t="shared" si="70"/>
        <v>1199462</v>
      </c>
      <c r="J71" s="194">
        <f t="shared" si="70"/>
        <v>209808</v>
      </c>
      <c r="K71" s="194">
        <f t="shared" si="70"/>
        <v>829760</v>
      </c>
      <c r="L71" s="194">
        <f t="shared" si="70"/>
        <v>159894</v>
      </c>
      <c r="M71" s="195">
        <f t="shared" si="70"/>
        <v>0</v>
      </c>
      <c r="N71" s="193">
        <f t="shared" ref="N71:N83" si="71">I71-D71</f>
        <v>773120</v>
      </c>
      <c r="O71" s="194">
        <f t="shared" ref="O71:O83" si="72">J71-E71</f>
        <v>133636</v>
      </c>
      <c r="P71" s="194">
        <f t="shared" ref="P71:P83" si="73">K71-F71</f>
        <v>533067</v>
      </c>
      <c r="Q71" s="194">
        <f t="shared" ref="Q71:Q83" si="74">L71-G71</f>
        <v>106417</v>
      </c>
      <c r="R71" s="195">
        <f t="shared" ref="R71:R83" si="75">M71-H71</f>
        <v>0</v>
      </c>
      <c r="S71" s="39"/>
      <c r="T71" s="39"/>
      <c r="U71" s="39"/>
      <c r="V71" s="39"/>
      <c r="W71" s="39"/>
      <c r="X71" s="39"/>
      <c r="Y71" s="39"/>
      <c r="Z71" s="39"/>
      <c r="AA71" s="39"/>
      <c r="AB71" s="39"/>
      <c r="AC71" s="39"/>
      <c r="AD71" s="39"/>
      <c r="AE71" s="39"/>
      <c r="AF71" s="39"/>
      <c r="AG71" s="39"/>
      <c r="AH71" s="39"/>
      <c r="AI71" s="39"/>
      <c r="AJ71" s="39"/>
      <c r="AK71" s="39"/>
      <c r="AL71" s="39"/>
      <c r="AM71" s="39"/>
      <c r="AN71" s="39"/>
      <c r="AO71" s="39"/>
      <c r="AP71" s="39"/>
      <c r="AQ71" s="39"/>
      <c r="AR71" s="39"/>
      <c r="AS71" s="39"/>
      <c r="AT71" s="39"/>
      <c r="AU71" s="39"/>
      <c r="AV71" s="39"/>
      <c r="AW71" s="39"/>
      <c r="AX71" s="39"/>
      <c r="AY71" s="39"/>
      <c r="AZ71" s="39"/>
      <c r="BA71" s="39"/>
      <c r="BB71" s="39"/>
      <c r="BC71" s="39"/>
      <c r="BD71" s="39"/>
      <c r="BE71" s="39"/>
      <c r="BF71" s="39"/>
      <c r="BG71" s="39"/>
    </row>
    <row r="72" spans="1:59" s="162" customFormat="1" x14ac:dyDescent="0.25">
      <c r="A72" s="196" t="s">
        <v>61</v>
      </c>
      <c r="B72" s="197" t="s">
        <v>9</v>
      </c>
      <c r="C72" s="197" t="s">
        <v>6</v>
      </c>
      <c r="D72" s="198">
        <f t="shared" ref="D72:D75" si="76">SUM(E72:G72)</f>
        <v>236713</v>
      </c>
      <c r="E72" s="199">
        <v>68318</v>
      </c>
      <c r="F72" s="199">
        <v>119087</v>
      </c>
      <c r="G72" s="199">
        <v>49308</v>
      </c>
      <c r="H72" s="200">
        <v>0</v>
      </c>
      <c r="I72" s="198">
        <f t="shared" ref="I72:I75" si="77">SUM(J72:L72)</f>
        <v>666104</v>
      </c>
      <c r="J72" s="199">
        <v>183897</v>
      </c>
      <c r="K72" s="199">
        <v>335109</v>
      </c>
      <c r="L72" s="199">
        <v>147098</v>
      </c>
      <c r="M72" s="200">
        <v>0</v>
      </c>
      <c r="N72" s="198">
        <f t="shared" si="71"/>
        <v>429391</v>
      </c>
      <c r="O72" s="199">
        <f t="shared" si="72"/>
        <v>115579</v>
      </c>
      <c r="P72" s="199">
        <f t="shared" si="73"/>
        <v>216022</v>
      </c>
      <c r="Q72" s="199">
        <f t="shared" si="74"/>
        <v>97790</v>
      </c>
      <c r="R72" s="200">
        <f t="shared" si="75"/>
        <v>0</v>
      </c>
      <c r="S72" s="39"/>
      <c r="T72" s="39"/>
      <c r="U72" s="39"/>
      <c r="V72" s="39"/>
      <c r="W72" s="39"/>
      <c r="X72" s="39"/>
      <c r="Y72" s="39"/>
      <c r="Z72" s="39"/>
      <c r="AA72" s="39"/>
      <c r="AB72" s="39"/>
      <c r="AC72" s="39"/>
      <c r="AD72" s="39"/>
      <c r="AE72" s="39"/>
      <c r="AF72" s="39"/>
      <c r="AG72" s="39"/>
      <c r="AH72" s="39"/>
      <c r="AI72" s="39"/>
      <c r="AJ72" s="39"/>
      <c r="AK72" s="39"/>
      <c r="AL72" s="39"/>
      <c r="AM72" s="39"/>
      <c r="AN72" s="39"/>
      <c r="AO72" s="39"/>
      <c r="AP72" s="39"/>
      <c r="AQ72" s="39"/>
      <c r="AR72" s="39"/>
      <c r="AS72" s="39"/>
      <c r="AT72" s="39"/>
      <c r="AU72" s="39"/>
      <c r="AV72" s="39"/>
      <c r="AW72" s="39"/>
      <c r="AX72" s="39"/>
      <c r="AY72" s="39"/>
      <c r="AZ72" s="39"/>
      <c r="BA72" s="39"/>
      <c r="BB72" s="39"/>
      <c r="BC72" s="39"/>
      <c r="BD72" s="39"/>
      <c r="BE72" s="39"/>
      <c r="BF72" s="39"/>
      <c r="BG72" s="39"/>
    </row>
    <row r="73" spans="1:59" s="162" customFormat="1" x14ac:dyDescent="0.25">
      <c r="A73" s="196" t="s">
        <v>61</v>
      </c>
      <c r="B73" s="197" t="s">
        <v>9</v>
      </c>
      <c r="C73" s="197" t="s">
        <v>8</v>
      </c>
      <c r="D73" s="198">
        <f t="shared" si="76"/>
        <v>183450</v>
      </c>
      <c r="E73" s="199">
        <v>7786</v>
      </c>
      <c r="F73" s="199">
        <v>173900</v>
      </c>
      <c r="G73" s="199">
        <v>1764</v>
      </c>
      <c r="H73" s="200">
        <v>0</v>
      </c>
      <c r="I73" s="198">
        <f t="shared" si="77"/>
        <v>516156</v>
      </c>
      <c r="J73" s="199">
        <v>25685</v>
      </c>
      <c r="K73" s="199">
        <v>484368</v>
      </c>
      <c r="L73" s="199">
        <v>6103</v>
      </c>
      <c r="M73" s="200">
        <v>0</v>
      </c>
      <c r="N73" s="198">
        <f t="shared" si="71"/>
        <v>332706</v>
      </c>
      <c r="O73" s="199">
        <f t="shared" si="72"/>
        <v>17899</v>
      </c>
      <c r="P73" s="199">
        <f t="shared" si="73"/>
        <v>310468</v>
      </c>
      <c r="Q73" s="199">
        <f t="shared" si="74"/>
        <v>4339</v>
      </c>
      <c r="R73" s="200">
        <f t="shared" si="75"/>
        <v>0</v>
      </c>
      <c r="S73" s="39"/>
      <c r="T73" s="39"/>
      <c r="U73" s="39"/>
      <c r="V73" s="39"/>
      <c r="W73" s="39"/>
      <c r="X73" s="39"/>
      <c r="Y73" s="39"/>
      <c r="Z73" s="39"/>
      <c r="AA73" s="39"/>
      <c r="AB73" s="39"/>
      <c r="AC73" s="39"/>
      <c r="AD73" s="39"/>
      <c r="AE73" s="39"/>
      <c r="AF73" s="39"/>
      <c r="AG73" s="39"/>
      <c r="AH73" s="39"/>
      <c r="AI73" s="39"/>
      <c r="AJ73" s="39"/>
      <c r="AK73" s="39"/>
      <c r="AL73" s="39"/>
      <c r="AM73" s="39"/>
      <c r="AN73" s="39"/>
      <c r="AO73" s="39"/>
      <c r="AP73" s="39"/>
      <c r="AQ73" s="39"/>
      <c r="AR73" s="39"/>
      <c r="AS73" s="39"/>
      <c r="AT73" s="39"/>
      <c r="AU73" s="39"/>
      <c r="AV73" s="39"/>
      <c r="AW73" s="39"/>
      <c r="AX73" s="39"/>
      <c r="AY73" s="39"/>
      <c r="AZ73" s="39"/>
      <c r="BA73" s="39"/>
      <c r="BB73" s="39"/>
      <c r="BC73" s="39"/>
      <c r="BD73" s="39"/>
      <c r="BE73" s="39"/>
      <c r="BF73" s="39"/>
      <c r="BG73" s="39"/>
    </row>
    <row r="74" spans="1:59" s="162" customFormat="1" x14ac:dyDescent="0.25">
      <c r="A74" s="196" t="s">
        <v>61</v>
      </c>
      <c r="B74" s="197" t="s">
        <v>7</v>
      </c>
      <c r="C74" s="197" t="s">
        <v>6</v>
      </c>
      <c r="D74" s="198">
        <f t="shared" si="76"/>
        <v>4871</v>
      </c>
      <c r="E74" s="199">
        <v>0</v>
      </c>
      <c r="F74" s="199">
        <v>2466</v>
      </c>
      <c r="G74" s="199">
        <v>2405</v>
      </c>
      <c r="H74" s="200">
        <v>0</v>
      </c>
      <c r="I74" s="198">
        <f t="shared" si="77"/>
        <v>13560</v>
      </c>
      <c r="J74" s="199">
        <v>0</v>
      </c>
      <c r="K74" s="199">
        <v>6867</v>
      </c>
      <c r="L74" s="199">
        <v>6693</v>
      </c>
      <c r="M74" s="200">
        <v>0</v>
      </c>
      <c r="N74" s="198">
        <f t="shared" si="71"/>
        <v>8689</v>
      </c>
      <c r="O74" s="199">
        <f t="shared" si="72"/>
        <v>0</v>
      </c>
      <c r="P74" s="199">
        <f t="shared" si="73"/>
        <v>4401</v>
      </c>
      <c r="Q74" s="199">
        <f t="shared" si="74"/>
        <v>4288</v>
      </c>
      <c r="R74" s="200">
        <f t="shared" si="75"/>
        <v>0</v>
      </c>
      <c r="S74" s="39"/>
      <c r="T74" s="39"/>
      <c r="U74" s="39"/>
      <c r="V74" s="39"/>
      <c r="W74" s="39"/>
      <c r="X74" s="39"/>
      <c r="Y74" s="39"/>
      <c r="Z74" s="39"/>
      <c r="AA74" s="39"/>
      <c r="AB74" s="39"/>
      <c r="AC74" s="39"/>
      <c r="AD74" s="39"/>
      <c r="AE74" s="39"/>
      <c r="AF74" s="39"/>
      <c r="AG74" s="39"/>
      <c r="AH74" s="39"/>
      <c r="AI74" s="39"/>
      <c r="AJ74" s="39"/>
      <c r="AK74" s="39"/>
      <c r="AL74" s="39"/>
      <c r="AM74" s="39"/>
      <c r="AN74" s="39"/>
      <c r="AO74" s="39"/>
      <c r="AP74" s="39"/>
      <c r="AQ74" s="39"/>
      <c r="AR74" s="39"/>
      <c r="AS74" s="39"/>
      <c r="AT74" s="39"/>
      <c r="AU74" s="39"/>
      <c r="AV74" s="39"/>
      <c r="AW74" s="39"/>
      <c r="AX74" s="39"/>
      <c r="AY74" s="39"/>
      <c r="AZ74" s="39"/>
      <c r="BA74" s="39"/>
      <c r="BB74" s="39"/>
      <c r="BC74" s="39"/>
      <c r="BD74" s="39"/>
      <c r="BE74" s="39"/>
      <c r="BF74" s="39"/>
      <c r="BG74" s="39"/>
    </row>
    <row r="75" spans="1:59" s="162" customFormat="1" ht="16.5" thickBot="1" x14ac:dyDescent="0.3">
      <c r="A75" s="201" t="s">
        <v>61</v>
      </c>
      <c r="B75" s="202" t="s">
        <v>7</v>
      </c>
      <c r="C75" s="202" t="s">
        <v>5</v>
      </c>
      <c r="D75" s="203">
        <f t="shared" si="76"/>
        <v>1308</v>
      </c>
      <c r="E75" s="204">
        <v>68</v>
      </c>
      <c r="F75" s="204">
        <v>1240</v>
      </c>
      <c r="G75" s="204">
        <v>0</v>
      </c>
      <c r="H75" s="205">
        <v>0</v>
      </c>
      <c r="I75" s="203">
        <f t="shared" si="77"/>
        <v>3642</v>
      </c>
      <c r="J75" s="204">
        <v>226</v>
      </c>
      <c r="K75" s="204">
        <v>3416</v>
      </c>
      <c r="L75" s="204">
        <v>0</v>
      </c>
      <c r="M75" s="205">
        <v>0</v>
      </c>
      <c r="N75" s="203">
        <f t="shared" si="71"/>
        <v>2334</v>
      </c>
      <c r="O75" s="204">
        <f t="shared" si="72"/>
        <v>158</v>
      </c>
      <c r="P75" s="204">
        <f t="shared" si="73"/>
        <v>2176</v>
      </c>
      <c r="Q75" s="204">
        <f t="shared" si="74"/>
        <v>0</v>
      </c>
      <c r="R75" s="205">
        <f t="shared" si="75"/>
        <v>0</v>
      </c>
      <c r="S75" s="39"/>
      <c r="T75" s="39"/>
      <c r="U75" s="39"/>
      <c r="V75" s="39"/>
      <c r="W75" s="39"/>
      <c r="X75" s="39"/>
      <c r="Y75" s="39"/>
      <c r="Z75" s="39"/>
      <c r="AA75" s="39"/>
      <c r="AB75" s="39"/>
      <c r="AC75" s="39"/>
      <c r="AD75" s="39"/>
      <c r="AE75" s="39"/>
      <c r="AF75" s="39"/>
      <c r="AG75" s="39"/>
      <c r="AH75" s="39"/>
      <c r="AI75" s="39"/>
      <c r="AJ75" s="39"/>
      <c r="AK75" s="39"/>
      <c r="AL75" s="39"/>
      <c r="AM75" s="39"/>
      <c r="AN75" s="39"/>
      <c r="AO75" s="39"/>
      <c r="AP75" s="39"/>
      <c r="AQ75" s="39"/>
      <c r="AR75" s="39"/>
      <c r="AS75" s="39"/>
      <c r="AT75" s="39"/>
      <c r="AU75" s="39"/>
      <c r="AV75" s="39"/>
      <c r="AW75" s="39"/>
      <c r="AX75" s="39"/>
      <c r="AY75" s="39"/>
      <c r="AZ75" s="39"/>
      <c r="BA75" s="39"/>
      <c r="BB75" s="39"/>
      <c r="BC75" s="39"/>
      <c r="BD75" s="39"/>
      <c r="BE75" s="39"/>
      <c r="BF75" s="39"/>
      <c r="BG75" s="39"/>
    </row>
    <row r="76" spans="1:59" s="161" customFormat="1" x14ac:dyDescent="0.25">
      <c r="A76" s="20" t="s">
        <v>36</v>
      </c>
      <c r="B76" s="21" t="s">
        <v>62</v>
      </c>
      <c r="C76" s="22"/>
      <c r="D76" s="193">
        <f t="shared" ref="D76:M76" si="78">SUM(D77:D80)</f>
        <v>0</v>
      </c>
      <c r="E76" s="194">
        <f t="shared" si="78"/>
        <v>0</v>
      </c>
      <c r="F76" s="194">
        <f t="shared" si="78"/>
        <v>0</v>
      </c>
      <c r="G76" s="194">
        <f t="shared" si="78"/>
        <v>0</v>
      </c>
      <c r="H76" s="195">
        <f t="shared" si="78"/>
        <v>0</v>
      </c>
      <c r="I76" s="193">
        <f t="shared" si="78"/>
        <v>0</v>
      </c>
      <c r="J76" s="194">
        <f t="shared" si="78"/>
        <v>0</v>
      </c>
      <c r="K76" s="194">
        <f t="shared" si="78"/>
        <v>0</v>
      </c>
      <c r="L76" s="194">
        <f t="shared" si="78"/>
        <v>0</v>
      </c>
      <c r="M76" s="195">
        <f t="shared" si="78"/>
        <v>0</v>
      </c>
      <c r="N76" s="193">
        <f t="shared" ref="N76:N80" si="79">I76-D76</f>
        <v>0</v>
      </c>
      <c r="O76" s="194">
        <f t="shared" ref="O76:O80" si="80">J76-E76</f>
        <v>0</v>
      </c>
      <c r="P76" s="194">
        <f t="shared" ref="P76:P80" si="81">K76-F76</f>
        <v>0</v>
      </c>
      <c r="Q76" s="194">
        <f t="shared" ref="Q76:Q80" si="82">L76-G76</f>
        <v>0</v>
      </c>
      <c r="R76" s="85">
        <f t="shared" si="75"/>
        <v>0</v>
      </c>
    </row>
    <row r="77" spans="1:59" s="161" customFormat="1" x14ac:dyDescent="0.25">
      <c r="A77" s="43" t="s">
        <v>36</v>
      </c>
      <c r="B77" s="27" t="s">
        <v>9</v>
      </c>
      <c r="C77" s="150" t="s">
        <v>6</v>
      </c>
      <c r="D77" s="198">
        <f t="shared" ref="D77:D80" si="83">SUM(E77:G77)</f>
        <v>0</v>
      </c>
      <c r="E77" s="199">
        <v>0</v>
      </c>
      <c r="F77" s="199">
        <v>0</v>
      </c>
      <c r="G77" s="199">
        <v>0</v>
      </c>
      <c r="H77" s="200">
        <v>0</v>
      </c>
      <c r="I77" s="198">
        <f t="shared" ref="I77:I80" si="84">SUM(J77:L77)</f>
        <v>0</v>
      </c>
      <c r="J77" s="199">
        <v>0</v>
      </c>
      <c r="K77" s="199">
        <v>0</v>
      </c>
      <c r="L77" s="199">
        <v>0</v>
      </c>
      <c r="M77" s="200">
        <v>0</v>
      </c>
      <c r="N77" s="198">
        <f t="shared" si="79"/>
        <v>0</v>
      </c>
      <c r="O77" s="199">
        <f t="shared" si="80"/>
        <v>0</v>
      </c>
      <c r="P77" s="199">
        <f t="shared" si="81"/>
        <v>0</v>
      </c>
      <c r="Q77" s="199">
        <f t="shared" si="82"/>
        <v>0</v>
      </c>
      <c r="R77" s="50">
        <f t="shared" si="75"/>
        <v>0</v>
      </c>
    </row>
    <row r="78" spans="1:59" s="161" customFormat="1" x14ac:dyDescent="0.25">
      <c r="A78" s="43" t="s">
        <v>36</v>
      </c>
      <c r="B78" s="27" t="s">
        <v>9</v>
      </c>
      <c r="C78" s="150" t="s">
        <v>8</v>
      </c>
      <c r="D78" s="198">
        <f t="shared" si="83"/>
        <v>0</v>
      </c>
      <c r="E78" s="199">
        <v>0</v>
      </c>
      <c r="F78" s="199">
        <v>0</v>
      </c>
      <c r="G78" s="199">
        <v>0</v>
      </c>
      <c r="H78" s="200">
        <v>0</v>
      </c>
      <c r="I78" s="198">
        <f t="shared" si="84"/>
        <v>0</v>
      </c>
      <c r="J78" s="199">
        <v>0</v>
      </c>
      <c r="K78" s="199">
        <v>0</v>
      </c>
      <c r="L78" s="199">
        <v>0</v>
      </c>
      <c r="M78" s="200">
        <v>0</v>
      </c>
      <c r="N78" s="198">
        <f t="shared" si="79"/>
        <v>0</v>
      </c>
      <c r="O78" s="199">
        <f t="shared" si="80"/>
        <v>0</v>
      </c>
      <c r="P78" s="199">
        <f t="shared" si="81"/>
        <v>0</v>
      </c>
      <c r="Q78" s="199">
        <f t="shared" si="82"/>
        <v>0</v>
      </c>
      <c r="R78" s="50"/>
    </row>
    <row r="79" spans="1:59" s="161" customFormat="1" x14ac:dyDescent="0.25">
      <c r="A79" s="43" t="s">
        <v>36</v>
      </c>
      <c r="B79" s="27" t="s">
        <v>7</v>
      </c>
      <c r="C79" s="150" t="s">
        <v>6</v>
      </c>
      <c r="D79" s="198">
        <f t="shared" si="83"/>
        <v>0</v>
      </c>
      <c r="E79" s="199">
        <v>0</v>
      </c>
      <c r="F79" s="199">
        <v>0</v>
      </c>
      <c r="G79" s="199">
        <v>0</v>
      </c>
      <c r="H79" s="200">
        <v>0</v>
      </c>
      <c r="I79" s="198">
        <f t="shared" si="84"/>
        <v>0</v>
      </c>
      <c r="J79" s="199">
        <v>0</v>
      </c>
      <c r="K79" s="199">
        <v>0</v>
      </c>
      <c r="L79" s="199">
        <v>0</v>
      </c>
      <c r="M79" s="200">
        <v>0</v>
      </c>
      <c r="N79" s="198">
        <f t="shared" si="79"/>
        <v>0</v>
      </c>
      <c r="O79" s="199">
        <f t="shared" si="80"/>
        <v>0</v>
      </c>
      <c r="P79" s="199">
        <f t="shared" si="81"/>
        <v>0</v>
      </c>
      <c r="Q79" s="199">
        <f t="shared" si="82"/>
        <v>0</v>
      </c>
      <c r="R79" s="50"/>
    </row>
    <row r="80" spans="1:59" s="161" customFormat="1" ht="16.5" thickBot="1" x14ac:dyDescent="0.3">
      <c r="A80" s="46" t="s">
        <v>36</v>
      </c>
      <c r="B80" s="27" t="s">
        <v>7</v>
      </c>
      <c r="C80" s="152" t="s">
        <v>5</v>
      </c>
      <c r="D80" s="203">
        <f t="shared" si="83"/>
        <v>0</v>
      </c>
      <c r="E80" s="204">
        <v>0</v>
      </c>
      <c r="F80" s="204">
        <v>0</v>
      </c>
      <c r="G80" s="204">
        <v>0</v>
      </c>
      <c r="H80" s="205">
        <v>0</v>
      </c>
      <c r="I80" s="203">
        <f t="shared" si="84"/>
        <v>0</v>
      </c>
      <c r="J80" s="204">
        <v>0</v>
      </c>
      <c r="K80" s="204">
        <v>0</v>
      </c>
      <c r="L80" s="204">
        <v>0</v>
      </c>
      <c r="M80" s="205">
        <v>0</v>
      </c>
      <c r="N80" s="203">
        <f t="shared" si="79"/>
        <v>0</v>
      </c>
      <c r="O80" s="204">
        <f t="shared" si="80"/>
        <v>0</v>
      </c>
      <c r="P80" s="204">
        <f t="shared" si="81"/>
        <v>0</v>
      </c>
      <c r="Q80" s="204">
        <f t="shared" si="82"/>
        <v>0</v>
      </c>
      <c r="R80" s="51">
        <f t="shared" si="75"/>
        <v>0</v>
      </c>
    </row>
    <row r="81" spans="1:59" s="12" customFormat="1" ht="16.5" thickBot="1" x14ac:dyDescent="0.3">
      <c r="A81" s="20" t="s">
        <v>63</v>
      </c>
      <c r="B81" s="21" t="s">
        <v>34</v>
      </c>
      <c r="C81" s="135"/>
      <c r="D81" s="23">
        <f>SUM(E81:G81)</f>
        <v>3000</v>
      </c>
      <c r="E81" s="24">
        <v>100</v>
      </c>
      <c r="F81" s="24">
        <v>2900</v>
      </c>
      <c r="G81" s="24">
        <v>0</v>
      </c>
      <c r="H81" s="48">
        <v>0</v>
      </c>
      <c r="I81" s="23">
        <f>SUM(J81:L81)</f>
        <v>0</v>
      </c>
      <c r="J81" s="24">
        <v>0</v>
      </c>
      <c r="K81" s="24">
        <v>0</v>
      </c>
      <c r="L81" s="24">
        <v>0</v>
      </c>
      <c r="M81" s="49">
        <v>0</v>
      </c>
      <c r="N81" s="23">
        <f t="shared" si="71"/>
        <v>-3000</v>
      </c>
      <c r="O81" s="24">
        <f t="shared" si="72"/>
        <v>-100</v>
      </c>
      <c r="P81" s="24">
        <f t="shared" si="73"/>
        <v>-2900</v>
      </c>
      <c r="Q81" s="24">
        <f t="shared" si="74"/>
        <v>0</v>
      </c>
      <c r="R81" s="85">
        <f t="shared" si="75"/>
        <v>0</v>
      </c>
    </row>
    <row r="82" spans="1:59" s="12" customFormat="1" ht="16.5" thickBot="1" x14ac:dyDescent="0.3">
      <c r="A82" s="20" t="s">
        <v>38</v>
      </c>
      <c r="B82" s="21" t="s">
        <v>14</v>
      </c>
      <c r="C82" s="135"/>
      <c r="D82" s="23">
        <f>SUM(E82:G82)</f>
        <v>6496</v>
      </c>
      <c r="E82" s="24">
        <v>0</v>
      </c>
      <c r="F82" s="24">
        <v>3248</v>
      </c>
      <c r="G82" s="24">
        <v>3248</v>
      </c>
      <c r="H82" s="48">
        <v>0</v>
      </c>
      <c r="I82" s="23">
        <f>SUM(J82:L82)</f>
        <v>6496</v>
      </c>
      <c r="J82" s="24">
        <v>0</v>
      </c>
      <c r="K82" s="24">
        <v>3248</v>
      </c>
      <c r="L82" s="24">
        <v>3248</v>
      </c>
      <c r="M82" s="49">
        <v>0</v>
      </c>
      <c r="N82" s="23">
        <f t="shared" si="71"/>
        <v>0</v>
      </c>
      <c r="O82" s="24">
        <f t="shared" si="72"/>
        <v>0</v>
      </c>
      <c r="P82" s="24">
        <f t="shared" si="73"/>
        <v>0</v>
      </c>
      <c r="Q82" s="24">
        <f t="shared" si="74"/>
        <v>0</v>
      </c>
      <c r="R82" s="85">
        <f t="shared" si="75"/>
        <v>0</v>
      </c>
    </row>
    <row r="83" spans="1:59" s="58" customFormat="1" ht="16.5" thickBot="1" x14ac:dyDescent="0.3">
      <c r="A83" s="59" t="s">
        <v>64</v>
      </c>
      <c r="B83" s="52" t="s">
        <v>4</v>
      </c>
      <c r="C83" s="137"/>
      <c r="D83" s="53">
        <f>SUM(E83:H83)</f>
        <v>9131</v>
      </c>
      <c r="E83" s="54">
        <v>0</v>
      </c>
      <c r="F83" s="54">
        <v>6278</v>
      </c>
      <c r="G83" s="54">
        <v>2853</v>
      </c>
      <c r="H83" s="55">
        <v>0</v>
      </c>
      <c r="I83" s="53">
        <f>SUM(J83:M83)</f>
        <v>23177</v>
      </c>
      <c r="J83" s="54">
        <v>0</v>
      </c>
      <c r="K83" s="54">
        <v>15934</v>
      </c>
      <c r="L83" s="54">
        <v>7243</v>
      </c>
      <c r="M83" s="55">
        <v>0</v>
      </c>
      <c r="N83" s="53">
        <f t="shared" si="71"/>
        <v>14046</v>
      </c>
      <c r="O83" s="54">
        <f t="shared" si="72"/>
        <v>0</v>
      </c>
      <c r="P83" s="54">
        <f t="shared" si="73"/>
        <v>9656</v>
      </c>
      <c r="Q83" s="54">
        <f t="shared" si="74"/>
        <v>4390</v>
      </c>
      <c r="R83" s="56">
        <f t="shared" si="75"/>
        <v>0</v>
      </c>
      <c r="S83" s="57"/>
      <c r="T83" s="57"/>
      <c r="U83" s="57"/>
      <c r="V83" s="57"/>
      <c r="W83" s="57"/>
      <c r="X83" s="57"/>
      <c r="Y83" s="57"/>
      <c r="Z83" s="57"/>
      <c r="AA83" s="57"/>
      <c r="AB83" s="57"/>
      <c r="AC83" s="57"/>
      <c r="AD83" s="57"/>
      <c r="AE83" s="57"/>
      <c r="AF83" s="57"/>
      <c r="AG83" s="57"/>
      <c r="AH83" s="57"/>
      <c r="AI83" s="57"/>
      <c r="AJ83" s="57"/>
      <c r="AK83" s="57"/>
      <c r="AL83" s="57"/>
      <c r="AM83" s="57"/>
      <c r="AN83" s="57"/>
      <c r="AO83" s="57"/>
      <c r="AP83" s="57"/>
      <c r="AQ83" s="57"/>
      <c r="AR83" s="57"/>
      <c r="AS83" s="57"/>
      <c r="AT83" s="57"/>
      <c r="AU83" s="57"/>
      <c r="AV83" s="57"/>
      <c r="AW83" s="57"/>
      <c r="AX83" s="57"/>
      <c r="AY83" s="57"/>
      <c r="AZ83" s="57"/>
      <c r="BA83" s="57"/>
      <c r="BB83" s="57"/>
      <c r="BC83" s="57"/>
      <c r="BD83" s="57"/>
      <c r="BE83" s="57"/>
      <c r="BF83" s="57"/>
      <c r="BG83" s="57"/>
    </row>
    <row r="84" spans="1:59" s="155" customFormat="1" ht="15" customHeight="1" thickBot="1" x14ac:dyDescent="0.3">
      <c r="A84" s="151"/>
      <c r="B84" s="206"/>
      <c r="C84" s="153" t="s">
        <v>13</v>
      </c>
      <c r="D84" s="53">
        <f>D53+D58+D63+D68+D71+D76+D81+D82+D83</f>
        <v>706740</v>
      </c>
      <c r="E84" s="54">
        <f>E53+E58+E63+E68+E71+E76+E81+E82+E83</f>
        <v>84522</v>
      </c>
      <c r="F84" s="54">
        <f>F53+F58+F63+F68+F71+F76+F81+F82+F83</f>
        <v>509503</v>
      </c>
      <c r="G84" s="54">
        <f>G53+G58+G63+G68+G71+G76+G81+G82+G83</f>
        <v>112715</v>
      </c>
      <c r="H84" s="209">
        <f>H53+H58+H63+H68+H76+H81+H82+H83</f>
        <v>91656</v>
      </c>
      <c r="I84" s="53">
        <f>I53+I58+I63+I68+I71+I76+I81+I82+I83</f>
        <v>1503274</v>
      </c>
      <c r="J84" s="54">
        <f>J53+J58+J63+J68+J71+J76+J81+J82+J83</f>
        <v>220742</v>
      </c>
      <c r="K84" s="54">
        <f>K53+K58+K63+K68+K71+K76+K81+K82+K83</f>
        <v>1057606</v>
      </c>
      <c r="L84" s="54">
        <f>L53+L58+L63+L68+L71+L76+L81+L82+L83</f>
        <v>224926</v>
      </c>
      <c r="M84" s="209">
        <f>M53+M58+M63+M68+M76+M81+M82+M83</f>
        <v>93610</v>
      </c>
      <c r="N84" s="53">
        <f t="shared" si="54"/>
        <v>796534</v>
      </c>
      <c r="O84" s="54">
        <f t="shared" si="55"/>
        <v>136220</v>
      </c>
      <c r="P84" s="54">
        <f t="shared" si="56"/>
        <v>548103</v>
      </c>
      <c r="Q84" s="54">
        <f t="shared" si="57"/>
        <v>112211</v>
      </c>
      <c r="R84" s="91">
        <f t="shared" si="58"/>
        <v>1954</v>
      </c>
      <c r="S84" s="154"/>
      <c r="T84" s="154"/>
      <c r="U84" s="154"/>
      <c r="V84" s="154"/>
      <c r="W84" s="154"/>
      <c r="X84" s="154"/>
      <c r="Y84" s="154"/>
      <c r="Z84" s="154"/>
      <c r="AA84" s="154"/>
      <c r="AB84" s="154"/>
      <c r="AC84" s="154"/>
      <c r="AD84" s="154"/>
      <c r="AE84" s="154"/>
      <c r="AF84" s="154"/>
      <c r="AG84" s="154"/>
      <c r="AH84" s="154"/>
      <c r="AI84" s="154"/>
      <c r="AJ84" s="154"/>
      <c r="AK84" s="154"/>
      <c r="AL84" s="154"/>
      <c r="AM84" s="154"/>
      <c r="AN84" s="154"/>
      <c r="AO84" s="154"/>
      <c r="AP84" s="154"/>
      <c r="AQ84" s="154"/>
      <c r="AR84" s="154"/>
      <c r="AS84" s="154"/>
      <c r="AT84" s="154"/>
      <c r="AU84" s="154"/>
      <c r="AV84" s="154"/>
      <c r="AW84" s="154"/>
      <c r="AX84" s="154"/>
      <c r="AY84" s="154"/>
      <c r="AZ84" s="154"/>
      <c r="BA84" s="154"/>
      <c r="BB84" s="154"/>
      <c r="BC84" s="154"/>
      <c r="BD84" s="154"/>
      <c r="BE84" s="154"/>
      <c r="BF84" s="154"/>
      <c r="BG84" s="154"/>
    </row>
    <row r="85" spans="1:59" s="60" customFormat="1" ht="15" customHeight="1" x14ac:dyDescent="0.25">
      <c r="A85" s="146"/>
      <c r="B85" s="168"/>
      <c r="C85" s="68" t="s">
        <v>3</v>
      </c>
      <c r="D85" s="65">
        <f>D54+D55+D59+D60+D64+D65+D72+D73+D77+D78</f>
        <v>678509</v>
      </c>
      <c r="E85" s="66">
        <f t="shared" ref="E85:H85" si="85">E54+E55+E59+E60+E64+E65+E72+E73+E77+E78</f>
        <v>84272</v>
      </c>
      <c r="F85" s="66">
        <f t="shared" si="85"/>
        <v>490884</v>
      </c>
      <c r="G85" s="66">
        <f t="shared" si="85"/>
        <v>103353</v>
      </c>
      <c r="H85" s="66">
        <f t="shared" si="85"/>
        <v>90313</v>
      </c>
      <c r="I85" s="65">
        <f>I54+I55+I59+I60+I64+I65+I72+I73+I77+I78</f>
        <v>1452843</v>
      </c>
      <c r="J85" s="66">
        <f t="shared" ref="J85:M85" si="86">J54+J55+J59+J60+J64+J65+J72+J73+J77+J78</f>
        <v>220405</v>
      </c>
      <c r="K85" s="66">
        <f t="shared" si="86"/>
        <v>1025562</v>
      </c>
      <c r="L85" s="66">
        <f t="shared" si="86"/>
        <v>206876</v>
      </c>
      <c r="M85" s="66">
        <f t="shared" si="86"/>
        <v>92238</v>
      </c>
      <c r="N85" s="69">
        <f t="shared" si="54"/>
        <v>774334</v>
      </c>
      <c r="O85" s="30">
        <f t="shared" si="55"/>
        <v>136133</v>
      </c>
      <c r="P85" s="70">
        <f t="shared" si="56"/>
        <v>534678</v>
      </c>
      <c r="Q85" s="70">
        <f t="shared" si="57"/>
        <v>103523</v>
      </c>
      <c r="R85" s="83">
        <f t="shared" si="58"/>
        <v>1925</v>
      </c>
      <c r="S85" s="86"/>
      <c r="T85" s="86"/>
      <c r="U85" s="86"/>
      <c r="V85" s="86"/>
      <c r="W85" s="86"/>
      <c r="X85" s="86"/>
      <c r="Y85" s="86"/>
      <c r="Z85" s="86"/>
      <c r="AA85" s="86"/>
      <c r="AB85" s="86"/>
      <c r="AC85" s="86"/>
      <c r="AD85" s="86"/>
      <c r="AE85" s="86"/>
      <c r="AF85" s="86"/>
      <c r="AG85" s="86"/>
      <c r="AH85" s="86"/>
      <c r="AI85" s="86"/>
      <c r="AJ85" s="86"/>
      <c r="AK85" s="86"/>
      <c r="AL85" s="86"/>
      <c r="AM85" s="86"/>
      <c r="AN85" s="86"/>
      <c r="AO85" s="86"/>
      <c r="AP85" s="86"/>
      <c r="AQ85" s="86"/>
      <c r="AR85" s="86"/>
      <c r="AS85" s="86"/>
      <c r="AT85" s="86"/>
      <c r="AU85" s="86"/>
      <c r="AV85" s="86"/>
      <c r="AW85" s="86"/>
      <c r="AX85" s="86"/>
      <c r="AY85" s="86"/>
      <c r="AZ85" s="86"/>
      <c r="BA85" s="86"/>
      <c r="BB85" s="86"/>
      <c r="BC85" s="86"/>
      <c r="BD85" s="86"/>
      <c r="BE85" s="86"/>
      <c r="BF85" s="86"/>
      <c r="BG85" s="86"/>
    </row>
    <row r="86" spans="1:59" s="67" customFormat="1" ht="15" customHeight="1" x14ac:dyDescent="0.25">
      <c r="A86" s="147"/>
      <c r="B86" s="108"/>
      <c r="C86" s="68" t="s">
        <v>2</v>
      </c>
      <c r="D86" s="69">
        <f>D56+D57+D61+D62+D66+D67+D69+D70+D74+D75+D79+D80</f>
        <v>9604</v>
      </c>
      <c r="E86" s="70">
        <f t="shared" ref="E86:H86" si="87">E56+E57+E61+E62+E66+E67+E69+E70+E74+E75+E79+E80</f>
        <v>150</v>
      </c>
      <c r="F86" s="70">
        <f t="shared" si="87"/>
        <v>6193</v>
      </c>
      <c r="G86" s="70">
        <f t="shared" si="87"/>
        <v>3261</v>
      </c>
      <c r="H86" s="70">
        <f t="shared" si="87"/>
        <v>1343</v>
      </c>
      <c r="I86" s="69">
        <f>I56+I57+I61+I62+I66+I67+I69+I70+I74+I75+I79+I80</f>
        <v>20758</v>
      </c>
      <c r="J86" s="70">
        <f t="shared" ref="J86:M86" si="88">J56+J57+J61+J62+J66+J67+J69+J70+J74+J75+J79+J80</f>
        <v>337</v>
      </c>
      <c r="K86" s="70">
        <f t="shared" si="88"/>
        <v>12862</v>
      </c>
      <c r="L86" s="70">
        <f t="shared" si="88"/>
        <v>7559</v>
      </c>
      <c r="M86" s="70">
        <f t="shared" si="88"/>
        <v>1372</v>
      </c>
      <c r="N86" s="69">
        <f t="shared" si="54"/>
        <v>11154</v>
      </c>
      <c r="O86" s="30">
        <f t="shared" si="55"/>
        <v>187</v>
      </c>
      <c r="P86" s="70">
        <f t="shared" si="56"/>
        <v>6669</v>
      </c>
      <c r="Q86" s="70">
        <f t="shared" si="57"/>
        <v>4298</v>
      </c>
      <c r="R86" s="83">
        <f t="shared" si="58"/>
        <v>29</v>
      </c>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row>
    <row r="87" spans="1:59" s="71" customFormat="1" ht="15" customHeight="1" thickBot="1" x14ac:dyDescent="0.3">
      <c r="A87" s="148"/>
      <c r="B87" s="149"/>
      <c r="C87" s="87" t="s">
        <v>1</v>
      </c>
      <c r="D87" s="35">
        <f>D81+D82+D83</f>
        <v>18627</v>
      </c>
      <c r="E87" s="36">
        <f t="shared" ref="E87:H87" si="89">E81+E82+E83</f>
        <v>100</v>
      </c>
      <c r="F87" s="36">
        <f t="shared" si="89"/>
        <v>12426</v>
      </c>
      <c r="G87" s="36">
        <f t="shared" si="89"/>
        <v>6101</v>
      </c>
      <c r="H87" s="36">
        <f t="shared" si="89"/>
        <v>0</v>
      </c>
      <c r="I87" s="35">
        <f>I81+I82+I83</f>
        <v>29673</v>
      </c>
      <c r="J87" s="36">
        <f t="shared" ref="J87:M87" si="90">J81+J82+J83</f>
        <v>0</v>
      </c>
      <c r="K87" s="36">
        <f t="shared" si="90"/>
        <v>19182</v>
      </c>
      <c r="L87" s="36">
        <f t="shared" si="90"/>
        <v>10491</v>
      </c>
      <c r="M87" s="36">
        <f t="shared" si="90"/>
        <v>0</v>
      </c>
      <c r="N87" s="88">
        <f t="shared" si="54"/>
        <v>11046</v>
      </c>
      <c r="O87" s="36">
        <f t="shared" si="55"/>
        <v>-100</v>
      </c>
      <c r="P87" s="89">
        <f t="shared" si="56"/>
        <v>6756</v>
      </c>
      <c r="Q87" s="89">
        <f t="shared" si="57"/>
        <v>4390</v>
      </c>
      <c r="R87" s="84">
        <f t="shared" si="58"/>
        <v>0</v>
      </c>
    </row>
    <row r="88" spans="1:59" x14ac:dyDescent="0.25">
      <c r="A88" s="90" t="s">
        <v>0</v>
      </c>
      <c r="B88" s="5"/>
      <c r="C88" s="95"/>
      <c r="D88" s="8"/>
      <c r="E88" s="8"/>
      <c r="F88" s="8"/>
      <c r="G88" s="8"/>
      <c r="H88" s="95"/>
      <c r="I88" s="8"/>
      <c r="J88" s="8"/>
      <c r="K88" s="8"/>
      <c r="L88" s="8"/>
      <c r="M88" s="8"/>
      <c r="N88" s="6"/>
      <c r="O88" s="8"/>
      <c r="P88" s="8"/>
      <c r="Q88" s="8"/>
      <c r="R88" s="8"/>
    </row>
    <row r="89" spans="1:59" ht="15" customHeight="1" x14ac:dyDescent="0.25">
      <c r="A89" s="157" t="s">
        <v>32</v>
      </c>
      <c r="B89" s="156"/>
      <c r="C89" s="158"/>
      <c r="D89" s="158"/>
      <c r="E89" s="158"/>
      <c r="F89" s="158"/>
      <c r="G89" s="159"/>
      <c r="H89" s="158"/>
      <c r="I89" s="158"/>
      <c r="J89" s="158"/>
      <c r="K89" s="158"/>
      <c r="L89" s="159"/>
      <c r="M89" s="158"/>
      <c r="N89" s="158"/>
      <c r="O89" s="158"/>
      <c r="P89" s="158"/>
      <c r="Q89" s="160"/>
      <c r="R89" s="96"/>
    </row>
    <row r="90" spans="1:59" ht="15" customHeight="1" x14ac:dyDescent="0.25">
      <c r="A90" s="207" t="s">
        <v>53</v>
      </c>
      <c r="B90" s="207"/>
      <c r="C90" s="207"/>
      <c r="D90" s="207"/>
      <c r="E90" s="207"/>
      <c r="F90" s="207"/>
      <c r="G90" s="207"/>
      <c r="H90" s="207"/>
      <c r="I90" s="207"/>
      <c r="J90" s="207"/>
      <c r="K90" s="207"/>
      <c r="L90" s="207"/>
      <c r="M90" s="207"/>
      <c r="N90" s="207"/>
      <c r="O90" s="207"/>
      <c r="P90" s="207"/>
      <c r="Q90" s="207"/>
      <c r="R90" s="9"/>
    </row>
    <row r="91" spans="1:59" ht="15.75" customHeight="1" x14ac:dyDescent="0.25">
      <c r="A91" s="207" t="s">
        <v>56</v>
      </c>
      <c r="B91" s="207"/>
      <c r="C91" s="207"/>
      <c r="D91" s="207"/>
      <c r="E91" s="207"/>
      <c r="F91" s="207"/>
      <c r="G91" s="207"/>
      <c r="H91" s="207"/>
      <c r="I91" s="207"/>
      <c r="J91" s="207"/>
      <c r="K91" s="207"/>
      <c r="L91" s="207"/>
      <c r="M91" s="207"/>
      <c r="N91" s="207"/>
      <c r="O91" s="207"/>
      <c r="P91" s="207"/>
      <c r="Q91" s="207"/>
      <c r="R91" s="113"/>
    </row>
    <row r="92" spans="1:59" hidden="1" x14ac:dyDescent="0.25">
      <c r="A92" s="112"/>
      <c r="B92" s="114"/>
      <c r="C92" s="114"/>
      <c r="D92" s="115"/>
      <c r="E92" s="115"/>
      <c r="F92" s="115"/>
      <c r="G92" s="115"/>
      <c r="H92" s="114"/>
      <c r="I92" s="115"/>
      <c r="J92" s="115"/>
      <c r="K92" s="115"/>
      <c r="L92" s="115"/>
      <c r="M92" s="114"/>
      <c r="N92" s="115"/>
      <c r="O92" s="115"/>
      <c r="P92" s="115"/>
      <c r="Q92" s="115"/>
      <c r="R92" s="116"/>
    </row>
    <row r="93" spans="1:59" hidden="1" x14ac:dyDescent="0.25">
      <c r="A93" s="112"/>
      <c r="B93" s="114"/>
      <c r="C93" s="114"/>
      <c r="D93" s="115"/>
      <c r="E93" s="115"/>
      <c r="F93" s="115"/>
      <c r="G93" s="115"/>
      <c r="H93" s="114"/>
      <c r="I93" s="115"/>
      <c r="J93" s="115"/>
      <c r="K93" s="115"/>
      <c r="L93" s="115"/>
      <c r="M93" s="114"/>
      <c r="N93" s="115"/>
      <c r="O93" s="115"/>
      <c r="P93" s="115"/>
      <c r="Q93" s="115"/>
      <c r="R93" s="116"/>
    </row>
    <row r="94" spans="1:59" ht="18" hidden="1" customHeight="1" x14ac:dyDescent="0.25">
      <c r="A94" s="112"/>
      <c r="B94" s="114"/>
      <c r="C94" s="114"/>
      <c r="D94" s="115"/>
      <c r="E94" s="115"/>
      <c r="F94" s="115"/>
      <c r="G94" s="115"/>
      <c r="H94" s="114"/>
      <c r="I94" s="115"/>
      <c r="J94" s="115"/>
      <c r="K94" s="115"/>
      <c r="L94" s="115"/>
      <c r="M94" s="114"/>
      <c r="N94" s="115"/>
      <c r="O94" s="115"/>
      <c r="P94" s="115"/>
      <c r="Q94" s="115"/>
      <c r="R94" s="116"/>
    </row>
    <row r="95" spans="1:59" ht="25.5" hidden="1" customHeight="1" x14ac:dyDescent="0.25"/>
    <row r="96" spans="1:59"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sheetData>
  <mergeCells count="2">
    <mergeCell ref="A46:Q46"/>
    <mergeCell ref="A47:Q47"/>
  </mergeCells>
  <printOptions horizontalCentered="1"/>
  <pageMargins left="0.25" right="0.25" top="0.75" bottom="0.75" header="0.3" footer="0.3"/>
  <pageSetup paperSize="5" scale="45" fitToHeight="0" orientation="landscape" r:id="rId1"/>
  <headerFooter>
    <oddHeader>&amp;LCalifornia Department of Health Care Services&amp;RNovember 2017 Medi-Cal Estimate</oddHeader>
  </headerFooter>
  <rowBreaks count="1" manualBreakCount="1">
    <brk id="48" max="17" man="1"/>
  </rowBreaks>
  <ignoredErrors>
    <ignoredError sqref="D53:R53 N87:R87 E58:R58 N81:R81 I54:I57 N54:R57 E63:R63 I59:I62 N59:R62 I64:I67 N64:R67 R76 R77 R80 I82 N82:R82 D83 I83 N83:R83 N85:R85 N86:R86 N84:R84" unlockedFormula="1"/>
    <ignoredError sqref="D54:D57 D82" formulaRange="1" unlockedFormula="1"/>
    <ignoredError sqref="D58:D67" formula="1" formulaRange="1" unlockedFormula="1"/>
  </ignoredError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HCS Document" ma:contentTypeID="0x010100EEE380F46F125946A8B4C4C90D9FFCDC001B43DC49D766EB429F723F991A892D93" ma:contentTypeVersion="36" ma:contentTypeDescription="This is the Custom Document Type for use by DHCS" ma:contentTypeScope="" ma:versionID="d46bd907f74ad7b2999e3456de24c264">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Abstract xmlns="69bc34b3-1921-46c7-8c7a-d18363374b4b" xsi:nil="true"/>
    <Language xmlns="http://schemas.microsoft.com/sharepoint/v3">English</Language>
    <TAGender xmlns="69bc34b3-1921-46c7-8c7a-d18363374b4b" xsi:nil="true"/>
    <TAGEthnicity xmlns="69bc34b3-1921-46c7-8c7a-d18363374b4b" xsi:nil="true"/>
    <_dlc_DocId xmlns="69bc34b3-1921-46c7-8c7a-d18363374b4b">DHCSDOC-376834418-580</_dlc_DocId>
    <TAGBusPart xmlns="69bc34b3-1921-46c7-8c7a-d18363374b4b" xsi:nil="true"/>
    <Publication_x0020_Type xmlns="69bc34b3-1921-46c7-8c7a-d18363374b4b">50</Publication_x0020_Type>
    <Topics xmlns="69bc34b3-1921-46c7-8c7a-d18363374b4b" xsi:nil="true"/>
    <PublishingContactName xmlns="http://schemas.microsoft.com/sharepoint/v3">Fiscal Forecasting Division</PublishingContactName>
    <_dlc_DocIdUrl xmlns="69bc34b3-1921-46c7-8c7a-d18363374b4b">
      <Url>https://dhcscagovauthoring/dataandstats/reports/_layouts/15/DocIdRedir.aspx?ID=DHCSDOC-376834418-580</Url>
      <Description>DHCSDOC-376834418-580</Description>
    </_dlc_DocIdUrl>
    <TAGAge xmlns="69bc34b3-1921-46c7-8c7a-d18363374b4b" xsi:nil="true"/>
    <Reading_x0020_Level xmlns="c1c1dc04-eeda-4b6e-b2df-40979f5da1d3">7</Reading_x0020_Level>
    <TaxCatchAll xmlns="69bc34b3-1921-46c7-8c7a-d18363374b4b">
      <Value>13</Value>
    </TaxCatchAll>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Administration</TermName>
          <TermId xmlns="http://schemas.microsoft.com/office/infopath/2007/PartnerControls">30ff1680-44ae-4332-9c6a-746dcc9ef5b3</TermId>
        </TermInfo>
      </Terms>
    </o68eaf9243684232b2418c37bbb152dc>
  </documentManagement>
</p:properties>
</file>

<file path=customXml/itemProps1.xml><?xml version="1.0" encoding="utf-8"?>
<ds:datastoreItem xmlns:ds="http://schemas.openxmlformats.org/officeDocument/2006/customXml" ds:itemID="{D6C6F631-D53A-4019-B0FD-87D82A531785}">
  <ds:schemaRefs>
    <ds:schemaRef ds:uri="http://schemas.microsoft.com/sharepoint/v3/contenttype/forms"/>
  </ds:schemaRefs>
</ds:datastoreItem>
</file>

<file path=customXml/itemProps2.xml><?xml version="1.0" encoding="utf-8"?>
<ds:datastoreItem xmlns:ds="http://schemas.openxmlformats.org/officeDocument/2006/customXml" ds:itemID="{103E86A3-03CD-423D-AC98-37F98BE8CCBD}">
  <ds:schemaRefs>
    <ds:schemaRef ds:uri="http://schemas.microsoft.com/sharepoint/events"/>
  </ds:schemaRefs>
</ds:datastoreItem>
</file>

<file path=customXml/itemProps3.xml><?xml version="1.0" encoding="utf-8"?>
<ds:datastoreItem xmlns:ds="http://schemas.openxmlformats.org/officeDocument/2006/customXml" ds:itemID="{51C6E7D2-4C5A-489D-97BB-01A7104995CA}"/>
</file>

<file path=customXml/itemProps4.xml><?xml version="1.0" encoding="utf-8"?>
<ds:datastoreItem xmlns:ds="http://schemas.openxmlformats.org/officeDocument/2006/customXml" ds:itemID="{C826890B-8F0F-4EEC-BB74-3949E355F3F7}">
  <ds:schemaRefs>
    <ds:schemaRef ds:uri="http://schemas.microsoft.com/sharepoint/v3"/>
    <ds:schemaRef ds:uri="c1c1dc04-eeda-4b6e-b2df-40979f5da1d3"/>
    <ds:schemaRef ds:uri="http://purl.org/dc/terms/"/>
    <ds:schemaRef ds:uri="69bc34b3-1921-46c7-8c7a-d18363374b4b"/>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Supplemental Chart 2</vt:lpstr>
      <vt:lpstr>'Supplemental Chart 2'!Print_Area</vt:lpstr>
      <vt:lpstr>'Supplemental Chart 2'!Print_Titles</vt:lpstr>
      <vt:lpstr>TitleRegion1.a6.r43.1</vt:lpstr>
      <vt:lpstr>TitleRegion2.a53.90.1</vt:lpstr>
    </vt:vector>
  </TitlesOfParts>
  <Company>DHCS &amp; CDPH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November 2017 Medi-Cal Drug Supplemental Chart</dc:title>
  <dc:creator>J. Singh</dc:creator>
  <cp:keywords/>
  <cp:lastModifiedBy>Poveda, Kevin (OC)@DHCS</cp:lastModifiedBy>
  <cp:lastPrinted>2019-12-17T01:30:35Z</cp:lastPrinted>
  <dcterms:created xsi:type="dcterms:W3CDTF">2019-08-09T18:02:06Z</dcterms:created>
  <dcterms:modified xsi:type="dcterms:W3CDTF">2020-01-10T18:27:25Z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0x010100EEE380F46F125946A8B4C4C90D9FFCDC001B43DC49D766EB429F723F991A892D93</vt:lpwstr>
  </property>
  <property fmtid="{D5CDD505-2E9C-101B-9397-08002B2CF9AE}" pid="3" name="_dlc_DocIdItemGuid">
    <vt:lpwstr>ce79529c-ff77-486b-8a40-dec04ad87c2b</vt:lpwstr>
  </property>
  <property fmtid="{D5CDD505-2E9C-101B-9397-08002B2CF9AE}" pid="4" name="Remediated">
    <vt:bool>true</vt:bool>
  </property>
  <property fmtid="{D5CDD505-2E9C-101B-9397-08002B2CF9AE}" pid="5" name="Division">
    <vt:lpwstr>13;#Administration|30ff1680-44ae-4332-9c6a-746dcc9ef5b3</vt:lpwstr>
  </property>
  <property fmtid="{D5CDD505-2E9C-101B-9397-08002B2CF9AE}" pid="6" name="Organization">
    <vt:lpwstr>51</vt:lpwstr>
  </property>
</Properties>
</file>