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Default Extension="vml" ContentType="application/vnd.openxmlformats-officedocument.vmlDrawing"/>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39" firstSheet="38" activeTab="43"/>
  </bookViews>
  <sheets>
    <sheet name="Instructions" sheetId="6" r:id="rId1"/>
    <sheet name="Total Payment Amount" sheetId="7" r:id="rId2"/>
    <sheet name="Year-End Narrative" sheetId="8" r:id="rId3"/>
    <sheet name="Category 1 Summary" sheetId="9" r:id="rId4"/>
    <sheet name="Category 2 Summary" sheetId="10" r:id="rId5"/>
    <sheet name="Category 3 Summary" sheetId="5" r:id="rId6"/>
    <sheet name="Category 4 Summary" sheetId="11" r:id="rId7"/>
    <sheet name="Expand Primary Care Capacity" sheetId="12" r:id="rId8"/>
    <sheet name="Training Primary Care Workforce" sheetId="13" r:id="rId9"/>
    <sheet name="Registry Functionality" sheetId="14" r:id="rId10"/>
    <sheet name="Interpretation Services" sheetId="15" r:id="rId11"/>
    <sheet name="REAL Data" sheetId="16" r:id="rId12"/>
    <sheet name="Urgent Medical Advice" sheetId="17" r:id="rId13"/>
    <sheet name="Introduce Telemedicine" sheetId="18" r:id="rId14"/>
    <sheet name="Coding &amp; Documentation" sheetId="19" r:id="rId15"/>
    <sheet name="Risk Stratification" sheetId="20" r:id="rId16"/>
    <sheet name="Spec Care Access in Primary Car" sheetId="21" r:id="rId17"/>
    <sheet name="Expand Specialty Care Capacity" sheetId="22" r:id="rId18"/>
    <sheet name="Perf Improvement &amp; Reporting" sheetId="23" r:id="rId19"/>
    <sheet name="Expand Medical Homes" sheetId="24" r:id="rId20"/>
    <sheet name="Chronic Care Management" sheetId="25" r:id="rId21"/>
    <sheet name="Redesign Primary Care" sheetId="26" r:id="rId22"/>
    <sheet name="Patient Experience" sheetId="27" r:id="rId23"/>
    <sheet name="Redesign for Cost Containment" sheetId="28" r:id="rId24"/>
    <sheet name="Integrate Physical Behavioral" sheetId="29" r:id="rId25"/>
    <sheet name="Specialty Care Access" sheetId="30" r:id="rId26"/>
    <sheet name="Patient Care Navigation" sheetId="31" r:id="rId27"/>
    <sheet name="Process Improvement Methodology" sheetId="32" r:id="rId28"/>
    <sheet name="ED Patient Flow" sheetId="33" r:id="rId29"/>
    <sheet name="Use Palliative Care Programs" sheetId="34" r:id="rId30"/>
    <sheet name="Conduct Medication Management" sheetId="35" r:id="rId31"/>
    <sheet name="Care Transitions" sheetId="36" r:id="rId32"/>
    <sheet name="Real-Time HAIs System" sheetId="37" r:id="rId33"/>
    <sheet name="PatientCaregiver Experience" sheetId="1" r:id="rId34"/>
    <sheet name="Care Coordination" sheetId="2" r:id="rId35"/>
    <sheet name="Preventive Health" sheetId="3" r:id="rId36"/>
    <sheet name="At-Risk Populations" sheetId="4" r:id="rId37"/>
    <sheet name="Sepsis" sheetId="38" r:id="rId38"/>
    <sheet name="CLABSI" sheetId="39" r:id="rId39"/>
    <sheet name="SSI" sheetId="40" r:id="rId40"/>
    <sheet name="HAPU" sheetId="41" r:id="rId41"/>
    <sheet name="Stroke" sheetId="42" r:id="rId42"/>
    <sheet name="VTE" sheetId="43" r:id="rId43"/>
    <sheet name="Falls with Injury" sheetId="44" r:id="rId44"/>
    <sheet name="Sheet1" sheetId="45" state="hidden" r:id="rId45"/>
    <sheet name="Sheet4" sheetId="46" state="hidden" r:id="rId46"/>
    <sheet name="Sheet5" sheetId="47" state="hidden" r:id="rId47"/>
    <sheet name="Sheet48" sheetId="48" state="hidden" r:id="rId48"/>
  </sheets>
  <definedNames>
    <definedName name="DPH">'Sheet4'!$A$1:$A$17</definedName>
    <definedName name="DY">'Sheet5'!$A$1:$A$5</definedName>
    <definedName name="_xlnm.Print_Area" localSheetId="31">'Care Transitions'!$A$1:$G$270</definedName>
    <definedName name="_xlnm.Print_Area" localSheetId="3">'Category 1 Summary'!$A$1:$H$674</definedName>
    <definedName name="_xlnm.Print_Area" localSheetId="4">'Category 2 Summary'!$A$1:$H$784</definedName>
    <definedName name="_xlnm.Print_Area" localSheetId="5">'Category 3 Summary'!$A$1:$H$177</definedName>
    <definedName name="_xlnm.Print_Area" localSheetId="6">'Category 4 Summary'!$A$1:$H$372</definedName>
    <definedName name="_xlnm.Print_Area" localSheetId="20">'Chronic Care Management'!$A$1:$G$270</definedName>
    <definedName name="_xlnm.Print_Area" localSheetId="38">'CLABSI'!$A$1:$H$195</definedName>
    <definedName name="_xlnm.Print_Area" localSheetId="14">'Coding &amp; Documentation'!$A$1:$G$270</definedName>
    <definedName name="_xlnm.Print_Area" localSheetId="30">'Conduct Medication Management'!$A$1:$G$270</definedName>
    <definedName name="_xlnm.Print_Area" localSheetId="28">'ED Patient Flow'!$A$1:$G$270</definedName>
    <definedName name="_xlnm.Print_Area" localSheetId="19">'Expand Medical Homes'!$A$1:$G$270</definedName>
    <definedName name="_xlnm.Print_Area" localSheetId="7">'Expand Primary Care Capacity'!$A$1:$G$270</definedName>
    <definedName name="_xlnm.Print_Area" localSheetId="17">'Expand Specialty Care Capacity'!$A$1:$G$270</definedName>
    <definedName name="_xlnm.Print_Area" localSheetId="43">'Falls with Injury'!$A$1:$H$184</definedName>
    <definedName name="_xlnm.Print_Area" localSheetId="40">'HAPU'!$A$1:$H$183</definedName>
    <definedName name="_xlnm.Print_Area" localSheetId="0">'Instructions'!$A$1:$G$27</definedName>
    <definedName name="_xlnm.Print_Area" localSheetId="24">'Integrate Physical Behavioral'!$A$1:$G$270</definedName>
    <definedName name="_xlnm.Print_Area" localSheetId="10">'Interpretation Services'!$A$1:$G$270</definedName>
    <definedName name="_xlnm.Print_Area" localSheetId="13">'Introduce Telemedicine'!$A$1:$G$270</definedName>
    <definedName name="_xlnm.Print_Area" localSheetId="26">'Patient Care Navigation'!$A$1:$G$270</definedName>
    <definedName name="_xlnm.Print_Area" localSheetId="22">'Patient Experience'!$A$1:$G$270</definedName>
    <definedName name="_xlnm.Print_Area" localSheetId="33">'PatientCaregiver Experience'!$A$1:$G$93</definedName>
    <definedName name="_xlnm.Print_Area" localSheetId="18">'Perf Improvement &amp; Reporting'!$A$1:$G$270</definedName>
    <definedName name="_xlnm.Print_Area" localSheetId="27">'Process Improvement Methodology'!$A$1:$G$270</definedName>
    <definedName name="_xlnm.Print_Area" localSheetId="11">'REAL Data'!$A$1:$G$270</definedName>
    <definedName name="_xlnm.Print_Area" localSheetId="32">'Real-Time HAIs System'!$A$1:$G$270</definedName>
    <definedName name="_xlnm.Print_Area" localSheetId="23">'Redesign for Cost Containment'!$A$1:$G$270</definedName>
    <definedName name="_xlnm.Print_Area" localSheetId="21">'Redesign Primary Care'!$A$1:$G$270</definedName>
    <definedName name="_xlnm.Print_Area" localSheetId="9">'Registry Functionality'!$A$1:$G$270</definedName>
    <definedName name="_xlnm.Print_Area" localSheetId="15">'Risk Stratification'!$A$1:$G$270</definedName>
    <definedName name="_xlnm.Print_Area" localSheetId="37">'Sepsis'!$A$1:$H$196</definedName>
    <definedName name="_xlnm.Print_Area" localSheetId="16">'Spec Care Access in Primary Car'!$A$1:$G$270</definedName>
    <definedName name="_xlnm.Print_Area" localSheetId="25">'Specialty Care Access'!$A$1:$G$270</definedName>
    <definedName name="_xlnm.Print_Area" localSheetId="39">'SSI'!$A$1:$H$183</definedName>
    <definedName name="_xlnm.Print_Area" localSheetId="41">'Stroke'!$A$1:$H$274</definedName>
    <definedName name="_xlnm.Print_Area" localSheetId="1">'Total Payment Amount'!$A$1:$G$97</definedName>
    <definedName name="_xlnm.Print_Area" localSheetId="8">'Training Primary Care Workforce'!$A$1:$G$270</definedName>
    <definedName name="_xlnm.Print_Area" localSheetId="12">'Urgent Medical Advice'!$A$1:$G$270</definedName>
    <definedName name="_xlnm.Print_Area" localSheetId="29">'Use Palliative Care Programs'!$A$1:$G$270</definedName>
    <definedName name="_xlnm.Print_Area" localSheetId="42">'VTE'!$A$1:$H$248</definedName>
    <definedName name="_xlnm.Print_Area" localSheetId="2">'Year-End Narrative'!$A$1:$G$76</definedName>
    <definedName name="Source">'Sheet48'!$A$1:$A$5</definedName>
    <definedName name="YesNo">'Sheet1'!$A$1:$A$2</definedName>
    <definedName name="Z_4D8B2282_A196_4BD5_9555_949E439C37BC_.wvu.PrintArea" localSheetId="36" hidden="1">'At-Risk Populations'!$A$1:$G$53</definedName>
    <definedName name="Z_4D8B2282_A196_4BD5_9555_949E439C37BC_.wvu.PrintArea" localSheetId="34" hidden="1">'Care Coordination'!$A$1:$G$50</definedName>
    <definedName name="Z_4D8B2282_A196_4BD5_9555_949E439C37BC_.wvu.PrintArea" localSheetId="31" hidden="1">'Care Transitions'!$A$1:$G$270</definedName>
    <definedName name="Z_4D8B2282_A196_4BD5_9555_949E439C37BC_.wvu.PrintArea" localSheetId="3" hidden="1">'Category 1 Summary'!$A$1:$H$674</definedName>
    <definedName name="Z_4D8B2282_A196_4BD5_9555_949E439C37BC_.wvu.PrintArea" localSheetId="4" hidden="1">'Category 2 Summary'!$A$1:$H$784</definedName>
    <definedName name="Z_4D8B2282_A196_4BD5_9555_949E439C37BC_.wvu.PrintArea" localSheetId="5" hidden="1">'Category 3 Summary'!$A$1:$H$177</definedName>
    <definedName name="Z_4D8B2282_A196_4BD5_9555_949E439C37BC_.wvu.PrintArea" localSheetId="6" hidden="1">'Category 4 Summary'!$A$1:$H$372</definedName>
    <definedName name="Z_4D8B2282_A196_4BD5_9555_949E439C37BC_.wvu.PrintArea" localSheetId="20" hidden="1">'Chronic Care Management'!$A$1:$G$270</definedName>
    <definedName name="Z_4D8B2282_A196_4BD5_9555_949E439C37BC_.wvu.PrintArea" localSheetId="38" hidden="1">'CLABSI'!$A$1:$H$195</definedName>
    <definedName name="Z_4D8B2282_A196_4BD5_9555_949E439C37BC_.wvu.PrintArea" localSheetId="14" hidden="1">'Coding &amp; Documentation'!$A$1:$G$270</definedName>
    <definedName name="Z_4D8B2282_A196_4BD5_9555_949E439C37BC_.wvu.PrintArea" localSheetId="30" hidden="1">'Conduct Medication Management'!$A$1:$G$270</definedName>
    <definedName name="Z_4D8B2282_A196_4BD5_9555_949E439C37BC_.wvu.PrintArea" localSheetId="28" hidden="1">'ED Patient Flow'!$A$1:$G$270</definedName>
    <definedName name="Z_4D8B2282_A196_4BD5_9555_949E439C37BC_.wvu.PrintArea" localSheetId="19" hidden="1">'Expand Medical Homes'!$A$1:$G$270</definedName>
    <definedName name="Z_4D8B2282_A196_4BD5_9555_949E439C37BC_.wvu.PrintArea" localSheetId="7" hidden="1">'Expand Primary Care Capacity'!$A$1:$G$270</definedName>
    <definedName name="Z_4D8B2282_A196_4BD5_9555_949E439C37BC_.wvu.PrintArea" localSheetId="17" hidden="1">'Expand Specialty Care Capacity'!$A$1:$G$270</definedName>
    <definedName name="Z_4D8B2282_A196_4BD5_9555_949E439C37BC_.wvu.PrintArea" localSheetId="43" hidden="1">'Falls with Injury'!$A$1:$H$184</definedName>
    <definedName name="Z_4D8B2282_A196_4BD5_9555_949E439C37BC_.wvu.PrintArea" localSheetId="40" hidden="1">'HAPU'!$A$1:$H$183</definedName>
    <definedName name="Z_4D8B2282_A196_4BD5_9555_949E439C37BC_.wvu.PrintArea" localSheetId="0" hidden="1">'Instructions'!$A$1:$G$27</definedName>
    <definedName name="Z_4D8B2282_A196_4BD5_9555_949E439C37BC_.wvu.PrintArea" localSheetId="24" hidden="1">'Integrate Physical Behavioral'!$A$1:$G$270</definedName>
    <definedName name="Z_4D8B2282_A196_4BD5_9555_949E439C37BC_.wvu.PrintArea" localSheetId="10" hidden="1">'Interpretation Services'!$A$1:$G$270</definedName>
    <definedName name="Z_4D8B2282_A196_4BD5_9555_949E439C37BC_.wvu.PrintArea" localSheetId="13" hidden="1">'Introduce Telemedicine'!$A$1:$G$270</definedName>
    <definedName name="Z_4D8B2282_A196_4BD5_9555_949E439C37BC_.wvu.PrintArea" localSheetId="26" hidden="1">'Patient Care Navigation'!$A$1:$G$270</definedName>
    <definedName name="Z_4D8B2282_A196_4BD5_9555_949E439C37BC_.wvu.PrintArea" localSheetId="22" hidden="1">'Patient Experience'!$A$1:$G$270</definedName>
    <definedName name="Z_4D8B2282_A196_4BD5_9555_949E439C37BC_.wvu.PrintArea" localSheetId="33" hidden="1">'PatientCaregiver Experience'!$A$1:$G$93</definedName>
    <definedName name="Z_4D8B2282_A196_4BD5_9555_949E439C37BC_.wvu.PrintArea" localSheetId="18" hidden="1">'Perf Improvement &amp; Reporting'!$A$1:$G$270</definedName>
    <definedName name="Z_4D8B2282_A196_4BD5_9555_949E439C37BC_.wvu.PrintArea" localSheetId="35" hidden="1">'Preventive Health'!$A$1:$G$50</definedName>
    <definedName name="Z_4D8B2282_A196_4BD5_9555_949E439C37BC_.wvu.PrintArea" localSheetId="27" hidden="1">'Process Improvement Methodology'!$A$1:$G$270</definedName>
    <definedName name="Z_4D8B2282_A196_4BD5_9555_949E439C37BC_.wvu.PrintArea" localSheetId="11" hidden="1">'REAL Data'!$A$1:$G$270</definedName>
    <definedName name="Z_4D8B2282_A196_4BD5_9555_949E439C37BC_.wvu.PrintArea" localSheetId="32" hidden="1">'Real-Time HAIs System'!$A$1:$G$270</definedName>
    <definedName name="Z_4D8B2282_A196_4BD5_9555_949E439C37BC_.wvu.PrintArea" localSheetId="23" hidden="1">'Redesign for Cost Containment'!$A$1:$G$270</definedName>
    <definedName name="Z_4D8B2282_A196_4BD5_9555_949E439C37BC_.wvu.PrintArea" localSheetId="21" hidden="1">'Redesign Primary Care'!$A$1:$G$270</definedName>
    <definedName name="Z_4D8B2282_A196_4BD5_9555_949E439C37BC_.wvu.PrintArea" localSheetId="9" hidden="1">'Registry Functionality'!$A$1:$G$270</definedName>
    <definedName name="Z_4D8B2282_A196_4BD5_9555_949E439C37BC_.wvu.PrintArea" localSheetId="15" hidden="1">'Risk Stratification'!$A$1:$G$270</definedName>
    <definedName name="Z_4D8B2282_A196_4BD5_9555_949E439C37BC_.wvu.PrintArea" localSheetId="37" hidden="1">'Sepsis'!$A$1:$H$196</definedName>
    <definedName name="Z_4D8B2282_A196_4BD5_9555_949E439C37BC_.wvu.PrintArea" localSheetId="16" hidden="1">'Spec Care Access in Primary Car'!$A$1:$G$270</definedName>
    <definedName name="Z_4D8B2282_A196_4BD5_9555_949E439C37BC_.wvu.PrintArea" localSheetId="25" hidden="1">'Specialty Care Access'!$A$1:$G$270</definedName>
    <definedName name="Z_4D8B2282_A196_4BD5_9555_949E439C37BC_.wvu.PrintArea" localSheetId="39" hidden="1">'SSI'!$A$1:$H$183</definedName>
    <definedName name="Z_4D8B2282_A196_4BD5_9555_949E439C37BC_.wvu.PrintArea" localSheetId="41" hidden="1">'Stroke'!$A$1:$H$274</definedName>
    <definedName name="Z_4D8B2282_A196_4BD5_9555_949E439C37BC_.wvu.PrintArea" localSheetId="1" hidden="1">'Total Payment Amount'!$A$1:$G$97</definedName>
    <definedName name="Z_4D8B2282_A196_4BD5_9555_949E439C37BC_.wvu.PrintArea" localSheetId="8" hidden="1">'Training Primary Care Workforce'!$A$1:$G$270</definedName>
    <definedName name="Z_4D8B2282_A196_4BD5_9555_949E439C37BC_.wvu.PrintArea" localSheetId="12" hidden="1">'Urgent Medical Advice'!$A$1:$G$270</definedName>
    <definedName name="Z_4D8B2282_A196_4BD5_9555_949E439C37BC_.wvu.PrintArea" localSheetId="29" hidden="1">'Use Palliative Care Programs'!$A$1:$G$270</definedName>
    <definedName name="Z_4D8B2282_A196_4BD5_9555_949E439C37BC_.wvu.PrintArea" localSheetId="42" hidden="1">'VTE'!$A$1:$H$248</definedName>
    <definedName name="Z_4D8B2282_A196_4BD5_9555_949E439C37BC_.wvu.PrintArea" localSheetId="2" hidden="1">'Year-End Narrative'!$A$1:$G$60</definedName>
    <definedName name="Z_4D8B2282_A196_4BD5_9555_949E439C37BC_.wvu.PrintTitles" localSheetId="36" hidden="1">'At-Risk Populations'!$5:$5</definedName>
    <definedName name="Z_4D8B2282_A196_4BD5_9555_949E439C37BC_.wvu.PrintTitles" localSheetId="34" hidden="1">'Care Coordination'!$5:$5</definedName>
    <definedName name="Z_4D8B2282_A196_4BD5_9555_949E439C37BC_.wvu.PrintTitles" localSheetId="31" hidden="1">'Care Transitions'!$6:$6</definedName>
    <definedName name="Z_4D8B2282_A196_4BD5_9555_949E439C37BC_.wvu.PrintTitles" localSheetId="3" hidden="1">'Category 1 Summary'!$5:$5</definedName>
    <definedName name="Z_4D8B2282_A196_4BD5_9555_949E439C37BC_.wvu.PrintTitles" localSheetId="4" hidden="1">'Category 2 Summary'!$5:$5</definedName>
    <definedName name="Z_4D8B2282_A196_4BD5_9555_949E439C37BC_.wvu.PrintTitles" localSheetId="5" hidden="1">'Category 3 Summary'!$5:$5</definedName>
    <definedName name="Z_4D8B2282_A196_4BD5_9555_949E439C37BC_.wvu.PrintTitles" localSheetId="6" hidden="1">'Category 4 Summary'!$5:$5</definedName>
    <definedName name="Z_4D8B2282_A196_4BD5_9555_949E439C37BC_.wvu.PrintTitles" localSheetId="20" hidden="1">'Chronic Care Management'!$6:$6</definedName>
    <definedName name="Z_4D8B2282_A196_4BD5_9555_949E439C37BC_.wvu.PrintTitles" localSheetId="38" hidden="1">'CLABSI'!$5:$5</definedName>
    <definedName name="Z_4D8B2282_A196_4BD5_9555_949E439C37BC_.wvu.PrintTitles" localSheetId="14" hidden="1">'Coding &amp; Documentation'!$6:$6</definedName>
    <definedName name="Z_4D8B2282_A196_4BD5_9555_949E439C37BC_.wvu.PrintTitles" localSheetId="30" hidden="1">'Conduct Medication Management'!$6:$6</definedName>
    <definedName name="Z_4D8B2282_A196_4BD5_9555_949E439C37BC_.wvu.PrintTitles" localSheetId="28" hidden="1">'ED Patient Flow'!$6:$6</definedName>
    <definedName name="Z_4D8B2282_A196_4BD5_9555_949E439C37BC_.wvu.PrintTitles" localSheetId="19" hidden="1">'Expand Medical Homes'!$6:$6</definedName>
    <definedName name="Z_4D8B2282_A196_4BD5_9555_949E439C37BC_.wvu.PrintTitles" localSheetId="7" hidden="1">'Expand Primary Care Capacity'!$6:$6</definedName>
    <definedName name="Z_4D8B2282_A196_4BD5_9555_949E439C37BC_.wvu.PrintTitles" localSheetId="17" hidden="1">'Expand Specialty Care Capacity'!$6:$6</definedName>
    <definedName name="Z_4D8B2282_A196_4BD5_9555_949E439C37BC_.wvu.PrintTitles" localSheetId="43" hidden="1">'Falls with Injury'!$6:$6</definedName>
    <definedName name="Z_4D8B2282_A196_4BD5_9555_949E439C37BC_.wvu.PrintTitles" localSheetId="40" hidden="1">'HAPU'!$6:$6</definedName>
    <definedName name="Z_4D8B2282_A196_4BD5_9555_949E439C37BC_.wvu.PrintTitles" localSheetId="24" hidden="1">'Integrate Physical Behavioral'!$6:$6</definedName>
    <definedName name="Z_4D8B2282_A196_4BD5_9555_949E439C37BC_.wvu.PrintTitles" localSheetId="10" hidden="1">'Interpretation Services'!$6:$6</definedName>
    <definedName name="Z_4D8B2282_A196_4BD5_9555_949E439C37BC_.wvu.PrintTitles" localSheetId="13" hidden="1">'Introduce Telemedicine'!$6:$6</definedName>
    <definedName name="Z_4D8B2282_A196_4BD5_9555_949E439C37BC_.wvu.PrintTitles" localSheetId="26" hidden="1">'Patient Care Navigation'!$6:$6</definedName>
    <definedName name="Z_4D8B2282_A196_4BD5_9555_949E439C37BC_.wvu.PrintTitles" localSheetId="22" hidden="1">'Patient Experience'!$6:$6</definedName>
    <definedName name="Z_4D8B2282_A196_4BD5_9555_949E439C37BC_.wvu.PrintTitles" localSheetId="33" hidden="1">'PatientCaregiver Experience'!$5:$5</definedName>
    <definedName name="Z_4D8B2282_A196_4BD5_9555_949E439C37BC_.wvu.PrintTitles" localSheetId="18" hidden="1">'Perf Improvement &amp; Reporting'!$6:$6</definedName>
    <definedName name="Z_4D8B2282_A196_4BD5_9555_949E439C37BC_.wvu.PrintTitles" localSheetId="35" hidden="1">'Preventive Health'!$5:$5</definedName>
    <definedName name="Z_4D8B2282_A196_4BD5_9555_949E439C37BC_.wvu.PrintTitles" localSheetId="27" hidden="1">'Process Improvement Methodology'!$6:$6</definedName>
    <definedName name="Z_4D8B2282_A196_4BD5_9555_949E439C37BC_.wvu.PrintTitles" localSheetId="11" hidden="1">'REAL Data'!$6:$6</definedName>
    <definedName name="Z_4D8B2282_A196_4BD5_9555_949E439C37BC_.wvu.PrintTitles" localSheetId="32" hidden="1">'Real-Time HAIs System'!$6:$6</definedName>
    <definedName name="Z_4D8B2282_A196_4BD5_9555_949E439C37BC_.wvu.PrintTitles" localSheetId="23" hidden="1">'Redesign for Cost Containment'!$6:$6</definedName>
    <definedName name="Z_4D8B2282_A196_4BD5_9555_949E439C37BC_.wvu.PrintTitles" localSheetId="21" hidden="1">'Redesign Primary Care'!$6:$6</definedName>
    <definedName name="Z_4D8B2282_A196_4BD5_9555_949E439C37BC_.wvu.PrintTitles" localSheetId="9" hidden="1">'Registry Functionality'!$6:$6</definedName>
    <definedName name="Z_4D8B2282_A196_4BD5_9555_949E439C37BC_.wvu.PrintTitles" localSheetId="15" hidden="1">'Risk Stratification'!$6:$6</definedName>
    <definedName name="Z_4D8B2282_A196_4BD5_9555_949E439C37BC_.wvu.PrintTitles" localSheetId="37" hidden="1">'Sepsis'!$5:$5</definedName>
    <definedName name="Z_4D8B2282_A196_4BD5_9555_949E439C37BC_.wvu.PrintTitles" localSheetId="16" hidden="1">'Spec Care Access in Primary Car'!$6:$6</definedName>
    <definedName name="Z_4D8B2282_A196_4BD5_9555_949E439C37BC_.wvu.PrintTitles" localSheetId="25" hidden="1">'Specialty Care Access'!$6:$6</definedName>
    <definedName name="Z_4D8B2282_A196_4BD5_9555_949E439C37BC_.wvu.PrintTitles" localSheetId="39" hidden="1">'SSI'!$6:$6</definedName>
    <definedName name="Z_4D8B2282_A196_4BD5_9555_949E439C37BC_.wvu.PrintTitles" localSheetId="41" hidden="1">'Stroke'!$6:$6</definedName>
    <definedName name="Z_4D8B2282_A196_4BD5_9555_949E439C37BC_.wvu.PrintTitles" localSheetId="8" hidden="1">'Training Primary Care Workforce'!$6:$6</definedName>
    <definedName name="Z_4D8B2282_A196_4BD5_9555_949E439C37BC_.wvu.PrintTitles" localSheetId="12" hidden="1">'Urgent Medical Advice'!$6:$6</definedName>
    <definedName name="Z_4D8B2282_A196_4BD5_9555_949E439C37BC_.wvu.PrintTitles" localSheetId="29" hidden="1">'Use Palliative Care Programs'!$6:$6</definedName>
    <definedName name="Z_4D8B2282_A196_4BD5_9555_949E439C37BC_.wvu.PrintTitles" localSheetId="42" hidden="1">'VTE'!$6:$6</definedName>
    <definedName name="Z_4D8B2282_A196_4BD5_9555_949E439C37BC_.wvu.Rows" localSheetId="5" hidden="1">'Category 3 Summary'!$22:$22</definedName>
    <definedName name="Z_4D8B2282_A196_4BD5_9555_949E439C37BC_.wvu.Rows" localSheetId="6" hidden="1">'Category 4 Summary'!$20:$20</definedName>
    <definedName name="Z_CCC43BC8_3286_49C5_9E4F_C8952BCE1E3A_.wvu.PrintArea" localSheetId="36" hidden="1">'At-Risk Populations'!$A$1:$G$53</definedName>
    <definedName name="Z_CCC43BC8_3286_49C5_9E4F_C8952BCE1E3A_.wvu.PrintArea" localSheetId="34" hidden="1">'Care Coordination'!$A$1:$G$50</definedName>
    <definedName name="Z_CCC43BC8_3286_49C5_9E4F_C8952BCE1E3A_.wvu.PrintArea" localSheetId="31" hidden="1">'Care Transitions'!$A$1:$G$270</definedName>
    <definedName name="Z_CCC43BC8_3286_49C5_9E4F_C8952BCE1E3A_.wvu.PrintArea" localSheetId="3" hidden="1">'Category 1 Summary'!$A$1:$H$674</definedName>
    <definedName name="Z_CCC43BC8_3286_49C5_9E4F_C8952BCE1E3A_.wvu.PrintArea" localSheetId="4" hidden="1">'Category 2 Summary'!$A$1:$H$784</definedName>
    <definedName name="Z_CCC43BC8_3286_49C5_9E4F_C8952BCE1E3A_.wvu.PrintArea" localSheetId="5" hidden="1">'Category 3 Summary'!$A$1:$H$177</definedName>
    <definedName name="Z_CCC43BC8_3286_49C5_9E4F_C8952BCE1E3A_.wvu.PrintArea" localSheetId="6" hidden="1">'Category 4 Summary'!$A$1:$H$372</definedName>
    <definedName name="Z_CCC43BC8_3286_49C5_9E4F_C8952BCE1E3A_.wvu.PrintArea" localSheetId="20" hidden="1">'Chronic Care Management'!$A$1:$G$270</definedName>
    <definedName name="Z_CCC43BC8_3286_49C5_9E4F_C8952BCE1E3A_.wvu.PrintArea" localSheetId="38" hidden="1">'CLABSI'!$A$1:$H$195</definedName>
    <definedName name="Z_CCC43BC8_3286_49C5_9E4F_C8952BCE1E3A_.wvu.PrintArea" localSheetId="14" hidden="1">'Coding &amp; Documentation'!$A$1:$G$270</definedName>
    <definedName name="Z_CCC43BC8_3286_49C5_9E4F_C8952BCE1E3A_.wvu.PrintArea" localSheetId="30" hidden="1">'Conduct Medication Management'!$A$1:$G$270</definedName>
    <definedName name="Z_CCC43BC8_3286_49C5_9E4F_C8952BCE1E3A_.wvu.PrintArea" localSheetId="28" hidden="1">'ED Patient Flow'!$A$1:$G$270</definedName>
    <definedName name="Z_CCC43BC8_3286_49C5_9E4F_C8952BCE1E3A_.wvu.PrintArea" localSheetId="19" hidden="1">'Expand Medical Homes'!$A$1:$G$270</definedName>
    <definedName name="Z_CCC43BC8_3286_49C5_9E4F_C8952BCE1E3A_.wvu.PrintArea" localSheetId="7" hidden="1">'Expand Primary Care Capacity'!$A$1:$G$270</definedName>
    <definedName name="Z_CCC43BC8_3286_49C5_9E4F_C8952BCE1E3A_.wvu.PrintArea" localSheetId="17" hidden="1">'Expand Specialty Care Capacity'!$A$1:$G$270</definedName>
    <definedName name="Z_CCC43BC8_3286_49C5_9E4F_C8952BCE1E3A_.wvu.PrintArea" localSheetId="43" hidden="1">'Falls with Injury'!$A$1:$H$184</definedName>
    <definedName name="Z_CCC43BC8_3286_49C5_9E4F_C8952BCE1E3A_.wvu.PrintArea" localSheetId="40" hidden="1">'HAPU'!$A$1:$H$183</definedName>
    <definedName name="Z_CCC43BC8_3286_49C5_9E4F_C8952BCE1E3A_.wvu.PrintArea" localSheetId="0" hidden="1">'Instructions'!$A$1:$G$27</definedName>
    <definedName name="Z_CCC43BC8_3286_49C5_9E4F_C8952BCE1E3A_.wvu.PrintArea" localSheetId="24" hidden="1">'Integrate Physical Behavioral'!$A$1:$G$270</definedName>
    <definedName name="Z_CCC43BC8_3286_49C5_9E4F_C8952BCE1E3A_.wvu.PrintArea" localSheetId="10" hidden="1">'Interpretation Services'!$A$1:$G$270</definedName>
    <definedName name="Z_CCC43BC8_3286_49C5_9E4F_C8952BCE1E3A_.wvu.PrintArea" localSheetId="13" hidden="1">'Introduce Telemedicine'!$A$1:$G$270</definedName>
    <definedName name="Z_CCC43BC8_3286_49C5_9E4F_C8952BCE1E3A_.wvu.PrintArea" localSheetId="26" hidden="1">'Patient Care Navigation'!$A$1:$G$270</definedName>
    <definedName name="Z_CCC43BC8_3286_49C5_9E4F_C8952BCE1E3A_.wvu.PrintArea" localSheetId="22" hidden="1">'Patient Experience'!$A$1:$G$270</definedName>
    <definedName name="Z_CCC43BC8_3286_49C5_9E4F_C8952BCE1E3A_.wvu.PrintArea" localSheetId="33" hidden="1">'PatientCaregiver Experience'!$A$1:$G$93</definedName>
    <definedName name="Z_CCC43BC8_3286_49C5_9E4F_C8952BCE1E3A_.wvu.PrintArea" localSheetId="18" hidden="1">'Perf Improvement &amp; Reporting'!$A$1:$G$270</definedName>
    <definedName name="Z_CCC43BC8_3286_49C5_9E4F_C8952BCE1E3A_.wvu.PrintArea" localSheetId="35" hidden="1">'Preventive Health'!$A$1:$G$50</definedName>
    <definedName name="Z_CCC43BC8_3286_49C5_9E4F_C8952BCE1E3A_.wvu.PrintArea" localSheetId="27" hidden="1">'Process Improvement Methodology'!$A$1:$G$270</definedName>
    <definedName name="Z_CCC43BC8_3286_49C5_9E4F_C8952BCE1E3A_.wvu.PrintArea" localSheetId="11" hidden="1">'REAL Data'!$A$1:$G$270</definedName>
    <definedName name="Z_CCC43BC8_3286_49C5_9E4F_C8952BCE1E3A_.wvu.PrintArea" localSheetId="32" hidden="1">'Real-Time HAIs System'!$A$1:$G$270</definedName>
    <definedName name="Z_CCC43BC8_3286_49C5_9E4F_C8952BCE1E3A_.wvu.PrintArea" localSheetId="23" hidden="1">'Redesign for Cost Containment'!$A$1:$G$270</definedName>
    <definedName name="Z_CCC43BC8_3286_49C5_9E4F_C8952BCE1E3A_.wvu.PrintArea" localSheetId="21" hidden="1">'Redesign Primary Care'!$A$1:$G$270</definedName>
    <definedName name="Z_CCC43BC8_3286_49C5_9E4F_C8952BCE1E3A_.wvu.PrintArea" localSheetId="9" hidden="1">'Registry Functionality'!$A$1:$G$270</definedName>
    <definedName name="Z_CCC43BC8_3286_49C5_9E4F_C8952BCE1E3A_.wvu.PrintArea" localSheetId="15" hidden="1">'Risk Stratification'!$A$1:$G$270</definedName>
    <definedName name="Z_CCC43BC8_3286_49C5_9E4F_C8952BCE1E3A_.wvu.PrintArea" localSheetId="37" hidden="1">'Sepsis'!$A$1:$H$196</definedName>
    <definedName name="Z_CCC43BC8_3286_49C5_9E4F_C8952BCE1E3A_.wvu.PrintArea" localSheetId="16" hidden="1">'Spec Care Access in Primary Car'!$A$1:$G$270</definedName>
    <definedName name="Z_CCC43BC8_3286_49C5_9E4F_C8952BCE1E3A_.wvu.PrintArea" localSheetId="25" hidden="1">'Specialty Care Access'!$A$1:$G$270</definedName>
    <definedName name="Z_CCC43BC8_3286_49C5_9E4F_C8952BCE1E3A_.wvu.PrintArea" localSheetId="39" hidden="1">'SSI'!$A$1:$H$183</definedName>
    <definedName name="Z_CCC43BC8_3286_49C5_9E4F_C8952BCE1E3A_.wvu.PrintArea" localSheetId="41" hidden="1">'Stroke'!$A$1:$H$274</definedName>
    <definedName name="Z_CCC43BC8_3286_49C5_9E4F_C8952BCE1E3A_.wvu.PrintArea" localSheetId="1" hidden="1">'Total Payment Amount'!$A$1:$G$97</definedName>
    <definedName name="Z_CCC43BC8_3286_49C5_9E4F_C8952BCE1E3A_.wvu.PrintArea" localSheetId="8" hidden="1">'Training Primary Care Workforce'!$A$1:$G$270</definedName>
    <definedName name="Z_CCC43BC8_3286_49C5_9E4F_C8952BCE1E3A_.wvu.PrintArea" localSheetId="12" hidden="1">'Urgent Medical Advice'!$A$1:$G$270</definedName>
    <definedName name="Z_CCC43BC8_3286_49C5_9E4F_C8952BCE1E3A_.wvu.PrintArea" localSheetId="29" hidden="1">'Use Palliative Care Programs'!$A$1:$G$270</definedName>
    <definedName name="Z_CCC43BC8_3286_49C5_9E4F_C8952BCE1E3A_.wvu.PrintArea" localSheetId="42" hidden="1">'VTE'!$A$1:$H$248</definedName>
    <definedName name="Z_CCC43BC8_3286_49C5_9E4F_C8952BCE1E3A_.wvu.PrintArea" localSheetId="2" hidden="1">'Year-End Narrative'!$A$1:$G$60</definedName>
    <definedName name="Z_CCC43BC8_3286_49C5_9E4F_C8952BCE1E3A_.wvu.PrintTitles" localSheetId="36" hidden="1">'At-Risk Populations'!$5:$5</definedName>
    <definedName name="Z_CCC43BC8_3286_49C5_9E4F_C8952BCE1E3A_.wvu.PrintTitles" localSheetId="34" hidden="1">'Care Coordination'!$5:$5</definedName>
    <definedName name="Z_CCC43BC8_3286_49C5_9E4F_C8952BCE1E3A_.wvu.PrintTitles" localSheetId="31" hidden="1">'Care Transitions'!$6:$6</definedName>
    <definedName name="Z_CCC43BC8_3286_49C5_9E4F_C8952BCE1E3A_.wvu.PrintTitles" localSheetId="3" hidden="1">'Category 1 Summary'!$5:$5</definedName>
    <definedName name="Z_CCC43BC8_3286_49C5_9E4F_C8952BCE1E3A_.wvu.PrintTitles" localSheetId="4" hidden="1">'Category 2 Summary'!$5:$5</definedName>
    <definedName name="Z_CCC43BC8_3286_49C5_9E4F_C8952BCE1E3A_.wvu.PrintTitles" localSheetId="5" hidden="1">'Category 3 Summary'!$5:$5</definedName>
    <definedName name="Z_CCC43BC8_3286_49C5_9E4F_C8952BCE1E3A_.wvu.PrintTitles" localSheetId="6" hidden="1">'Category 4 Summary'!$5:$5</definedName>
    <definedName name="Z_CCC43BC8_3286_49C5_9E4F_C8952BCE1E3A_.wvu.PrintTitles" localSheetId="20" hidden="1">'Chronic Care Management'!$6:$6</definedName>
    <definedName name="Z_CCC43BC8_3286_49C5_9E4F_C8952BCE1E3A_.wvu.PrintTitles" localSheetId="38" hidden="1">'CLABSI'!$5:$5</definedName>
    <definedName name="Z_CCC43BC8_3286_49C5_9E4F_C8952BCE1E3A_.wvu.PrintTitles" localSheetId="14" hidden="1">'Coding &amp; Documentation'!$6:$6</definedName>
    <definedName name="Z_CCC43BC8_3286_49C5_9E4F_C8952BCE1E3A_.wvu.PrintTitles" localSheetId="30" hidden="1">'Conduct Medication Management'!$6:$6</definedName>
    <definedName name="Z_CCC43BC8_3286_49C5_9E4F_C8952BCE1E3A_.wvu.PrintTitles" localSheetId="28" hidden="1">'ED Patient Flow'!$6:$6</definedName>
    <definedName name="Z_CCC43BC8_3286_49C5_9E4F_C8952BCE1E3A_.wvu.PrintTitles" localSheetId="19" hidden="1">'Expand Medical Homes'!$6:$6</definedName>
    <definedName name="Z_CCC43BC8_3286_49C5_9E4F_C8952BCE1E3A_.wvu.PrintTitles" localSheetId="7" hidden="1">'Expand Primary Care Capacity'!$6:$6</definedName>
    <definedName name="Z_CCC43BC8_3286_49C5_9E4F_C8952BCE1E3A_.wvu.PrintTitles" localSheetId="17" hidden="1">'Expand Specialty Care Capacity'!$6:$6</definedName>
    <definedName name="Z_CCC43BC8_3286_49C5_9E4F_C8952BCE1E3A_.wvu.PrintTitles" localSheetId="43" hidden="1">'Falls with Injury'!$6:$6</definedName>
    <definedName name="Z_CCC43BC8_3286_49C5_9E4F_C8952BCE1E3A_.wvu.PrintTitles" localSheetId="40" hidden="1">'HAPU'!$6:$6</definedName>
    <definedName name="Z_CCC43BC8_3286_49C5_9E4F_C8952BCE1E3A_.wvu.PrintTitles" localSheetId="24" hidden="1">'Integrate Physical Behavioral'!$6:$6</definedName>
    <definedName name="Z_CCC43BC8_3286_49C5_9E4F_C8952BCE1E3A_.wvu.PrintTitles" localSheetId="10" hidden="1">'Interpretation Services'!$6:$6</definedName>
    <definedName name="Z_CCC43BC8_3286_49C5_9E4F_C8952BCE1E3A_.wvu.PrintTitles" localSheetId="13" hidden="1">'Introduce Telemedicine'!$6:$6</definedName>
    <definedName name="Z_CCC43BC8_3286_49C5_9E4F_C8952BCE1E3A_.wvu.PrintTitles" localSheetId="26" hidden="1">'Patient Care Navigation'!$6:$6</definedName>
    <definedName name="Z_CCC43BC8_3286_49C5_9E4F_C8952BCE1E3A_.wvu.PrintTitles" localSheetId="22" hidden="1">'Patient Experience'!$6:$6</definedName>
    <definedName name="Z_CCC43BC8_3286_49C5_9E4F_C8952BCE1E3A_.wvu.PrintTitles" localSheetId="33" hidden="1">'PatientCaregiver Experience'!$5:$5</definedName>
    <definedName name="Z_CCC43BC8_3286_49C5_9E4F_C8952BCE1E3A_.wvu.PrintTitles" localSheetId="18" hidden="1">'Perf Improvement &amp; Reporting'!$6:$6</definedName>
    <definedName name="Z_CCC43BC8_3286_49C5_9E4F_C8952BCE1E3A_.wvu.PrintTitles" localSheetId="35" hidden="1">'Preventive Health'!$5:$5</definedName>
    <definedName name="Z_CCC43BC8_3286_49C5_9E4F_C8952BCE1E3A_.wvu.PrintTitles" localSheetId="27" hidden="1">'Process Improvement Methodology'!$6:$6</definedName>
    <definedName name="Z_CCC43BC8_3286_49C5_9E4F_C8952BCE1E3A_.wvu.PrintTitles" localSheetId="11" hidden="1">'REAL Data'!$6:$6</definedName>
    <definedName name="Z_CCC43BC8_3286_49C5_9E4F_C8952BCE1E3A_.wvu.PrintTitles" localSheetId="32" hidden="1">'Real-Time HAIs System'!$6:$6</definedName>
    <definedName name="Z_CCC43BC8_3286_49C5_9E4F_C8952BCE1E3A_.wvu.PrintTitles" localSheetId="23" hidden="1">'Redesign for Cost Containment'!$6:$6</definedName>
    <definedName name="Z_CCC43BC8_3286_49C5_9E4F_C8952BCE1E3A_.wvu.PrintTitles" localSheetId="21" hidden="1">'Redesign Primary Care'!$6:$6</definedName>
    <definedName name="Z_CCC43BC8_3286_49C5_9E4F_C8952BCE1E3A_.wvu.PrintTitles" localSheetId="9" hidden="1">'Registry Functionality'!$6:$6</definedName>
    <definedName name="Z_CCC43BC8_3286_49C5_9E4F_C8952BCE1E3A_.wvu.PrintTitles" localSheetId="15" hidden="1">'Risk Stratification'!$6:$6</definedName>
    <definedName name="Z_CCC43BC8_3286_49C5_9E4F_C8952BCE1E3A_.wvu.PrintTitles" localSheetId="37" hidden="1">'Sepsis'!$5:$5</definedName>
    <definedName name="Z_CCC43BC8_3286_49C5_9E4F_C8952BCE1E3A_.wvu.PrintTitles" localSheetId="16" hidden="1">'Spec Care Access in Primary Car'!$6:$6</definedName>
    <definedName name="Z_CCC43BC8_3286_49C5_9E4F_C8952BCE1E3A_.wvu.PrintTitles" localSheetId="25" hidden="1">'Specialty Care Access'!$6:$6</definedName>
    <definedName name="Z_CCC43BC8_3286_49C5_9E4F_C8952BCE1E3A_.wvu.PrintTitles" localSheetId="39" hidden="1">'SSI'!$6:$6</definedName>
    <definedName name="Z_CCC43BC8_3286_49C5_9E4F_C8952BCE1E3A_.wvu.PrintTitles" localSheetId="41" hidden="1">'Stroke'!$6:$6</definedName>
    <definedName name="Z_CCC43BC8_3286_49C5_9E4F_C8952BCE1E3A_.wvu.PrintTitles" localSheetId="8" hidden="1">'Training Primary Care Workforce'!$6:$6</definedName>
    <definedName name="Z_CCC43BC8_3286_49C5_9E4F_C8952BCE1E3A_.wvu.PrintTitles" localSheetId="12" hidden="1">'Urgent Medical Advice'!$6:$6</definedName>
    <definedName name="Z_CCC43BC8_3286_49C5_9E4F_C8952BCE1E3A_.wvu.PrintTitles" localSheetId="29" hidden="1">'Use Palliative Care Programs'!$6:$6</definedName>
    <definedName name="Z_CCC43BC8_3286_49C5_9E4F_C8952BCE1E3A_.wvu.PrintTitles" localSheetId="42" hidden="1">'VTE'!$6:$6</definedName>
    <definedName name="Z_CCC43BC8_3286_49C5_9E4F_C8952BCE1E3A_.wvu.Rows" localSheetId="5" hidden="1">'Category 3 Summary'!$22:$22</definedName>
    <definedName name="Z_CCC43BC8_3286_49C5_9E4F_C8952BCE1E3A_.wvu.Rows" localSheetId="6" hidden="1">'Category 4 Summary'!$20:$20</definedName>
    <definedName name="_xlnm.Print_Titles" localSheetId="3">'Category 1 Summary'!$5:$5</definedName>
    <definedName name="_xlnm.Print_Titles" localSheetId="4">'Category 2 Summary'!$5:$5</definedName>
    <definedName name="_xlnm.Print_Titles" localSheetId="5">'Category 3 Summary'!$5:$5</definedName>
    <definedName name="_xlnm.Print_Titles" localSheetId="6">'Category 4 Summary'!$5:$5</definedName>
    <definedName name="_xlnm.Print_Titles" localSheetId="7">'Expand Primary Care Capacity'!$6:$6</definedName>
    <definedName name="_xlnm.Print_Titles" localSheetId="8">'Training Primary Care Workforce'!$6:$6</definedName>
    <definedName name="_xlnm.Print_Titles" localSheetId="9">'Registry Functionality'!$6:$6</definedName>
    <definedName name="_xlnm.Print_Titles" localSheetId="10">'Interpretation Services'!$6:$6</definedName>
    <definedName name="_xlnm.Print_Titles" localSheetId="11">'REAL Data'!$6:$6</definedName>
    <definedName name="_xlnm.Print_Titles" localSheetId="12">'Urgent Medical Advice'!$6:$6</definedName>
    <definedName name="_xlnm.Print_Titles" localSheetId="13">'Introduce Telemedicine'!$6:$6</definedName>
    <definedName name="_xlnm.Print_Titles" localSheetId="14">'Coding &amp; Documentation'!$6:$6</definedName>
    <definedName name="_xlnm.Print_Titles" localSheetId="15">'Risk Stratification'!$6:$6</definedName>
    <definedName name="_xlnm.Print_Titles" localSheetId="16">'Spec Care Access in Primary Car'!$6:$6</definedName>
    <definedName name="_xlnm.Print_Titles" localSheetId="17">'Expand Specialty Care Capacity'!$6:$6</definedName>
    <definedName name="_xlnm.Print_Titles" localSheetId="18">'Perf Improvement &amp; Reporting'!$6:$6</definedName>
    <definedName name="_xlnm.Print_Titles" localSheetId="19">'Expand Medical Homes'!$6:$6</definedName>
    <definedName name="_xlnm.Print_Titles" localSheetId="20">'Chronic Care Management'!$6:$6</definedName>
    <definedName name="_xlnm.Print_Titles" localSheetId="21">'Redesign Primary Care'!$6:$6</definedName>
    <definedName name="_xlnm.Print_Titles" localSheetId="22">'Patient Experience'!$6:$6</definedName>
    <definedName name="_xlnm.Print_Titles" localSheetId="23">'Redesign for Cost Containment'!$6:$6</definedName>
    <definedName name="_xlnm.Print_Titles" localSheetId="24">'Integrate Physical Behavioral'!$6:$6</definedName>
    <definedName name="_xlnm.Print_Titles" localSheetId="25">'Specialty Care Access'!$6:$6</definedName>
    <definedName name="_xlnm.Print_Titles" localSheetId="26">'Patient Care Navigation'!$6:$6</definedName>
    <definedName name="_xlnm.Print_Titles" localSheetId="27">'Process Improvement Methodology'!$6:$6</definedName>
    <definedName name="_xlnm.Print_Titles" localSheetId="28">'ED Patient Flow'!$6:$6</definedName>
    <definedName name="_xlnm.Print_Titles" localSheetId="29">'Use Palliative Care Programs'!$6:$6</definedName>
    <definedName name="_xlnm.Print_Titles" localSheetId="30">'Conduct Medication Management'!$6:$6</definedName>
    <definedName name="_xlnm.Print_Titles" localSheetId="31">'Care Transitions'!$6:$6</definedName>
    <definedName name="_xlnm.Print_Titles" localSheetId="32">'Real-Time HAIs System'!$6:$6</definedName>
    <definedName name="_xlnm.Print_Titles" localSheetId="33">'PatientCaregiver Experience'!$5:$5</definedName>
    <definedName name="_xlnm.Print_Titles" localSheetId="34">'Care Coordination'!$5:$5</definedName>
    <definedName name="_xlnm.Print_Titles" localSheetId="35">'Preventive Health'!$5:$5</definedName>
    <definedName name="_xlnm.Print_Titles" localSheetId="36">'At-Risk Populations'!$5:$5</definedName>
    <definedName name="_xlnm.Print_Titles" localSheetId="37">'Sepsis'!$5:$5</definedName>
    <definedName name="_xlnm.Print_Titles" localSheetId="38">'CLABSI'!$5:$5</definedName>
    <definedName name="_xlnm.Print_Titles" localSheetId="39">'SSI'!$6:$6</definedName>
    <definedName name="_xlnm.Print_Titles" localSheetId="40">'HAPU'!$6:$6</definedName>
    <definedName name="_xlnm.Print_Titles" localSheetId="41">'Stroke'!$6:$6</definedName>
    <definedName name="_xlnm.Print_Titles" localSheetId="42">'VTE'!$6:$6</definedName>
    <definedName name="_xlnm.Print_Titles" localSheetId="43">'Falls with Injury'!$6:$6</definedName>
  </definedNames>
  <calcPr calcId="191029"/>
</workbook>
</file>

<file path=xl/comments42.xml><?xml version="1.0" encoding="utf-8"?>
<comments xmlns="http://schemas.openxmlformats.org/spreadsheetml/2006/main">
  <authors>
    <author> </author>
  </authors>
  <commentList>
    <comment ref="B121" authorId="0">
      <text>
        <r>
          <rPr>
            <b/>
            <sz val="8"/>
            <rFont val="Tahoma"/>
            <family val="2"/>
          </rPr>
          <t xml:space="preserve"> :</t>
        </r>
        <r>
          <rPr>
            <sz val="8"/>
            <rFont val="Tahoma"/>
            <family val="2"/>
          </rPr>
          <t xml:space="preserve">
Should we remoce since this is just a reporting measure?</t>
        </r>
      </text>
    </comment>
  </commentList>
</comments>
</file>

<file path=xl/sharedStrings.xml><?xml version="1.0" encoding="utf-8"?>
<sst xmlns="http://schemas.openxmlformats.org/spreadsheetml/2006/main" count="5826" uniqueCount="315">
  <si>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</si>
  <si>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</si>
  <si>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</si>
  <si>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</si>
  <si>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</si>
  <si>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</si>
  <si>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</si>
  <si>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</si>
  <si>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</si>
  <si>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</si>
  <si>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</si>
  <si>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</si>
  <si>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</si>
  <si>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</si>
  <si>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</si>
  <si>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 xml:space="preserve">Provide an in-depth description of how the milestone was achieved: </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</si>
  <si>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</si>
  <si>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</si>
  <si>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</si>
  <si>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</si>
  <si>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</si>
  <si>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 xml:space="preserve">If "yes/no" as to whether the milestone has been achieved, select "yes" or "no" from the dropdown </t>
  </si>
  <si>
    <t xml:space="preserve">menu, and (if "yes") provide an in-depth description of how the milestone was achieved: </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</si>
  <si>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</si>
  <si>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</si>
  <si>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</si>
  <si>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</si>
  <si>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</si>
  <si>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</si>
  <si>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</si>
  <si>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</si>
  <si>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</si>
  <si>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</si>
  <si>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</si>
  <si>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</si>
  <si>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</si>
  <si>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</si>
  <si>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</si>
  <si>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</si>
  <si>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</si>
  <si>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</si>
  <si>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</si>
  <si>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</si>
  <si>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</si>
  <si>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</si>
  <si>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</si>
  <si>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</si>
  <si>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</si>
  <si>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</si>
  <si>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</si>
  <si>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</si>
  <si>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</si>
  <si>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</si>
  <si>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t>Report results of the Diabetes Mellitus: Hemoglobin A1c Control (&lt;9%)</t>
  </si>
  <si>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</si>
  <si>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</si>
  <si>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</si>
  <si>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</si>
  <si>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</si>
  <si>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</si>
  <si>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</si>
  <si>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</si>
  <si>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</si>
  <si>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</si>
  <si>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</si>
  <si>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</si>
  <si>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</si>
  <si>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</si>
  <si>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</si>
  <si>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</si>
  <si>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</si>
  <si>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</si>
  <si>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</si>
  <si>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</si>
  <si>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</si>
  <si>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</si>
  <si>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</si>
  <si>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</si>
  <si>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DPH systems submit this report to the State twice a year:</t>
  </si>
  <si>
    <t>DY 6 (6-month)</t>
  </si>
  <si>
    <t>DY 6 (year-end)</t>
  </si>
  <si>
    <t>DY 7 (6-month)</t>
  </si>
  <si>
    <t>DY 7 (year-end)</t>
  </si>
  <si>
    <t>DY 8 (6-month)</t>
  </si>
  <si>
    <t>DY 8 (year-end)</t>
  </si>
  <si>
    <t>DY 9 (6-month)</t>
  </si>
  <si>
    <t>DY 9 (year-end)</t>
  </si>
  <si>
    <t>DY 10 (6-month)</t>
  </si>
  <si>
    <t>DY 10 (year-end)</t>
  </si>
  <si>
    <t>Use of This Reporting Form</t>
  </si>
  <si>
    <t>For the year-end report, DPH systems will include the year-end narrative, the year-end report, and reattach the</t>
  </si>
  <si>
    <t>previously submitted 6-month report.</t>
  </si>
  <si>
    <t xml:space="preserve">DPH systems should follow the instructions at the top of each tab for completing the form.  DPH systems should </t>
  </si>
  <si>
    <r>
      <t>complete information for items marked "</t>
    </r>
    <r>
      <rPr>
        <sz val="11"/>
        <color indexed="10"/>
        <rFont val="Arial"/>
        <family val="2"/>
      </rPr>
      <t>*</t>
    </r>
    <r>
      <rPr>
        <sz val="11"/>
        <rFont val="Arial"/>
        <family val="2"/>
      </rPr>
      <t>" for each project tab and milestone being reported.</t>
    </r>
  </si>
  <si>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</si>
  <si>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</si>
  <si>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</si>
  <si>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</si>
  <si>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</si>
  <si>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</si>
  <si>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</si>
  <si>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</si>
  <si>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</si>
  <si>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</si>
  <si>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</si>
  <si>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</si>
  <si>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</si>
  <si>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</si>
  <si>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</si>
  <si>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</si>
  <si>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</si>
  <si>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Capacity to Provide Specialty Care Access in the Primary Care Setting</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</si>
  <si>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</si>
  <si>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</si>
  <si>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</si>
  <si>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</si>
  <si>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</si>
  <si>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</si>
  <si>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</si>
  <si>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</si>
  <si>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</si>
  <si>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</si>
  <si>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</si>
  <si>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</si>
  <si>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</si>
  <si>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</si>
  <si>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</si>
  <si>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</si>
  <si>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</si>
  <si>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</si>
  <si>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</si>
  <si>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</si>
  <si>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</si>
  <si>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</si>
  <si>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</si>
  <si>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</si>
  <si>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</si>
  <si>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</si>
  <si>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</si>
  <si>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</si>
  <si>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</si>
  <si>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</si>
  <si>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</si>
  <si>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</si>
  <si>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</si>
  <si>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</si>
  <si>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Year-End Narrative</t>
  </si>
  <si>
    <t>This narrative summarizes the DSRIP activities performed in the reporting demonstration year.</t>
  </si>
  <si>
    <t>Instructions for DPH systems: Please complete the narrative for year-end reports.  The narrative must include</t>
  </si>
  <si>
    <t xml:space="preserve">a description of progress made, lessons learned, challenges faced, other pertinent findings and participation in </t>
  </si>
  <si>
    <t>shared learning.</t>
  </si>
  <si>
    <t>Summary of Demonstration Year Activities</t>
  </si>
  <si>
    <t>Category 1 Summary Page</t>
  </si>
  <si>
    <t>Category 1 Projects</t>
  </si>
  <si>
    <t>Category 2 Summary Page</t>
  </si>
  <si>
    <t>Category 4 Summary Page</t>
  </si>
  <si>
    <t>`</t>
  </si>
  <si>
    <t xml:space="preserve">REPORTING ON THIS PROJECT: </t>
  </si>
  <si>
    <t>Category 1: Expand Primary Care Capacity</t>
  </si>
  <si>
    <t xml:space="preserve">Instructions for DPH systems: Please select above whether you are reporting on this project.  If 'yes', </t>
  </si>
  <si>
    <t>please type in all of your DY milestones for the project below and report data in the indicated boxes (*).</t>
  </si>
  <si>
    <t>Process Milestone: ________________________________</t>
  </si>
  <si>
    <t>(insert milestone)</t>
  </si>
  <si>
    <t>Improvement Milestone: ________________________________</t>
  </si>
  <si>
    <t>Category 1: Increase Training of Primary Care Workforce</t>
  </si>
  <si>
    <t>Category 1: Implement and Utilize Disease Management Registry Functionality</t>
  </si>
  <si>
    <t>Category 1: Enhance Interpretation Services and Culturally Competent Care</t>
  </si>
  <si>
    <t>Category 1: Collect Accurate Race, Ethnicity, and Language (REAL) Data to Reduce Disparities</t>
  </si>
  <si>
    <t>Category 1: Enhance Urgent Medical Advice</t>
  </si>
  <si>
    <t>Category 1: Introduce Telemedicine</t>
  </si>
  <si>
    <t>Category 1: Enhance Coding and Documentation for Quality Data</t>
  </si>
  <si>
    <t>Category 1: Develop Risk Stratification Capabilities/Functionalities</t>
  </si>
  <si>
    <t>Category 1: Expand Capacity to Provide Specialty Care Access in the Primary Care Setting</t>
  </si>
  <si>
    <t>Category 1: Expand Specialty Care Capacity</t>
  </si>
  <si>
    <t>Category 1: Enhance Performance Improvement and Reporting Capacity</t>
  </si>
  <si>
    <t>Category 2: Expand Medical Homes</t>
  </si>
  <si>
    <t>Category 2: Expand Chronic Care Management Models</t>
  </si>
  <si>
    <t>Category 2: Redesign Primary Care</t>
  </si>
  <si>
    <t>Category 2: Redesign to Improve Patient Experience</t>
  </si>
  <si>
    <t>Category 2: Redesign for Cost Containment</t>
  </si>
  <si>
    <t>Category 2: Integrate Physical and Behavioral Health Care</t>
  </si>
  <si>
    <t>Category 2: Increase Specialty Care Access/Redesign Referral Process</t>
  </si>
  <si>
    <t>Category 2: Establish/Expand a Patient Care Navigation Program</t>
  </si>
  <si>
    <t>Category 2: Apply Process Improvement Methodology to Improve Quality/Efficiency</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</si>
  <si>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</si>
  <si>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</si>
  <si>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</si>
  <si>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</si>
  <si>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</si>
  <si>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</si>
  <si>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</si>
  <si>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</si>
  <si>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</si>
  <si>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</si>
  <si>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t>Sepis Mortality (%)</t>
  </si>
  <si>
    <t>% Mortality</t>
  </si>
  <si>
    <t>Optional Milestone: ________________________________</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</si>
  <si>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</si>
  <si>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</si>
  <si>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</si>
  <si>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Central Line Bloodstream Infection (Rate per 1,000 patient days)</t>
  </si>
  <si>
    <t>Infection Rate</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</si>
  <si>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</si>
  <si>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</si>
  <si>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</si>
  <si>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</si>
  <si>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</si>
  <si>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</si>
  <si>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Category 4: Stroke Management</t>
  </si>
  <si>
    <t>Discharged on Antithrombotic Therapy</t>
  </si>
  <si>
    <t>Anticoagulation Therapy for Atrial Fibrillation/Flutter</t>
  </si>
  <si>
    <t>Thrombolytic Therapy</t>
  </si>
  <si>
    <t>Antithrombotic Therapy by End of Hospital Day 2</t>
  </si>
  <si>
    <t>Discharged on Statin Medication</t>
  </si>
  <si>
    <t>Stroke Education</t>
  </si>
  <si>
    <t>Assessed for Rehabilitation</t>
  </si>
  <si>
    <t>Stroke mortality rate</t>
  </si>
  <si>
    <t>Mortality Rate</t>
  </si>
  <si>
    <t>Category 4: Venous Thromboembolism (VTE) Prevention and Treatment</t>
  </si>
  <si>
    <t>VTE Prophylaxis (%)</t>
  </si>
  <si>
    <t>Intensive care unit VTE prophylaxsis (%)</t>
  </si>
  <si>
    <t>VTE patients with anticoagulation overlap therapy (%)</t>
  </si>
  <si>
    <t>VTE patients receiving unfractionated heparin with dosages/platelet count monitoring (%)</t>
  </si>
  <si>
    <t>VTE discharge instructions (%)</t>
  </si>
  <si>
    <t>Incidence of potentially preventable VTE (%)</t>
  </si>
  <si>
    <t>Incidence (%)</t>
  </si>
  <si>
    <t>Category 4: Falls with Injury Prevention</t>
  </si>
  <si>
    <t>Prevalence of patient falls with injuries (Rate per 1,000 patient days)</t>
  </si>
  <si>
    <t>Prevalence Rate</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</si>
  <si>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</si>
  <si>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</si>
  <si>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</si>
  <si>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</si>
  <si>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</si>
  <si>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</si>
  <si>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</si>
  <si>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</si>
  <si>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</si>
  <si>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</si>
  <si>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</si>
  <si>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</si>
  <si>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</si>
  <si>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</si>
  <si>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</si>
  <si>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</si>
  <si>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</si>
  <si>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</si>
  <si>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</si>
  <si>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</si>
  <si>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</si>
  <si>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</si>
  <si>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</si>
  <si>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</si>
  <si>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</si>
  <si>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</si>
  <si>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</si>
  <si>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</si>
  <si>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</si>
  <si>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</si>
  <si>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</si>
  <si>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</si>
  <si>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</si>
  <si>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</si>
  <si>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</si>
  <si>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</si>
  <si>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"Yes" rating composite of all questions within this theme from all returned surveys:</t>
  </si>
  <si>
    <t>Top-box score composite of all questions within this theme from all returned surveys:</t>
  </si>
  <si>
    <t>Enter the percentage of responses indicating "yes"</t>
  </si>
  <si>
    <t>in the indicated boxes (*).  Note: for DY8, data from the last 2 quarters shall suffice.</t>
  </si>
  <si>
    <r>
      <t xml:space="preserve">Staff” theme to the State </t>
    </r>
    <r>
      <rPr>
        <b/>
        <i/>
        <sz val="11"/>
        <rFont val="Arial"/>
        <family val="2"/>
      </rPr>
      <t>(DY8-10)</t>
    </r>
  </si>
  <si>
    <t>All DPH systems must use this reporting form template for reports starting May 15, 2011.</t>
  </si>
  <si>
    <t>Process Milestone: Pilot opening of weekend clinic sessions at one DPH primary care clinic</t>
  </si>
  <si>
    <t>Family Health Center opened a Saturday clinic beginning January 22, 2010.</t>
  </si>
  <si>
    <t xml:space="preserve">Process Milestone: Establish a centralized nurse advice line and primary care patient appointment unit </t>
  </si>
  <si>
    <t xml:space="preserve">Nurse Advice Line (NAL) was implemented at the following primary care clinics:
• Potrero Hill Health Center (November 2010) 
• Ocean Park Health Center (November 2010)
• Southeast Health Center (December 2010)
The NAL is currently staffed by four registered nurses.  Language capabilities of nursing staff are: Chinese, English, Russian, Spanish, Tagalog and Vietnamese.  All of the nurses were trained on NAL procedures and protocols. 
</t>
  </si>
  <si>
    <t>Process Milestone: Obtain approval from ACGME to increase number of primary care residents over 5 years</t>
  </si>
  <si>
    <t>In November 2010, SFGH, through UCSF, obtained ACGME approval for increasing the number of primary care residents by adding at least 8 Primary Care Internal Medicine and 8 Family Medicine residents over years 2-5.</t>
  </si>
  <si>
    <t>Process Milestone: Appoint task force to assess SFGH specialty clinic capacity.</t>
  </si>
  <si>
    <t>A SFGH Utilization Management task force, consisting of hospital executive staff and medical staff representatives, assesses SFGH specialty clinic timeliness of access, capacity, productivity, and efficiency and makes recommendations for targeted  investment in outpatient specialty capacity and care models. The task force met in December 2010 and meets at least quarterly.</t>
  </si>
  <si>
    <t>Process Milestone: Conduct initial assessment of specialty clinic access, capacity, productivity and efficiency.</t>
  </si>
  <si>
    <t>The Utilization Management task force completed the assessment of specialty clinic access, capacity, productivity, and efficiency on February 4, 2011.
Based on a review of the data, for Outpatient Ambulatory Specialty Care the following three services have been identified as priorities for the allocation of dollars we have to spend:
1.Gastroenterology/Liver
2.Oncology/Hematology
3.General Surgery – Vascular and Proctology
•The next three identified services are
4.Endocrinology
5.Orthopaedic Surgery
6.Podiatry</t>
  </si>
  <si>
    <t>Process Milestone: Develop a plan for development of a DPH Training Center at SFGH</t>
  </si>
  <si>
    <t>A plan was developed and approved by the SFGH Executive Committee on March 1, 2011.</t>
  </si>
  <si>
    <t>Process Milestone: Establish a hospital-wide Administrative Data Task Force</t>
  </si>
  <si>
    <t xml:space="preserve">Administrative Data Task Force membership and monthly meetings established beginning December 2010. </t>
  </si>
  <si>
    <t>Process Milestone: Appoint coordinating group to plan/implement Patient Centered Medical Home.</t>
  </si>
  <si>
    <t>Primary Care Delivery System Reform Coordinating Committee was established by the DPH Director on March 1, 2011.</t>
  </si>
  <si>
    <t>Process Milestone: Develop training materials for panel managers/health coaches and care managers.</t>
  </si>
  <si>
    <t>Training materials were developed in February 2011.</t>
  </si>
  <si>
    <t>Process Milestone: Pilot co-location of behavioral health personnel in 4 DPH Primary Care Clinics</t>
  </si>
  <si>
    <t>Co-location of Behavioral Health staff(behaviorist) was implemented at the following primary care clinics:
• Maxine Hall Health Center (January 2011) 
• Castro Mission Health Center (January 2011)
• Silver Avenue Family Health Center (January 2011)
• Chinatown Public Health Center (January 2011)</t>
  </si>
  <si>
    <t>Process Milestone: Bring 2 additional specialty clinics onto eReferral</t>
  </si>
  <si>
    <t xml:space="preserve">eReferral initiated for Audiology clinic and Stop Smoking Program on January 18, 2011. </t>
  </si>
  <si>
    <t>Optional Milestone: Create an interdisciplinary team to improve severe sepsis detection and management</t>
  </si>
  <si>
    <t>Interdisciplinary Sepsis team established in August 2010 and specifically tasked with meeting the DSRIP milestones at the SFGH Performance Improvement &amp; Patient Safety Committee meeting on February 23, 2011. The team consists of nurses, physicians, quality and other ancillary staff.</t>
  </si>
  <si>
    <t>Optional Milestone:Enlist physician(s) to champion sepsis improvement work</t>
  </si>
  <si>
    <t>During the SFGH Performance Improvement &amp; Patient Safety Committee meeting on February 23, 2011 it was specified that three physicians from Emergency Department, Critical Care and Surgery are participants in the interdisciplinary sepsis team.</t>
  </si>
  <si>
    <t>Optional Milestone: Report at least 6 months of data on Sepsis Resuscitation Bundle to SNI.</t>
  </si>
  <si>
    <t>Sepsis data reported to SNI on March 1, 2011.</t>
  </si>
  <si>
    <t>Optional Milestone: Create an interdisciplinary team to work on improving CLABSI prevention</t>
  </si>
  <si>
    <t>Interdisciplinary CLABSI Team meets regularly to address improvement strategies for CLABSI prevention.  Team members include Infection Control, Nursing, and Medical Staff. The CLABSI team was specifically tasked with meeting the DSRIP milestones at the SFGH Performance Improvement &amp; Patient Safety Committee meeting on February 23, 2011.</t>
  </si>
  <si>
    <t>Optional Milestone: Report at least 6 months of data on CLIP to SNI.</t>
  </si>
  <si>
    <t>2010 data on CLIP compliance submitted to SNI on March 1, 2011.</t>
  </si>
  <si>
    <t>Optional Milestone: Create an interdisciplinary team working to improve Surgical Site Infection Prevention</t>
  </si>
  <si>
    <t>Interdisciplinary SCIP Task Force meets monthly to work on improvement in SCIP process measures and surgical site infection prevention.  Members include representation from Nursing, Infection Control, Medical Staff,and Quality.  The SCIP Task Force was specifically tasked with meeting the DSRIP milestones at the SFGH Performance Improvement &amp; Patient Safety Committee meeting on February 23, 2011.</t>
  </si>
  <si>
    <t>Optional Milestone: Create an interdisciplinary team to work on VTE Prevention and Treatment</t>
  </si>
  <si>
    <t>An interdisciplinary Anti-Coagulation team was charged with addressing improvement in VTE Prevention and Treatment.  Membership includes Medical Staff, Nursing, Pharmacy, Quality.This team was specifically tasked with meeting the DSRIP milestones at the SFGH Performance Improvement &amp; Patient Safety Committee meeting on February 23, 2011.</t>
  </si>
  <si>
    <t>Public Hospital Improvement Collaborative - November 18, 2010 Summary Meeting</t>
  </si>
  <si>
    <t>Integrated Nurse Leadership Sepsis Collaborative</t>
  </si>
  <si>
    <t>California Health Care Foundation Patient Experience Conference - 1/27-28/2011</t>
  </si>
  <si>
    <t>Bay Area Patient Safety Collaborative Quarterly and Annual meetings</t>
  </si>
  <si>
    <t>San Francisco Health Plan Quality Culture Series</t>
  </si>
  <si>
    <t>California Safety Net Institute Quality Leader Forums</t>
  </si>
  <si>
    <t xml:space="preserve">During Year 1 of the DSRIP, San Francisco General Hospital and DPH’s Primary Care clinics have made exciting progress towards improving our systems of care.  DSRIP has allowed us to plan the system-wide improvements that we have sought after and now will become a reality.  For SFGH, the DSRIP has aligned perfectly with our timeline for building our new acute care hospital building.  By the end of 2015, SFGH will not only have a state of the art, seismically safe acute care hospital, but due to the DSRIP, we will also have achieved excellence in communication, patient-centered care, operational efficiency and optimal patient outcomes. 
Over the past seven months we have analyzed our system and worked as an interdisciplinary team to develop our DSRIP projects within Categories I, II and IV that will allow us to achieve excellence in quality of care and system design.  Through the planning work of our DSRIP team, we have identified our challenges and thoughtfully designed strategies that will allow SFGH and DPH Primary Care to achieve success in quality of care.  Additionally, Category III will guide us towards meaningful quality data collection and analysis across the Primary Care settings.
Highlighting a few accomplishments thus far include:
 Established a Nurse Advice Line at three DPH Primary Care Clinics which is currently staffed by four registered nurses.  Language capabilities of nursing staff are: Chinese, English, Russian, Spanish, Tagalog and Vietnamese.  
 Through UCSF, we obtained ACGME approval for increasing the number of primary care residents over the next four years.
 Appointed a Utilization Management Task Force to assess SFGH specialty clinic timeliness of access, capacity, productivity, and efficiency and makes recommendations for targeted investment in outpatient specialty capacity and care models. 
 Established a plan for a DPH Training Center at SFGH
 Appointed the Primary Care Delivery System Reform Coordinating Committee that will plan/implement Patient Centered Medical Homes.
Lessons learned from Year 1 of DSRIP include:
 The need for an interdisciplinary planning team that includes physicians, administrators, nursing, inpatient, outpatient, specialty, Information Technology, etc.
 The importance of ensuring that administrative data systems are shored up in order to track quality of care outcomes, processes of care and patient experience.
 The difficulty of communication across the different systems of care in order to coordinate improvements and redesign.
Our challenges during Year 1:
 Reliable data systems and processes in order to drive health care quality and patient safety improvements.
 Working across disciplines to achieve success in a timely fashion.
</t>
  </si>
  <si>
    <t>Summary of Shared Learning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</si>
</sst>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 numFmtId="167" formatCode="&quot;$&quot;#,##0.0000_);[Red]\(&quot;$&quot;#,##0.0000\)"/>
    <numFmt numFmtId="168" formatCode="_(&quot;$&quot;* #,##0.000_);_(&quot;$&quot;* \(#,##0.000\);_(&quot;$&quot;* &quot;-&quot;??_);_(@_)"/>
    <numFmt numFmtId="169" formatCode="_(&quot;$&quot;* #,##0.0000_);_(&quot;$&quot;* \(#,##0.0000\);_(&quot;$&quot;* &quot;-&quot;??_);_(@_)"/>
  </numFmts>
  <fonts count="28">
    <font>
      <sz val="11"/>
      <color theme="1"/>
      <name val="Calibri"/>
      <family val="2"/>
      <scheme val="minor"/>
    </font>
    <font>
      <sz val="10"/>
      <name val="Arial"/>
      <family val="2"/>
    </font>
    <font>
      <sz val="11"/>
      <color indexed="8"/>
      <name val="Calibri"/>
      <family val="2"/>
    </font>
    <font>
      <sz val="10"/>
      <color indexed="8"/>
      <name val="Times New Roman"/>
      <family val="1"/>
    </font>
    <font>
      <b/>
      <sz val="11"/>
      <color indexed="12"/>
      <name val="Arial"/>
      <family val="2"/>
    </font>
    <font>
      <b/>
      <i/>
      <sz val="11"/>
      <color indexed="12"/>
      <name val="Arial"/>
      <family val="2"/>
    </font>
    <font>
      <sz val="11"/>
      <name val="Arial"/>
      <family val="2"/>
    </font>
    <font>
      <b/>
      <sz val="10"/>
      <color indexed="10"/>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0"/>
      <color indexed="9"/>
      <name val="Arial"/>
      <family val="2"/>
    </font>
    <font>
      <sz val="11"/>
      <color indexed="10"/>
      <name val="Arial"/>
      <family val="2"/>
    </font>
    <font>
      <b/>
      <sz val="10"/>
      <color indexed="8"/>
      <name val="Times New Roman"/>
      <family val="1"/>
    </font>
    <font>
      <b/>
      <u val="single"/>
      <sz val="11"/>
      <color indexed="10"/>
      <name val="Arial"/>
      <family val="2"/>
    </font>
    <font>
      <b/>
      <sz val="8"/>
      <name val="Tahoma"/>
      <family val="2"/>
    </font>
    <font>
      <sz val="8"/>
      <name val="Tahoma"/>
      <family val="2"/>
    </font>
    <font>
      <sz val="10"/>
      <name val="Verdana"/>
      <family val="2"/>
    </font>
    <font>
      <b/>
      <sz val="10"/>
      <name val="Arial"/>
      <family val="2"/>
    </font>
    <font>
      <sz val="8"/>
      <name val="Calibri"/>
      <family val="2"/>
    </font>
    <font>
      <sz val="12"/>
      <color indexed="8"/>
      <name val="Calibri"/>
      <family val="2"/>
    </font>
    <font>
      <b/>
      <sz val="8"/>
      <name val="Calibri"/>
      <family val="2"/>
    </font>
  </fonts>
  <fills count="6">
    <fill>
      <patternFill/>
    </fill>
    <fill>
      <patternFill patternType="gray125"/>
    </fill>
    <fill>
      <patternFill patternType="solid">
        <fgColor indexed="22"/>
        <bgColor indexed="64"/>
      </patternFill>
    </fill>
    <fill>
      <patternFill patternType="solid">
        <fgColor indexed="60"/>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medium">
        <color indexed="51"/>
      </left>
      <right style="medium">
        <color indexed="51"/>
      </right>
      <top style="medium">
        <color indexed="51"/>
      </top>
      <bottom style="medium">
        <color indexed="51"/>
      </bottom>
    </border>
    <border>
      <left style="medium"/>
      <right style="medium"/>
      <top style="medium"/>
      <bottom style="medium"/>
    </border>
    <border>
      <left style="medium">
        <color indexed="12"/>
      </left>
      <right style="medium">
        <color indexed="12"/>
      </right>
      <top style="medium">
        <color indexed="12"/>
      </top>
      <bottom style="medium">
        <color indexed="1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10"/>
      </left>
      <right style="medium">
        <color indexed="10"/>
      </right>
      <top style="medium">
        <color indexed="10"/>
      </top>
      <bottom style="medium">
        <color indexed="10"/>
      </bottom>
    </border>
    <border>
      <left style="thin"/>
      <right style="thin"/>
      <top style="thin"/>
      <bottom style="thin"/>
    </border>
    <border>
      <left style="thin"/>
      <right/>
      <top style="medium">
        <color indexed="10"/>
      </top>
      <bottom style="thin"/>
    </border>
    <border>
      <left/>
      <right/>
      <top style="medium">
        <color indexed="10"/>
      </top>
      <bottom style="thin"/>
    </border>
    <border>
      <left style="medium">
        <color indexed="10"/>
      </left>
      <right style="medium">
        <color indexed="10"/>
      </right>
      <top style="medium">
        <color indexed="10"/>
      </top>
      <bottom style="thin"/>
    </border>
    <border>
      <left/>
      <right style="thin"/>
      <top style="medium">
        <color indexed="10"/>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2"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0" fontId="1" fillId="0" borderId="0">
      <alignment/>
      <protection/>
    </xf>
    <xf numFmtId="0" fontId="23" fillId="0" borderId="0">
      <alignment/>
      <protection/>
    </xf>
    <xf numFmtId="9" fontId="1" fillId="0" borderId="0" applyFont="0" applyFill="0" applyBorder="0" applyAlignment="0" applyProtection="0"/>
  </cellStyleXfs>
  <cellXfs count="209">
    <xf numFmtId="0" fontId="0" fillId="0" borderId="0" xfId="0"/>
    <xf numFmtId="0" fontId="3" fillId="0" borderId="0" xfId="0" applyFont="1"/>
    <xf numFmtId="0" fontId="1" fillId="0" borderId="0" xfId="20" applyFont="1" applyBorder="1" applyAlignment="1" applyProtection="1">
      <alignment vertical="center"/>
      <protection locked="0"/>
    </xf>
    <xf numFmtId="0" fontId="1" fillId="0" borderId="0" xfId="20" applyFont="1" applyBorder="1" applyAlignment="1" applyProtection="1">
      <alignment horizontal="left" vertical="center"/>
      <protection locked="0"/>
    </xf>
    <xf numFmtId="10" fontId="1" fillId="0" borderId="0" xfId="20" applyNumberFormat="1" applyFont="1" applyBorder="1" applyAlignment="1" applyProtection="1">
      <alignment vertical="center"/>
      <protection locked="0"/>
    </xf>
    <xf numFmtId="0" fontId="1" fillId="0" borderId="0" xfId="20" applyFont="1" applyBorder="1" applyAlignment="1">
      <alignment vertical="center"/>
      <protection/>
    </xf>
    <xf numFmtId="0" fontId="3" fillId="0" borderId="0" xfId="0" applyNumberFormat="1" applyFont="1"/>
    <xf numFmtId="10" fontId="1" fillId="0" borderId="0" xfId="20" applyNumberFormat="1" applyFont="1" applyBorder="1" applyAlignment="1">
      <alignment vertical="center"/>
      <protection/>
    </xf>
    <xf numFmtId="14" fontId="3" fillId="0" borderId="0" xfId="0" applyNumberFormat="1" applyFont="1" applyAlignment="1">
      <alignment horizontal="left"/>
    </xf>
    <xf numFmtId="0" fontId="4" fillId="0" borderId="0" xfId="20" applyFont="1" applyBorder="1" applyAlignment="1" applyProtection="1">
      <alignment horizontal="left" vertical="center"/>
      <protection locked="0"/>
    </xf>
    <xf numFmtId="0" fontId="6" fillId="0" borderId="0" xfId="20" applyFont="1" applyBorder="1" applyAlignment="1">
      <alignment horizontal="left" vertical="center"/>
      <protection/>
    </xf>
    <xf numFmtId="0" fontId="1" fillId="0" borderId="0" xfId="20" applyFont="1" applyBorder="1" applyAlignment="1">
      <alignment horizontal="left" vertical="center"/>
      <protection/>
    </xf>
    <xf numFmtId="0" fontId="7" fillId="0" borderId="0" xfId="20" applyFont="1" applyBorder="1" applyAlignment="1" applyProtection="1">
      <alignment horizontal="right" vertical="center"/>
      <protection/>
    </xf>
    <xf numFmtId="0" fontId="8" fillId="0" borderId="0" xfId="20" applyFont="1" applyBorder="1" applyAlignment="1">
      <alignment horizontal="left" vertical="center"/>
      <protection/>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6" fillId="0" borderId="0" xfId="20"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6" fillId="0" borderId="0" xfId="20" applyNumberFormat="1" applyFont="1" applyBorder="1" applyAlignment="1" applyProtection="1">
      <alignment vertical="center"/>
      <protection locked="0"/>
    </xf>
    <xf numFmtId="14" fontId="9" fillId="2" borderId="4" xfId="20" applyNumberFormat="1" applyFont="1" applyFill="1" applyBorder="1" applyAlignment="1" applyProtection="1">
      <alignment horizontal="left" vertical="center"/>
      <protection locked="0"/>
    </xf>
    <xf numFmtId="14" fontId="9" fillId="2" borderId="5" xfId="20" applyNumberFormat="1" applyFont="1" applyFill="1" applyBorder="1" applyAlignment="1" applyProtection="1">
      <alignment horizontal="center" vertical="center"/>
      <protection locked="0"/>
    </xf>
    <xf numFmtId="14" fontId="9" fillId="2" borderId="5" xfId="20" applyNumberFormat="1" applyFont="1" applyFill="1" applyBorder="1" applyAlignment="1" applyProtection="1">
      <alignment horizontal="center" vertical="center" wrapText="1"/>
      <protection locked="0"/>
    </xf>
    <xf numFmtId="0" fontId="9" fillId="2" borderId="5" xfId="20" applyFont="1" applyFill="1" applyBorder="1" applyAlignment="1" applyProtection="1">
      <alignment horizontal="center" vertical="center"/>
      <protection locked="0"/>
    </xf>
    <xf numFmtId="10" fontId="9" fillId="2" borderId="5" xfId="20" applyNumberFormat="1" applyFont="1" applyFill="1" applyBorder="1" applyAlignment="1" applyProtection="1">
      <alignment horizontal="center" vertical="center"/>
      <protection locked="0"/>
    </xf>
    <xf numFmtId="0" fontId="9" fillId="2" borderId="6"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4" fillId="0" borderId="4" xfId="20" applyFont="1" applyBorder="1" applyAlignment="1" applyProtection="1">
      <alignment horizontal="left" vertical="center"/>
      <protection locked="0"/>
    </xf>
    <xf numFmtId="0" fontId="4" fillId="0" borderId="5" xfId="20" applyFont="1" applyBorder="1" applyAlignment="1" applyProtection="1">
      <alignment horizontal="left" vertical="center"/>
      <protection locked="0"/>
    </xf>
    <xf numFmtId="0" fontId="6" fillId="0" borderId="5" xfId="20" applyFont="1" applyBorder="1" applyAlignment="1" applyProtection="1">
      <alignment horizontal="left" vertical="center" wrapText="1"/>
      <protection locked="0"/>
    </xf>
    <xf numFmtId="0" fontId="6" fillId="0" borderId="5" xfId="20" applyFont="1" applyBorder="1" applyAlignment="1" applyProtection="1">
      <alignment vertical="center"/>
      <protection locked="0"/>
    </xf>
    <xf numFmtId="10" fontId="6" fillId="0" borderId="5" xfId="20" applyNumberFormat="1" applyFont="1" applyBorder="1" applyAlignment="1" applyProtection="1">
      <alignment vertical="center"/>
      <protection locked="0"/>
    </xf>
    <xf numFmtId="0" fontId="6" fillId="0" borderId="6" xfId="20" applyFont="1" applyBorder="1" applyAlignment="1" applyProtection="1">
      <alignment vertical="center"/>
      <protection locked="0"/>
    </xf>
    <xf numFmtId="0" fontId="6" fillId="0" borderId="0" xfId="20" applyFont="1" applyBorder="1" applyAlignment="1" applyProtection="1">
      <alignment vertical="center"/>
      <protection locked="0"/>
    </xf>
    <xf numFmtId="0" fontId="1" fillId="0" borderId="7" xfId="20" applyFont="1" applyBorder="1" applyAlignment="1" applyProtection="1">
      <alignment vertical="center"/>
      <protection locked="0"/>
    </xf>
    <xf numFmtId="0" fontId="10" fillId="0" borderId="0" xfId="20" applyFont="1" applyBorder="1" applyAlignment="1" applyProtection="1">
      <alignment vertical="center"/>
      <protection locked="0"/>
    </xf>
    <xf numFmtId="0" fontId="1" fillId="0" borderId="8" xfId="20" applyFont="1" applyBorder="1" applyAlignment="1" applyProtection="1">
      <alignment vertical="center"/>
      <protection locked="0"/>
    </xf>
    <xf numFmtId="0" fontId="4" fillId="0" borderId="7" xfId="20" applyFont="1" applyBorder="1" applyAlignment="1" applyProtection="1">
      <alignment horizontal="left" vertical="center"/>
      <protection locked="0"/>
    </xf>
    <xf numFmtId="0" fontId="6" fillId="0" borderId="0" xfId="20" applyFont="1" applyBorder="1" applyAlignment="1" applyProtection="1">
      <alignment horizontal="left" vertical="center" wrapText="1"/>
      <protection locked="0"/>
    </xf>
    <xf numFmtId="0" fontId="6" fillId="0" borderId="8" xfId="20" applyFont="1" applyBorder="1" applyAlignment="1" applyProtection="1">
      <alignment vertical="center"/>
      <protection locked="0"/>
    </xf>
    <xf numFmtId="0" fontId="6" fillId="0" borderId="7" xfId="20" applyFont="1" applyBorder="1" applyAlignment="1" applyProtection="1">
      <alignment horizontal="left" vertical="center"/>
      <protection locked="0"/>
    </xf>
    <xf numFmtId="0" fontId="11" fillId="0" borderId="0" xfId="20" applyFont="1" applyBorder="1" applyAlignment="1" applyProtection="1">
      <alignment horizontal="left" vertical="center"/>
      <protection locked="0"/>
    </xf>
    <xf numFmtId="0" fontId="12" fillId="0" borderId="7"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5" fillId="0" borderId="0" xfId="20" applyFont="1" applyBorder="1" applyAlignment="1" applyProtection="1">
      <alignment horizontal="left" vertical="center" wrapText="1"/>
      <protection locked="0"/>
    </xf>
    <xf numFmtId="0" fontId="12" fillId="0" borderId="0" xfId="20" applyFont="1" applyBorder="1" applyAlignment="1" applyProtection="1">
      <alignment vertical="center"/>
      <protection locked="0"/>
    </xf>
    <xf numFmtId="10" fontId="12" fillId="0" borderId="0" xfId="20" applyNumberFormat="1" applyFont="1" applyBorder="1" applyAlignment="1" applyProtection="1">
      <alignment vertical="center"/>
      <protection locked="0"/>
    </xf>
    <xf numFmtId="0" fontId="12" fillId="0" borderId="8" xfId="20" applyFont="1" applyBorder="1" applyAlignment="1" applyProtection="1">
      <alignment vertical="center"/>
      <protection locked="0"/>
    </xf>
    <xf numFmtId="0" fontId="1" fillId="0" borderId="9" xfId="20" applyFont="1" applyBorder="1" applyAlignment="1" applyProtection="1">
      <alignment vertical="center"/>
      <protection locked="0"/>
    </xf>
    <xf numFmtId="0" fontId="1" fillId="0" borderId="10" xfId="20" applyFont="1" applyBorder="1" applyAlignment="1" applyProtection="1">
      <alignment vertical="center"/>
      <protection locked="0"/>
    </xf>
    <xf numFmtId="0" fontId="1" fillId="0" borderId="10" xfId="20" applyFont="1" applyBorder="1" applyAlignment="1" applyProtection="1">
      <alignment horizontal="left" vertical="center"/>
      <protection locked="0"/>
    </xf>
    <xf numFmtId="10" fontId="1" fillId="0" borderId="10" xfId="20" applyNumberFormat="1" applyFont="1" applyBorder="1" applyAlignment="1" applyProtection="1">
      <alignment vertical="center"/>
      <protection locked="0"/>
    </xf>
    <xf numFmtId="0" fontId="1" fillId="0" borderId="11" xfId="20" applyFont="1" applyBorder="1" applyAlignment="1" applyProtection="1">
      <alignment vertical="center"/>
      <protection locked="0"/>
    </xf>
    <xf numFmtId="0" fontId="8" fillId="0" borderId="0" xfId="20"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43" fontId="1" fillId="0" borderId="0" xfId="18" applyFont="1" applyBorder="1" applyAlignment="1" applyProtection="1">
      <alignment vertical="center"/>
      <protection locked="0"/>
    </xf>
    <xf numFmtId="0" fontId="11" fillId="0" borderId="0" xfId="20" applyFont="1" applyBorder="1" applyAlignment="1" applyProtection="1">
      <alignment vertical="center"/>
      <protection locked="0"/>
    </xf>
    <xf numFmtId="0" fontId="13" fillId="0" borderId="0" xfId="20" applyFont="1" applyBorder="1" applyAlignment="1" applyProtection="1">
      <alignment horizontal="left" vertical="center"/>
      <protection locked="0"/>
    </xf>
    <xf numFmtId="0" fontId="1" fillId="0" borderId="7" xfId="20" applyFont="1" applyFill="1" applyBorder="1" applyAlignment="1" applyProtection="1">
      <alignment vertical="center"/>
      <protection locked="0"/>
    </xf>
    <xf numFmtId="0" fontId="1" fillId="0" borderId="0" xfId="20" applyFont="1" applyFill="1" applyBorder="1" applyAlignment="1" applyProtection="1">
      <alignment vertical="center"/>
      <protection locked="0"/>
    </xf>
    <xf numFmtId="0" fontId="1" fillId="0" borderId="0" xfId="20" applyFont="1" applyFill="1" applyBorder="1" applyAlignment="1" applyProtection="1">
      <alignment horizontal="left" vertical="center"/>
      <protection locked="0"/>
    </xf>
    <xf numFmtId="0" fontId="1" fillId="0" borderId="8" xfId="20"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0" applyNumberFormat="1" applyFont="1" applyFill="1" applyBorder="1" applyAlignment="1" applyProtection="1">
      <alignment vertical="center"/>
      <protection locked="0"/>
    </xf>
    <xf numFmtId="0" fontId="4" fillId="0" borderId="0" xfId="20" applyFont="1" applyBorder="1" applyAlignment="1">
      <alignment horizontal="left" vertical="center"/>
      <protection/>
    </xf>
    <xf numFmtId="10" fontId="6" fillId="0" borderId="2" xfId="20" applyNumberFormat="1" applyFont="1" applyBorder="1" applyAlignment="1">
      <alignment vertical="center"/>
      <protection/>
    </xf>
    <xf numFmtId="10" fontId="6" fillId="0" borderId="3" xfId="20" applyNumberFormat="1" applyFont="1" applyBorder="1" applyAlignment="1">
      <alignment vertical="center"/>
      <protection/>
    </xf>
    <xf numFmtId="10" fontId="6" fillId="0" borderId="12" xfId="20" applyNumberFormat="1" applyFont="1" applyBorder="1" applyAlignment="1">
      <alignment vertical="center"/>
      <protection/>
    </xf>
    <xf numFmtId="14" fontId="9" fillId="2" borderId="4" xfId="20" applyNumberFormat="1" applyFont="1" applyFill="1" applyBorder="1" applyAlignment="1">
      <alignment horizontal="left" vertical="center"/>
      <protection/>
    </xf>
    <xf numFmtId="14" fontId="9" fillId="2" borderId="5" xfId="20" applyNumberFormat="1" applyFont="1" applyFill="1" applyBorder="1" applyAlignment="1">
      <alignment horizontal="center" vertical="center"/>
      <protection/>
    </xf>
    <xf numFmtId="14" fontId="9" fillId="2" borderId="5" xfId="20" applyNumberFormat="1" applyFont="1" applyFill="1" applyBorder="1" applyAlignment="1">
      <alignment horizontal="center" vertical="center" wrapText="1"/>
      <protection/>
    </xf>
    <xf numFmtId="0" fontId="9" fillId="2" borderId="5" xfId="20" applyFont="1" applyFill="1" applyBorder="1" applyAlignment="1">
      <alignment horizontal="center" vertical="center"/>
      <protection/>
    </xf>
    <xf numFmtId="10" fontId="9" fillId="2" borderId="5" xfId="20" applyNumberFormat="1" applyFont="1" applyFill="1" applyBorder="1" applyAlignment="1">
      <alignment horizontal="center" vertical="center"/>
      <protection/>
    </xf>
    <xf numFmtId="0" fontId="9" fillId="2" borderId="6" xfId="20" applyFont="1" applyFill="1" applyBorder="1" applyAlignment="1">
      <alignment horizontal="center" vertical="center"/>
      <protection/>
    </xf>
    <xf numFmtId="0" fontId="9" fillId="0" borderId="0" xfId="20" applyFont="1" applyFill="1" applyBorder="1" applyAlignment="1">
      <alignment horizontal="center" vertical="center"/>
      <protection/>
    </xf>
    <xf numFmtId="14" fontId="4" fillId="0" borderId="7" xfId="20" applyNumberFormat="1" applyFont="1" applyBorder="1" applyAlignment="1">
      <alignment horizontal="left" vertical="center"/>
      <protection/>
    </xf>
    <xf numFmtId="0" fontId="6" fillId="0" borderId="0" xfId="20" applyFont="1" applyBorder="1" applyAlignment="1">
      <alignment horizontal="left" vertical="center" wrapText="1"/>
      <protection/>
    </xf>
    <xf numFmtId="0" fontId="6" fillId="0" borderId="0" xfId="20" applyFont="1" applyBorder="1" applyAlignment="1">
      <alignment vertical="center"/>
      <protection/>
    </xf>
    <xf numFmtId="10" fontId="6" fillId="0" borderId="0" xfId="20" applyNumberFormat="1" applyFont="1" applyBorder="1" applyAlignment="1">
      <alignment vertical="center"/>
      <protection/>
    </xf>
    <xf numFmtId="0" fontId="6" fillId="0" borderId="8" xfId="20" applyFont="1" applyBorder="1" applyAlignment="1">
      <alignment vertical="center"/>
      <protection/>
    </xf>
    <xf numFmtId="0" fontId="6" fillId="0" borderId="7" xfId="20" applyFont="1" applyBorder="1" applyAlignment="1">
      <alignment horizontal="left" vertical="center"/>
      <protection/>
    </xf>
    <xf numFmtId="0" fontId="11" fillId="0" borderId="0" xfId="20" applyFont="1" applyBorder="1" applyAlignment="1">
      <alignment horizontal="left" vertical="center"/>
      <protection/>
    </xf>
    <xf numFmtId="43" fontId="6" fillId="0" borderId="2" xfId="20" applyNumberFormat="1" applyFont="1" applyBorder="1" applyAlignment="1">
      <alignment vertical="center"/>
      <protection/>
    </xf>
    <xf numFmtId="0" fontId="10" fillId="0" borderId="0" xfId="20" applyFont="1" applyBorder="1" applyAlignment="1">
      <alignment vertical="center"/>
      <protection/>
    </xf>
    <xf numFmtId="43" fontId="6" fillId="0" borderId="3" xfId="20" applyNumberFormat="1" applyFont="1" applyBorder="1" applyAlignment="1">
      <alignment vertical="center"/>
      <protection/>
    </xf>
    <xf numFmtId="43" fontId="6" fillId="0" borderId="0" xfId="20" applyNumberFormat="1" applyFont="1" applyBorder="1" applyAlignment="1">
      <alignment horizontal="left" vertical="center"/>
      <protection/>
    </xf>
    <xf numFmtId="0" fontId="1" fillId="0" borderId="7" xfId="20" applyFont="1" applyBorder="1" applyAlignment="1">
      <alignment vertical="center"/>
      <protection/>
    </xf>
    <xf numFmtId="0" fontId="1" fillId="0" borderId="8" xfId="20" applyFont="1" applyBorder="1" applyAlignment="1">
      <alignment vertical="center"/>
      <protection/>
    </xf>
    <xf numFmtId="43" fontId="10" fillId="0" borderId="3" xfId="20" applyNumberFormat="1" applyFont="1" applyBorder="1" applyAlignment="1">
      <alignment vertical="center"/>
      <protection/>
    </xf>
    <xf numFmtId="44" fontId="1" fillId="0" borderId="12" xfId="16" applyFont="1" applyBorder="1" applyAlignment="1">
      <alignment vertical="center"/>
    </xf>
    <xf numFmtId="43" fontId="1" fillId="0" borderId="12" xfId="18" applyFont="1" applyBorder="1" applyAlignment="1">
      <alignment vertical="center"/>
    </xf>
    <xf numFmtId="9" fontId="1" fillId="0" borderId="12" xfId="15" applyFont="1" applyBorder="1" applyAlignment="1">
      <alignment vertical="center"/>
    </xf>
    <xf numFmtId="44" fontId="1" fillId="0" borderId="12" xfId="15" applyNumberFormat="1" applyFont="1" applyBorder="1" applyAlignment="1">
      <alignment vertical="center"/>
    </xf>
    <xf numFmtId="0" fontId="16" fillId="0" borderId="0" xfId="20" applyFont="1" applyBorder="1" applyAlignment="1">
      <alignment vertical="center"/>
      <protection/>
    </xf>
    <xf numFmtId="44" fontId="17" fillId="3" borderId="12" xfId="16" applyFont="1" applyFill="1" applyBorder="1" applyAlignment="1">
      <alignment vertical="center"/>
    </xf>
    <xf numFmtId="0" fontId="6" fillId="0" borderId="7" xfId="20" applyFont="1" applyBorder="1" applyAlignment="1">
      <alignment vertical="center"/>
      <protection/>
    </xf>
    <xf numFmtId="43" fontId="1" fillId="0" borderId="12" xfId="18" applyNumberFormat="1" applyFont="1" applyBorder="1" applyAlignment="1">
      <alignment vertical="center"/>
    </xf>
    <xf numFmtId="0" fontId="4" fillId="0" borderId="7" xfId="20" applyFont="1" applyBorder="1" applyAlignment="1">
      <alignment horizontal="left" vertical="center"/>
      <protection/>
    </xf>
    <xf numFmtId="0" fontId="1" fillId="0" borderId="9" xfId="20" applyFont="1" applyBorder="1" applyAlignment="1">
      <alignment vertical="center"/>
      <protection/>
    </xf>
    <xf numFmtId="0" fontId="1" fillId="0" borderId="10" xfId="20" applyFont="1" applyBorder="1" applyAlignment="1">
      <alignment vertical="center"/>
      <protection/>
    </xf>
    <xf numFmtId="0" fontId="1" fillId="0" borderId="10" xfId="20" applyFont="1" applyBorder="1" applyAlignment="1">
      <alignment horizontal="left" vertical="center"/>
      <protection/>
    </xf>
    <xf numFmtId="10" fontId="1" fillId="0" borderId="10" xfId="20" applyNumberFormat="1" applyFont="1" applyBorder="1" applyAlignment="1">
      <alignment vertical="center"/>
      <protection/>
    </xf>
    <xf numFmtId="0" fontId="1" fillId="0" borderId="11" xfId="20" applyFont="1" applyBorder="1" applyAlignment="1">
      <alignment vertical="center"/>
      <protection/>
    </xf>
    <xf numFmtId="0" fontId="6" fillId="0" borderId="13" xfId="20" applyFont="1" applyBorder="1" applyAlignment="1">
      <alignment horizontal="center" vertical="center"/>
      <protection/>
    </xf>
    <xf numFmtId="164" fontId="6" fillId="0" borderId="13" xfId="20" applyNumberFormat="1" applyFont="1" applyBorder="1" applyAlignment="1">
      <alignment horizontal="center" vertical="center" wrapText="1"/>
      <protection/>
    </xf>
    <xf numFmtId="0" fontId="6" fillId="0" borderId="9" xfId="20" applyFont="1" applyBorder="1" applyAlignment="1">
      <alignment horizontal="left" vertical="center"/>
      <protection/>
    </xf>
    <xf numFmtId="0" fontId="6" fillId="0" borderId="10" xfId="20" applyFont="1" applyBorder="1" applyAlignment="1">
      <alignment horizontal="left" vertical="center"/>
      <protection/>
    </xf>
    <xf numFmtId="0" fontId="6" fillId="0" borderId="10" xfId="20" applyFont="1" applyBorder="1" applyAlignment="1">
      <alignment horizontal="left" vertical="center" wrapText="1"/>
      <protection/>
    </xf>
    <xf numFmtId="0" fontId="6" fillId="0" borderId="10" xfId="20" applyFont="1" applyBorder="1" applyAlignment="1">
      <alignment vertical="center"/>
      <protection/>
    </xf>
    <xf numFmtId="0" fontId="6" fillId="0" borderId="11" xfId="20" applyFont="1" applyBorder="1" applyAlignment="1">
      <alignment vertical="center"/>
      <protection/>
    </xf>
    <xf numFmtId="0" fontId="19" fillId="0" borderId="0" xfId="0" applyFont="1" applyAlignment="1" applyProtection="1">
      <alignment/>
      <protection locked="0"/>
    </xf>
    <xf numFmtId="0" fontId="19"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0" fontId="20" fillId="0" borderId="7" xfId="20" applyFont="1" applyBorder="1" applyAlignment="1">
      <alignment horizontal="left" vertical="center"/>
      <protection/>
    </xf>
    <xf numFmtId="44" fontId="1" fillId="4" borderId="12" xfId="16" applyFont="1" applyFill="1" applyBorder="1" applyAlignment="1">
      <alignment vertical="center"/>
    </xf>
    <xf numFmtId="0" fontId="8" fillId="0" borderId="10" xfId="20" applyFont="1" applyBorder="1" applyAlignment="1">
      <alignment horizontal="left" vertical="center"/>
      <protection/>
    </xf>
    <xf numFmtId="14" fontId="9" fillId="2" borderId="14" xfId="20" applyNumberFormat="1" applyFont="1" applyFill="1" applyBorder="1" applyAlignment="1">
      <alignment horizontal="left" vertical="center"/>
      <protection/>
    </xf>
    <xf numFmtId="14" fontId="9" fillId="2" borderId="15" xfId="20" applyNumberFormat="1" applyFont="1" applyFill="1" applyBorder="1" applyAlignment="1">
      <alignment horizontal="center" vertical="center"/>
      <protection/>
    </xf>
    <xf numFmtId="14" fontId="9" fillId="2" borderId="15" xfId="20" applyNumberFormat="1" applyFont="1" applyFill="1" applyBorder="1" applyAlignment="1">
      <alignment horizontal="center" vertical="center" wrapText="1"/>
      <protection/>
    </xf>
    <xf numFmtId="0" fontId="9" fillId="2" borderId="15" xfId="20" applyFont="1" applyFill="1" applyBorder="1" applyAlignment="1">
      <alignment horizontal="center" vertical="center"/>
      <protection/>
    </xf>
    <xf numFmtId="44" fontId="1" fillId="5" borderId="16" xfId="16" applyFont="1" applyFill="1" applyBorder="1" applyAlignment="1">
      <alignment vertical="center"/>
    </xf>
    <xf numFmtId="0" fontId="9" fillId="2" borderId="17" xfId="20" applyFont="1" applyFill="1" applyBorder="1" applyAlignment="1">
      <alignment horizontal="center" vertical="center"/>
      <protection/>
    </xf>
    <xf numFmtId="0" fontId="6" fillId="0" borderId="0" xfId="20" applyFont="1" applyBorder="1" applyAlignment="1">
      <alignment horizontal="center" vertical="center"/>
      <protection/>
    </xf>
    <xf numFmtId="164" fontId="6" fillId="0" borderId="0" xfId="20" applyNumberFormat="1" applyFont="1" applyBorder="1" applyAlignment="1">
      <alignment horizontal="center" vertical="center" wrapText="1"/>
      <protection/>
    </xf>
    <xf numFmtId="43" fontId="1" fillId="0" borderId="2" xfId="20" applyNumberFormat="1" applyFont="1" applyBorder="1" applyAlignment="1">
      <alignment vertical="center"/>
      <protection/>
    </xf>
    <xf numFmtId="0" fontId="3" fillId="0" borderId="0" xfId="0" applyFont="1" applyProtection="1">
      <protection/>
    </xf>
    <xf numFmtId="0" fontId="1" fillId="0" borderId="0" xfId="20" applyFont="1" applyBorder="1" applyAlignment="1" applyProtection="1">
      <alignment vertical="center"/>
      <protection/>
    </xf>
    <xf numFmtId="0" fontId="1" fillId="0" borderId="0" xfId="20" applyFont="1" applyBorder="1" applyAlignment="1" applyProtection="1">
      <alignment horizontal="left" vertical="center"/>
      <protection/>
    </xf>
    <xf numFmtId="10" fontId="1" fillId="0" borderId="0" xfId="20" applyNumberFormat="1" applyFont="1" applyBorder="1" applyAlignment="1" applyProtection="1">
      <alignment vertical="center"/>
      <protection/>
    </xf>
    <xf numFmtId="0" fontId="1" fillId="0" borderId="0" xfId="20" applyFont="1" applyBorder="1" applyAlignment="1" applyProtection="1">
      <alignment horizontal="right" vertical="center"/>
      <protection/>
    </xf>
    <xf numFmtId="0" fontId="4" fillId="0" borderId="0" xfId="20"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6" fillId="0" borderId="0" xfId="20"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6" fillId="0" borderId="0" xfId="20" applyNumberFormat="1" applyFont="1" applyBorder="1" applyAlignment="1" applyProtection="1">
      <alignment vertical="center"/>
      <protection/>
    </xf>
    <xf numFmtId="14" fontId="9" fillId="2" borderId="4" xfId="20" applyNumberFormat="1" applyFont="1" applyFill="1" applyBorder="1" applyAlignment="1" applyProtection="1">
      <alignment horizontal="left" vertical="center"/>
      <protection/>
    </xf>
    <xf numFmtId="14" fontId="9" fillId="2" borderId="5" xfId="20" applyNumberFormat="1" applyFont="1" applyFill="1" applyBorder="1" applyAlignment="1" applyProtection="1">
      <alignment horizontal="center" vertical="center"/>
      <protection/>
    </xf>
    <xf numFmtId="14" fontId="9" fillId="2" borderId="5" xfId="20" applyNumberFormat="1" applyFont="1" applyFill="1" applyBorder="1" applyAlignment="1" applyProtection="1">
      <alignment horizontal="center" vertical="center" wrapText="1"/>
      <protection/>
    </xf>
    <xf numFmtId="0" fontId="9" fillId="2" borderId="5" xfId="20" applyFont="1" applyFill="1" applyBorder="1" applyAlignment="1" applyProtection="1">
      <alignment horizontal="center" vertical="center"/>
      <protection/>
    </xf>
    <xf numFmtId="10" fontId="9" fillId="2" borderId="5" xfId="20" applyNumberFormat="1" applyFont="1" applyFill="1" applyBorder="1" applyAlignment="1" applyProtection="1">
      <alignment horizontal="center" vertical="center"/>
      <protection/>
    </xf>
    <xf numFmtId="0" fontId="9" fillId="2" borderId="6" xfId="20" applyFont="1" applyFill="1" applyBorder="1" applyAlignment="1" applyProtection="1">
      <alignment horizontal="center" vertical="center"/>
      <protection/>
    </xf>
    <xf numFmtId="0" fontId="9" fillId="0" borderId="0" xfId="20" applyFont="1" applyFill="1" applyBorder="1" applyAlignment="1" applyProtection="1">
      <alignment horizontal="center" vertical="center"/>
      <protection/>
    </xf>
    <xf numFmtId="0" fontId="4" fillId="0" borderId="4" xfId="20" applyFont="1" applyBorder="1" applyAlignment="1" applyProtection="1">
      <alignment horizontal="left" vertical="center"/>
      <protection/>
    </xf>
    <xf numFmtId="0" fontId="4" fillId="0" borderId="5" xfId="20" applyFont="1" applyBorder="1" applyAlignment="1" applyProtection="1">
      <alignment horizontal="left" vertical="center"/>
      <protection/>
    </xf>
    <xf numFmtId="0" fontId="6" fillId="0" borderId="5" xfId="20" applyFont="1" applyBorder="1" applyAlignment="1" applyProtection="1">
      <alignment horizontal="left" vertical="center" wrapText="1"/>
      <protection/>
    </xf>
    <xf numFmtId="0" fontId="6" fillId="0" borderId="5" xfId="20" applyFont="1" applyBorder="1" applyAlignment="1" applyProtection="1">
      <alignment vertical="center"/>
      <protection/>
    </xf>
    <xf numFmtId="10" fontId="6" fillId="0" borderId="5" xfId="20" applyNumberFormat="1" applyFont="1" applyBorder="1" applyAlignment="1" applyProtection="1">
      <alignment vertical="center"/>
      <protection/>
    </xf>
    <xf numFmtId="0" fontId="6" fillId="0" borderId="6" xfId="20" applyFont="1" applyBorder="1" applyAlignment="1" applyProtection="1">
      <alignment vertical="center"/>
      <protection/>
    </xf>
    <xf numFmtId="0" fontId="6" fillId="0" borderId="0" xfId="20" applyFont="1" applyBorder="1" applyAlignment="1" applyProtection="1">
      <alignment vertical="center"/>
      <protection/>
    </xf>
    <xf numFmtId="0" fontId="1" fillId="0" borderId="7" xfId="20" applyFont="1" applyBorder="1" applyAlignment="1" applyProtection="1">
      <alignment vertical="center"/>
      <protection/>
    </xf>
    <xf numFmtId="0" fontId="10" fillId="0" borderId="0" xfId="20" applyFont="1" applyBorder="1" applyAlignment="1" applyProtection="1">
      <alignment vertical="center"/>
      <protection/>
    </xf>
    <xf numFmtId="0" fontId="1" fillId="0" borderId="8" xfId="20" applyFont="1" applyBorder="1" applyAlignment="1" applyProtection="1">
      <alignment vertical="center"/>
      <protection/>
    </xf>
    <xf numFmtId="0" fontId="4" fillId="0" borderId="7" xfId="20" applyFont="1" applyBorder="1" applyAlignment="1" applyProtection="1">
      <alignment horizontal="left" vertical="center"/>
      <protection/>
    </xf>
    <xf numFmtId="0" fontId="6" fillId="0" borderId="0" xfId="20" applyFont="1" applyBorder="1" applyAlignment="1" applyProtection="1">
      <alignment horizontal="left" vertical="center" wrapText="1"/>
      <protection/>
    </xf>
    <xf numFmtId="0" fontId="6" fillId="0" borderId="8" xfId="20" applyFont="1" applyBorder="1" applyAlignment="1" applyProtection="1">
      <alignment vertical="center"/>
      <protection/>
    </xf>
    <xf numFmtId="0" fontId="6" fillId="0" borderId="7" xfId="20" applyFont="1" applyBorder="1" applyAlignment="1" applyProtection="1">
      <alignment horizontal="left" vertical="center"/>
      <protection/>
    </xf>
    <xf numFmtId="0" fontId="11" fillId="0" borderId="0" xfId="20" applyFont="1" applyBorder="1" applyAlignment="1" applyProtection="1">
      <alignment horizontal="left" vertical="center"/>
      <protection/>
    </xf>
    <xf numFmtId="0" fontId="12" fillId="0" borderId="7" xfId="20" applyFont="1" applyBorder="1" applyAlignment="1" applyProtection="1">
      <alignment horizontal="left" vertical="center"/>
      <protection/>
    </xf>
    <xf numFmtId="0" fontId="12" fillId="0" borderId="0" xfId="20" applyFont="1" applyBorder="1" applyAlignment="1" applyProtection="1">
      <alignment horizontal="left" vertical="center"/>
      <protection/>
    </xf>
    <xf numFmtId="0" fontId="14" fillId="0" borderId="0" xfId="20" applyFont="1" applyBorder="1" applyAlignment="1" applyProtection="1">
      <alignment horizontal="left" vertical="center"/>
      <protection/>
    </xf>
    <xf numFmtId="0" fontId="15" fillId="0" borderId="0" xfId="20" applyFont="1" applyBorder="1" applyAlignment="1" applyProtection="1">
      <alignment horizontal="left" vertical="center" wrapText="1"/>
      <protection/>
    </xf>
    <xf numFmtId="0" fontId="12" fillId="0" borderId="0" xfId="20" applyFont="1" applyBorder="1" applyAlignment="1" applyProtection="1">
      <alignment vertical="center"/>
      <protection/>
    </xf>
    <xf numFmtId="10" fontId="12" fillId="0" borderId="0" xfId="20" applyNumberFormat="1" applyFont="1" applyBorder="1" applyAlignment="1" applyProtection="1">
      <alignment vertical="center"/>
      <protection/>
    </xf>
    <xf numFmtId="0" fontId="12" fillId="0" borderId="8" xfId="20" applyFont="1" applyBorder="1" applyAlignment="1" applyProtection="1">
      <alignment vertical="center"/>
      <protection/>
    </xf>
    <xf numFmtId="0" fontId="8" fillId="0" borderId="0" xfId="20"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0" applyFont="1" applyBorder="1" applyAlignment="1" applyProtection="1">
      <alignment vertical="center"/>
      <protection/>
    </xf>
    <xf numFmtId="0" fontId="1" fillId="0" borderId="10" xfId="20" applyFont="1" applyBorder="1" applyAlignment="1" applyProtection="1">
      <alignment vertical="center"/>
      <protection/>
    </xf>
    <xf numFmtId="0" fontId="1" fillId="0" borderId="10" xfId="20" applyFont="1" applyBorder="1" applyAlignment="1" applyProtection="1">
      <alignment horizontal="left" vertical="center"/>
      <protection/>
    </xf>
    <xf numFmtId="10" fontId="1" fillId="0" borderId="10" xfId="20" applyNumberFormat="1" applyFont="1" applyBorder="1" applyAlignment="1" applyProtection="1">
      <alignment vertical="center"/>
      <protection/>
    </xf>
    <xf numFmtId="0" fontId="1" fillId="0" borderId="11" xfId="20" applyFont="1" applyBorder="1" applyAlignment="1" applyProtection="1">
      <alignment vertical="center"/>
      <protection/>
    </xf>
    <xf numFmtId="0" fontId="12" fillId="0" borderId="0" xfId="20" applyFont="1" applyBorder="1" applyAlignment="1" applyProtection="1">
      <alignment horizontal="left" vertical="center"/>
      <protection locked="0"/>
    </xf>
    <xf numFmtId="9" fontId="1" fillId="2" borderId="2" xfId="15" applyFont="1" applyFill="1" applyBorder="1" applyAlignment="1" applyProtection="1">
      <alignmen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0" fontId="1" fillId="2" borderId="3" xfId="18"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2" fillId="0" borderId="0" xfId="0" applyFont="1"/>
    <xf numFmtId="0" fontId="2"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12" fillId="0" borderId="0" xfId="20" applyFont="1" applyFill="1" applyBorder="1" applyAlignment="1" applyProtection="1">
      <alignment vertical="center"/>
      <protection locked="0"/>
    </xf>
    <xf numFmtId="10" fontId="12" fillId="0" borderId="0" xfId="20"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167" fontId="1" fillId="0" borderId="1" xfId="16" applyNumberFormat="1" applyFont="1" applyFill="1" applyBorder="1" applyAlignment="1" applyProtection="1">
      <alignment vertical="center"/>
      <protection locked="0"/>
    </xf>
    <xf numFmtId="168" fontId="1" fillId="0" borderId="1" xfId="16" applyNumberFormat="1" applyFont="1" applyFill="1" applyBorder="1" applyAlignment="1" applyProtection="1">
      <alignment vertical="center"/>
      <protection locked="0"/>
    </xf>
    <xf numFmtId="0" fontId="24" fillId="0" borderId="0" xfId="20" applyFont="1" applyBorder="1" applyAlignment="1" applyProtection="1">
      <alignment horizontal="left" vertical="center"/>
      <protection locked="0"/>
    </xf>
    <xf numFmtId="169" fontId="1" fillId="0" borderId="1" xfId="16" applyNumberFormat="1" applyFont="1" applyFill="1" applyBorder="1" applyAlignment="1" applyProtection="1">
      <alignment vertical="center"/>
      <protection locked="0"/>
    </xf>
    <xf numFmtId="0" fontId="26" fillId="0" borderId="0" xfId="0" applyFont="1" applyAlignment="1">
      <alignment horizontal="left" indent="1"/>
    </xf>
    <xf numFmtId="0" fontId="6" fillId="0" borderId="7" xfId="20" applyFont="1" applyBorder="1" applyAlignment="1">
      <alignment horizontal="left" vertical="top" wrapText="1"/>
      <protection/>
    </xf>
    <xf numFmtId="0" fontId="0" fillId="0" borderId="0"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6" fillId="0" borderId="0" xfId="20" applyFont="1" applyBorder="1" applyAlignment="1">
      <alignment horizontal="left" vertical="center" wrapText="1"/>
      <protection/>
    </xf>
    <xf numFmtId="0" fontId="1" fillId="0" borderId="4" xfId="20" applyFont="1" applyBorder="1" applyAlignment="1" applyProtection="1">
      <alignment horizontal="left" vertical="top" wrapText="1"/>
      <protection locked="0"/>
    </xf>
    <xf numFmtId="0" fontId="1" fillId="0" borderId="5" xfId="20" applyFont="1" applyBorder="1" applyAlignment="1" applyProtection="1">
      <alignment horizontal="left" vertical="top" wrapText="1"/>
      <protection locked="0"/>
    </xf>
    <xf numFmtId="0" fontId="1" fillId="0" borderId="6" xfId="20" applyFont="1" applyBorder="1" applyAlignment="1" applyProtection="1">
      <alignment horizontal="left" vertical="top" wrapText="1"/>
      <protection locked="0"/>
    </xf>
    <xf numFmtId="0" fontId="1" fillId="0" borderId="7" xfId="20" applyFont="1" applyBorder="1" applyAlignment="1" applyProtection="1">
      <alignment horizontal="left" vertical="top" wrapText="1"/>
      <protection locked="0"/>
    </xf>
    <xf numFmtId="0" fontId="1" fillId="0" borderId="0" xfId="20" applyFont="1" applyBorder="1" applyAlignment="1" applyProtection="1">
      <alignment horizontal="left" vertical="top" wrapText="1"/>
      <protection locked="0"/>
    </xf>
    <xf numFmtId="0" fontId="1" fillId="0" borderId="8" xfId="20" applyFont="1" applyBorder="1" applyAlignment="1" applyProtection="1">
      <alignment horizontal="left" vertical="top" wrapText="1"/>
      <protection locked="0"/>
    </xf>
    <xf numFmtId="0" fontId="1" fillId="0" borderId="9" xfId="20" applyFont="1" applyBorder="1" applyAlignment="1" applyProtection="1">
      <alignment horizontal="left" vertical="top" wrapText="1"/>
      <protection locked="0"/>
    </xf>
    <xf numFmtId="0" fontId="1" fillId="0" borderId="10" xfId="20" applyFont="1" applyBorder="1" applyAlignment="1" applyProtection="1">
      <alignment horizontal="left" vertical="top" wrapText="1"/>
      <protection locked="0"/>
    </xf>
    <xf numFmtId="0" fontId="1" fillId="0" borderId="11" xfId="20" applyFont="1" applyBorder="1" applyAlignment="1" applyProtection="1">
      <alignment horizontal="left" vertical="top" wrapText="1"/>
      <protection locked="0"/>
    </xf>
    <xf numFmtId="0" fontId="1" fillId="0" borderId="0" xfId="20">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Percent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customXml" Target="../customXml/item1.xml" /><Relationship Id="rId52" Type="http://schemas.openxmlformats.org/officeDocument/2006/relationships/customXml" Target="../customXml/item2.xml" /><Relationship Id="rId53" Type="http://schemas.openxmlformats.org/officeDocument/2006/relationships/customXml" Target="../customXml/item3.xml" /><Relationship Id="rId54" Type="http://schemas.openxmlformats.org/officeDocument/2006/relationships/customXml" Target="../customXml/item4.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7"/>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ht="15">
      <c r="A2" s="63" t="s">
        <v>76</v>
      </c>
    </row>
    <row r="3" ht="6.75" customHeight="1">
      <c r="A3" s="63"/>
    </row>
    <row r="4" spans="1:7" s="73" customFormat="1" ht="15">
      <c r="A4" s="67" t="s">
        <v>77</v>
      </c>
      <c r="B4" s="68"/>
      <c r="C4" s="68"/>
      <c r="D4" s="69"/>
      <c r="E4" s="70"/>
      <c r="F4" s="71"/>
      <c r="G4" s="72"/>
    </row>
    <row r="5" spans="1:7" s="76" customFormat="1" ht="15">
      <c r="A5" s="96"/>
      <c r="B5" s="63"/>
      <c r="C5" s="63"/>
      <c r="D5" s="75"/>
      <c r="G5" s="78"/>
    </row>
    <row r="6" spans="1:7" s="76" customFormat="1" ht="15">
      <c r="A6" s="79" t="s">
        <v>78</v>
      </c>
      <c r="B6" s="10"/>
      <c r="C6" s="80"/>
      <c r="D6" s="75"/>
      <c r="G6" s="78"/>
    </row>
    <row r="7" spans="1:7" s="76" customFormat="1" ht="15">
      <c r="A7" s="96"/>
      <c r="B7" s="63"/>
      <c r="C7" s="63"/>
      <c r="D7" s="75"/>
      <c r="G7" s="78"/>
    </row>
    <row r="8" spans="1:7" s="76" customFormat="1" ht="14.25">
      <c r="A8" s="79"/>
      <c r="B8" s="10"/>
      <c r="C8" s="102" t="s">
        <v>79</v>
      </c>
      <c r="D8" s="103">
        <v>40604</v>
      </c>
      <c r="G8" s="78"/>
    </row>
    <row r="9" spans="1:7" s="76" customFormat="1" ht="15">
      <c r="A9" s="96"/>
      <c r="B9" s="63"/>
      <c r="C9" s="102" t="s">
        <v>80</v>
      </c>
      <c r="D9" s="103">
        <v>40678</v>
      </c>
      <c r="G9" s="78"/>
    </row>
    <row r="10" spans="1:7" s="76" customFormat="1" ht="14.25">
      <c r="A10" s="79"/>
      <c r="B10" s="10"/>
      <c r="C10" s="102" t="s">
        <v>81</v>
      </c>
      <c r="D10" s="103">
        <v>40999</v>
      </c>
      <c r="G10" s="78"/>
    </row>
    <row r="11" spans="1:7" s="76" customFormat="1" ht="15">
      <c r="A11" s="96"/>
      <c r="B11" s="63"/>
      <c r="C11" s="102" t="s">
        <v>82</v>
      </c>
      <c r="D11" s="103">
        <v>41182</v>
      </c>
      <c r="G11" s="78"/>
    </row>
    <row r="12" spans="1:7" s="76" customFormat="1" ht="14.25">
      <c r="A12" s="79"/>
      <c r="B12" s="10"/>
      <c r="C12" s="102" t="s">
        <v>83</v>
      </c>
      <c r="D12" s="103">
        <v>41364</v>
      </c>
      <c r="G12" s="78"/>
    </row>
    <row r="13" spans="1:7" s="76" customFormat="1" ht="15">
      <c r="A13" s="96"/>
      <c r="B13" s="63"/>
      <c r="C13" s="102" t="s">
        <v>84</v>
      </c>
      <c r="D13" s="103">
        <v>41547</v>
      </c>
      <c r="G13" s="78"/>
    </row>
    <row r="14" spans="1:7" s="76" customFormat="1" ht="14.25">
      <c r="A14" s="79"/>
      <c r="B14" s="10"/>
      <c r="C14" s="102" t="s">
        <v>85</v>
      </c>
      <c r="D14" s="103">
        <v>41729</v>
      </c>
      <c r="G14" s="78"/>
    </row>
    <row r="15" spans="1:7" s="76" customFormat="1" ht="15">
      <c r="A15" s="96"/>
      <c r="B15" s="63"/>
      <c r="C15" s="102" t="s">
        <v>86</v>
      </c>
      <c r="D15" s="103">
        <v>41912</v>
      </c>
      <c r="G15" s="78"/>
    </row>
    <row r="16" spans="1:7" s="76" customFormat="1" ht="14.25">
      <c r="A16" s="79"/>
      <c r="B16" s="10"/>
      <c r="C16" s="102" t="s">
        <v>87</v>
      </c>
      <c r="D16" s="103">
        <v>42094</v>
      </c>
      <c r="G16" s="78"/>
    </row>
    <row r="17" spans="1:7" s="76" customFormat="1" ht="15">
      <c r="A17" s="96"/>
      <c r="B17" s="63"/>
      <c r="C17" s="102" t="s">
        <v>88</v>
      </c>
      <c r="D17" s="103">
        <v>42277</v>
      </c>
      <c r="G17" s="78"/>
    </row>
    <row r="18" spans="1:7" s="76" customFormat="1" ht="15">
      <c r="A18" s="79"/>
      <c r="B18" s="10"/>
      <c r="C18" s="80"/>
      <c r="D18" s="75"/>
      <c r="G18" s="78"/>
    </row>
    <row r="19" spans="1:7" ht="6.75" customHeight="1">
      <c r="A19" s="97"/>
      <c r="B19" s="98"/>
      <c r="C19" s="98"/>
      <c r="D19" s="99"/>
      <c r="E19" s="98"/>
      <c r="F19" s="100"/>
      <c r="G19" s="101"/>
    </row>
    <row r="20" spans="1:7" s="73" customFormat="1" ht="15">
      <c r="A20" s="67" t="s">
        <v>89</v>
      </c>
      <c r="B20" s="68"/>
      <c r="C20" s="68"/>
      <c r="D20" s="69"/>
      <c r="E20" s="70"/>
      <c r="F20" s="71"/>
      <c r="G20" s="72"/>
    </row>
    <row r="21" spans="1:7" s="76" customFormat="1" ht="14.25">
      <c r="A21" s="79"/>
      <c r="B21" s="10"/>
      <c r="C21" s="10"/>
      <c r="D21" s="75"/>
      <c r="G21" s="78"/>
    </row>
    <row r="22" spans="1:7" s="76" customFormat="1" ht="14.25">
      <c r="A22" s="79" t="s">
        <v>270</v>
      </c>
      <c r="B22" s="10"/>
      <c r="C22" s="10"/>
      <c r="D22" s="75"/>
      <c r="G22" s="78"/>
    </row>
    <row r="23" spans="1:7" s="76" customFormat="1" ht="14.25">
      <c r="A23" s="79" t="s">
        <v>90</v>
      </c>
      <c r="B23" s="10"/>
      <c r="C23" s="10"/>
      <c r="D23" s="75"/>
      <c r="G23" s="78"/>
    </row>
    <row r="24" spans="1:7" s="76" customFormat="1" ht="14.25">
      <c r="A24" s="79"/>
      <c r="B24" s="10" t="s">
        <v>91</v>
      </c>
      <c r="C24" s="10"/>
      <c r="D24" s="75"/>
      <c r="G24" s="78"/>
    </row>
    <row r="25" spans="1:7" s="76" customFormat="1" ht="14.25">
      <c r="A25" s="79" t="s">
        <v>92</v>
      </c>
      <c r="B25" s="10"/>
      <c r="C25" s="10"/>
      <c r="D25" s="75"/>
      <c r="G25" s="78"/>
    </row>
    <row r="26" spans="1:7" s="76" customFormat="1" ht="14.25">
      <c r="A26" s="79"/>
      <c r="B26" s="10" t="s">
        <v>93</v>
      </c>
      <c r="C26" s="10"/>
      <c r="D26" s="75"/>
      <c r="G26" s="78"/>
    </row>
    <row r="27" spans="1:7" s="76" customFormat="1" ht="14.25">
      <c r="A27" s="104"/>
      <c r="B27" s="105"/>
      <c r="C27" s="105"/>
      <c r="D27" s="106"/>
      <c r="E27" s="107"/>
      <c r="F27" s="107"/>
      <c r="G27" s="108"/>
    </row>
  </sheetData>
  <printOptions/>
  <pageMargins left="0.7" right="0.7" top="0.75" bottom="0.75" header="0.3" footer="0.3"/>
  <pageSetup fitToHeight="1" fitToWidth="1" horizontalDpi="600" verticalDpi="600" orientation="portrait" scale="81" r:id="rId1"/>
  <headerFooter>
    <oddHeader>&amp;C&amp;"-,Bold"&amp;14DSRIP Semi-Annual Reporting Form</oddHeader>
    <oddFooter>&amp;L&amp;D&amp;C&amp;A&amp;R&amp;P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5" customWidth="1"/>
    <col min="2" max="2" width="2.140625" style="125" customWidth="1"/>
    <col min="3" max="3" width="20.8515625" style="125" customWidth="1"/>
    <col min="4" max="4" width="64.7109375" style="126" customWidth="1"/>
    <col min="5" max="5" width="2.7109375" style="125" customWidth="1"/>
    <col min="6" max="6" width="15.00390625" style="127" bestFit="1" customWidth="1"/>
    <col min="7" max="7" width="3.00390625" style="125" customWidth="1"/>
    <col min="8" max="8" width="3.140625" style="125" customWidth="1"/>
    <col min="9" max="16384" width="10.00390625" style="125" customWidth="1"/>
  </cols>
  <sheetData>
    <row r="1" ht="15">
      <c r="A1" s="124"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ht="13.5" thickBot="1">
      <c r="A5" s="124"/>
      <c r="D5" s="128" t="s">
        <v>157</v>
      </c>
      <c r="E5" s="208" t="s">
        <v>2</v>
      </c>
      <c r="F5" s="14" t="s">
        <v>230</v>
      </c>
    </row>
    <row r="6" ht="15">
      <c r="A6" s="129" t="s">
        <v>165</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30"/>
      <c r="C11" s="126" t="s">
        <v>5</v>
      </c>
      <c r="E11" s="126"/>
      <c r="F11" s="126"/>
      <c r="G11" s="126"/>
    </row>
    <row r="12" spans="2:3" ht="15" thickBot="1">
      <c r="B12" s="131"/>
      <c r="C12" s="132" t="s">
        <v>6</v>
      </c>
    </row>
    <row r="13" spans="2:3" ht="15" thickBot="1">
      <c r="B13" s="133"/>
      <c r="C13" s="132" t="s">
        <v>7</v>
      </c>
    </row>
    <row r="14" spans="2:3" ht="14.25">
      <c r="B14" s="134"/>
      <c r="C14" s="132" t="s">
        <v>8</v>
      </c>
    </row>
    <row r="15" spans="1:7" ht="15">
      <c r="A15" s="126"/>
      <c r="B15" s="126"/>
      <c r="C15" s="126"/>
      <c r="E15" s="126"/>
      <c r="F15" s="126"/>
      <c r="G15" s="126"/>
    </row>
    <row r="16" spans="1:7" s="141" customFormat="1" ht="15">
      <c r="A16" s="135" t="s">
        <v>104</v>
      </c>
      <c r="B16" s="136"/>
      <c r="C16" s="136"/>
      <c r="D16" s="137"/>
      <c r="E16" s="138"/>
      <c r="F16" s="139"/>
      <c r="G16" s="140"/>
    </row>
    <row r="17" spans="1:7" s="148" customFormat="1" ht="15.75" thickBot="1">
      <c r="A17" s="142"/>
      <c r="B17" s="143"/>
      <c r="C17" s="143"/>
      <c r="D17" s="144"/>
      <c r="E17" s="145"/>
      <c r="F17" s="146"/>
      <c r="G17" s="147"/>
    </row>
    <row r="18" spans="1:7" ht="13.5" thickBot="1">
      <c r="A18" s="149"/>
      <c r="B18" s="125" t="s">
        <v>10</v>
      </c>
      <c r="C18" s="150"/>
      <c r="E18" s="208" t="s">
        <v>2</v>
      </c>
      <c r="F18" s="14"/>
      <c r="G18" s="151"/>
    </row>
    <row r="19" spans="1:7" ht="13.5" thickBot="1">
      <c r="A19" s="149"/>
      <c r="C19" s="150"/>
      <c r="G19" s="151"/>
    </row>
    <row r="20" spans="1:7" ht="13.5" thickBot="1">
      <c r="A20" s="149"/>
      <c r="B20" s="125" t="s">
        <v>11</v>
      </c>
      <c r="C20" s="150"/>
      <c r="E20" s="208" t="s">
        <v>2</v>
      </c>
      <c r="F20" s="14"/>
      <c r="G20" s="151"/>
    </row>
    <row r="21" spans="1:7" s="148" customFormat="1" ht="15">
      <c r="A21" s="152"/>
      <c r="B21" s="129"/>
      <c r="C21" s="129"/>
      <c r="D21" s="153"/>
      <c r="F21" s="134"/>
      <c r="G21" s="154"/>
    </row>
    <row r="22" spans="1:7" s="148" customFormat="1" ht="15">
      <c r="A22" s="155"/>
      <c r="B22" s="40" t="s">
        <v>161</v>
      </c>
      <c r="C22" s="156"/>
      <c r="D22" s="153"/>
      <c r="G22" s="154"/>
    </row>
    <row r="23" spans="1:7" s="161" customFormat="1" ht="12">
      <c r="A23" s="157"/>
      <c r="B23" s="158"/>
      <c r="C23" s="159"/>
      <c r="D23" s="160" t="s">
        <v>162</v>
      </c>
      <c r="F23" s="162"/>
      <c r="G23" s="163"/>
    </row>
    <row r="24" spans="1:7" s="148" customFormat="1" ht="6.75" customHeight="1" thickBot="1">
      <c r="A24" s="155"/>
      <c r="B24" s="132"/>
      <c r="C24" s="156"/>
      <c r="D24" s="164"/>
      <c r="F24" s="134"/>
      <c r="G24" s="154"/>
    </row>
    <row r="25" spans="1:7" ht="13.5" thickBot="1">
      <c r="A25" s="149"/>
      <c r="B25" s="125" t="s">
        <v>19</v>
      </c>
      <c r="E25" s="208" t="s">
        <v>2</v>
      </c>
      <c r="F25" s="53"/>
      <c r="G25" s="151"/>
    </row>
    <row r="26" spans="1:7" ht="6.75" customHeight="1" thickBot="1">
      <c r="A26" s="149"/>
      <c r="F26" s="165"/>
      <c r="G26" s="151"/>
    </row>
    <row r="27" spans="1:7" ht="13.5" thickBot="1">
      <c r="A27" s="149"/>
      <c r="B27" s="125" t="s">
        <v>20</v>
      </c>
      <c r="E27" s="208" t="s">
        <v>2</v>
      </c>
      <c r="F27" s="53"/>
      <c r="G27" s="151"/>
    </row>
    <row r="28" spans="1:7" ht="6.75" customHeight="1" thickBot="1">
      <c r="A28" s="149"/>
      <c r="G28" s="151"/>
    </row>
    <row r="29" spans="1:7" ht="13.5" thickBot="1">
      <c r="A29" s="149"/>
      <c r="C29" s="125" t="s">
        <v>14</v>
      </c>
      <c r="F29" s="131" t="str">
        <f>IF(F27&gt;0,F25/F27,IF(F32&gt;0,F32,"N/A"))</f>
        <v>N/A</v>
      </c>
      <c r="G29" s="151"/>
    </row>
    <row r="30" spans="1:7" ht="6.75" customHeight="1">
      <c r="A30" s="149"/>
      <c r="G30" s="151"/>
    </row>
    <row r="31" spans="1:7" ht="13.5" thickBot="1">
      <c r="A31" s="149"/>
      <c r="B31" s="125" t="s">
        <v>21</v>
      </c>
      <c r="G31" s="151"/>
    </row>
    <row r="32" spans="1:7" ht="13.5" thickBot="1">
      <c r="A32" s="149"/>
      <c r="B32" s="125" t="s">
        <v>22</v>
      </c>
      <c r="E32" s="208" t="s">
        <v>2</v>
      </c>
      <c r="F32" s="14"/>
      <c r="G32" s="151"/>
    </row>
    <row r="33" spans="1:7" ht="6.75" customHeight="1">
      <c r="A33" s="149"/>
      <c r="G33" s="151"/>
    </row>
    <row r="34" spans="1:7" ht="15">
      <c r="A34" s="149"/>
      <c r="B34" s="199"/>
      <c r="C34" s="200"/>
      <c r="D34" s="201"/>
      <c r="G34" s="151"/>
    </row>
    <row r="35" spans="1:7" ht="15">
      <c r="A35" s="149"/>
      <c r="B35" s="202"/>
      <c r="C35" s="203"/>
      <c r="D35" s="204"/>
      <c r="G35" s="151"/>
    </row>
    <row r="36" spans="1:7" ht="15">
      <c r="A36" s="149"/>
      <c r="B36" s="202"/>
      <c r="C36" s="203"/>
      <c r="D36" s="204"/>
      <c r="G36" s="151"/>
    </row>
    <row r="37" spans="1:7" ht="15">
      <c r="A37" s="149"/>
      <c r="B37" s="202"/>
      <c r="C37" s="203"/>
      <c r="D37" s="204"/>
      <c r="G37" s="151"/>
    </row>
    <row r="38" spans="1:7" ht="15">
      <c r="A38" s="149"/>
      <c r="B38" s="202"/>
      <c r="C38" s="203"/>
      <c r="D38" s="204"/>
      <c r="G38" s="151"/>
    </row>
    <row r="39" spans="1:7" ht="15">
      <c r="A39" s="149"/>
      <c r="B39" s="202"/>
      <c r="C39" s="203"/>
      <c r="D39" s="204"/>
      <c r="G39" s="151"/>
    </row>
    <row r="40" spans="1:7" ht="15">
      <c r="A40" s="149"/>
      <c r="B40" s="205"/>
      <c r="C40" s="206"/>
      <c r="D40" s="207"/>
      <c r="G40" s="151"/>
    </row>
    <row r="41" spans="1:7" ht="6.75" customHeight="1" thickBot="1">
      <c r="A41" s="149"/>
      <c r="G41" s="151"/>
    </row>
    <row r="42" spans="1:7" ht="13.5" thickBot="1">
      <c r="A42" s="149"/>
      <c r="B42" s="125" t="s">
        <v>23</v>
      </c>
      <c r="E42" s="208" t="s">
        <v>2</v>
      </c>
      <c r="F42" s="53"/>
      <c r="G42" s="151"/>
    </row>
    <row r="43" spans="1:7" ht="6.75" customHeight="1" thickBot="1">
      <c r="A43" s="149"/>
      <c r="G43" s="151"/>
    </row>
    <row r="44" spans="1:7" ht="13.5" thickBot="1">
      <c r="A44" s="149"/>
      <c r="C44" s="150" t="s">
        <v>16</v>
      </c>
      <c r="F44" s="133" t="str">
        <f>IF(F42=0," ",IF(F32="Yes",1,IF(F32="No",0,IF(F29/F42&gt;=1,1,IF(F29/F42&gt;=0.75,0.75,IF(F29/F42&gt;=0.5,0.5,IF(F29/F42&gt;=0.25,0.25,0)))))))</f>
        <v xml:space="preserve"> </v>
      </c>
      <c r="G44" s="151"/>
    </row>
    <row r="45" spans="1:7" ht="6.75" customHeight="1">
      <c r="A45" s="166"/>
      <c r="B45" s="167"/>
      <c r="C45" s="167"/>
      <c r="D45" s="168"/>
      <c r="E45" s="167"/>
      <c r="F45" s="169"/>
      <c r="G45" s="170"/>
    </row>
    <row r="46" spans="1:7" s="148" customFormat="1" ht="15">
      <c r="A46" s="142"/>
      <c r="B46" s="143"/>
      <c r="C46" s="143"/>
      <c r="D46" s="144"/>
      <c r="E46" s="145"/>
      <c r="F46" s="146"/>
      <c r="G46" s="147"/>
    </row>
    <row r="47" spans="1:7" s="148" customFormat="1" ht="15">
      <c r="A47" s="155"/>
      <c r="B47" s="40" t="s">
        <v>161</v>
      </c>
      <c r="C47" s="156"/>
      <c r="D47" s="153"/>
      <c r="G47" s="154"/>
    </row>
    <row r="48" spans="1:7" s="161" customFormat="1" ht="12">
      <c r="A48" s="157"/>
      <c r="B48" s="158"/>
      <c r="C48" s="159"/>
      <c r="D48" s="160" t="s">
        <v>162</v>
      </c>
      <c r="F48" s="162"/>
      <c r="G48" s="163"/>
    </row>
    <row r="49" spans="1:7" s="148" customFormat="1" ht="6.75" customHeight="1" thickBot="1">
      <c r="A49" s="155"/>
      <c r="B49" s="132"/>
      <c r="C49" s="156"/>
      <c r="D49" s="164"/>
      <c r="F49" s="134"/>
      <c r="G49" s="154"/>
    </row>
    <row r="50" spans="1:7" ht="13.5" thickBot="1">
      <c r="A50" s="149"/>
      <c r="B50" s="125" t="s">
        <v>19</v>
      </c>
      <c r="E50" s="208" t="s">
        <v>2</v>
      </c>
      <c r="F50" s="53"/>
      <c r="G50" s="151"/>
    </row>
    <row r="51" spans="1:7" ht="6.75" customHeight="1" thickBot="1">
      <c r="A51" s="149"/>
      <c r="F51" s="165"/>
      <c r="G51" s="151"/>
    </row>
    <row r="52" spans="1:7" ht="13.5" thickBot="1">
      <c r="A52" s="149"/>
      <c r="B52" s="125" t="s">
        <v>20</v>
      </c>
      <c r="E52" s="208" t="s">
        <v>2</v>
      </c>
      <c r="F52" s="53"/>
      <c r="G52" s="151"/>
    </row>
    <row r="53" spans="1:7" ht="6.75" customHeight="1" thickBot="1">
      <c r="A53" s="149"/>
      <c r="G53" s="151"/>
    </row>
    <row r="54" spans="1:7" ht="13.5" thickBot="1">
      <c r="A54" s="149"/>
      <c r="C54" s="125" t="s">
        <v>14</v>
      </c>
      <c r="F54" s="131" t="str">
        <f>IF(F52&gt;0,F50/F52,IF(F57&gt;0,F57,"N/A"))</f>
        <v>N/A</v>
      </c>
      <c r="G54" s="151"/>
    </row>
    <row r="55" spans="1:7" ht="6.75" customHeight="1">
      <c r="A55" s="149"/>
      <c r="G55" s="151"/>
    </row>
    <row r="56" spans="1:7" ht="13.5" thickBot="1">
      <c r="A56" s="149"/>
      <c r="B56" s="125" t="s">
        <v>21</v>
      </c>
      <c r="G56" s="151"/>
    </row>
    <row r="57" spans="1:7" ht="13.5" thickBot="1">
      <c r="A57" s="149"/>
      <c r="B57" s="125" t="s">
        <v>22</v>
      </c>
      <c r="E57" s="208" t="s">
        <v>2</v>
      </c>
      <c r="F57" s="14"/>
      <c r="G57" s="151"/>
    </row>
    <row r="58" spans="1:7" ht="6.75" customHeight="1">
      <c r="A58" s="149"/>
      <c r="G58" s="151"/>
    </row>
    <row r="59" spans="1:7" ht="15">
      <c r="A59" s="149"/>
      <c r="B59" s="199"/>
      <c r="C59" s="200"/>
      <c r="D59" s="201"/>
      <c r="G59" s="151"/>
    </row>
    <row r="60" spans="1:7" ht="15">
      <c r="A60" s="149"/>
      <c r="B60" s="202"/>
      <c r="C60" s="203"/>
      <c r="D60" s="204"/>
      <c r="G60" s="151"/>
    </row>
    <row r="61" spans="1:7" ht="15">
      <c r="A61" s="149"/>
      <c r="B61" s="202"/>
      <c r="C61" s="203"/>
      <c r="D61" s="204"/>
      <c r="G61" s="151"/>
    </row>
    <row r="62" spans="1:7" ht="15">
      <c r="A62" s="149"/>
      <c r="B62" s="202"/>
      <c r="C62" s="203"/>
      <c r="D62" s="204"/>
      <c r="G62" s="151"/>
    </row>
    <row r="63" spans="1:7" ht="15">
      <c r="A63" s="149"/>
      <c r="B63" s="202"/>
      <c r="C63" s="203"/>
      <c r="D63" s="204"/>
      <c r="G63" s="151"/>
    </row>
    <row r="64" spans="1:7" ht="15">
      <c r="A64" s="149"/>
      <c r="B64" s="202"/>
      <c r="C64" s="203"/>
      <c r="D64" s="204"/>
      <c r="G64" s="151"/>
    </row>
    <row r="65" spans="1:7" ht="15">
      <c r="A65" s="149"/>
      <c r="B65" s="205"/>
      <c r="C65" s="206"/>
      <c r="D65" s="207"/>
      <c r="G65" s="151"/>
    </row>
    <row r="66" spans="1:7" ht="6.75" customHeight="1" thickBot="1">
      <c r="A66" s="149"/>
      <c r="G66" s="151"/>
    </row>
    <row r="67" spans="1:7" ht="13.5" thickBot="1">
      <c r="A67" s="149"/>
      <c r="B67" s="125" t="s">
        <v>23</v>
      </c>
      <c r="E67" s="208" t="s">
        <v>2</v>
      </c>
      <c r="F67" s="53"/>
      <c r="G67" s="151"/>
    </row>
    <row r="68" spans="1:7" ht="6.75" customHeight="1" thickBot="1">
      <c r="A68" s="149"/>
      <c r="G68" s="151"/>
    </row>
    <row r="69" spans="1:7" ht="13.5" thickBot="1">
      <c r="A69" s="149"/>
      <c r="C69" s="150" t="s">
        <v>16</v>
      </c>
      <c r="F69" s="133" t="str">
        <f>IF(F67=0," ",IF(F57="Yes",1,IF(F57="No",0,IF(F54/F67&gt;=1,1,IF(F54/F67&gt;=0.75,0.75,IF(F54/F67&gt;=0.5,0.5,IF(F54/F67&gt;=0.25,0.25,0)))))))</f>
        <v xml:space="preserve"> </v>
      </c>
      <c r="G69" s="151"/>
    </row>
    <row r="70" spans="1:7" ht="6.75" customHeight="1">
      <c r="A70" s="166"/>
      <c r="B70" s="167"/>
      <c r="C70" s="167"/>
      <c r="D70" s="168"/>
      <c r="E70" s="167"/>
      <c r="F70" s="169"/>
      <c r="G70" s="170"/>
    </row>
    <row r="71" spans="1:7" s="148" customFormat="1" ht="15">
      <c r="A71" s="142"/>
      <c r="B71" s="143"/>
      <c r="C71" s="143"/>
      <c r="D71" s="144"/>
      <c r="E71" s="145"/>
      <c r="F71" s="146"/>
      <c r="G71" s="147"/>
    </row>
    <row r="72" spans="1:7" s="148" customFormat="1" ht="15">
      <c r="A72" s="155"/>
      <c r="B72" s="40" t="s">
        <v>161</v>
      </c>
      <c r="C72" s="156"/>
      <c r="D72" s="153"/>
      <c r="G72" s="154"/>
    </row>
    <row r="73" spans="1:7" s="161" customFormat="1" ht="12">
      <c r="A73" s="157"/>
      <c r="B73" s="158"/>
      <c r="C73" s="159"/>
      <c r="D73" s="160" t="s">
        <v>162</v>
      </c>
      <c r="F73" s="162"/>
      <c r="G73" s="163"/>
    </row>
    <row r="74" spans="1:7" s="148" customFormat="1" ht="6.75" customHeight="1" thickBot="1">
      <c r="A74" s="155"/>
      <c r="B74" s="132"/>
      <c r="C74" s="156"/>
      <c r="D74" s="164"/>
      <c r="F74" s="134"/>
      <c r="G74" s="154"/>
    </row>
    <row r="75" spans="1:7" ht="13.5" thickBot="1">
      <c r="A75" s="149"/>
      <c r="B75" s="125" t="s">
        <v>19</v>
      </c>
      <c r="E75" s="208" t="s">
        <v>2</v>
      </c>
      <c r="F75" s="53"/>
      <c r="G75" s="151"/>
    </row>
    <row r="76" spans="1:7" ht="6.75" customHeight="1" thickBot="1">
      <c r="A76" s="149"/>
      <c r="F76" s="165"/>
      <c r="G76" s="151"/>
    </row>
    <row r="77" spans="1:7" ht="13.5" thickBot="1">
      <c r="A77" s="149"/>
      <c r="B77" s="125" t="s">
        <v>20</v>
      </c>
      <c r="E77" s="208" t="s">
        <v>2</v>
      </c>
      <c r="F77" s="53"/>
      <c r="G77" s="151"/>
    </row>
    <row r="78" spans="1:7" ht="6.75" customHeight="1" thickBot="1">
      <c r="A78" s="149"/>
      <c r="G78" s="151"/>
    </row>
    <row r="79" spans="1:7" ht="13.5" thickBot="1">
      <c r="A79" s="149"/>
      <c r="C79" s="125" t="s">
        <v>14</v>
      </c>
      <c r="F79" s="131" t="str">
        <f>IF(F77&gt;0,F75/F77,IF(F82&gt;0,F82,"N/A"))</f>
        <v>N/A</v>
      </c>
      <c r="G79" s="151"/>
    </row>
    <row r="80" spans="1:7" ht="6.75" customHeight="1">
      <c r="A80" s="149"/>
      <c r="G80" s="151"/>
    </row>
    <row r="81" spans="1:7" ht="13.5" thickBot="1">
      <c r="A81" s="149"/>
      <c r="B81" s="125" t="s">
        <v>21</v>
      </c>
      <c r="G81" s="151"/>
    </row>
    <row r="82" spans="1:7" ht="13.5" thickBot="1">
      <c r="A82" s="149"/>
      <c r="B82" s="125" t="s">
        <v>22</v>
      </c>
      <c r="E82" s="208" t="s">
        <v>2</v>
      </c>
      <c r="F82" s="14"/>
      <c r="G82" s="151"/>
    </row>
    <row r="83" spans="1:7" ht="6.75" customHeight="1">
      <c r="A83" s="149"/>
      <c r="G83" s="151"/>
    </row>
    <row r="84" spans="1:7" ht="15">
      <c r="A84" s="149"/>
      <c r="B84" s="199"/>
      <c r="C84" s="200"/>
      <c r="D84" s="201"/>
      <c r="G84" s="151"/>
    </row>
    <row r="85" spans="1:7" ht="15">
      <c r="A85" s="149"/>
      <c r="B85" s="202"/>
      <c r="C85" s="203"/>
      <c r="D85" s="204"/>
      <c r="G85" s="151"/>
    </row>
    <row r="86" spans="1:7" ht="15">
      <c r="A86" s="149"/>
      <c r="B86" s="202"/>
      <c r="C86" s="203"/>
      <c r="D86" s="204"/>
      <c r="G86" s="151"/>
    </row>
    <row r="87" spans="1:7" ht="15">
      <c r="A87" s="149"/>
      <c r="B87" s="202"/>
      <c r="C87" s="203"/>
      <c r="D87" s="204"/>
      <c r="G87" s="151"/>
    </row>
    <row r="88" spans="1:7" ht="15">
      <c r="A88" s="149"/>
      <c r="B88" s="202"/>
      <c r="C88" s="203"/>
      <c r="D88" s="204"/>
      <c r="G88" s="151"/>
    </row>
    <row r="89" spans="1:7" ht="15">
      <c r="A89" s="149"/>
      <c r="B89" s="202"/>
      <c r="C89" s="203"/>
      <c r="D89" s="204"/>
      <c r="G89" s="151"/>
    </row>
    <row r="90" spans="1:7" ht="15">
      <c r="A90" s="149"/>
      <c r="B90" s="205"/>
      <c r="C90" s="206"/>
      <c r="D90" s="207"/>
      <c r="G90" s="151"/>
    </row>
    <row r="91" spans="1:7" ht="6.75" customHeight="1" thickBot="1">
      <c r="A91" s="149"/>
      <c r="G91" s="151"/>
    </row>
    <row r="92" spans="1:7" ht="13.5" thickBot="1">
      <c r="A92" s="149"/>
      <c r="B92" s="125" t="s">
        <v>23</v>
      </c>
      <c r="E92" s="208" t="s">
        <v>2</v>
      </c>
      <c r="F92" s="53"/>
      <c r="G92" s="151"/>
    </row>
    <row r="93" spans="1:7" ht="6.75" customHeight="1" thickBot="1">
      <c r="A93" s="149"/>
      <c r="G93" s="151"/>
    </row>
    <row r="94" spans="1:7" ht="13.5" thickBot="1">
      <c r="A94" s="149"/>
      <c r="C94" s="150" t="s">
        <v>16</v>
      </c>
      <c r="F94" s="133" t="str">
        <f>IF(F92=0," ",IF(F82="Yes",1,IF(F82="No",0,IF(F79/F92&gt;=1,1,IF(F79/F92&gt;=0.75,0.75,IF(F79/F92&gt;=0.5,0.5,IF(F79/F92&gt;=0.25,0.25,0)))))))</f>
        <v xml:space="preserve"> </v>
      </c>
      <c r="G94" s="151"/>
    </row>
    <row r="95" spans="1:7" ht="6.75" customHeight="1">
      <c r="A95" s="166"/>
      <c r="B95" s="167"/>
      <c r="C95" s="167"/>
      <c r="D95" s="168"/>
      <c r="E95" s="167"/>
      <c r="F95" s="169"/>
      <c r="G95" s="170"/>
    </row>
    <row r="96" spans="1:7" s="148" customFormat="1" ht="15">
      <c r="A96" s="142"/>
      <c r="B96" s="143"/>
      <c r="C96" s="143"/>
      <c r="D96" s="144"/>
      <c r="E96" s="145"/>
      <c r="F96" s="146"/>
      <c r="G96" s="147"/>
    </row>
    <row r="97" spans="1:7" s="148" customFormat="1" ht="15">
      <c r="A97" s="155"/>
      <c r="B97" s="40" t="s">
        <v>161</v>
      </c>
      <c r="C97" s="156"/>
      <c r="D97" s="153"/>
      <c r="G97" s="154"/>
    </row>
    <row r="98" spans="1:7" s="161" customFormat="1" ht="12">
      <c r="A98" s="157"/>
      <c r="B98" s="158"/>
      <c r="C98" s="159"/>
      <c r="D98" s="160" t="s">
        <v>162</v>
      </c>
      <c r="F98" s="162"/>
      <c r="G98" s="163"/>
    </row>
    <row r="99" spans="1:7" s="148" customFormat="1" ht="6.75" customHeight="1" thickBot="1">
      <c r="A99" s="155"/>
      <c r="B99" s="132"/>
      <c r="C99" s="156"/>
      <c r="D99" s="164"/>
      <c r="F99" s="134"/>
      <c r="G99" s="154"/>
    </row>
    <row r="100" spans="1:7" ht="13.5" thickBot="1">
      <c r="A100" s="149"/>
      <c r="B100" s="125" t="s">
        <v>19</v>
      </c>
      <c r="E100" s="208" t="s">
        <v>2</v>
      </c>
      <c r="F100" s="53"/>
      <c r="G100" s="151"/>
    </row>
    <row r="101" spans="1:7" ht="6.75" customHeight="1" thickBot="1">
      <c r="A101" s="149"/>
      <c r="F101" s="165"/>
      <c r="G101" s="151"/>
    </row>
    <row r="102" spans="1:7" ht="13.5" thickBot="1">
      <c r="A102" s="149"/>
      <c r="B102" s="125" t="s">
        <v>20</v>
      </c>
      <c r="E102" s="208" t="s">
        <v>2</v>
      </c>
      <c r="F102" s="53"/>
      <c r="G102" s="151"/>
    </row>
    <row r="103" spans="1:7" ht="6.75" customHeight="1" thickBot="1">
      <c r="A103" s="149"/>
      <c r="G103" s="151"/>
    </row>
    <row r="104" spans="1:7" ht="13.5" thickBot="1">
      <c r="A104" s="149"/>
      <c r="C104" s="125" t="s">
        <v>14</v>
      </c>
      <c r="F104" s="131" t="str">
        <f>IF(F102&gt;0,F100/F102,IF(F107&gt;0,F107,"N/A"))</f>
        <v>N/A</v>
      </c>
      <c r="G104" s="151"/>
    </row>
    <row r="105" spans="1:7" ht="6.75" customHeight="1">
      <c r="A105" s="149"/>
      <c r="G105" s="151"/>
    </row>
    <row r="106" spans="1:7" ht="13.5" thickBot="1">
      <c r="A106" s="149"/>
      <c r="B106" s="125" t="s">
        <v>21</v>
      </c>
      <c r="G106" s="151"/>
    </row>
    <row r="107" spans="1:7" ht="13.5" thickBot="1">
      <c r="A107" s="149"/>
      <c r="B107" s="125" t="s">
        <v>22</v>
      </c>
      <c r="E107" s="208" t="s">
        <v>2</v>
      </c>
      <c r="F107" s="14"/>
      <c r="G107" s="151"/>
    </row>
    <row r="108" spans="1:7" ht="6.75" customHeight="1">
      <c r="A108" s="149"/>
      <c r="G108" s="151"/>
    </row>
    <row r="109" spans="1:7" ht="15">
      <c r="A109" s="149"/>
      <c r="B109" s="199"/>
      <c r="C109" s="200"/>
      <c r="D109" s="201"/>
      <c r="G109" s="151"/>
    </row>
    <row r="110" spans="1:7" ht="15">
      <c r="A110" s="149"/>
      <c r="B110" s="202"/>
      <c r="C110" s="203"/>
      <c r="D110" s="204"/>
      <c r="G110" s="151"/>
    </row>
    <row r="111" spans="1:7" ht="15">
      <c r="A111" s="149"/>
      <c r="B111" s="202"/>
      <c r="C111" s="203"/>
      <c r="D111" s="204"/>
      <c r="G111" s="151"/>
    </row>
    <row r="112" spans="1:7" ht="15">
      <c r="A112" s="149"/>
      <c r="B112" s="202"/>
      <c r="C112" s="203"/>
      <c r="D112" s="204"/>
      <c r="G112" s="151"/>
    </row>
    <row r="113" spans="1:7" ht="15">
      <c r="A113" s="149"/>
      <c r="B113" s="202"/>
      <c r="C113" s="203"/>
      <c r="D113" s="204"/>
      <c r="G113" s="151"/>
    </row>
    <row r="114" spans="1:7" ht="15">
      <c r="A114" s="149"/>
      <c r="B114" s="202"/>
      <c r="C114" s="203"/>
      <c r="D114" s="204"/>
      <c r="G114" s="151"/>
    </row>
    <row r="115" spans="1:7" ht="15">
      <c r="A115" s="149"/>
      <c r="B115" s="205"/>
      <c r="C115" s="206"/>
      <c r="D115" s="207"/>
      <c r="G115" s="151"/>
    </row>
    <row r="116" spans="1:7" ht="6.75" customHeight="1" thickBot="1">
      <c r="A116" s="149"/>
      <c r="G116" s="151"/>
    </row>
    <row r="117" spans="1:7" ht="13.5" thickBot="1">
      <c r="A117" s="149"/>
      <c r="B117" s="125" t="s">
        <v>23</v>
      </c>
      <c r="E117" s="208" t="s">
        <v>2</v>
      </c>
      <c r="F117" s="53"/>
      <c r="G117" s="151"/>
    </row>
    <row r="118" spans="1:7" ht="6.75" customHeight="1" thickBot="1">
      <c r="A118" s="149"/>
      <c r="G118" s="151"/>
    </row>
    <row r="119" spans="1:7" ht="13.5" thickBot="1">
      <c r="A119" s="149"/>
      <c r="C119" s="150" t="s">
        <v>16</v>
      </c>
      <c r="F119" s="133" t="str">
        <f>IF(F117=0," ",IF(F107="Yes",1,IF(F107="No",0,IF(F104/F117&gt;=1,1,IF(F104/F117&gt;=0.75,0.75,IF(F104/F117&gt;=0.5,0.5,IF(F104/F117&gt;=0.25,0.25,0)))))))</f>
        <v xml:space="preserve"> </v>
      </c>
      <c r="G119" s="151"/>
    </row>
    <row r="120" spans="1:7" ht="6.75" customHeight="1">
      <c r="A120" s="166"/>
      <c r="B120" s="167"/>
      <c r="C120" s="167"/>
      <c r="D120" s="168"/>
      <c r="E120" s="167"/>
      <c r="F120" s="169"/>
      <c r="G120" s="170"/>
    </row>
    <row r="121" spans="1:7" s="148" customFormat="1" ht="15">
      <c r="A121" s="142"/>
      <c r="B121" s="143"/>
      <c r="C121" s="143"/>
      <c r="D121" s="144"/>
      <c r="E121" s="145"/>
      <c r="F121" s="146"/>
      <c r="G121" s="147"/>
    </row>
    <row r="122" spans="1:7" s="148" customFormat="1" ht="15">
      <c r="A122" s="155"/>
      <c r="B122" s="40" t="s">
        <v>161</v>
      </c>
      <c r="C122" s="156"/>
      <c r="D122" s="153"/>
      <c r="G122" s="154"/>
    </row>
    <row r="123" spans="1:7" s="161" customFormat="1" ht="12">
      <c r="A123" s="157"/>
      <c r="B123" s="158"/>
      <c r="C123" s="159"/>
      <c r="D123" s="160" t="s">
        <v>162</v>
      </c>
      <c r="F123" s="162"/>
      <c r="G123" s="163"/>
    </row>
    <row r="124" spans="1:7" s="148" customFormat="1" ht="6.75" customHeight="1" thickBot="1">
      <c r="A124" s="155"/>
      <c r="B124" s="132"/>
      <c r="C124" s="156"/>
      <c r="D124" s="164"/>
      <c r="F124" s="134"/>
      <c r="G124" s="154"/>
    </row>
    <row r="125" spans="1:7" ht="13.5" thickBot="1">
      <c r="A125" s="149"/>
      <c r="B125" s="125" t="s">
        <v>19</v>
      </c>
      <c r="E125" s="208" t="s">
        <v>2</v>
      </c>
      <c r="F125" s="53"/>
      <c r="G125" s="151"/>
    </row>
    <row r="126" spans="1:7" ht="6.75" customHeight="1" thickBot="1">
      <c r="A126" s="149"/>
      <c r="F126" s="165"/>
      <c r="G126" s="151"/>
    </row>
    <row r="127" spans="1:7" ht="13.5" thickBot="1">
      <c r="A127" s="149"/>
      <c r="B127" s="125" t="s">
        <v>20</v>
      </c>
      <c r="E127" s="208" t="s">
        <v>2</v>
      </c>
      <c r="F127" s="53"/>
      <c r="G127" s="151"/>
    </row>
    <row r="128" spans="1:7" ht="6.75" customHeight="1" thickBot="1">
      <c r="A128" s="149"/>
      <c r="G128" s="151"/>
    </row>
    <row r="129" spans="1:7" ht="13.5" thickBot="1">
      <c r="A129" s="149"/>
      <c r="C129" s="125" t="s">
        <v>14</v>
      </c>
      <c r="F129" s="131" t="str">
        <f>IF(F127&gt;0,F125/F127,IF(F132&gt;0,F132,"N/A"))</f>
        <v>N/A</v>
      </c>
      <c r="G129" s="151"/>
    </row>
    <row r="130" spans="1:7" ht="6.75" customHeight="1">
      <c r="A130" s="149"/>
      <c r="G130" s="151"/>
    </row>
    <row r="131" spans="1:7" ht="13.5" thickBot="1">
      <c r="A131" s="149"/>
      <c r="B131" s="125" t="s">
        <v>21</v>
      </c>
      <c r="G131" s="151"/>
    </row>
    <row r="132" spans="1:7" ht="13.5" thickBot="1">
      <c r="A132" s="149"/>
      <c r="B132" s="125" t="s">
        <v>22</v>
      </c>
      <c r="E132" s="208" t="s">
        <v>2</v>
      </c>
      <c r="F132" s="14"/>
      <c r="G132" s="151"/>
    </row>
    <row r="133" spans="1:7" ht="6.75" customHeight="1">
      <c r="A133" s="149"/>
      <c r="G133" s="151"/>
    </row>
    <row r="134" spans="1:7" ht="15">
      <c r="A134" s="149"/>
      <c r="B134" s="199"/>
      <c r="C134" s="200"/>
      <c r="D134" s="201"/>
      <c r="G134" s="151"/>
    </row>
    <row r="135" spans="1:7" ht="15">
      <c r="A135" s="149"/>
      <c r="B135" s="202"/>
      <c r="C135" s="203"/>
      <c r="D135" s="204"/>
      <c r="G135" s="151"/>
    </row>
    <row r="136" spans="1:7" ht="15">
      <c r="A136" s="149"/>
      <c r="B136" s="202"/>
      <c r="C136" s="203"/>
      <c r="D136" s="204"/>
      <c r="G136" s="151"/>
    </row>
    <row r="137" spans="1:7" ht="15">
      <c r="A137" s="149"/>
      <c r="B137" s="202"/>
      <c r="C137" s="203"/>
      <c r="D137" s="204"/>
      <c r="G137" s="151"/>
    </row>
    <row r="138" spans="1:7" ht="15">
      <c r="A138" s="149"/>
      <c r="B138" s="202"/>
      <c r="C138" s="203"/>
      <c r="D138" s="204"/>
      <c r="G138" s="151"/>
    </row>
    <row r="139" spans="1:7" ht="15">
      <c r="A139" s="149"/>
      <c r="B139" s="202"/>
      <c r="C139" s="203"/>
      <c r="D139" s="204"/>
      <c r="G139" s="151"/>
    </row>
    <row r="140" spans="1:7" ht="15">
      <c r="A140" s="149"/>
      <c r="B140" s="205"/>
      <c r="C140" s="206"/>
      <c r="D140" s="207"/>
      <c r="G140" s="151"/>
    </row>
    <row r="141" spans="1:7" ht="6.75" customHeight="1" thickBot="1">
      <c r="A141" s="149"/>
      <c r="G141" s="151"/>
    </row>
    <row r="142" spans="1:7" ht="13.5" thickBot="1">
      <c r="A142" s="149"/>
      <c r="B142" s="125" t="s">
        <v>23</v>
      </c>
      <c r="E142" s="208" t="s">
        <v>2</v>
      </c>
      <c r="F142" s="53"/>
      <c r="G142" s="151"/>
    </row>
    <row r="143" spans="1:7" ht="6.75" customHeight="1" thickBot="1">
      <c r="A143" s="149"/>
      <c r="G143" s="151"/>
    </row>
    <row r="144" spans="1:7" ht="13.5" thickBot="1">
      <c r="A144" s="149"/>
      <c r="C144" s="150" t="s">
        <v>16</v>
      </c>
      <c r="F144" s="133" t="str">
        <f>IF(F142=0," ",IF(F132="Yes",1,IF(F132="No",0,IF(F129/F142&gt;=1,1,IF(F129/F142&gt;=0.75,0.75,IF(F129/F142&gt;=0.5,0.5,IF(F129/F142&gt;=0.25,0.25,0)))))))</f>
        <v xml:space="preserve"> </v>
      </c>
      <c r="G144" s="151"/>
    </row>
    <row r="145" spans="1:7" ht="6.75" customHeight="1">
      <c r="A145" s="166"/>
      <c r="B145" s="167"/>
      <c r="C145" s="167"/>
      <c r="D145" s="168"/>
      <c r="E145" s="167"/>
      <c r="F145" s="169"/>
      <c r="G145" s="170"/>
    </row>
    <row r="146" spans="1:7" s="148" customFormat="1" ht="15">
      <c r="A146" s="142"/>
      <c r="B146" s="143"/>
      <c r="C146" s="143"/>
      <c r="D146" s="144"/>
      <c r="E146" s="145"/>
      <c r="F146" s="146"/>
      <c r="G146" s="147"/>
    </row>
    <row r="147" spans="1:7" s="148" customFormat="1" ht="15">
      <c r="A147" s="155"/>
      <c r="B147" s="40" t="s">
        <v>163</v>
      </c>
      <c r="C147" s="156"/>
      <c r="D147" s="153"/>
      <c r="G147" s="154"/>
    </row>
    <row r="148" spans="1:7" s="161" customFormat="1" ht="12">
      <c r="A148" s="157"/>
      <c r="B148" s="158"/>
      <c r="C148" s="159"/>
      <c r="D148" s="160" t="s">
        <v>162</v>
      </c>
      <c r="F148" s="162"/>
      <c r="G148" s="163"/>
    </row>
    <row r="149" spans="1:7" s="148" customFormat="1" ht="6.75" customHeight="1" thickBot="1">
      <c r="A149" s="155"/>
      <c r="B149" s="132"/>
      <c r="C149" s="156"/>
      <c r="D149" s="164"/>
      <c r="F149" s="134"/>
      <c r="G149" s="154"/>
    </row>
    <row r="150" spans="1:7" ht="13.5" thickBot="1">
      <c r="A150" s="149"/>
      <c r="B150" s="125" t="s">
        <v>19</v>
      </c>
      <c r="E150" s="208" t="s">
        <v>2</v>
      </c>
      <c r="F150" s="53"/>
      <c r="G150" s="151"/>
    </row>
    <row r="151" spans="1:7" ht="6.75" customHeight="1" thickBot="1">
      <c r="A151" s="149"/>
      <c r="F151" s="165"/>
      <c r="G151" s="151"/>
    </row>
    <row r="152" spans="1:7" ht="13.5" thickBot="1">
      <c r="A152" s="149"/>
      <c r="B152" s="125" t="s">
        <v>20</v>
      </c>
      <c r="E152" s="208" t="s">
        <v>2</v>
      </c>
      <c r="F152" s="53"/>
      <c r="G152" s="151"/>
    </row>
    <row r="153" spans="1:7" ht="6.75" customHeight="1" thickBot="1">
      <c r="A153" s="149"/>
      <c r="G153" s="151"/>
    </row>
    <row r="154" spans="1:7" ht="13.5" thickBot="1">
      <c r="A154" s="149"/>
      <c r="C154" s="125" t="s">
        <v>14</v>
      </c>
      <c r="F154" s="131" t="str">
        <f>IF(F152&gt;0,F150/F152,IF(F157&gt;0,F157,"N/A"))</f>
        <v>N/A</v>
      </c>
      <c r="G154" s="151"/>
    </row>
    <row r="155" spans="1:7" ht="6.75" customHeight="1">
      <c r="A155" s="149"/>
      <c r="G155" s="151"/>
    </row>
    <row r="156" spans="1:7" ht="13.5" thickBot="1">
      <c r="A156" s="149"/>
      <c r="B156" s="125" t="s">
        <v>21</v>
      </c>
      <c r="G156" s="151"/>
    </row>
    <row r="157" spans="1:7" ht="13.5" thickBot="1">
      <c r="A157" s="149"/>
      <c r="B157" s="125" t="s">
        <v>22</v>
      </c>
      <c r="E157" s="208" t="s">
        <v>2</v>
      </c>
      <c r="F157" s="14"/>
      <c r="G157" s="151"/>
    </row>
    <row r="158" spans="1:7" ht="6.75" customHeight="1">
      <c r="A158" s="149"/>
      <c r="G158" s="151"/>
    </row>
    <row r="159" spans="1:7" ht="15">
      <c r="A159" s="149"/>
      <c r="B159" s="199"/>
      <c r="C159" s="200"/>
      <c r="D159" s="201"/>
      <c r="G159" s="151"/>
    </row>
    <row r="160" spans="1:7" ht="15">
      <c r="A160" s="149"/>
      <c r="B160" s="202"/>
      <c r="C160" s="203"/>
      <c r="D160" s="204"/>
      <c r="G160" s="151"/>
    </row>
    <row r="161" spans="1:7" ht="15">
      <c r="A161" s="149"/>
      <c r="B161" s="202"/>
      <c r="C161" s="203"/>
      <c r="D161" s="204"/>
      <c r="G161" s="151"/>
    </row>
    <row r="162" spans="1:7" ht="15">
      <c r="A162" s="149"/>
      <c r="B162" s="202"/>
      <c r="C162" s="203"/>
      <c r="D162" s="204"/>
      <c r="G162" s="151"/>
    </row>
    <row r="163" spans="1:7" ht="15">
      <c r="A163" s="149"/>
      <c r="B163" s="202"/>
      <c r="C163" s="203"/>
      <c r="D163" s="204"/>
      <c r="G163" s="151"/>
    </row>
    <row r="164" spans="1:7" ht="15">
      <c r="A164" s="149"/>
      <c r="B164" s="202"/>
      <c r="C164" s="203"/>
      <c r="D164" s="204"/>
      <c r="G164" s="151"/>
    </row>
    <row r="165" spans="1:7" ht="15">
      <c r="A165" s="149"/>
      <c r="B165" s="205"/>
      <c r="C165" s="206"/>
      <c r="D165" s="207"/>
      <c r="G165" s="151"/>
    </row>
    <row r="166" spans="1:7" ht="6.75" customHeight="1" thickBot="1">
      <c r="A166" s="149"/>
      <c r="G166" s="151"/>
    </row>
    <row r="167" spans="1:7" ht="13.5" thickBot="1">
      <c r="A167" s="149"/>
      <c r="B167" s="125" t="s">
        <v>23</v>
      </c>
      <c r="E167" s="208" t="s">
        <v>2</v>
      </c>
      <c r="F167" s="53"/>
      <c r="G167" s="151"/>
    </row>
    <row r="168" spans="1:7" ht="6.75" customHeight="1" thickBot="1">
      <c r="A168" s="149"/>
      <c r="G168" s="151"/>
    </row>
    <row r="169" spans="1:7" ht="13.5" thickBot="1">
      <c r="A169" s="149"/>
      <c r="C169" s="150" t="s">
        <v>16</v>
      </c>
      <c r="F169" s="133" t="str">
        <f>IF(F167=0," ",IF(F157="Yes",1,IF(F157="No",0,IF(F154/F167&gt;=1,1,IF(F154/F167&gt;=0.75,0.75,IF(F154/F167&gt;=0.5,0.5,IF(F154/F167&gt;=0.25,0.25,0)))))))</f>
        <v xml:space="preserve"> </v>
      </c>
      <c r="G169" s="151"/>
    </row>
    <row r="170" spans="1:7" ht="6.75" customHeight="1">
      <c r="A170" s="166"/>
      <c r="B170" s="167"/>
      <c r="C170" s="167"/>
      <c r="D170" s="168"/>
      <c r="E170" s="167"/>
      <c r="F170" s="169"/>
      <c r="G170" s="170"/>
    </row>
    <row r="171" spans="1:7" s="148" customFormat="1" ht="15">
      <c r="A171" s="142"/>
      <c r="B171" s="143"/>
      <c r="C171" s="143"/>
      <c r="D171" s="144"/>
      <c r="E171" s="145"/>
      <c r="F171" s="146"/>
      <c r="G171" s="147"/>
    </row>
    <row r="172" spans="1:7" s="148" customFormat="1" ht="15">
      <c r="A172" s="155"/>
      <c r="B172" s="40" t="s">
        <v>163</v>
      </c>
      <c r="C172" s="156"/>
      <c r="D172" s="153"/>
      <c r="G172" s="154"/>
    </row>
    <row r="173" spans="1:7" s="161" customFormat="1" ht="12">
      <c r="A173" s="157"/>
      <c r="B173" s="158"/>
      <c r="C173" s="159"/>
      <c r="D173" s="160" t="s">
        <v>162</v>
      </c>
      <c r="F173" s="162"/>
      <c r="G173" s="163"/>
    </row>
    <row r="174" spans="1:7" s="148" customFormat="1" ht="6.75" customHeight="1" thickBot="1">
      <c r="A174" s="155"/>
      <c r="B174" s="132"/>
      <c r="C174" s="156"/>
      <c r="D174" s="164"/>
      <c r="F174" s="134"/>
      <c r="G174" s="154"/>
    </row>
    <row r="175" spans="1:7" ht="13.5" thickBot="1">
      <c r="A175" s="149"/>
      <c r="B175" s="125" t="s">
        <v>19</v>
      </c>
      <c r="E175" s="208" t="s">
        <v>2</v>
      </c>
      <c r="F175" s="53"/>
      <c r="G175" s="151"/>
    </row>
    <row r="176" spans="1:7" ht="6.75" customHeight="1" thickBot="1">
      <c r="A176" s="149"/>
      <c r="F176" s="165"/>
      <c r="G176" s="151"/>
    </row>
    <row r="177" spans="1:7" ht="13.5" thickBot="1">
      <c r="A177" s="149"/>
      <c r="B177" s="125" t="s">
        <v>20</v>
      </c>
      <c r="E177" s="208" t="s">
        <v>2</v>
      </c>
      <c r="F177" s="53"/>
      <c r="G177" s="151"/>
    </row>
    <row r="178" spans="1:7" ht="6.75" customHeight="1" thickBot="1">
      <c r="A178" s="149"/>
      <c r="G178" s="151"/>
    </row>
    <row r="179" spans="1:7" ht="13.5" thickBot="1">
      <c r="A179" s="149"/>
      <c r="C179" s="125" t="s">
        <v>14</v>
      </c>
      <c r="F179" s="131" t="str">
        <f>IF(F177&gt;0,F175/F177,IF(F182&gt;0,F182,"N/A"))</f>
        <v>N/A</v>
      </c>
      <c r="G179" s="151"/>
    </row>
    <row r="180" spans="1:7" ht="6.75" customHeight="1">
      <c r="A180" s="149"/>
      <c r="G180" s="151"/>
    </row>
    <row r="181" spans="1:7" ht="13.5" thickBot="1">
      <c r="A181" s="149"/>
      <c r="B181" s="125" t="s">
        <v>21</v>
      </c>
      <c r="G181" s="151"/>
    </row>
    <row r="182" spans="1:7" ht="13.5" thickBot="1">
      <c r="A182" s="149"/>
      <c r="B182" s="125" t="s">
        <v>22</v>
      </c>
      <c r="E182" s="208" t="s">
        <v>2</v>
      </c>
      <c r="F182" s="14"/>
      <c r="G182" s="151"/>
    </row>
    <row r="183" spans="1:7" ht="6.75" customHeight="1">
      <c r="A183" s="149"/>
      <c r="G183" s="151"/>
    </row>
    <row r="184" spans="1:7" ht="15">
      <c r="A184" s="149"/>
      <c r="B184" s="199"/>
      <c r="C184" s="200"/>
      <c r="D184" s="201"/>
      <c r="G184" s="151"/>
    </row>
    <row r="185" spans="1:7" ht="15">
      <c r="A185" s="149"/>
      <c r="B185" s="202"/>
      <c r="C185" s="203"/>
      <c r="D185" s="204"/>
      <c r="G185" s="151"/>
    </row>
    <row r="186" spans="1:7" ht="15">
      <c r="A186" s="149"/>
      <c r="B186" s="202"/>
      <c r="C186" s="203"/>
      <c r="D186" s="204"/>
      <c r="G186" s="151"/>
    </row>
    <row r="187" spans="1:7" ht="15">
      <c r="A187" s="149"/>
      <c r="B187" s="202"/>
      <c r="C187" s="203"/>
      <c r="D187" s="204"/>
      <c r="G187" s="151"/>
    </row>
    <row r="188" spans="1:7" ht="15">
      <c r="A188" s="149"/>
      <c r="B188" s="202"/>
      <c r="C188" s="203"/>
      <c r="D188" s="204"/>
      <c r="G188" s="151"/>
    </row>
    <row r="189" spans="1:7" ht="15">
      <c r="A189" s="149"/>
      <c r="B189" s="202"/>
      <c r="C189" s="203"/>
      <c r="D189" s="204"/>
      <c r="G189" s="151"/>
    </row>
    <row r="190" spans="1:7" ht="15">
      <c r="A190" s="149"/>
      <c r="B190" s="205"/>
      <c r="C190" s="206"/>
      <c r="D190" s="207"/>
      <c r="G190" s="151"/>
    </row>
    <row r="191" spans="1:7" ht="6.75" customHeight="1" thickBot="1">
      <c r="A191" s="149"/>
      <c r="G191" s="151"/>
    </row>
    <row r="192" spans="1:7" ht="13.5" thickBot="1">
      <c r="A192" s="149"/>
      <c r="B192" s="125" t="s">
        <v>23</v>
      </c>
      <c r="E192" s="208" t="s">
        <v>2</v>
      </c>
      <c r="F192" s="53"/>
      <c r="G192" s="151"/>
    </row>
    <row r="193" spans="1:7" ht="6.75" customHeight="1" thickBot="1">
      <c r="A193" s="149"/>
      <c r="G193" s="151"/>
    </row>
    <row r="194" spans="1:7" ht="13.5" thickBot="1">
      <c r="A194" s="149"/>
      <c r="C194" s="150" t="s">
        <v>16</v>
      </c>
      <c r="F194" s="133" t="str">
        <f>IF(F192=0," ",IF(F182="Yes",1,IF(F182="No",0,IF(F179/F192&gt;=1,1,IF(F179/F192&gt;=0.75,0.75,IF(F179/F192&gt;=0.5,0.5,IF(F179/F192&gt;=0.25,0.25,0)))))))</f>
        <v xml:space="preserve"> </v>
      </c>
      <c r="G194" s="151"/>
    </row>
    <row r="195" spans="1:7" ht="6.75" customHeight="1">
      <c r="A195" s="166"/>
      <c r="B195" s="167"/>
      <c r="C195" s="167"/>
      <c r="D195" s="168"/>
      <c r="E195" s="167"/>
      <c r="F195" s="169"/>
      <c r="G195" s="170"/>
    </row>
    <row r="196" spans="1:7" s="148" customFormat="1" ht="15">
      <c r="A196" s="142"/>
      <c r="B196" s="143"/>
      <c r="C196" s="143"/>
      <c r="D196" s="144"/>
      <c r="E196" s="145"/>
      <c r="F196" s="146"/>
      <c r="G196" s="147"/>
    </row>
    <row r="197" spans="1:7" s="148" customFormat="1" ht="15">
      <c r="A197" s="155"/>
      <c r="B197" s="40" t="s">
        <v>163</v>
      </c>
      <c r="C197" s="156"/>
      <c r="D197" s="153"/>
      <c r="G197" s="154"/>
    </row>
    <row r="198" spans="1:7" s="161" customFormat="1" ht="12">
      <c r="A198" s="157"/>
      <c r="B198" s="158"/>
      <c r="C198" s="159"/>
      <c r="D198" s="160" t="s">
        <v>162</v>
      </c>
      <c r="F198" s="162"/>
      <c r="G198" s="163"/>
    </row>
    <row r="199" spans="1:7" s="148" customFormat="1" ht="6.75" customHeight="1" thickBot="1">
      <c r="A199" s="155"/>
      <c r="B199" s="132"/>
      <c r="C199" s="156"/>
      <c r="D199" s="164"/>
      <c r="F199" s="134"/>
      <c r="G199" s="154"/>
    </row>
    <row r="200" spans="1:7" ht="13.5" thickBot="1">
      <c r="A200" s="149"/>
      <c r="B200" s="125" t="s">
        <v>19</v>
      </c>
      <c r="E200" s="208" t="s">
        <v>2</v>
      </c>
      <c r="F200" s="53"/>
      <c r="G200" s="151"/>
    </row>
    <row r="201" spans="1:7" ht="6.75" customHeight="1" thickBot="1">
      <c r="A201" s="149"/>
      <c r="F201" s="165"/>
      <c r="G201" s="151"/>
    </row>
    <row r="202" spans="1:7" ht="13.5" thickBot="1">
      <c r="A202" s="149"/>
      <c r="B202" s="125" t="s">
        <v>20</v>
      </c>
      <c r="E202" s="208" t="s">
        <v>2</v>
      </c>
      <c r="F202" s="53"/>
      <c r="G202" s="151"/>
    </row>
    <row r="203" spans="1:7" ht="6.75" customHeight="1" thickBot="1">
      <c r="A203" s="149"/>
      <c r="F203" s="4"/>
      <c r="G203" s="151"/>
    </row>
    <row r="204" spans="1:7" ht="13.5" thickBot="1">
      <c r="A204" s="149"/>
      <c r="C204" s="125" t="s">
        <v>14</v>
      </c>
      <c r="F204" s="131" t="str">
        <f>IF(F202&gt;0,F200/F202,IF(F207&gt;0,F207,"N/A"))</f>
        <v>N/A</v>
      </c>
      <c r="G204" s="151"/>
    </row>
    <row r="205" spans="1:7" ht="6.75" customHeight="1">
      <c r="A205" s="149"/>
      <c r="G205" s="151"/>
    </row>
    <row r="206" spans="1:7" ht="13.5" thickBot="1">
      <c r="A206" s="149"/>
      <c r="B206" s="125" t="s">
        <v>21</v>
      </c>
      <c r="G206" s="151"/>
    </row>
    <row r="207" spans="1:7" ht="13.5" thickBot="1">
      <c r="A207" s="149"/>
      <c r="B207" s="125" t="s">
        <v>22</v>
      </c>
      <c r="E207" s="208" t="s">
        <v>2</v>
      </c>
      <c r="F207" s="14"/>
      <c r="G207" s="151"/>
    </row>
    <row r="208" spans="1:7" ht="6.75" customHeight="1">
      <c r="A208" s="149"/>
      <c r="G208" s="151"/>
    </row>
    <row r="209" spans="1:7" ht="15">
      <c r="A209" s="149"/>
      <c r="B209" s="199"/>
      <c r="C209" s="200"/>
      <c r="D209" s="201"/>
      <c r="G209" s="151"/>
    </row>
    <row r="210" spans="1:7" ht="15">
      <c r="A210" s="149"/>
      <c r="B210" s="202"/>
      <c r="C210" s="203"/>
      <c r="D210" s="204"/>
      <c r="G210" s="151"/>
    </row>
    <row r="211" spans="1:7" ht="15">
      <c r="A211" s="149"/>
      <c r="B211" s="202"/>
      <c r="C211" s="203"/>
      <c r="D211" s="204"/>
      <c r="G211" s="151"/>
    </row>
    <row r="212" spans="1:7" ht="15">
      <c r="A212" s="149"/>
      <c r="B212" s="202"/>
      <c r="C212" s="203"/>
      <c r="D212" s="204"/>
      <c r="G212" s="151"/>
    </row>
    <row r="213" spans="1:7" ht="15">
      <c r="A213" s="149"/>
      <c r="B213" s="202"/>
      <c r="C213" s="203"/>
      <c r="D213" s="204"/>
      <c r="G213" s="151"/>
    </row>
    <row r="214" spans="1:7" ht="15">
      <c r="A214" s="149"/>
      <c r="B214" s="202"/>
      <c r="C214" s="203"/>
      <c r="D214" s="204"/>
      <c r="G214" s="151"/>
    </row>
    <row r="215" spans="1:7" ht="15">
      <c r="A215" s="149"/>
      <c r="B215" s="205"/>
      <c r="C215" s="206"/>
      <c r="D215" s="207"/>
      <c r="G215" s="151"/>
    </row>
    <row r="216" spans="1:7" ht="6.75" customHeight="1" thickBot="1">
      <c r="A216" s="149"/>
      <c r="G216" s="151"/>
    </row>
    <row r="217" spans="1:7" ht="13.5" thickBot="1">
      <c r="A217" s="149"/>
      <c r="B217" s="125" t="s">
        <v>23</v>
      </c>
      <c r="E217" s="208" t="s">
        <v>2</v>
      </c>
      <c r="F217" s="53"/>
      <c r="G217" s="151"/>
    </row>
    <row r="218" spans="1:7" ht="6.75" customHeight="1" thickBot="1">
      <c r="A218" s="149"/>
      <c r="G218" s="151"/>
    </row>
    <row r="219" spans="1:7" ht="13.5" thickBot="1">
      <c r="A219" s="149"/>
      <c r="C219" s="150" t="s">
        <v>16</v>
      </c>
      <c r="F219" s="133" t="str">
        <f>IF(F217=0," ",IF(F207="Yes",1,IF(F207="No",0,IF(F204/F217&gt;=1,1,IF(F204/F217&gt;=0.75,0.75,IF(F204/F217&gt;=0.5,0.5,IF(F204/F217&gt;=0.25,0.25,0)))))))</f>
        <v xml:space="preserve"> </v>
      </c>
      <c r="G219" s="151"/>
    </row>
    <row r="220" spans="1:7" ht="6.75" customHeight="1">
      <c r="A220" s="166"/>
      <c r="B220" s="167"/>
      <c r="C220" s="167"/>
      <c r="D220" s="168"/>
      <c r="E220" s="167"/>
      <c r="F220" s="169"/>
      <c r="G220" s="170"/>
    </row>
    <row r="221" spans="1:7" s="148" customFormat="1" ht="15">
      <c r="A221" s="142"/>
      <c r="B221" s="143"/>
      <c r="C221" s="143"/>
      <c r="D221" s="144"/>
      <c r="E221" s="145"/>
      <c r="F221" s="146"/>
      <c r="G221" s="147"/>
    </row>
    <row r="222" spans="1:7" s="148" customFormat="1" ht="15">
      <c r="A222" s="155"/>
      <c r="B222" s="40" t="s">
        <v>163</v>
      </c>
      <c r="C222" s="156"/>
      <c r="D222" s="153"/>
      <c r="G222" s="154"/>
    </row>
    <row r="223" spans="1:7" s="161" customFormat="1" ht="12">
      <c r="A223" s="157"/>
      <c r="B223" s="158"/>
      <c r="C223" s="159"/>
      <c r="D223" s="160" t="s">
        <v>162</v>
      </c>
      <c r="F223" s="162"/>
      <c r="G223" s="163"/>
    </row>
    <row r="224" spans="1:7" s="148" customFormat="1" ht="6.75" customHeight="1" thickBot="1">
      <c r="A224" s="155"/>
      <c r="B224" s="132"/>
      <c r="C224" s="156"/>
      <c r="D224" s="164"/>
      <c r="F224" s="134"/>
      <c r="G224" s="154"/>
    </row>
    <row r="225" spans="1:7" ht="13.5" thickBot="1">
      <c r="A225" s="149"/>
      <c r="B225" s="125" t="s">
        <v>19</v>
      </c>
      <c r="E225" s="208" t="s">
        <v>2</v>
      </c>
      <c r="F225" s="53"/>
      <c r="G225" s="151"/>
    </row>
    <row r="226" spans="1:7" ht="6.75" customHeight="1" thickBot="1">
      <c r="A226" s="149"/>
      <c r="F226" s="165"/>
      <c r="G226" s="151"/>
    </row>
    <row r="227" spans="1:7" ht="13.5" thickBot="1">
      <c r="A227" s="149"/>
      <c r="B227" s="125" t="s">
        <v>20</v>
      </c>
      <c r="E227" s="208" t="s">
        <v>2</v>
      </c>
      <c r="F227" s="53"/>
      <c r="G227" s="151"/>
    </row>
    <row r="228" spans="1:7" ht="6.75" customHeight="1" thickBot="1">
      <c r="A228" s="149"/>
      <c r="G228" s="151"/>
    </row>
    <row r="229" spans="1:7" ht="13.5" thickBot="1">
      <c r="A229" s="149"/>
      <c r="C229" s="125" t="s">
        <v>14</v>
      </c>
      <c r="F229" s="131" t="str">
        <f>IF(F227&gt;0,F225/F227,IF(F232&gt;0,F232,"N/A"))</f>
        <v>N/A</v>
      </c>
      <c r="G229" s="151"/>
    </row>
    <row r="230" spans="1:7" ht="6.75" customHeight="1">
      <c r="A230" s="149"/>
      <c r="G230" s="151"/>
    </row>
    <row r="231" spans="1:7" ht="13.5" thickBot="1">
      <c r="A231" s="149"/>
      <c r="B231" s="125" t="s">
        <v>21</v>
      </c>
      <c r="G231" s="151"/>
    </row>
    <row r="232" spans="1:7" ht="13.5" thickBot="1">
      <c r="A232" s="149"/>
      <c r="B232" s="125" t="s">
        <v>22</v>
      </c>
      <c r="E232" s="208" t="s">
        <v>2</v>
      </c>
      <c r="F232" s="14"/>
      <c r="G232" s="151"/>
    </row>
    <row r="233" spans="1:7" ht="6.75" customHeight="1">
      <c r="A233" s="149"/>
      <c r="G233" s="151"/>
    </row>
    <row r="234" spans="1:7" ht="15">
      <c r="A234" s="149"/>
      <c r="B234" s="199"/>
      <c r="C234" s="200"/>
      <c r="D234" s="201"/>
      <c r="G234" s="151"/>
    </row>
    <row r="235" spans="1:7" ht="15">
      <c r="A235" s="149"/>
      <c r="B235" s="202"/>
      <c r="C235" s="203"/>
      <c r="D235" s="204"/>
      <c r="G235" s="151"/>
    </row>
    <row r="236" spans="1:7" ht="15">
      <c r="A236" s="149"/>
      <c r="B236" s="202"/>
      <c r="C236" s="203"/>
      <c r="D236" s="204"/>
      <c r="G236" s="151"/>
    </row>
    <row r="237" spans="1:7" ht="15">
      <c r="A237" s="149"/>
      <c r="B237" s="202"/>
      <c r="C237" s="203"/>
      <c r="D237" s="204"/>
      <c r="G237" s="151"/>
    </row>
    <row r="238" spans="1:7" ht="15">
      <c r="A238" s="149"/>
      <c r="B238" s="202"/>
      <c r="C238" s="203"/>
      <c r="D238" s="204"/>
      <c r="G238" s="151"/>
    </row>
    <row r="239" spans="1:7" ht="15">
      <c r="A239" s="149"/>
      <c r="B239" s="202"/>
      <c r="C239" s="203"/>
      <c r="D239" s="204"/>
      <c r="G239" s="151"/>
    </row>
    <row r="240" spans="1:7" ht="15">
      <c r="A240" s="149"/>
      <c r="B240" s="205"/>
      <c r="C240" s="206"/>
      <c r="D240" s="207"/>
      <c r="G240" s="151"/>
    </row>
    <row r="241" spans="1:7" ht="6.75" customHeight="1" thickBot="1">
      <c r="A241" s="149"/>
      <c r="G241" s="151"/>
    </row>
    <row r="242" spans="1:7" ht="13.5" thickBot="1">
      <c r="A242" s="149"/>
      <c r="B242" s="125" t="s">
        <v>23</v>
      </c>
      <c r="E242" s="208" t="s">
        <v>2</v>
      </c>
      <c r="F242" s="53"/>
      <c r="G242" s="151"/>
    </row>
    <row r="243" spans="1:7" ht="6.75" customHeight="1" thickBot="1">
      <c r="A243" s="149"/>
      <c r="G243" s="151"/>
    </row>
    <row r="244" spans="1:7" ht="13.5" thickBot="1">
      <c r="A244" s="149"/>
      <c r="C244" s="150" t="s">
        <v>16</v>
      </c>
      <c r="F244" s="133" t="str">
        <f>IF(F242=0," ",IF(F232="Yes",1,IF(F232="No",0,IF(F229/F242&gt;=1,1,IF(F229/F242&gt;=0.75,0.75,IF(F229/F242&gt;=0.5,0.5,IF(F229/F242&gt;=0.25,0.25,0)))))))</f>
        <v xml:space="preserve"> </v>
      </c>
      <c r="G244" s="151"/>
    </row>
    <row r="245" spans="1:7" ht="6.75" customHeight="1">
      <c r="A245" s="166"/>
      <c r="B245" s="167"/>
      <c r="C245" s="167"/>
      <c r="D245" s="168"/>
      <c r="E245" s="167"/>
      <c r="F245" s="169"/>
      <c r="G245" s="170"/>
    </row>
    <row r="246" spans="1:7" s="148" customFormat="1" ht="15">
      <c r="A246" s="142"/>
      <c r="B246" s="143"/>
      <c r="C246" s="143"/>
      <c r="D246" s="144"/>
      <c r="E246" s="145"/>
      <c r="F246" s="146"/>
      <c r="G246" s="147"/>
    </row>
    <row r="247" spans="1:7" s="148" customFormat="1" ht="15">
      <c r="A247" s="155"/>
      <c r="B247" s="40" t="s">
        <v>163</v>
      </c>
      <c r="C247" s="156"/>
      <c r="D247" s="153"/>
      <c r="G247" s="154"/>
    </row>
    <row r="248" spans="1:7" s="161" customFormat="1" ht="12">
      <c r="A248" s="157"/>
      <c r="B248" s="158"/>
      <c r="C248" s="159"/>
      <c r="D248" s="160" t="s">
        <v>162</v>
      </c>
      <c r="F248" s="162"/>
      <c r="G248" s="163"/>
    </row>
    <row r="249" spans="1:7" s="148" customFormat="1" ht="6.75" customHeight="1" thickBot="1">
      <c r="A249" s="155"/>
      <c r="B249" s="132"/>
      <c r="C249" s="156"/>
      <c r="D249" s="164"/>
      <c r="F249" s="134"/>
      <c r="G249" s="154"/>
    </row>
    <row r="250" spans="1:7" ht="13.5" thickBot="1">
      <c r="A250" s="149"/>
      <c r="B250" s="125" t="s">
        <v>19</v>
      </c>
      <c r="E250" s="208" t="s">
        <v>2</v>
      </c>
      <c r="F250" s="53"/>
      <c r="G250" s="151"/>
    </row>
    <row r="251" spans="1:7" ht="6.75" customHeight="1" thickBot="1">
      <c r="A251" s="149"/>
      <c r="F251" s="165"/>
      <c r="G251" s="151"/>
    </row>
    <row r="252" spans="1:7" ht="13.5" thickBot="1">
      <c r="A252" s="149"/>
      <c r="B252" s="125" t="s">
        <v>20</v>
      </c>
      <c r="E252" s="208" t="s">
        <v>2</v>
      </c>
      <c r="F252" s="53"/>
      <c r="G252" s="151"/>
    </row>
    <row r="253" spans="1:7" ht="6.75" customHeight="1" thickBot="1">
      <c r="A253" s="149"/>
      <c r="G253" s="151"/>
    </row>
    <row r="254" spans="1:7" ht="13.5" thickBot="1">
      <c r="A254" s="149"/>
      <c r="C254" s="125" t="s">
        <v>14</v>
      </c>
      <c r="F254" s="131" t="str">
        <f>IF(F252&gt;0,F250/F252,IF(F257&gt;0,F257,"N/A"))</f>
        <v>N/A</v>
      </c>
      <c r="G254" s="151"/>
    </row>
    <row r="255" spans="1:7" ht="6.75" customHeight="1">
      <c r="A255" s="149"/>
      <c r="G255" s="151"/>
    </row>
    <row r="256" spans="1:7" ht="13.5" thickBot="1">
      <c r="A256" s="149"/>
      <c r="B256" s="125" t="s">
        <v>21</v>
      </c>
      <c r="G256" s="151"/>
    </row>
    <row r="257" spans="1:7" ht="13.5" thickBot="1">
      <c r="A257" s="149"/>
      <c r="B257" s="125" t="s">
        <v>22</v>
      </c>
      <c r="E257" s="208" t="s">
        <v>2</v>
      </c>
      <c r="F257" s="14"/>
      <c r="G257" s="151"/>
    </row>
    <row r="258" spans="1:7" ht="6.75" customHeight="1">
      <c r="A258" s="149"/>
      <c r="G258" s="151"/>
    </row>
    <row r="259" spans="1:7" ht="15">
      <c r="A259" s="149"/>
      <c r="B259" s="199"/>
      <c r="C259" s="200"/>
      <c r="D259" s="201"/>
      <c r="G259" s="151"/>
    </row>
    <row r="260" spans="1:7" ht="15">
      <c r="A260" s="149"/>
      <c r="B260" s="202"/>
      <c r="C260" s="203"/>
      <c r="D260" s="204"/>
      <c r="G260" s="151"/>
    </row>
    <row r="261" spans="1:7" ht="15">
      <c r="A261" s="149"/>
      <c r="B261" s="202"/>
      <c r="C261" s="203"/>
      <c r="D261" s="204"/>
      <c r="G261" s="151"/>
    </row>
    <row r="262" spans="1:7" ht="15">
      <c r="A262" s="149"/>
      <c r="B262" s="202"/>
      <c r="C262" s="203"/>
      <c r="D262" s="204"/>
      <c r="G262" s="151"/>
    </row>
    <row r="263" spans="1:7" ht="15">
      <c r="A263" s="149"/>
      <c r="B263" s="202"/>
      <c r="C263" s="203"/>
      <c r="D263" s="204"/>
      <c r="G263" s="151"/>
    </row>
    <row r="264" spans="1:7" ht="15">
      <c r="A264" s="149"/>
      <c r="B264" s="202"/>
      <c r="C264" s="203"/>
      <c r="D264" s="204"/>
      <c r="G264" s="151"/>
    </row>
    <row r="265" spans="1:7" ht="15">
      <c r="A265" s="149"/>
      <c r="B265" s="205"/>
      <c r="C265" s="206"/>
      <c r="D265" s="207"/>
      <c r="G265" s="151"/>
    </row>
    <row r="266" spans="1:7" ht="6.75" customHeight="1" thickBot="1">
      <c r="A266" s="149"/>
      <c r="G266" s="151"/>
    </row>
    <row r="267" spans="1:7" ht="13.5" thickBot="1">
      <c r="A267" s="149"/>
      <c r="B267" s="125" t="s">
        <v>23</v>
      </c>
      <c r="E267" s="208" t="s">
        <v>2</v>
      </c>
      <c r="F267" s="53"/>
      <c r="G267" s="151"/>
    </row>
    <row r="268" spans="1:7" ht="6.75" customHeight="1" thickBot="1">
      <c r="A268" s="149"/>
      <c r="G268" s="151"/>
    </row>
    <row r="269" spans="1:7" ht="13.5" thickBot="1">
      <c r="A269" s="149"/>
      <c r="C269" s="150" t="s">
        <v>16</v>
      </c>
      <c r="F269" s="133" t="str">
        <f>IF(F267=0," ",IF(F257="Yes",1,IF(F257="No",0,IF(F254/F267&gt;=1,1,IF(F254/F267&gt;=0.75,0.75,IF(F254/F267&gt;=0.5,0.5,IF(F254/F267&gt;=0.25,0.25,0)))))))</f>
        <v xml:space="preserve"> </v>
      </c>
      <c r="G269" s="151"/>
    </row>
    <row r="270" spans="1:7" ht="15">
      <c r="A270" s="166"/>
      <c r="B270" s="167"/>
      <c r="C270" s="167"/>
      <c r="D270" s="168"/>
      <c r="E270" s="167"/>
      <c r="F270" s="169"/>
      <c r="G270" s="170"/>
    </row>
  </sheetData>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G270"/>
  <sheetViews>
    <sheetView showGridLines="0" zoomScale="90" zoomScaleNormal="90" zoomScalePageLayoutView="90" workbookViewId="0" topLeftCell="E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5" customWidth="1"/>
    <col min="2" max="2" width="2.140625" style="125" customWidth="1"/>
    <col min="3" max="3" width="20.8515625" style="125" customWidth="1"/>
    <col min="4" max="4" width="64.7109375" style="126" customWidth="1"/>
    <col min="5" max="5" width="2.7109375" style="125" customWidth="1"/>
    <col min="6" max="6" width="15.00390625" style="127" bestFit="1" customWidth="1"/>
    <col min="7" max="7" width="3.00390625" style="125" customWidth="1"/>
    <col min="8" max="8" width="3.140625" style="125" customWidth="1"/>
    <col min="9" max="16384" width="10.00390625" style="125" customWidth="1"/>
  </cols>
  <sheetData>
    <row r="1" ht="15">
      <c r="A1" s="124"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ht="13.5" thickBot="1">
      <c r="A5" s="124"/>
      <c r="D5" s="128" t="s">
        <v>157</v>
      </c>
      <c r="E5" s="208" t="s">
        <v>2</v>
      </c>
      <c r="F5" s="14" t="s">
        <v>230</v>
      </c>
    </row>
    <row r="6" ht="15">
      <c r="A6" s="152" t="s">
        <v>166</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30"/>
      <c r="C11" s="126" t="s">
        <v>5</v>
      </c>
      <c r="E11" s="126"/>
      <c r="F11" s="126"/>
      <c r="G11" s="126"/>
    </row>
    <row r="12" spans="2:3" ht="15" thickBot="1">
      <c r="B12" s="131"/>
      <c r="C12" s="132" t="s">
        <v>6</v>
      </c>
    </row>
    <row r="13" spans="2:3" ht="15" thickBot="1">
      <c r="B13" s="133"/>
      <c r="C13" s="132" t="s">
        <v>7</v>
      </c>
    </row>
    <row r="14" spans="2:3" ht="14.25">
      <c r="B14" s="134"/>
      <c r="C14" s="132" t="s">
        <v>8</v>
      </c>
    </row>
    <row r="15" spans="1:7" ht="15">
      <c r="A15" s="126"/>
      <c r="B15" s="126"/>
      <c r="C15" s="126"/>
      <c r="E15" s="126"/>
      <c r="F15" s="126"/>
      <c r="G15" s="126"/>
    </row>
    <row r="16" spans="1:7" s="141" customFormat="1" ht="15">
      <c r="A16" s="135" t="s">
        <v>105</v>
      </c>
      <c r="B16" s="136"/>
      <c r="C16" s="136"/>
      <c r="D16" s="137"/>
      <c r="E16" s="138"/>
      <c r="F16" s="139"/>
      <c r="G16" s="140"/>
    </row>
    <row r="17" spans="1:7" s="148" customFormat="1" ht="15.75" thickBot="1">
      <c r="A17" s="142"/>
      <c r="B17" s="143"/>
      <c r="C17" s="143"/>
      <c r="D17" s="144"/>
      <c r="E17" s="145"/>
      <c r="F17" s="146"/>
      <c r="G17" s="147"/>
    </row>
    <row r="18" spans="1:7" ht="13.5" thickBot="1">
      <c r="A18" s="149"/>
      <c r="B18" s="125" t="s">
        <v>10</v>
      </c>
      <c r="C18" s="150"/>
      <c r="E18" s="208" t="s">
        <v>2</v>
      </c>
      <c r="F18" s="14"/>
      <c r="G18" s="151"/>
    </row>
    <row r="19" spans="1:7" ht="13.5" thickBot="1">
      <c r="A19" s="149"/>
      <c r="C19" s="150"/>
      <c r="G19" s="151"/>
    </row>
    <row r="20" spans="1:7" ht="13.5" thickBot="1">
      <c r="A20" s="149"/>
      <c r="B20" s="125" t="s">
        <v>11</v>
      </c>
      <c r="C20" s="150"/>
      <c r="E20" s="208" t="s">
        <v>2</v>
      </c>
      <c r="F20" s="14"/>
      <c r="G20" s="151"/>
    </row>
    <row r="21" spans="1:7" s="148" customFormat="1" ht="15">
      <c r="A21" s="152"/>
      <c r="B21" s="129"/>
      <c r="C21" s="129"/>
      <c r="D21" s="153"/>
      <c r="F21" s="134"/>
      <c r="G21" s="154"/>
    </row>
    <row r="22" spans="1:7" s="148" customFormat="1" ht="15">
      <c r="A22" s="155"/>
      <c r="B22" s="40" t="s">
        <v>161</v>
      </c>
      <c r="C22" s="156"/>
      <c r="D22" s="153"/>
      <c r="G22" s="154"/>
    </row>
    <row r="23" spans="1:7" s="161" customFormat="1" ht="12">
      <c r="A23" s="157"/>
      <c r="B23" s="158"/>
      <c r="C23" s="159"/>
      <c r="D23" s="160" t="s">
        <v>162</v>
      </c>
      <c r="F23" s="162"/>
      <c r="G23" s="163"/>
    </row>
    <row r="24" spans="1:7" s="148" customFormat="1" ht="6.75" customHeight="1" thickBot="1">
      <c r="A24" s="155"/>
      <c r="B24" s="132"/>
      <c r="C24" s="156"/>
      <c r="D24" s="164"/>
      <c r="F24" s="134"/>
      <c r="G24" s="154"/>
    </row>
    <row r="25" spans="1:7" ht="13.5" thickBot="1">
      <c r="A25" s="149"/>
      <c r="B25" s="125" t="s">
        <v>19</v>
      </c>
      <c r="E25" s="208" t="s">
        <v>2</v>
      </c>
      <c r="F25" s="53"/>
      <c r="G25" s="151"/>
    </row>
    <row r="26" spans="1:7" ht="6.75" customHeight="1" thickBot="1">
      <c r="A26" s="149"/>
      <c r="F26" s="165"/>
      <c r="G26" s="151"/>
    </row>
    <row r="27" spans="1:7" ht="13.5" thickBot="1">
      <c r="A27" s="149"/>
      <c r="B27" s="125" t="s">
        <v>20</v>
      </c>
      <c r="E27" s="208" t="s">
        <v>2</v>
      </c>
      <c r="F27" s="53"/>
      <c r="G27" s="151"/>
    </row>
    <row r="28" spans="1:7" ht="6.75" customHeight="1" thickBot="1">
      <c r="A28" s="149"/>
      <c r="G28" s="151"/>
    </row>
    <row r="29" spans="1:7" ht="13.5" thickBot="1">
      <c r="A29" s="149"/>
      <c r="C29" s="125" t="s">
        <v>14</v>
      </c>
      <c r="F29" s="131" t="str">
        <f>IF(F27&gt;0,F25/F27,IF(F32&gt;0,F32,"N/A"))</f>
        <v>N/A</v>
      </c>
      <c r="G29" s="151"/>
    </row>
    <row r="30" spans="1:7" ht="6.75" customHeight="1">
      <c r="A30" s="149"/>
      <c r="G30" s="151"/>
    </row>
    <row r="31" spans="1:7" ht="13.5" thickBot="1">
      <c r="A31" s="149"/>
      <c r="B31" s="125" t="s">
        <v>21</v>
      </c>
      <c r="G31" s="151"/>
    </row>
    <row r="32" spans="1:7" ht="13.5" thickBot="1">
      <c r="A32" s="149"/>
      <c r="B32" s="125" t="s">
        <v>22</v>
      </c>
      <c r="E32" s="208" t="s">
        <v>2</v>
      </c>
      <c r="F32" s="14"/>
      <c r="G32" s="151"/>
    </row>
    <row r="33" spans="1:7" ht="6.75" customHeight="1">
      <c r="A33" s="149"/>
      <c r="G33" s="151"/>
    </row>
    <row r="34" spans="1:7" ht="15">
      <c r="A34" s="149"/>
      <c r="B34" s="199"/>
      <c r="C34" s="200"/>
      <c r="D34" s="201"/>
      <c r="G34" s="151"/>
    </row>
    <row r="35" spans="1:7" ht="15">
      <c r="A35" s="149"/>
      <c r="B35" s="202"/>
      <c r="C35" s="203"/>
      <c r="D35" s="204"/>
      <c r="G35" s="151"/>
    </row>
    <row r="36" spans="1:7" ht="15">
      <c r="A36" s="149"/>
      <c r="B36" s="202"/>
      <c r="C36" s="203"/>
      <c r="D36" s="204"/>
      <c r="G36" s="151"/>
    </row>
    <row r="37" spans="1:7" ht="15">
      <c r="A37" s="149"/>
      <c r="B37" s="202"/>
      <c r="C37" s="203"/>
      <c r="D37" s="204"/>
      <c r="G37" s="151"/>
    </row>
    <row r="38" spans="1:7" ht="15">
      <c r="A38" s="149"/>
      <c r="B38" s="202"/>
      <c r="C38" s="203"/>
      <c r="D38" s="204"/>
      <c r="G38" s="151"/>
    </row>
    <row r="39" spans="1:7" ht="15">
      <c r="A39" s="149"/>
      <c r="B39" s="202"/>
      <c r="C39" s="203"/>
      <c r="D39" s="204"/>
      <c r="G39" s="151"/>
    </row>
    <row r="40" spans="1:7" ht="15">
      <c r="A40" s="149"/>
      <c r="B40" s="205"/>
      <c r="C40" s="206"/>
      <c r="D40" s="207"/>
      <c r="G40" s="151"/>
    </row>
    <row r="41" spans="1:7" ht="6.75" customHeight="1" thickBot="1">
      <c r="A41" s="149"/>
      <c r="G41" s="151"/>
    </row>
    <row r="42" spans="1:7" ht="13.5" thickBot="1">
      <c r="A42" s="149"/>
      <c r="B42" s="125" t="s">
        <v>23</v>
      </c>
      <c r="E42" s="208" t="s">
        <v>2</v>
      </c>
      <c r="F42" s="53"/>
      <c r="G42" s="151"/>
    </row>
    <row r="43" spans="1:7" ht="6.75" customHeight="1" thickBot="1">
      <c r="A43" s="149"/>
      <c r="G43" s="151"/>
    </row>
    <row r="44" spans="1:7" ht="13.5" thickBot="1">
      <c r="A44" s="149"/>
      <c r="C44" s="150" t="s">
        <v>16</v>
      </c>
      <c r="F44" s="133" t="str">
        <f>IF(F42=0," ",IF(F32="Yes",1,IF(F32="No",0,IF(F29/F42&gt;=1,1,IF(F29/F42&gt;=0.75,0.75,IF(F29/F42&gt;=0.5,0.5,IF(F29/F42&gt;=0.25,0.25,0)))))))</f>
        <v xml:space="preserve"> </v>
      </c>
      <c r="G44" s="151"/>
    </row>
    <row r="45" spans="1:7" ht="6.75" customHeight="1">
      <c r="A45" s="166"/>
      <c r="B45" s="167"/>
      <c r="C45" s="167"/>
      <c r="D45" s="168"/>
      <c r="E45" s="167"/>
      <c r="F45" s="169"/>
      <c r="G45" s="170"/>
    </row>
    <row r="46" spans="1:7" s="148" customFormat="1" ht="15">
      <c r="A46" s="142"/>
      <c r="B46" s="143"/>
      <c r="C46" s="143"/>
      <c r="D46" s="144"/>
      <c r="E46" s="145"/>
      <c r="F46" s="146"/>
      <c r="G46" s="147"/>
    </row>
    <row r="47" spans="1:7" s="148" customFormat="1" ht="15">
      <c r="A47" s="155"/>
      <c r="B47" s="40" t="s">
        <v>161</v>
      </c>
      <c r="C47" s="156"/>
      <c r="D47" s="153"/>
      <c r="G47" s="154"/>
    </row>
    <row r="48" spans="1:7" s="161" customFormat="1" ht="12">
      <c r="A48" s="157"/>
      <c r="B48" s="158"/>
      <c r="C48" s="159"/>
      <c r="D48" s="160" t="s">
        <v>162</v>
      </c>
      <c r="F48" s="162"/>
      <c r="G48" s="163"/>
    </row>
    <row r="49" spans="1:7" s="148" customFormat="1" ht="6.75" customHeight="1" thickBot="1">
      <c r="A49" s="155"/>
      <c r="B49" s="132"/>
      <c r="C49" s="156"/>
      <c r="D49" s="164"/>
      <c r="F49" s="134"/>
      <c r="G49" s="154"/>
    </row>
    <row r="50" spans="1:7" ht="13.5" thickBot="1">
      <c r="A50" s="149"/>
      <c r="B50" s="125" t="s">
        <v>19</v>
      </c>
      <c r="E50" s="208" t="s">
        <v>2</v>
      </c>
      <c r="F50" s="53"/>
      <c r="G50" s="151"/>
    </row>
    <row r="51" spans="1:7" ht="6.75" customHeight="1" thickBot="1">
      <c r="A51" s="149"/>
      <c r="F51" s="165"/>
      <c r="G51" s="151"/>
    </row>
    <row r="52" spans="1:7" ht="13.5" thickBot="1">
      <c r="A52" s="149"/>
      <c r="B52" s="125" t="s">
        <v>20</v>
      </c>
      <c r="E52" s="208" t="s">
        <v>2</v>
      </c>
      <c r="F52" s="53"/>
      <c r="G52" s="151"/>
    </row>
    <row r="53" spans="1:7" ht="6.75" customHeight="1" thickBot="1">
      <c r="A53" s="149"/>
      <c r="G53" s="151"/>
    </row>
    <row r="54" spans="1:7" ht="13.5" thickBot="1">
      <c r="A54" s="149"/>
      <c r="C54" s="125" t="s">
        <v>14</v>
      </c>
      <c r="F54" s="131" t="str">
        <f>IF(F52&gt;0,F50/F52,IF(F57&gt;0,F57,"N/A"))</f>
        <v>N/A</v>
      </c>
      <c r="G54" s="151"/>
    </row>
    <row r="55" spans="1:7" ht="6.75" customHeight="1">
      <c r="A55" s="149"/>
      <c r="G55" s="151"/>
    </row>
    <row r="56" spans="1:7" ht="13.5" thickBot="1">
      <c r="A56" s="149"/>
      <c r="B56" s="125" t="s">
        <v>21</v>
      </c>
      <c r="G56" s="151"/>
    </row>
    <row r="57" spans="1:7" ht="13.5" thickBot="1">
      <c r="A57" s="149"/>
      <c r="B57" s="125" t="s">
        <v>22</v>
      </c>
      <c r="E57" s="208" t="s">
        <v>2</v>
      </c>
      <c r="F57" s="14"/>
      <c r="G57" s="151"/>
    </row>
    <row r="58" spans="1:7" ht="6.75" customHeight="1">
      <c r="A58" s="149"/>
      <c r="G58" s="151"/>
    </row>
    <row r="59" spans="1:7" ht="15">
      <c r="A59" s="149"/>
      <c r="B59" s="199"/>
      <c r="C59" s="200"/>
      <c r="D59" s="201"/>
      <c r="G59" s="151"/>
    </row>
    <row r="60" spans="1:7" ht="15">
      <c r="A60" s="149"/>
      <c r="B60" s="202"/>
      <c r="C60" s="203"/>
      <c r="D60" s="204"/>
      <c r="G60" s="151"/>
    </row>
    <row r="61" spans="1:7" ht="15">
      <c r="A61" s="149"/>
      <c r="B61" s="202"/>
      <c r="C61" s="203"/>
      <c r="D61" s="204"/>
      <c r="G61" s="151"/>
    </row>
    <row r="62" spans="1:7" ht="15">
      <c r="A62" s="149"/>
      <c r="B62" s="202"/>
      <c r="C62" s="203"/>
      <c r="D62" s="204"/>
      <c r="G62" s="151"/>
    </row>
    <row r="63" spans="1:7" ht="15">
      <c r="A63" s="149"/>
      <c r="B63" s="202"/>
      <c r="C63" s="203"/>
      <c r="D63" s="204"/>
      <c r="G63" s="151"/>
    </row>
    <row r="64" spans="1:7" ht="15">
      <c r="A64" s="149"/>
      <c r="B64" s="202"/>
      <c r="C64" s="203"/>
      <c r="D64" s="204"/>
      <c r="G64" s="151"/>
    </row>
    <row r="65" spans="1:7" ht="15">
      <c r="A65" s="149"/>
      <c r="B65" s="205"/>
      <c r="C65" s="206"/>
      <c r="D65" s="207"/>
      <c r="G65" s="151"/>
    </row>
    <row r="66" spans="1:7" ht="6.75" customHeight="1" thickBot="1">
      <c r="A66" s="149"/>
      <c r="G66" s="151"/>
    </row>
    <row r="67" spans="1:7" ht="13.5" thickBot="1">
      <c r="A67" s="149"/>
      <c r="B67" s="125" t="s">
        <v>23</v>
      </c>
      <c r="E67" s="208" t="s">
        <v>2</v>
      </c>
      <c r="F67" s="53"/>
      <c r="G67" s="151"/>
    </row>
    <row r="68" spans="1:7" ht="6.75" customHeight="1" thickBot="1">
      <c r="A68" s="149"/>
      <c r="G68" s="151"/>
    </row>
    <row r="69" spans="1:7" ht="13.5" thickBot="1">
      <c r="A69" s="149"/>
      <c r="C69" s="150" t="s">
        <v>16</v>
      </c>
      <c r="F69" s="133" t="str">
        <f>IF(F67=0," ",IF(F57="Yes",1,IF(F57="No",0,IF(F54/F67&gt;=1,1,IF(F54/F67&gt;=0.75,0.75,IF(F54/F67&gt;=0.5,0.5,IF(F54/F67&gt;=0.25,0.25,0)))))))</f>
        <v xml:space="preserve"> </v>
      </c>
      <c r="G69" s="151"/>
    </row>
    <row r="70" spans="1:7" ht="6.75" customHeight="1">
      <c r="A70" s="166"/>
      <c r="B70" s="167"/>
      <c r="C70" s="167"/>
      <c r="D70" s="168"/>
      <c r="E70" s="167"/>
      <c r="F70" s="169"/>
      <c r="G70" s="170"/>
    </row>
    <row r="71" spans="1:7" s="148" customFormat="1" ht="15">
      <c r="A71" s="142"/>
      <c r="B71" s="143"/>
      <c r="C71" s="143"/>
      <c r="D71" s="144"/>
      <c r="E71" s="145"/>
      <c r="F71" s="146"/>
      <c r="G71" s="147"/>
    </row>
    <row r="72" spans="1:7" s="148" customFormat="1" ht="15">
      <c r="A72" s="155"/>
      <c r="B72" s="40" t="s">
        <v>161</v>
      </c>
      <c r="C72" s="156"/>
      <c r="D72" s="153"/>
      <c r="G72" s="154"/>
    </row>
    <row r="73" spans="1:7" s="161" customFormat="1" ht="12">
      <c r="A73" s="157"/>
      <c r="B73" s="158"/>
      <c r="C73" s="159"/>
      <c r="D73" s="160" t="s">
        <v>162</v>
      </c>
      <c r="F73" s="162"/>
      <c r="G73" s="163"/>
    </row>
    <row r="74" spans="1:7" s="148" customFormat="1" ht="6.75" customHeight="1" thickBot="1">
      <c r="A74" s="155"/>
      <c r="B74" s="132"/>
      <c r="C74" s="156"/>
      <c r="D74" s="164"/>
      <c r="F74" s="134"/>
      <c r="G74" s="154"/>
    </row>
    <row r="75" spans="1:7" ht="13.5" thickBot="1">
      <c r="A75" s="149"/>
      <c r="B75" s="125" t="s">
        <v>19</v>
      </c>
      <c r="E75" s="208" t="s">
        <v>2</v>
      </c>
      <c r="F75" s="53"/>
      <c r="G75" s="151"/>
    </row>
    <row r="76" spans="1:7" ht="6.75" customHeight="1" thickBot="1">
      <c r="A76" s="149"/>
      <c r="F76" s="165"/>
      <c r="G76" s="151"/>
    </row>
    <row r="77" spans="1:7" ht="13.5" thickBot="1">
      <c r="A77" s="149"/>
      <c r="B77" s="125" t="s">
        <v>20</v>
      </c>
      <c r="E77" s="208" t="s">
        <v>2</v>
      </c>
      <c r="F77" s="53"/>
      <c r="G77" s="151"/>
    </row>
    <row r="78" spans="1:7" ht="6.75" customHeight="1" thickBot="1">
      <c r="A78" s="149"/>
      <c r="G78" s="151"/>
    </row>
    <row r="79" spans="1:7" ht="13.5" thickBot="1">
      <c r="A79" s="149"/>
      <c r="C79" s="125" t="s">
        <v>14</v>
      </c>
      <c r="F79" s="131" t="str">
        <f>IF(F77&gt;0,F75/F77,IF(F82&gt;0,F82,"N/A"))</f>
        <v>N/A</v>
      </c>
      <c r="G79" s="151"/>
    </row>
    <row r="80" spans="1:7" ht="6.75" customHeight="1">
      <c r="A80" s="149"/>
      <c r="G80" s="151"/>
    </row>
    <row r="81" spans="1:7" ht="13.5" thickBot="1">
      <c r="A81" s="149"/>
      <c r="B81" s="125" t="s">
        <v>21</v>
      </c>
      <c r="G81" s="151"/>
    </row>
    <row r="82" spans="1:7" ht="13.5" thickBot="1">
      <c r="A82" s="149"/>
      <c r="B82" s="125" t="s">
        <v>22</v>
      </c>
      <c r="E82" s="208" t="s">
        <v>2</v>
      </c>
      <c r="F82" s="14"/>
      <c r="G82" s="151"/>
    </row>
    <row r="83" spans="1:7" ht="6.75" customHeight="1">
      <c r="A83" s="149"/>
      <c r="G83" s="151"/>
    </row>
    <row r="84" spans="1:7" ht="15">
      <c r="A84" s="149"/>
      <c r="B84" s="199"/>
      <c r="C84" s="200"/>
      <c r="D84" s="201"/>
      <c r="G84" s="151"/>
    </row>
    <row r="85" spans="1:7" ht="15">
      <c r="A85" s="149"/>
      <c r="B85" s="202"/>
      <c r="C85" s="203"/>
      <c r="D85" s="204"/>
      <c r="G85" s="151"/>
    </row>
    <row r="86" spans="1:7" ht="15">
      <c r="A86" s="149"/>
      <c r="B86" s="202"/>
      <c r="C86" s="203"/>
      <c r="D86" s="204"/>
      <c r="G86" s="151"/>
    </row>
    <row r="87" spans="1:7" ht="15">
      <c r="A87" s="149"/>
      <c r="B87" s="202"/>
      <c r="C87" s="203"/>
      <c r="D87" s="204"/>
      <c r="G87" s="151"/>
    </row>
    <row r="88" spans="1:7" ht="15">
      <c r="A88" s="149"/>
      <c r="B88" s="202"/>
      <c r="C88" s="203"/>
      <c r="D88" s="204"/>
      <c r="G88" s="151"/>
    </row>
    <row r="89" spans="1:7" ht="15">
      <c r="A89" s="149"/>
      <c r="B89" s="202"/>
      <c r="C89" s="203"/>
      <c r="D89" s="204"/>
      <c r="G89" s="151"/>
    </row>
    <row r="90" spans="1:7" ht="15">
      <c r="A90" s="149"/>
      <c r="B90" s="205"/>
      <c r="C90" s="206"/>
      <c r="D90" s="207"/>
      <c r="G90" s="151"/>
    </row>
    <row r="91" spans="1:7" ht="6.75" customHeight="1" thickBot="1">
      <c r="A91" s="149"/>
      <c r="G91" s="151"/>
    </row>
    <row r="92" spans="1:7" ht="13.5" thickBot="1">
      <c r="A92" s="149"/>
      <c r="B92" s="125" t="s">
        <v>23</v>
      </c>
      <c r="E92" s="208" t="s">
        <v>2</v>
      </c>
      <c r="F92" s="53"/>
      <c r="G92" s="151"/>
    </row>
    <row r="93" spans="1:7" ht="6.75" customHeight="1" thickBot="1">
      <c r="A93" s="149"/>
      <c r="G93" s="151"/>
    </row>
    <row r="94" spans="1:7" ht="13.5" thickBot="1">
      <c r="A94" s="149"/>
      <c r="C94" s="150" t="s">
        <v>16</v>
      </c>
      <c r="F94" s="133" t="str">
        <f>IF(F92=0," ",IF(F82="Yes",1,IF(F82="No",0,IF(F79/F92&gt;=1,1,IF(F79/F92&gt;=0.75,0.75,IF(F79/F92&gt;=0.5,0.5,IF(F79/F92&gt;=0.25,0.25,0)))))))</f>
        <v xml:space="preserve"> </v>
      </c>
      <c r="G94" s="151"/>
    </row>
    <row r="95" spans="1:7" ht="6.75" customHeight="1">
      <c r="A95" s="166"/>
      <c r="B95" s="167"/>
      <c r="C95" s="167"/>
      <c r="D95" s="168"/>
      <c r="E95" s="167"/>
      <c r="F95" s="169"/>
      <c r="G95" s="170"/>
    </row>
    <row r="96" spans="1:7" s="148" customFormat="1" ht="15">
      <c r="A96" s="142"/>
      <c r="B96" s="143"/>
      <c r="C96" s="143"/>
      <c r="D96" s="144"/>
      <c r="E96" s="145"/>
      <c r="F96" s="146"/>
      <c r="G96" s="147"/>
    </row>
    <row r="97" spans="1:7" s="148" customFormat="1" ht="15">
      <c r="A97" s="155"/>
      <c r="B97" s="40" t="s">
        <v>161</v>
      </c>
      <c r="C97" s="156"/>
      <c r="D97" s="153"/>
      <c r="G97" s="154"/>
    </row>
    <row r="98" spans="1:7" s="161" customFormat="1" ht="12">
      <c r="A98" s="157"/>
      <c r="B98" s="158"/>
      <c r="C98" s="159"/>
      <c r="D98" s="160" t="s">
        <v>162</v>
      </c>
      <c r="F98" s="162"/>
      <c r="G98" s="163"/>
    </row>
    <row r="99" spans="1:7" s="148" customFormat="1" ht="6.75" customHeight="1" thickBot="1">
      <c r="A99" s="155"/>
      <c r="B99" s="132"/>
      <c r="C99" s="156"/>
      <c r="D99" s="164"/>
      <c r="F99" s="134"/>
      <c r="G99" s="154"/>
    </row>
    <row r="100" spans="1:7" ht="13.5" thickBot="1">
      <c r="A100" s="149"/>
      <c r="B100" s="125" t="s">
        <v>19</v>
      </c>
      <c r="E100" s="208" t="s">
        <v>2</v>
      </c>
      <c r="F100" s="53"/>
      <c r="G100" s="151"/>
    </row>
    <row r="101" spans="1:7" ht="6.75" customHeight="1" thickBot="1">
      <c r="A101" s="149"/>
      <c r="F101" s="165"/>
      <c r="G101" s="151"/>
    </row>
    <row r="102" spans="1:7" ht="13.5" thickBot="1">
      <c r="A102" s="149"/>
      <c r="B102" s="125" t="s">
        <v>20</v>
      </c>
      <c r="E102" s="208" t="s">
        <v>2</v>
      </c>
      <c r="F102" s="53"/>
      <c r="G102" s="151"/>
    </row>
    <row r="103" spans="1:7" ht="6.75" customHeight="1" thickBot="1">
      <c r="A103" s="149"/>
      <c r="G103" s="151"/>
    </row>
    <row r="104" spans="1:7" ht="13.5" thickBot="1">
      <c r="A104" s="149"/>
      <c r="C104" s="125" t="s">
        <v>14</v>
      </c>
      <c r="F104" s="131" t="str">
        <f>IF(F102&gt;0,F100/F102,IF(F107&gt;0,F107,"N/A"))</f>
        <v>N/A</v>
      </c>
      <c r="G104" s="151"/>
    </row>
    <row r="105" spans="1:7" ht="6.75" customHeight="1">
      <c r="A105" s="149"/>
      <c r="G105" s="151"/>
    </row>
    <row r="106" spans="1:7" ht="13.5" thickBot="1">
      <c r="A106" s="149"/>
      <c r="B106" s="125" t="s">
        <v>21</v>
      </c>
      <c r="G106" s="151"/>
    </row>
    <row r="107" spans="1:7" ht="13.5" thickBot="1">
      <c r="A107" s="149"/>
      <c r="B107" s="125" t="s">
        <v>22</v>
      </c>
      <c r="E107" s="208" t="s">
        <v>2</v>
      </c>
      <c r="F107" s="14"/>
      <c r="G107" s="151"/>
    </row>
    <row r="108" spans="1:7" ht="6.75" customHeight="1">
      <c r="A108" s="149"/>
      <c r="G108" s="151"/>
    </row>
    <row r="109" spans="1:7" ht="15">
      <c r="A109" s="149"/>
      <c r="B109" s="199"/>
      <c r="C109" s="200"/>
      <c r="D109" s="201"/>
      <c r="G109" s="151"/>
    </row>
    <row r="110" spans="1:7" ht="15">
      <c r="A110" s="149"/>
      <c r="B110" s="202"/>
      <c r="C110" s="203"/>
      <c r="D110" s="204"/>
      <c r="G110" s="151"/>
    </row>
    <row r="111" spans="1:7" ht="15">
      <c r="A111" s="149"/>
      <c r="B111" s="202"/>
      <c r="C111" s="203"/>
      <c r="D111" s="204"/>
      <c r="G111" s="151"/>
    </row>
    <row r="112" spans="1:7" ht="15">
      <c r="A112" s="149"/>
      <c r="B112" s="202"/>
      <c r="C112" s="203"/>
      <c r="D112" s="204"/>
      <c r="G112" s="151"/>
    </row>
    <row r="113" spans="1:7" ht="15">
      <c r="A113" s="149"/>
      <c r="B113" s="202"/>
      <c r="C113" s="203"/>
      <c r="D113" s="204"/>
      <c r="G113" s="151"/>
    </row>
    <row r="114" spans="1:7" ht="15">
      <c r="A114" s="149"/>
      <c r="B114" s="202"/>
      <c r="C114" s="203"/>
      <c r="D114" s="204"/>
      <c r="G114" s="151"/>
    </row>
    <row r="115" spans="1:7" ht="15">
      <c r="A115" s="149"/>
      <c r="B115" s="205"/>
      <c r="C115" s="206"/>
      <c r="D115" s="207"/>
      <c r="G115" s="151"/>
    </row>
    <row r="116" spans="1:7" ht="6.75" customHeight="1" thickBot="1">
      <c r="A116" s="149"/>
      <c r="G116" s="151"/>
    </row>
    <row r="117" spans="1:7" ht="13.5" thickBot="1">
      <c r="A117" s="149"/>
      <c r="B117" s="125" t="s">
        <v>23</v>
      </c>
      <c r="E117" s="208" t="s">
        <v>2</v>
      </c>
      <c r="F117" s="53"/>
      <c r="G117" s="151"/>
    </row>
    <row r="118" spans="1:7" ht="6.75" customHeight="1" thickBot="1">
      <c r="A118" s="149"/>
      <c r="G118" s="151"/>
    </row>
    <row r="119" spans="1:7" ht="13.5" thickBot="1">
      <c r="A119" s="149"/>
      <c r="C119" s="150" t="s">
        <v>16</v>
      </c>
      <c r="F119" s="133" t="str">
        <f>IF(F117=0," ",IF(F107="Yes",1,IF(F107="No",0,IF(F104/F117&gt;=1,1,IF(F104/F117&gt;=0.75,0.75,IF(F104/F117&gt;=0.5,0.5,IF(F104/F117&gt;=0.25,0.25,0)))))))</f>
        <v xml:space="preserve"> </v>
      </c>
      <c r="G119" s="151"/>
    </row>
    <row r="120" spans="1:7" ht="6.75" customHeight="1">
      <c r="A120" s="166"/>
      <c r="B120" s="167"/>
      <c r="C120" s="167"/>
      <c r="D120" s="168"/>
      <c r="E120" s="167"/>
      <c r="F120" s="169"/>
      <c r="G120" s="170"/>
    </row>
    <row r="121" spans="1:7" s="148" customFormat="1" ht="15">
      <c r="A121" s="142"/>
      <c r="B121" s="143"/>
      <c r="C121" s="143"/>
      <c r="D121" s="144"/>
      <c r="E121" s="145"/>
      <c r="F121" s="146"/>
      <c r="G121" s="147"/>
    </row>
    <row r="122" spans="1:7" s="148" customFormat="1" ht="15">
      <c r="A122" s="155"/>
      <c r="B122" s="40" t="s">
        <v>161</v>
      </c>
      <c r="C122" s="156"/>
      <c r="D122" s="153"/>
      <c r="G122" s="154"/>
    </row>
    <row r="123" spans="1:7" s="161" customFormat="1" ht="12">
      <c r="A123" s="157"/>
      <c r="B123" s="158"/>
      <c r="C123" s="159"/>
      <c r="D123" s="160" t="s">
        <v>162</v>
      </c>
      <c r="F123" s="162"/>
      <c r="G123" s="163"/>
    </row>
    <row r="124" spans="1:7" s="148" customFormat="1" ht="6.75" customHeight="1" thickBot="1">
      <c r="A124" s="155"/>
      <c r="B124" s="132"/>
      <c r="C124" s="156"/>
      <c r="D124" s="164"/>
      <c r="F124" s="134"/>
      <c r="G124" s="154"/>
    </row>
    <row r="125" spans="1:7" ht="13.5" thickBot="1">
      <c r="A125" s="149"/>
      <c r="B125" s="125" t="s">
        <v>19</v>
      </c>
      <c r="E125" s="208" t="s">
        <v>2</v>
      </c>
      <c r="F125" s="53"/>
      <c r="G125" s="151"/>
    </row>
    <row r="126" spans="1:7" ht="6.75" customHeight="1" thickBot="1">
      <c r="A126" s="149"/>
      <c r="F126" s="165"/>
      <c r="G126" s="151"/>
    </row>
    <row r="127" spans="1:7" ht="13.5" thickBot="1">
      <c r="A127" s="149"/>
      <c r="B127" s="125" t="s">
        <v>20</v>
      </c>
      <c r="E127" s="208" t="s">
        <v>2</v>
      </c>
      <c r="F127" s="53"/>
      <c r="G127" s="151"/>
    </row>
    <row r="128" spans="1:7" ht="6.75" customHeight="1" thickBot="1">
      <c r="A128" s="149"/>
      <c r="G128" s="151"/>
    </row>
    <row r="129" spans="1:7" ht="13.5" thickBot="1">
      <c r="A129" s="149"/>
      <c r="C129" s="125" t="s">
        <v>14</v>
      </c>
      <c r="F129" s="131" t="str">
        <f>IF(F127&gt;0,F125/F127,IF(F132&gt;0,F132,"N/A"))</f>
        <v>N/A</v>
      </c>
      <c r="G129" s="151"/>
    </row>
    <row r="130" spans="1:7" ht="6.75" customHeight="1">
      <c r="A130" s="149"/>
      <c r="G130" s="151"/>
    </row>
    <row r="131" spans="1:7" ht="13.5" thickBot="1">
      <c r="A131" s="149"/>
      <c r="B131" s="125" t="s">
        <v>21</v>
      </c>
      <c r="G131" s="151"/>
    </row>
    <row r="132" spans="1:7" ht="13.5" thickBot="1">
      <c r="A132" s="149"/>
      <c r="B132" s="125" t="s">
        <v>22</v>
      </c>
      <c r="E132" s="208" t="s">
        <v>2</v>
      </c>
      <c r="F132" s="14"/>
      <c r="G132" s="151"/>
    </row>
    <row r="133" spans="1:7" ht="6.75" customHeight="1">
      <c r="A133" s="149"/>
      <c r="G133" s="151"/>
    </row>
    <row r="134" spans="1:7" ht="15">
      <c r="A134" s="149"/>
      <c r="B134" s="199"/>
      <c r="C134" s="200"/>
      <c r="D134" s="201"/>
      <c r="G134" s="151"/>
    </row>
    <row r="135" spans="1:7" ht="15">
      <c r="A135" s="149"/>
      <c r="B135" s="202"/>
      <c r="C135" s="203"/>
      <c r="D135" s="204"/>
      <c r="G135" s="151"/>
    </row>
    <row r="136" spans="1:7" ht="15">
      <c r="A136" s="149"/>
      <c r="B136" s="202"/>
      <c r="C136" s="203"/>
      <c r="D136" s="204"/>
      <c r="G136" s="151"/>
    </row>
    <row r="137" spans="1:7" ht="15">
      <c r="A137" s="149"/>
      <c r="B137" s="202"/>
      <c r="C137" s="203"/>
      <c r="D137" s="204"/>
      <c r="G137" s="151"/>
    </row>
    <row r="138" spans="1:7" ht="15">
      <c r="A138" s="149"/>
      <c r="B138" s="202"/>
      <c r="C138" s="203"/>
      <c r="D138" s="204"/>
      <c r="G138" s="151"/>
    </row>
    <row r="139" spans="1:7" ht="15">
      <c r="A139" s="149"/>
      <c r="B139" s="202"/>
      <c r="C139" s="203"/>
      <c r="D139" s="204"/>
      <c r="G139" s="151"/>
    </row>
    <row r="140" spans="1:7" ht="15">
      <c r="A140" s="149"/>
      <c r="B140" s="205"/>
      <c r="C140" s="206"/>
      <c r="D140" s="207"/>
      <c r="G140" s="151"/>
    </row>
    <row r="141" spans="1:7" ht="6.75" customHeight="1" thickBot="1">
      <c r="A141" s="149"/>
      <c r="G141" s="151"/>
    </row>
    <row r="142" spans="1:7" ht="13.5" thickBot="1">
      <c r="A142" s="149"/>
      <c r="B142" s="125" t="s">
        <v>23</v>
      </c>
      <c r="E142" s="208" t="s">
        <v>2</v>
      </c>
      <c r="F142" s="53"/>
      <c r="G142" s="151"/>
    </row>
    <row r="143" spans="1:7" ht="6.75" customHeight="1" thickBot="1">
      <c r="A143" s="149"/>
      <c r="G143" s="151"/>
    </row>
    <row r="144" spans="1:7" ht="13.5" thickBot="1">
      <c r="A144" s="149"/>
      <c r="C144" s="150" t="s">
        <v>16</v>
      </c>
      <c r="F144" s="133" t="str">
        <f>IF(F142=0," ",IF(F132="Yes",1,IF(F132="No",0,IF(F129/F142&gt;=1,1,IF(F129/F142&gt;=0.75,0.75,IF(F129/F142&gt;=0.5,0.5,IF(F129/F142&gt;=0.25,0.25,0)))))))</f>
        <v xml:space="preserve"> </v>
      </c>
      <c r="G144" s="151"/>
    </row>
    <row r="145" spans="1:7" ht="6.75" customHeight="1">
      <c r="A145" s="166"/>
      <c r="B145" s="167"/>
      <c r="C145" s="167"/>
      <c r="D145" s="168"/>
      <c r="E145" s="167"/>
      <c r="F145" s="169"/>
      <c r="G145" s="170"/>
    </row>
    <row r="146" spans="1:7" s="148" customFormat="1" ht="15">
      <c r="A146" s="142"/>
      <c r="B146" s="143"/>
      <c r="C146" s="143"/>
      <c r="D146" s="144"/>
      <c r="E146" s="145"/>
      <c r="F146" s="146"/>
      <c r="G146" s="147"/>
    </row>
    <row r="147" spans="1:7" s="148" customFormat="1" ht="15">
      <c r="A147" s="155"/>
      <c r="B147" s="40" t="s">
        <v>163</v>
      </c>
      <c r="C147" s="156"/>
      <c r="D147" s="153"/>
      <c r="G147" s="154"/>
    </row>
    <row r="148" spans="1:7" s="161" customFormat="1" ht="12">
      <c r="A148" s="157"/>
      <c r="B148" s="158"/>
      <c r="C148" s="159"/>
      <c r="D148" s="160" t="s">
        <v>162</v>
      </c>
      <c r="F148" s="162"/>
      <c r="G148" s="163"/>
    </row>
    <row r="149" spans="1:7" s="148" customFormat="1" ht="6.75" customHeight="1" thickBot="1">
      <c r="A149" s="155"/>
      <c r="B149" s="132"/>
      <c r="C149" s="156"/>
      <c r="D149" s="164"/>
      <c r="F149" s="134"/>
      <c r="G149" s="154"/>
    </row>
    <row r="150" spans="1:7" ht="13.5" thickBot="1">
      <c r="A150" s="149"/>
      <c r="B150" s="125" t="s">
        <v>19</v>
      </c>
      <c r="E150" s="208" t="s">
        <v>2</v>
      </c>
      <c r="F150" s="53"/>
      <c r="G150" s="151"/>
    </row>
    <row r="151" spans="1:7" ht="6.75" customHeight="1" thickBot="1">
      <c r="A151" s="149"/>
      <c r="F151" s="165"/>
      <c r="G151" s="151"/>
    </row>
    <row r="152" spans="1:7" ht="13.5" thickBot="1">
      <c r="A152" s="149"/>
      <c r="B152" s="125" t="s">
        <v>20</v>
      </c>
      <c r="E152" s="208" t="s">
        <v>2</v>
      </c>
      <c r="F152" s="53"/>
      <c r="G152" s="151"/>
    </row>
    <row r="153" spans="1:7" ht="6.75" customHeight="1" thickBot="1">
      <c r="A153" s="149"/>
      <c r="G153" s="151"/>
    </row>
    <row r="154" spans="1:7" ht="13.5" thickBot="1">
      <c r="A154" s="149"/>
      <c r="C154" s="125" t="s">
        <v>14</v>
      </c>
      <c r="F154" s="131" t="str">
        <f>IF(F152&gt;0,F150/F152,IF(F157&gt;0,F157,"N/A"))</f>
        <v>N/A</v>
      </c>
      <c r="G154" s="151"/>
    </row>
    <row r="155" spans="1:7" ht="6.75" customHeight="1">
      <c r="A155" s="149"/>
      <c r="G155" s="151"/>
    </row>
    <row r="156" spans="1:7" ht="13.5" thickBot="1">
      <c r="A156" s="149"/>
      <c r="B156" s="125" t="s">
        <v>21</v>
      </c>
      <c r="G156" s="151"/>
    </row>
    <row r="157" spans="1:7" ht="13.5" thickBot="1">
      <c r="A157" s="149"/>
      <c r="B157" s="125" t="s">
        <v>22</v>
      </c>
      <c r="E157" s="208" t="s">
        <v>2</v>
      </c>
      <c r="F157" s="14"/>
      <c r="G157" s="151"/>
    </row>
    <row r="158" spans="1:7" ht="6.75" customHeight="1">
      <c r="A158" s="149"/>
      <c r="G158" s="151"/>
    </row>
    <row r="159" spans="1:7" ht="15">
      <c r="A159" s="149"/>
      <c r="B159" s="199"/>
      <c r="C159" s="200"/>
      <c r="D159" s="201"/>
      <c r="G159" s="151"/>
    </row>
    <row r="160" spans="1:7" ht="15">
      <c r="A160" s="149"/>
      <c r="B160" s="202"/>
      <c r="C160" s="203"/>
      <c r="D160" s="204"/>
      <c r="G160" s="151"/>
    </row>
    <row r="161" spans="1:7" ht="15">
      <c r="A161" s="149"/>
      <c r="B161" s="202"/>
      <c r="C161" s="203"/>
      <c r="D161" s="204"/>
      <c r="G161" s="151"/>
    </row>
    <row r="162" spans="1:7" ht="15">
      <c r="A162" s="149"/>
      <c r="B162" s="202"/>
      <c r="C162" s="203"/>
      <c r="D162" s="204"/>
      <c r="G162" s="151"/>
    </row>
    <row r="163" spans="1:7" ht="15">
      <c r="A163" s="149"/>
      <c r="B163" s="202"/>
      <c r="C163" s="203"/>
      <c r="D163" s="204"/>
      <c r="G163" s="151"/>
    </row>
    <row r="164" spans="1:7" ht="15">
      <c r="A164" s="149"/>
      <c r="B164" s="202"/>
      <c r="C164" s="203"/>
      <c r="D164" s="204"/>
      <c r="G164" s="151"/>
    </row>
    <row r="165" spans="1:7" ht="15">
      <c r="A165" s="149"/>
      <c r="B165" s="205"/>
      <c r="C165" s="206"/>
      <c r="D165" s="207"/>
      <c r="G165" s="151"/>
    </row>
    <row r="166" spans="1:7" ht="6.75" customHeight="1" thickBot="1">
      <c r="A166" s="149"/>
      <c r="G166" s="151"/>
    </row>
    <row r="167" spans="1:7" ht="13.5" thickBot="1">
      <c r="A167" s="149"/>
      <c r="B167" s="125" t="s">
        <v>23</v>
      </c>
      <c r="E167" s="208" t="s">
        <v>2</v>
      </c>
      <c r="F167" s="53"/>
      <c r="G167" s="151"/>
    </row>
    <row r="168" spans="1:7" ht="6.75" customHeight="1" thickBot="1">
      <c r="A168" s="149"/>
      <c r="G168" s="151"/>
    </row>
    <row r="169" spans="1:7" ht="13.5" thickBot="1">
      <c r="A169" s="149"/>
      <c r="C169" s="150" t="s">
        <v>16</v>
      </c>
      <c r="F169" s="133" t="str">
        <f>IF(F167=0," ",IF(F157="Yes",1,IF(F157="No",0,IF(F154/F167&gt;=1,1,IF(F154/F167&gt;=0.75,0.75,IF(F154/F167&gt;=0.5,0.5,IF(F154/F167&gt;=0.25,0.25,0)))))))</f>
        <v xml:space="preserve"> </v>
      </c>
      <c r="G169" s="151"/>
    </row>
    <row r="170" spans="1:7" ht="6.75" customHeight="1">
      <c r="A170" s="166"/>
      <c r="B170" s="167"/>
      <c r="C170" s="167"/>
      <c r="D170" s="168"/>
      <c r="E170" s="167"/>
      <c r="F170" s="169"/>
      <c r="G170" s="170"/>
    </row>
    <row r="171" spans="1:7" s="148" customFormat="1" ht="15">
      <c r="A171" s="142"/>
      <c r="B171" s="143"/>
      <c r="C171" s="143"/>
      <c r="D171" s="144"/>
      <c r="E171" s="145"/>
      <c r="F171" s="146"/>
      <c r="G171" s="147"/>
    </row>
    <row r="172" spans="1:7" s="148" customFormat="1" ht="15">
      <c r="A172" s="155"/>
      <c r="B172" s="40" t="s">
        <v>163</v>
      </c>
      <c r="C172" s="156"/>
      <c r="D172" s="153"/>
      <c r="G172" s="154"/>
    </row>
    <row r="173" spans="1:7" s="161" customFormat="1" ht="12">
      <c r="A173" s="157"/>
      <c r="B173" s="158"/>
      <c r="C173" s="159"/>
      <c r="D173" s="160" t="s">
        <v>162</v>
      </c>
      <c r="F173" s="162"/>
      <c r="G173" s="163"/>
    </row>
    <row r="174" spans="1:7" s="148" customFormat="1" ht="6.75" customHeight="1" thickBot="1">
      <c r="A174" s="155"/>
      <c r="B174" s="132"/>
      <c r="C174" s="156"/>
      <c r="D174" s="164"/>
      <c r="F174" s="134"/>
      <c r="G174" s="154"/>
    </row>
    <row r="175" spans="1:7" ht="13.5" thickBot="1">
      <c r="A175" s="149"/>
      <c r="B175" s="125" t="s">
        <v>19</v>
      </c>
      <c r="E175" s="208" t="s">
        <v>2</v>
      </c>
      <c r="F175" s="53"/>
      <c r="G175" s="151"/>
    </row>
    <row r="176" spans="1:7" ht="6.75" customHeight="1" thickBot="1">
      <c r="A176" s="149"/>
      <c r="F176" s="165"/>
      <c r="G176" s="151"/>
    </row>
    <row r="177" spans="1:7" ht="13.5" thickBot="1">
      <c r="A177" s="149"/>
      <c r="B177" s="125" t="s">
        <v>20</v>
      </c>
      <c r="E177" s="208" t="s">
        <v>2</v>
      </c>
      <c r="F177" s="53"/>
      <c r="G177" s="151"/>
    </row>
    <row r="178" spans="1:7" ht="6.75" customHeight="1" thickBot="1">
      <c r="A178" s="149"/>
      <c r="G178" s="151"/>
    </row>
    <row r="179" spans="1:7" ht="13.5" thickBot="1">
      <c r="A179" s="149"/>
      <c r="C179" s="125" t="s">
        <v>14</v>
      </c>
      <c r="F179" s="131" t="str">
        <f>IF(F177&gt;0,F175/F177,IF(F182&gt;0,F182,"N/A"))</f>
        <v>N/A</v>
      </c>
      <c r="G179" s="151"/>
    </row>
    <row r="180" spans="1:7" ht="6.75" customHeight="1">
      <c r="A180" s="149"/>
      <c r="G180" s="151"/>
    </row>
    <row r="181" spans="1:7" ht="13.5" thickBot="1">
      <c r="A181" s="149"/>
      <c r="B181" s="125" t="s">
        <v>21</v>
      </c>
      <c r="G181" s="151"/>
    </row>
    <row r="182" spans="1:7" ht="13.5" thickBot="1">
      <c r="A182" s="149"/>
      <c r="B182" s="125" t="s">
        <v>22</v>
      </c>
      <c r="E182" s="208" t="s">
        <v>2</v>
      </c>
      <c r="F182" s="14"/>
      <c r="G182" s="151"/>
    </row>
    <row r="183" spans="1:7" ht="6.75" customHeight="1">
      <c r="A183" s="149"/>
      <c r="G183" s="151"/>
    </row>
    <row r="184" spans="1:7" ht="15">
      <c r="A184" s="149"/>
      <c r="B184" s="199"/>
      <c r="C184" s="200"/>
      <c r="D184" s="201"/>
      <c r="G184" s="151"/>
    </row>
    <row r="185" spans="1:7" ht="15">
      <c r="A185" s="149"/>
      <c r="B185" s="202"/>
      <c r="C185" s="203"/>
      <c r="D185" s="204"/>
      <c r="G185" s="151"/>
    </row>
    <row r="186" spans="1:7" ht="15">
      <c r="A186" s="149"/>
      <c r="B186" s="202"/>
      <c r="C186" s="203"/>
      <c r="D186" s="204"/>
      <c r="G186" s="151"/>
    </row>
    <row r="187" spans="1:7" ht="15">
      <c r="A187" s="149"/>
      <c r="B187" s="202"/>
      <c r="C187" s="203"/>
      <c r="D187" s="204"/>
      <c r="G187" s="151"/>
    </row>
    <row r="188" spans="1:7" ht="15">
      <c r="A188" s="149"/>
      <c r="B188" s="202"/>
      <c r="C188" s="203"/>
      <c r="D188" s="204"/>
      <c r="G188" s="151"/>
    </row>
    <row r="189" spans="1:7" ht="15">
      <c r="A189" s="149"/>
      <c r="B189" s="202"/>
      <c r="C189" s="203"/>
      <c r="D189" s="204"/>
      <c r="G189" s="151"/>
    </row>
    <row r="190" spans="1:7" ht="15">
      <c r="A190" s="149"/>
      <c r="B190" s="205"/>
      <c r="C190" s="206"/>
      <c r="D190" s="207"/>
      <c r="G190" s="151"/>
    </row>
    <row r="191" spans="1:7" ht="6.75" customHeight="1" thickBot="1">
      <c r="A191" s="149"/>
      <c r="G191" s="151"/>
    </row>
    <row r="192" spans="1:7" ht="13.5" thickBot="1">
      <c r="A192" s="149"/>
      <c r="B192" s="125" t="s">
        <v>23</v>
      </c>
      <c r="E192" s="208" t="s">
        <v>2</v>
      </c>
      <c r="F192" s="53"/>
      <c r="G192" s="151"/>
    </row>
    <row r="193" spans="1:7" ht="6.75" customHeight="1" thickBot="1">
      <c r="A193" s="149"/>
      <c r="G193" s="151"/>
    </row>
    <row r="194" spans="1:7" ht="13.5" thickBot="1">
      <c r="A194" s="149"/>
      <c r="C194" s="150" t="s">
        <v>16</v>
      </c>
      <c r="F194" s="133" t="str">
        <f>IF(F192=0," ",IF(F182="Yes",1,IF(F182="No",0,IF(F179/F192&gt;=1,1,IF(F179/F192&gt;=0.75,0.75,IF(F179/F192&gt;=0.5,0.5,IF(F179/F192&gt;=0.25,0.25,0)))))))</f>
        <v xml:space="preserve"> </v>
      </c>
      <c r="G194" s="151"/>
    </row>
    <row r="195" spans="1:7" ht="6.75" customHeight="1">
      <c r="A195" s="166"/>
      <c r="B195" s="167"/>
      <c r="C195" s="167"/>
      <c r="D195" s="168"/>
      <c r="E195" s="167"/>
      <c r="F195" s="169"/>
      <c r="G195" s="170"/>
    </row>
    <row r="196" spans="1:7" s="148" customFormat="1" ht="15">
      <c r="A196" s="142"/>
      <c r="B196" s="143"/>
      <c r="C196" s="143"/>
      <c r="D196" s="144"/>
      <c r="E196" s="145"/>
      <c r="F196" s="146"/>
      <c r="G196" s="147"/>
    </row>
    <row r="197" spans="1:7" s="148" customFormat="1" ht="15">
      <c r="A197" s="155"/>
      <c r="B197" s="40" t="s">
        <v>163</v>
      </c>
      <c r="C197" s="156"/>
      <c r="D197" s="153"/>
      <c r="G197" s="154"/>
    </row>
    <row r="198" spans="1:7" s="161" customFormat="1" ht="12">
      <c r="A198" s="157"/>
      <c r="B198" s="158"/>
      <c r="C198" s="159"/>
      <c r="D198" s="160" t="s">
        <v>162</v>
      </c>
      <c r="F198" s="162"/>
      <c r="G198" s="163"/>
    </row>
    <row r="199" spans="1:7" s="148" customFormat="1" ht="6.75" customHeight="1" thickBot="1">
      <c r="A199" s="155"/>
      <c r="B199" s="132"/>
      <c r="C199" s="156"/>
      <c r="D199" s="164"/>
      <c r="F199" s="134"/>
      <c r="G199" s="154"/>
    </row>
    <row r="200" spans="1:7" ht="13.5" thickBot="1">
      <c r="A200" s="149"/>
      <c r="B200" s="125" t="s">
        <v>19</v>
      </c>
      <c r="E200" s="208" t="s">
        <v>2</v>
      </c>
      <c r="F200" s="53"/>
      <c r="G200" s="151"/>
    </row>
    <row r="201" spans="1:7" ht="6.75" customHeight="1" thickBot="1">
      <c r="A201" s="149"/>
      <c r="F201" s="165"/>
      <c r="G201" s="151"/>
    </row>
    <row r="202" spans="1:7" ht="13.5" thickBot="1">
      <c r="A202" s="149"/>
      <c r="B202" s="125" t="s">
        <v>20</v>
      </c>
      <c r="E202" s="208" t="s">
        <v>2</v>
      </c>
      <c r="F202" s="53"/>
      <c r="G202" s="151"/>
    </row>
    <row r="203" spans="1:7" ht="6.75" customHeight="1" thickBot="1">
      <c r="A203" s="149"/>
      <c r="G203" s="151"/>
    </row>
    <row r="204" spans="1:7" ht="13.5" thickBot="1">
      <c r="A204" s="149"/>
      <c r="C204" s="125" t="s">
        <v>14</v>
      </c>
      <c r="F204" s="131" t="str">
        <f>IF(F202&gt;0,F200/F202,IF(F207&gt;0,F207,"N/A"))</f>
        <v>N/A</v>
      </c>
      <c r="G204" s="151"/>
    </row>
    <row r="205" spans="1:7" ht="6.75" customHeight="1">
      <c r="A205" s="149"/>
      <c r="G205" s="151"/>
    </row>
    <row r="206" spans="1:7" ht="13.5" thickBot="1">
      <c r="A206" s="149"/>
      <c r="B206" s="125" t="s">
        <v>21</v>
      </c>
      <c r="G206" s="151"/>
    </row>
    <row r="207" spans="1:7" ht="13.5" thickBot="1">
      <c r="A207" s="149"/>
      <c r="B207" s="125" t="s">
        <v>22</v>
      </c>
      <c r="E207" s="208" t="s">
        <v>2</v>
      </c>
      <c r="F207" s="14"/>
      <c r="G207" s="151"/>
    </row>
    <row r="208" spans="1:7" ht="6.75" customHeight="1">
      <c r="A208" s="149"/>
      <c r="G208" s="151"/>
    </row>
    <row r="209" spans="1:7" ht="15">
      <c r="A209" s="149"/>
      <c r="B209" s="199"/>
      <c r="C209" s="200"/>
      <c r="D209" s="201"/>
      <c r="G209" s="151"/>
    </row>
    <row r="210" spans="1:7" ht="15">
      <c r="A210" s="149"/>
      <c r="B210" s="202"/>
      <c r="C210" s="203"/>
      <c r="D210" s="204"/>
      <c r="G210" s="151"/>
    </row>
    <row r="211" spans="1:7" ht="15">
      <c r="A211" s="149"/>
      <c r="B211" s="202"/>
      <c r="C211" s="203"/>
      <c r="D211" s="204"/>
      <c r="G211" s="151"/>
    </row>
    <row r="212" spans="1:7" ht="15">
      <c r="A212" s="149"/>
      <c r="B212" s="202"/>
      <c r="C212" s="203"/>
      <c r="D212" s="204"/>
      <c r="G212" s="151"/>
    </row>
    <row r="213" spans="1:7" ht="15">
      <c r="A213" s="149"/>
      <c r="B213" s="202"/>
      <c r="C213" s="203"/>
      <c r="D213" s="204"/>
      <c r="G213" s="151"/>
    </row>
    <row r="214" spans="1:7" ht="15">
      <c r="A214" s="149"/>
      <c r="B214" s="202"/>
      <c r="C214" s="203"/>
      <c r="D214" s="204"/>
      <c r="G214" s="151"/>
    </row>
    <row r="215" spans="1:7" ht="15">
      <c r="A215" s="149"/>
      <c r="B215" s="205"/>
      <c r="C215" s="206"/>
      <c r="D215" s="207"/>
      <c r="G215" s="151"/>
    </row>
    <row r="216" spans="1:7" ht="6.75" customHeight="1" thickBot="1">
      <c r="A216" s="149"/>
      <c r="G216" s="151"/>
    </row>
    <row r="217" spans="1:7" ht="13.5" thickBot="1">
      <c r="A217" s="149"/>
      <c r="B217" s="125" t="s">
        <v>23</v>
      </c>
      <c r="E217" s="208" t="s">
        <v>2</v>
      </c>
      <c r="F217" s="53"/>
      <c r="G217" s="151"/>
    </row>
    <row r="218" spans="1:7" ht="6.75" customHeight="1" thickBot="1">
      <c r="A218" s="149"/>
      <c r="G218" s="151"/>
    </row>
    <row r="219" spans="1:7" ht="13.5" thickBot="1">
      <c r="A219" s="149"/>
      <c r="C219" s="150" t="s">
        <v>16</v>
      </c>
      <c r="F219" s="133" t="str">
        <f>IF(F217=0," ",IF(F207="Yes",1,IF(F207="No",0,IF(F204/F217&gt;=1,1,IF(F204/F217&gt;=0.75,0.75,IF(F204/F217&gt;=0.5,0.5,IF(F204/F217&gt;=0.25,0.25,0)))))))</f>
        <v xml:space="preserve"> </v>
      </c>
      <c r="G219" s="151"/>
    </row>
    <row r="220" spans="1:7" ht="6.75" customHeight="1">
      <c r="A220" s="166"/>
      <c r="B220" s="167"/>
      <c r="C220" s="167"/>
      <c r="D220" s="168"/>
      <c r="E220" s="167"/>
      <c r="F220" s="169"/>
      <c r="G220" s="170"/>
    </row>
    <row r="221" spans="1:7" s="148" customFormat="1" ht="15">
      <c r="A221" s="142"/>
      <c r="B221" s="143"/>
      <c r="C221" s="143"/>
      <c r="D221" s="144"/>
      <c r="E221" s="145"/>
      <c r="F221" s="146"/>
      <c r="G221" s="147"/>
    </row>
    <row r="222" spans="1:7" s="148" customFormat="1" ht="15">
      <c r="A222" s="155"/>
      <c r="B222" s="40" t="s">
        <v>163</v>
      </c>
      <c r="C222" s="156"/>
      <c r="D222" s="153"/>
      <c r="G222" s="154"/>
    </row>
    <row r="223" spans="1:7" s="161" customFormat="1" ht="12">
      <c r="A223" s="157"/>
      <c r="B223" s="158"/>
      <c r="C223" s="159"/>
      <c r="D223" s="160" t="s">
        <v>162</v>
      </c>
      <c r="F223" s="162"/>
      <c r="G223" s="163"/>
    </row>
    <row r="224" spans="1:7" s="148" customFormat="1" ht="6.75" customHeight="1" thickBot="1">
      <c r="A224" s="155"/>
      <c r="B224" s="132"/>
      <c r="C224" s="156"/>
      <c r="D224" s="164"/>
      <c r="F224" s="134"/>
      <c r="G224" s="154"/>
    </row>
    <row r="225" spans="1:7" ht="13.5" thickBot="1">
      <c r="A225" s="149"/>
      <c r="B225" s="125" t="s">
        <v>19</v>
      </c>
      <c r="E225" s="208" t="s">
        <v>2</v>
      </c>
      <c r="F225" s="53"/>
      <c r="G225" s="151"/>
    </row>
    <row r="226" spans="1:7" ht="6.75" customHeight="1" thickBot="1">
      <c r="A226" s="149"/>
      <c r="F226" s="165"/>
      <c r="G226" s="151"/>
    </row>
    <row r="227" spans="1:7" ht="13.5" thickBot="1">
      <c r="A227" s="149"/>
      <c r="B227" s="125" t="s">
        <v>20</v>
      </c>
      <c r="E227" s="208" t="s">
        <v>2</v>
      </c>
      <c r="F227" s="53"/>
      <c r="G227" s="151"/>
    </row>
    <row r="228" spans="1:7" ht="6.75" customHeight="1" thickBot="1">
      <c r="A228" s="149"/>
      <c r="G228" s="151"/>
    </row>
    <row r="229" spans="1:7" ht="13.5" thickBot="1">
      <c r="A229" s="149"/>
      <c r="C229" s="125" t="s">
        <v>14</v>
      </c>
      <c r="F229" s="131" t="str">
        <f>IF(F227&gt;0,F225/F227,IF(F232&gt;0,F232,"N/A"))</f>
        <v>N/A</v>
      </c>
      <c r="G229" s="151"/>
    </row>
    <row r="230" spans="1:7" ht="6.75" customHeight="1">
      <c r="A230" s="149"/>
      <c r="G230" s="151"/>
    </row>
    <row r="231" spans="1:7" ht="13.5" thickBot="1">
      <c r="A231" s="149"/>
      <c r="B231" s="125" t="s">
        <v>21</v>
      </c>
      <c r="G231" s="151"/>
    </row>
    <row r="232" spans="1:7" ht="13.5" thickBot="1">
      <c r="A232" s="149"/>
      <c r="B232" s="125" t="s">
        <v>22</v>
      </c>
      <c r="E232" s="208" t="s">
        <v>2</v>
      </c>
      <c r="F232" s="14"/>
      <c r="G232" s="151"/>
    </row>
    <row r="233" spans="1:7" ht="6.75" customHeight="1">
      <c r="A233" s="149"/>
      <c r="G233" s="151"/>
    </row>
    <row r="234" spans="1:7" ht="15">
      <c r="A234" s="149"/>
      <c r="B234" s="199"/>
      <c r="C234" s="200"/>
      <c r="D234" s="201"/>
      <c r="G234" s="151"/>
    </row>
    <row r="235" spans="1:7" ht="15">
      <c r="A235" s="149"/>
      <c r="B235" s="202"/>
      <c r="C235" s="203"/>
      <c r="D235" s="204"/>
      <c r="G235" s="151"/>
    </row>
    <row r="236" spans="1:7" ht="15">
      <c r="A236" s="149"/>
      <c r="B236" s="202"/>
      <c r="C236" s="203"/>
      <c r="D236" s="204"/>
      <c r="G236" s="151"/>
    </row>
    <row r="237" spans="1:7" ht="15">
      <c r="A237" s="149"/>
      <c r="B237" s="202"/>
      <c r="C237" s="203"/>
      <c r="D237" s="204"/>
      <c r="G237" s="151"/>
    </row>
    <row r="238" spans="1:7" ht="15">
      <c r="A238" s="149"/>
      <c r="B238" s="202"/>
      <c r="C238" s="203"/>
      <c r="D238" s="204"/>
      <c r="G238" s="151"/>
    </row>
    <row r="239" spans="1:7" ht="15">
      <c r="A239" s="149"/>
      <c r="B239" s="202"/>
      <c r="C239" s="203"/>
      <c r="D239" s="204"/>
      <c r="G239" s="151"/>
    </row>
    <row r="240" spans="1:7" ht="15">
      <c r="A240" s="149"/>
      <c r="B240" s="205"/>
      <c r="C240" s="206"/>
      <c r="D240" s="207"/>
      <c r="G240" s="151"/>
    </row>
    <row r="241" spans="1:7" ht="6.75" customHeight="1" thickBot="1">
      <c r="A241" s="149"/>
      <c r="G241" s="151"/>
    </row>
    <row r="242" spans="1:7" ht="13.5" thickBot="1">
      <c r="A242" s="149"/>
      <c r="B242" s="125" t="s">
        <v>23</v>
      </c>
      <c r="E242" s="208" t="s">
        <v>2</v>
      </c>
      <c r="F242" s="53"/>
      <c r="G242" s="151"/>
    </row>
    <row r="243" spans="1:7" ht="6.75" customHeight="1" thickBot="1">
      <c r="A243" s="149"/>
      <c r="G243" s="151"/>
    </row>
    <row r="244" spans="1:7" ht="13.5" thickBot="1">
      <c r="A244" s="149"/>
      <c r="C244" s="150" t="s">
        <v>16</v>
      </c>
      <c r="F244" s="133" t="str">
        <f>IF(F242=0," ",IF(F232="Yes",1,IF(F232="No",0,IF(F229/F242&gt;=1,1,IF(F229/F242&gt;=0.75,0.75,IF(F229/F242&gt;=0.5,0.5,IF(F229/F242&gt;=0.25,0.25,0)))))))</f>
        <v xml:space="preserve"> </v>
      </c>
      <c r="G244" s="151"/>
    </row>
    <row r="245" spans="1:7" ht="6.75" customHeight="1">
      <c r="A245" s="166"/>
      <c r="B245" s="167"/>
      <c r="C245" s="167"/>
      <c r="D245" s="168"/>
      <c r="E245" s="167"/>
      <c r="F245" s="169"/>
      <c r="G245" s="170"/>
    </row>
    <row r="246" spans="1:7" s="148" customFormat="1" ht="15">
      <c r="A246" s="142"/>
      <c r="B246" s="143"/>
      <c r="C246" s="143"/>
      <c r="D246" s="144"/>
      <c r="E246" s="145"/>
      <c r="F246" s="146"/>
      <c r="G246" s="147"/>
    </row>
    <row r="247" spans="1:7" s="148" customFormat="1" ht="15">
      <c r="A247" s="155"/>
      <c r="B247" s="40" t="s">
        <v>163</v>
      </c>
      <c r="C247" s="156"/>
      <c r="D247" s="153"/>
      <c r="G247" s="154"/>
    </row>
    <row r="248" spans="1:7" s="161" customFormat="1" ht="12">
      <c r="A248" s="157"/>
      <c r="B248" s="158"/>
      <c r="C248" s="159"/>
      <c r="D248" s="160" t="s">
        <v>162</v>
      </c>
      <c r="F248" s="162"/>
      <c r="G248" s="163"/>
    </row>
    <row r="249" spans="1:7" s="148" customFormat="1" ht="6.75" customHeight="1" thickBot="1">
      <c r="A249" s="155"/>
      <c r="B249" s="132"/>
      <c r="C249" s="156"/>
      <c r="D249" s="164"/>
      <c r="F249" s="134"/>
      <c r="G249" s="154"/>
    </row>
    <row r="250" spans="1:7" ht="13.5" thickBot="1">
      <c r="A250" s="149"/>
      <c r="B250" s="125" t="s">
        <v>19</v>
      </c>
      <c r="E250" s="208" t="s">
        <v>2</v>
      </c>
      <c r="F250" s="53"/>
      <c r="G250" s="151"/>
    </row>
    <row r="251" spans="1:7" ht="6.75" customHeight="1" thickBot="1">
      <c r="A251" s="149"/>
      <c r="F251" s="165"/>
      <c r="G251" s="151"/>
    </row>
    <row r="252" spans="1:7" ht="13.5" thickBot="1">
      <c r="A252" s="149"/>
      <c r="B252" s="125" t="s">
        <v>20</v>
      </c>
      <c r="E252" s="208" t="s">
        <v>2</v>
      </c>
      <c r="F252" s="53"/>
      <c r="G252" s="151"/>
    </row>
    <row r="253" spans="1:7" ht="6.75" customHeight="1" thickBot="1">
      <c r="A253" s="149"/>
      <c r="G253" s="151"/>
    </row>
    <row r="254" spans="1:7" ht="13.5" thickBot="1">
      <c r="A254" s="149"/>
      <c r="C254" s="125" t="s">
        <v>14</v>
      </c>
      <c r="F254" s="131" t="str">
        <f>IF(F252&gt;0,F250/F252,IF(F257&gt;0,F257,"N/A"))</f>
        <v>N/A</v>
      </c>
      <c r="G254" s="151"/>
    </row>
    <row r="255" spans="1:7" ht="6.75" customHeight="1">
      <c r="A255" s="149"/>
      <c r="G255" s="151"/>
    </row>
    <row r="256" spans="1:7" ht="13.5" thickBot="1">
      <c r="A256" s="149"/>
      <c r="B256" s="125" t="s">
        <v>21</v>
      </c>
      <c r="G256" s="151"/>
    </row>
    <row r="257" spans="1:7" ht="13.5" thickBot="1">
      <c r="A257" s="149"/>
      <c r="B257" s="125" t="s">
        <v>22</v>
      </c>
      <c r="E257" s="208" t="s">
        <v>2</v>
      </c>
      <c r="F257" s="14"/>
      <c r="G257" s="151"/>
    </row>
    <row r="258" spans="1:7" ht="6.75" customHeight="1">
      <c r="A258" s="149"/>
      <c r="G258" s="151"/>
    </row>
    <row r="259" spans="1:7" ht="15">
      <c r="A259" s="149"/>
      <c r="B259" s="199"/>
      <c r="C259" s="200"/>
      <c r="D259" s="201"/>
      <c r="G259" s="151"/>
    </row>
    <row r="260" spans="1:7" ht="15">
      <c r="A260" s="149"/>
      <c r="B260" s="202"/>
      <c r="C260" s="203"/>
      <c r="D260" s="204"/>
      <c r="G260" s="151"/>
    </row>
    <row r="261" spans="1:7" ht="15">
      <c r="A261" s="149"/>
      <c r="B261" s="202"/>
      <c r="C261" s="203"/>
      <c r="D261" s="204"/>
      <c r="G261" s="151"/>
    </row>
    <row r="262" spans="1:7" ht="15">
      <c r="A262" s="149"/>
      <c r="B262" s="202"/>
      <c r="C262" s="203"/>
      <c r="D262" s="204"/>
      <c r="G262" s="151"/>
    </row>
    <row r="263" spans="1:7" ht="15">
      <c r="A263" s="149"/>
      <c r="B263" s="202"/>
      <c r="C263" s="203"/>
      <c r="D263" s="204"/>
      <c r="G263" s="151"/>
    </row>
    <row r="264" spans="1:7" ht="15">
      <c r="A264" s="149"/>
      <c r="B264" s="202"/>
      <c r="C264" s="203"/>
      <c r="D264" s="204"/>
      <c r="G264" s="151"/>
    </row>
    <row r="265" spans="1:7" ht="15">
      <c r="A265" s="149"/>
      <c r="B265" s="205"/>
      <c r="C265" s="206"/>
      <c r="D265" s="207"/>
      <c r="G265" s="151"/>
    </row>
    <row r="266" spans="1:7" ht="6.75" customHeight="1" thickBot="1">
      <c r="A266" s="149"/>
      <c r="G266" s="151"/>
    </row>
    <row r="267" spans="1:7" ht="13.5" thickBot="1">
      <c r="A267" s="149"/>
      <c r="B267" s="125" t="s">
        <v>23</v>
      </c>
      <c r="E267" s="208" t="s">
        <v>2</v>
      </c>
      <c r="F267" s="53"/>
      <c r="G267" s="151"/>
    </row>
    <row r="268" spans="1:7" ht="6.75" customHeight="1" thickBot="1">
      <c r="A268" s="149"/>
      <c r="G268" s="151"/>
    </row>
    <row r="269" spans="1:7" ht="13.5" thickBot="1">
      <c r="A269" s="149"/>
      <c r="C269" s="150" t="s">
        <v>16</v>
      </c>
      <c r="F269" s="133" t="str">
        <f>IF(F267=0," ",IF(F257="Yes",1,IF(F257="No",0,IF(F254/F267&gt;=1,1,IF(F254/F267&gt;=0.75,0.75,IF(F254/F267&gt;=0.5,0.5,IF(F254/F267&gt;=0.25,0.25,0)))))))</f>
        <v xml:space="preserve"> </v>
      </c>
      <c r="G269" s="151"/>
    </row>
    <row r="270" spans="1:7" ht="15">
      <c r="A270" s="166"/>
      <c r="B270" s="167"/>
      <c r="C270" s="167"/>
      <c r="D270" s="168"/>
      <c r="E270" s="167"/>
      <c r="F270" s="169"/>
      <c r="G270" s="170"/>
    </row>
  </sheetData>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sheetPr>
  <dimension ref="A1:G270"/>
  <sheetViews>
    <sheetView showGridLines="0" zoomScale="90" zoomScaleNormal="90" zoomScalePageLayoutView="90" workbookViewId="0" topLeftCell="E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5" customWidth="1"/>
    <col min="2" max="2" width="2.140625" style="125" customWidth="1"/>
    <col min="3" max="3" width="20.8515625" style="125" customWidth="1"/>
    <col min="4" max="4" width="64.7109375" style="126" customWidth="1"/>
    <col min="5" max="5" width="2.7109375" style="125" customWidth="1"/>
    <col min="6" max="6" width="15.00390625" style="127" bestFit="1" customWidth="1"/>
    <col min="7" max="7" width="3.00390625" style="125" customWidth="1"/>
    <col min="8" max="8" width="3.140625" style="125" customWidth="1"/>
    <col min="9" max="16384" width="10.00390625" style="125" customWidth="1"/>
  </cols>
  <sheetData>
    <row r="1" ht="15">
      <c r="A1" s="124"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ht="13.5" thickBot="1">
      <c r="A5" s="124"/>
      <c r="D5" s="128" t="s">
        <v>157</v>
      </c>
      <c r="E5" s="208" t="s">
        <v>2</v>
      </c>
      <c r="F5" s="14" t="s">
        <v>230</v>
      </c>
    </row>
    <row r="6" ht="15">
      <c r="A6" s="129" t="s">
        <v>167</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30"/>
      <c r="C11" s="126" t="s">
        <v>5</v>
      </c>
      <c r="E11" s="126"/>
      <c r="F11" s="126"/>
      <c r="G11" s="126"/>
    </row>
    <row r="12" spans="2:3" ht="15" thickBot="1">
      <c r="B12" s="131"/>
      <c r="C12" s="132" t="s">
        <v>6</v>
      </c>
    </row>
    <row r="13" spans="2:3" ht="15" thickBot="1">
      <c r="B13" s="133"/>
      <c r="C13" s="132" t="s">
        <v>7</v>
      </c>
    </row>
    <row r="14" spans="2:3" ht="14.25">
      <c r="B14" s="134"/>
      <c r="C14" s="132" t="s">
        <v>8</v>
      </c>
    </row>
    <row r="15" spans="1:7" ht="15">
      <c r="A15" s="126"/>
      <c r="B15" s="126"/>
      <c r="C15" s="126"/>
      <c r="E15" s="126"/>
      <c r="F15" s="126"/>
      <c r="G15" s="126"/>
    </row>
    <row r="16" spans="1:7" s="141" customFormat="1" ht="15">
      <c r="A16" s="135" t="s">
        <v>106</v>
      </c>
      <c r="B16" s="136"/>
      <c r="C16" s="136"/>
      <c r="D16" s="137"/>
      <c r="E16" s="138"/>
      <c r="F16" s="139"/>
      <c r="G16" s="140"/>
    </row>
    <row r="17" spans="1:7" s="148" customFormat="1" ht="15.75" thickBot="1">
      <c r="A17" s="142"/>
      <c r="B17" s="143"/>
      <c r="C17" s="143"/>
      <c r="D17" s="144"/>
      <c r="E17" s="145"/>
      <c r="F17" s="146"/>
      <c r="G17" s="147"/>
    </row>
    <row r="18" spans="1:7" ht="13.5" thickBot="1">
      <c r="A18" s="149"/>
      <c r="B18" s="125" t="s">
        <v>10</v>
      </c>
      <c r="C18" s="150"/>
      <c r="E18" s="208" t="s">
        <v>2</v>
      </c>
      <c r="F18" s="14"/>
      <c r="G18" s="151"/>
    </row>
    <row r="19" spans="1:7" ht="13.5" thickBot="1">
      <c r="A19" s="149"/>
      <c r="C19" s="150"/>
      <c r="G19" s="151"/>
    </row>
    <row r="20" spans="1:7" ht="13.5" thickBot="1">
      <c r="A20" s="149"/>
      <c r="B20" s="125" t="s">
        <v>11</v>
      </c>
      <c r="C20" s="150"/>
      <c r="E20" s="208" t="s">
        <v>2</v>
      </c>
      <c r="F20" s="14"/>
      <c r="G20" s="151"/>
    </row>
    <row r="21" spans="1:7" s="148" customFormat="1" ht="15">
      <c r="A21" s="152"/>
      <c r="B21" s="129"/>
      <c r="C21" s="129"/>
      <c r="D21" s="153"/>
      <c r="F21" s="134"/>
      <c r="G21" s="154"/>
    </row>
    <row r="22" spans="1:7" s="148" customFormat="1" ht="15">
      <c r="A22" s="155"/>
      <c r="B22" s="40" t="s">
        <v>161</v>
      </c>
      <c r="C22" s="156"/>
      <c r="D22" s="153"/>
      <c r="G22" s="154"/>
    </row>
    <row r="23" spans="1:7" s="161" customFormat="1" ht="12">
      <c r="A23" s="157"/>
      <c r="B23" s="158"/>
      <c r="C23" s="159"/>
      <c r="D23" s="160" t="s">
        <v>162</v>
      </c>
      <c r="F23" s="162"/>
      <c r="G23" s="163"/>
    </row>
    <row r="24" spans="1:7" s="148" customFormat="1" ht="6.75" customHeight="1" thickBot="1">
      <c r="A24" s="155"/>
      <c r="B24" s="132"/>
      <c r="C24" s="156"/>
      <c r="D24" s="164"/>
      <c r="F24" s="134"/>
      <c r="G24" s="154"/>
    </row>
    <row r="25" spans="1:7" ht="13.5" thickBot="1">
      <c r="A25" s="149"/>
      <c r="B25" s="125" t="s">
        <v>19</v>
      </c>
      <c r="E25" s="208" t="s">
        <v>2</v>
      </c>
      <c r="F25" s="53"/>
      <c r="G25" s="151"/>
    </row>
    <row r="26" spans="1:7" ht="6.75" customHeight="1" thickBot="1">
      <c r="A26" s="149"/>
      <c r="F26" s="165"/>
      <c r="G26" s="151"/>
    </row>
    <row r="27" spans="1:7" ht="13.5" thickBot="1">
      <c r="A27" s="149"/>
      <c r="B27" s="125" t="s">
        <v>20</v>
      </c>
      <c r="E27" s="208" t="s">
        <v>2</v>
      </c>
      <c r="F27" s="53"/>
      <c r="G27" s="151"/>
    </row>
    <row r="28" spans="1:7" ht="6.75" customHeight="1" thickBot="1">
      <c r="A28" s="149"/>
      <c r="G28" s="151"/>
    </row>
    <row r="29" spans="1:7" ht="13.5" thickBot="1">
      <c r="A29" s="149"/>
      <c r="C29" s="125" t="s">
        <v>14</v>
      </c>
      <c r="F29" s="131" t="str">
        <f>IF(F27&gt;0,F25/F27,IF(F32&gt;0,F32,"N/A"))</f>
        <v>N/A</v>
      </c>
      <c r="G29" s="151"/>
    </row>
    <row r="30" spans="1:7" ht="6.75" customHeight="1">
      <c r="A30" s="149"/>
      <c r="G30" s="151"/>
    </row>
    <row r="31" spans="1:7" ht="13.5" thickBot="1">
      <c r="A31" s="149"/>
      <c r="B31" s="125" t="s">
        <v>21</v>
      </c>
      <c r="G31" s="151"/>
    </row>
    <row r="32" spans="1:7" ht="13.5" thickBot="1">
      <c r="A32" s="149"/>
      <c r="B32" s="125" t="s">
        <v>22</v>
      </c>
      <c r="E32" s="208" t="s">
        <v>2</v>
      </c>
      <c r="F32" s="14"/>
      <c r="G32" s="151"/>
    </row>
    <row r="33" spans="1:7" ht="6.75" customHeight="1">
      <c r="A33" s="149"/>
      <c r="G33" s="151"/>
    </row>
    <row r="34" spans="1:7" ht="15">
      <c r="A34" s="149"/>
      <c r="B34" s="199"/>
      <c r="C34" s="200"/>
      <c r="D34" s="201"/>
      <c r="G34" s="151"/>
    </row>
    <row r="35" spans="1:7" ht="15">
      <c r="A35" s="149"/>
      <c r="B35" s="202"/>
      <c r="C35" s="203"/>
      <c r="D35" s="204"/>
      <c r="G35" s="151"/>
    </row>
    <row r="36" spans="1:7" ht="15">
      <c r="A36" s="149"/>
      <c r="B36" s="202"/>
      <c r="C36" s="203"/>
      <c r="D36" s="204"/>
      <c r="G36" s="151"/>
    </row>
    <row r="37" spans="1:7" ht="15">
      <c r="A37" s="149"/>
      <c r="B37" s="202"/>
      <c r="C37" s="203"/>
      <c r="D37" s="204"/>
      <c r="G37" s="151"/>
    </row>
    <row r="38" spans="1:7" ht="15">
      <c r="A38" s="149"/>
      <c r="B38" s="202"/>
      <c r="C38" s="203"/>
      <c r="D38" s="204"/>
      <c r="G38" s="151"/>
    </row>
    <row r="39" spans="1:7" ht="15">
      <c r="A39" s="149"/>
      <c r="B39" s="202"/>
      <c r="C39" s="203"/>
      <c r="D39" s="204"/>
      <c r="G39" s="151"/>
    </row>
    <row r="40" spans="1:7" ht="15">
      <c r="A40" s="149"/>
      <c r="B40" s="205"/>
      <c r="C40" s="206"/>
      <c r="D40" s="207"/>
      <c r="G40" s="151"/>
    </row>
    <row r="41" spans="1:7" ht="6.75" customHeight="1" thickBot="1">
      <c r="A41" s="149"/>
      <c r="G41" s="151"/>
    </row>
    <row r="42" spans="1:7" ht="13.5" thickBot="1">
      <c r="A42" s="149"/>
      <c r="B42" s="125" t="s">
        <v>23</v>
      </c>
      <c r="E42" s="208" t="s">
        <v>2</v>
      </c>
      <c r="F42" s="53"/>
      <c r="G42" s="151"/>
    </row>
    <row r="43" spans="1:7" ht="6.75" customHeight="1" thickBot="1">
      <c r="A43" s="149"/>
      <c r="G43" s="151"/>
    </row>
    <row r="44" spans="1:7" ht="13.5" thickBot="1">
      <c r="A44" s="149"/>
      <c r="C44" s="150" t="s">
        <v>16</v>
      </c>
      <c r="F44" s="133" t="str">
        <f>IF(F42=0," ",IF(F32="Yes",1,IF(F32="No",0,IF(F29/F42&gt;=1,1,IF(F29/F42&gt;=0.75,0.75,IF(F29/F42&gt;=0.5,0.5,IF(F29/F42&gt;=0.25,0.25,0)))))))</f>
        <v xml:space="preserve"> </v>
      </c>
      <c r="G44" s="151"/>
    </row>
    <row r="45" spans="1:7" ht="6.75" customHeight="1">
      <c r="A45" s="166"/>
      <c r="B45" s="167"/>
      <c r="C45" s="167"/>
      <c r="D45" s="168"/>
      <c r="E45" s="167"/>
      <c r="F45" s="169"/>
      <c r="G45" s="170"/>
    </row>
    <row r="46" spans="1:7" s="148" customFormat="1" ht="15">
      <c r="A46" s="142"/>
      <c r="B46" s="143"/>
      <c r="C46" s="143"/>
      <c r="D46" s="144"/>
      <c r="E46" s="145"/>
      <c r="F46" s="146"/>
      <c r="G46" s="147"/>
    </row>
    <row r="47" spans="1:7" s="148" customFormat="1" ht="15">
      <c r="A47" s="155"/>
      <c r="B47" s="40" t="s">
        <v>161</v>
      </c>
      <c r="C47" s="156"/>
      <c r="D47" s="153"/>
      <c r="G47" s="154"/>
    </row>
    <row r="48" spans="1:7" s="161" customFormat="1" ht="12">
      <c r="A48" s="157"/>
      <c r="B48" s="158"/>
      <c r="C48" s="159"/>
      <c r="D48" s="160" t="s">
        <v>162</v>
      </c>
      <c r="F48" s="162"/>
      <c r="G48" s="163"/>
    </row>
    <row r="49" spans="1:7" s="148" customFormat="1" ht="6.75" customHeight="1" thickBot="1">
      <c r="A49" s="155"/>
      <c r="B49" s="132"/>
      <c r="C49" s="156"/>
      <c r="D49" s="164"/>
      <c r="F49" s="134"/>
      <c r="G49" s="154"/>
    </row>
    <row r="50" spans="1:7" ht="13.5" thickBot="1">
      <c r="A50" s="149"/>
      <c r="B50" s="125" t="s">
        <v>19</v>
      </c>
      <c r="E50" s="208" t="s">
        <v>2</v>
      </c>
      <c r="F50" s="53"/>
      <c r="G50" s="151"/>
    </row>
    <row r="51" spans="1:7" ht="6.75" customHeight="1" thickBot="1">
      <c r="A51" s="149"/>
      <c r="F51" s="165"/>
      <c r="G51" s="151"/>
    </row>
    <row r="52" spans="1:7" ht="13.5" thickBot="1">
      <c r="A52" s="149"/>
      <c r="B52" s="125" t="s">
        <v>20</v>
      </c>
      <c r="E52" s="208" t="s">
        <v>2</v>
      </c>
      <c r="F52" s="53"/>
      <c r="G52" s="151"/>
    </row>
    <row r="53" spans="1:7" ht="6.75" customHeight="1" thickBot="1">
      <c r="A53" s="149"/>
      <c r="G53" s="151"/>
    </row>
    <row r="54" spans="1:7" ht="13.5" thickBot="1">
      <c r="A54" s="149"/>
      <c r="C54" s="125" t="s">
        <v>14</v>
      </c>
      <c r="F54" s="131" t="str">
        <f>IF(F52&gt;0,F50/F52,IF(F57&gt;0,F57,"N/A"))</f>
        <v>N/A</v>
      </c>
      <c r="G54" s="151"/>
    </row>
    <row r="55" spans="1:7" ht="6.75" customHeight="1">
      <c r="A55" s="149"/>
      <c r="G55" s="151"/>
    </row>
    <row r="56" spans="1:7" ht="13.5" thickBot="1">
      <c r="A56" s="149"/>
      <c r="B56" s="125" t="s">
        <v>21</v>
      </c>
      <c r="G56" s="151"/>
    </row>
    <row r="57" spans="1:7" ht="13.5" thickBot="1">
      <c r="A57" s="149"/>
      <c r="B57" s="125" t="s">
        <v>22</v>
      </c>
      <c r="E57" s="208" t="s">
        <v>2</v>
      </c>
      <c r="F57" s="14"/>
      <c r="G57" s="151"/>
    </row>
    <row r="58" spans="1:7" ht="6.75" customHeight="1">
      <c r="A58" s="149"/>
      <c r="G58" s="151"/>
    </row>
    <row r="59" spans="1:7" ht="15">
      <c r="A59" s="149"/>
      <c r="B59" s="199"/>
      <c r="C59" s="200"/>
      <c r="D59" s="201"/>
      <c r="G59" s="151"/>
    </row>
    <row r="60" spans="1:7" ht="15">
      <c r="A60" s="149"/>
      <c r="B60" s="202"/>
      <c r="C60" s="203"/>
      <c r="D60" s="204"/>
      <c r="G60" s="151"/>
    </row>
    <row r="61" spans="1:7" ht="15">
      <c r="A61" s="149"/>
      <c r="B61" s="202"/>
      <c r="C61" s="203"/>
      <c r="D61" s="204"/>
      <c r="G61" s="151"/>
    </row>
    <row r="62" spans="1:7" ht="15">
      <c r="A62" s="149"/>
      <c r="B62" s="202"/>
      <c r="C62" s="203"/>
      <c r="D62" s="204"/>
      <c r="G62" s="151"/>
    </row>
    <row r="63" spans="1:7" ht="15">
      <c r="A63" s="149"/>
      <c r="B63" s="202"/>
      <c r="C63" s="203"/>
      <c r="D63" s="204"/>
      <c r="G63" s="151"/>
    </row>
    <row r="64" spans="1:7" ht="15">
      <c r="A64" s="149"/>
      <c r="B64" s="202"/>
      <c r="C64" s="203"/>
      <c r="D64" s="204"/>
      <c r="G64" s="151"/>
    </row>
    <row r="65" spans="1:7" ht="15">
      <c r="A65" s="149"/>
      <c r="B65" s="205"/>
      <c r="C65" s="206"/>
      <c r="D65" s="207"/>
      <c r="G65" s="151"/>
    </row>
    <row r="66" spans="1:7" ht="6.75" customHeight="1" thickBot="1">
      <c r="A66" s="149"/>
      <c r="G66" s="151"/>
    </row>
    <row r="67" spans="1:7" ht="13.5" thickBot="1">
      <c r="A67" s="149"/>
      <c r="B67" s="125" t="s">
        <v>23</v>
      </c>
      <c r="E67" s="208" t="s">
        <v>2</v>
      </c>
      <c r="F67" s="53"/>
      <c r="G67" s="151"/>
    </row>
    <row r="68" spans="1:7" ht="6.75" customHeight="1" thickBot="1">
      <c r="A68" s="149"/>
      <c r="G68" s="151"/>
    </row>
    <row r="69" spans="1:7" ht="13.5" thickBot="1">
      <c r="A69" s="149"/>
      <c r="C69" s="150" t="s">
        <v>16</v>
      </c>
      <c r="F69" s="133" t="str">
        <f>IF(F67=0," ",IF(F57="Yes",1,IF(F57="No",0,IF(F54/F67&gt;=1,1,IF(F54/F67&gt;=0.75,0.75,IF(F54/F67&gt;=0.5,0.5,IF(F54/F67&gt;=0.25,0.25,0)))))))</f>
        <v xml:space="preserve"> </v>
      </c>
      <c r="G69" s="151"/>
    </row>
    <row r="70" spans="1:7" ht="6.75" customHeight="1">
      <c r="A70" s="166"/>
      <c r="B70" s="167"/>
      <c r="C70" s="167"/>
      <c r="D70" s="168"/>
      <c r="E70" s="167"/>
      <c r="F70" s="169"/>
      <c r="G70" s="170"/>
    </row>
    <row r="71" spans="1:7" s="148" customFormat="1" ht="15">
      <c r="A71" s="142"/>
      <c r="B71" s="143"/>
      <c r="C71" s="143"/>
      <c r="D71" s="144"/>
      <c r="E71" s="145"/>
      <c r="F71" s="146"/>
      <c r="G71" s="147"/>
    </row>
    <row r="72" spans="1:7" s="148" customFormat="1" ht="15">
      <c r="A72" s="155"/>
      <c r="B72" s="40" t="s">
        <v>161</v>
      </c>
      <c r="C72" s="156"/>
      <c r="D72" s="153"/>
      <c r="G72" s="154"/>
    </row>
    <row r="73" spans="1:7" s="161" customFormat="1" ht="12">
      <c r="A73" s="157"/>
      <c r="B73" s="158"/>
      <c r="C73" s="159"/>
      <c r="D73" s="160" t="s">
        <v>162</v>
      </c>
      <c r="F73" s="162"/>
      <c r="G73" s="163"/>
    </row>
    <row r="74" spans="1:7" s="148" customFormat="1" ht="6.75" customHeight="1" thickBot="1">
      <c r="A74" s="155"/>
      <c r="B74" s="132"/>
      <c r="C74" s="156"/>
      <c r="D74" s="164"/>
      <c r="F74" s="134"/>
      <c r="G74" s="154"/>
    </row>
    <row r="75" spans="1:7" ht="13.5" thickBot="1">
      <c r="A75" s="149"/>
      <c r="B75" s="125" t="s">
        <v>19</v>
      </c>
      <c r="E75" s="208" t="s">
        <v>2</v>
      </c>
      <c r="F75" s="53"/>
      <c r="G75" s="151"/>
    </row>
    <row r="76" spans="1:7" ht="6.75" customHeight="1" thickBot="1">
      <c r="A76" s="149"/>
      <c r="F76" s="165"/>
      <c r="G76" s="151"/>
    </row>
    <row r="77" spans="1:7" ht="13.5" thickBot="1">
      <c r="A77" s="149"/>
      <c r="B77" s="125" t="s">
        <v>20</v>
      </c>
      <c r="E77" s="208" t="s">
        <v>2</v>
      </c>
      <c r="F77" s="53"/>
      <c r="G77" s="151"/>
    </row>
    <row r="78" spans="1:7" ht="6.75" customHeight="1" thickBot="1">
      <c r="A78" s="149"/>
      <c r="G78" s="151"/>
    </row>
    <row r="79" spans="1:7" ht="13.5" thickBot="1">
      <c r="A79" s="149"/>
      <c r="C79" s="125" t="s">
        <v>14</v>
      </c>
      <c r="F79" s="131" t="str">
        <f>IF(F77&gt;0,F75/F77,IF(F82&gt;0,F82,"N/A"))</f>
        <v>N/A</v>
      </c>
      <c r="G79" s="151"/>
    </row>
    <row r="80" spans="1:7" ht="6.75" customHeight="1">
      <c r="A80" s="149"/>
      <c r="G80" s="151"/>
    </row>
    <row r="81" spans="1:7" ht="13.5" thickBot="1">
      <c r="A81" s="149"/>
      <c r="B81" s="125" t="s">
        <v>21</v>
      </c>
      <c r="G81" s="151"/>
    </row>
    <row r="82" spans="1:7" ht="13.5" thickBot="1">
      <c r="A82" s="149"/>
      <c r="B82" s="125" t="s">
        <v>22</v>
      </c>
      <c r="E82" s="208" t="s">
        <v>2</v>
      </c>
      <c r="F82" s="14"/>
      <c r="G82" s="151"/>
    </row>
    <row r="83" spans="1:7" ht="6.75" customHeight="1">
      <c r="A83" s="149"/>
      <c r="G83" s="151"/>
    </row>
    <row r="84" spans="1:7" ht="15">
      <c r="A84" s="149"/>
      <c r="B84" s="199"/>
      <c r="C84" s="200"/>
      <c r="D84" s="201"/>
      <c r="G84" s="151"/>
    </row>
    <row r="85" spans="1:7" ht="15">
      <c r="A85" s="149"/>
      <c r="B85" s="202"/>
      <c r="C85" s="203"/>
      <c r="D85" s="204"/>
      <c r="G85" s="151"/>
    </row>
    <row r="86" spans="1:7" ht="15">
      <c r="A86" s="149"/>
      <c r="B86" s="202"/>
      <c r="C86" s="203"/>
      <c r="D86" s="204"/>
      <c r="G86" s="151"/>
    </row>
    <row r="87" spans="1:7" ht="15">
      <c r="A87" s="149"/>
      <c r="B87" s="202"/>
      <c r="C87" s="203"/>
      <c r="D87" s="204"/>
      <c r="G87" s="151"/>
    </row>
    <row r="88" spans="1:7" ht="15">
      <c r="A88" s="149"/>
      <c r="B88" s="202"/>
      <c r="C88" s="203"/>
      <c r="D88" s="204"/>
      <c r="G88" s="151"/>
    </row>
    <row r="89" spans="1:7" ht="15">
      <c r="A89" s="149"/>
      <c r="B89" s="202"/>
      <c r="C89" s="203"/>
      <c r="D89" s="204"/>
      <c r="G89" s="151"/>
    </row>
    <row r="90" spans="1:7" ht="15">
      <c r="A90" s="149"/>
      <c r="B90" s="205"/>
      <c r="C90" s="206"/>
      <c r="D90" s="207"/>
      <c r="G90" s="151"/>
    </row>
    <row r="91" spans="1:7" ht="6.75" customHeight="1" thickBot="1">
      <c r="A91" s="149"/>
      <c r="G91" s="151"/>
    </row>
    <row r="92" spans="1:7" ht="13.5" thickBot="1">
      <c r="A92" s="149"/>
      <c r="B92" s="125" t="s">
        <v>23</v>
      </c>
      <c r="E92" s="208" t="s">
        <v>2</v>
      </c>
      <c r="F92" s="53"/>
      <c r="G92" s="151"/>
    </row>
    <row r="93" spans="1:7" ht="6.75" customHeight="1" thickBot="1">
      <c r="A93" s="149"/>
      <c r="G93" s="151"/>
    </row>
    <row r="94" spans="1:7" ht="13.5" thickBot="1">
      <c r="A94" s="149"/>
      <c r="C94" s="150" t="s">
        <v>16</v>
      </c>
      <c r="F94" s="133" t="str">
        <f>IF(F92=0," ",IF(F82="Yes",1,IF(F82="No",0,IF(F79/F92&gt;=1,1,IF(F79/F92&gt;=0.75,0.75,IF(F79/F92&gt;=0.5,0.5,IF(F79/F92&gt;=0.25,0.25,0)))))))</f>
        <v xml:space="preserve"> </v>
      </c>
      <c r="G94" s="151"/>
    </row>
    <row r="95" spans="1:7" ht="6.75" customHeight="1">
      <c r="A95" s="166"/>
      <c r="B95" s="167"/>
      <c r="C95" s="167"/>
      <c r="D95" s="168"/>
      <c r="E95" s="167"/>
      <c r="F95" s="169"/>
      <c r="G95" s="170"/>
    </row>
    <row r="96" spans="1:7" s="148" customFormat="1" ht="15">
      <c r="A96" s="142"/>
      <c r="B96" s="143"/>
      <c r="C96" s="143"/>
      <c r="D96" s="144"/>
      <c r="E96" s="145"/>
      <c r="F96" s="146"/>
      <c r="G96" s="147"/>
    </row>
    <row r="97" spans="1:7" s="148" customFormat="1" ht="15">
      <c r="A97" s="155"/>
      <c r="B97" s="40" t="s">
        <v>161</v>
      </c>
      <c r="C97" s="156"/>
      <c r="D97" s="153"/>
      <c r="G97" s="154"/>
    </row>
    <row r="98" spans="1:7" s="161" customFormat="1" ht="12">
      <c r="A98" s="157"/>
      <c r="B98" s="158"/>
      <c r="C98" s="159"/>
      <c r="D98" s="160" t="s">
        <v>162</v>
      </c>
      <c r="F98" s="162"/>
      <c r="G98" s="163"/>
    </row>
    <row r="99" spans="1:7" s="148" customFormat="1" ht="6.75" customHeight="1" thickBot="1">
      <c r="A99" s="155"/>
      <c r="B99" s="132"/>
      <c r="C99" s="156"/>
      <c r="D99" s="164"/>
      <c r="F99" s="134"/>
      <c r="G99" s="154"/>
    </row>
    <row r="100" spans="1:7" ht="13.5" thickBot="1">
      <c r="A100" s="149"/>
      <c r="B100" s="125" t="s">
        <v>19</v>
      </c>
      <c r="E100" s="208" t="s">
        <v>2</v>
      </c>
      <c r="F100" s="53"/>
      <c r="G100" s="151"/>
    </row>
    <row r="101" spans="1:7" ht="6.75" customHeight="1" thickBot="1">
      <c r="A101" s="149"/>
      <c r="F101" s="165"/>
      <c r="G101" s="151"/>
    </row>
    <row r="102" spans="1:7" ht="13.5" thickBot="1">
      <c r="A102" s="149"/>
      <c r="B102" s="125" t="s">
        <v>20</v>
      </c>
      <c r="E102" s="208" t="s">
        <v>2</v>
      </c>
      <c r="F102" s="53"/>
      <c r="G102" s="151"/>
    </row>
    <row r="103" spans="1:7" ht="6.75" customHeight="1" thickBot="1">
      <c r="A103" s="149"/>
      <c r="G103" s="151"/>
    </row>
    <row r="104" spans="1:7" ht="13.5" thickBot="1">
      <c r="A104" s="149"/>
      <c r="C104" s="125" t="s">
        <v>14</v>
      </c>
      <c r="F104" s="131" t="str">
        <f>IF(F102&gt;0,F100/F102,IF(F107&gt;0,F107,"N/A"))</f>
        <v>N/A</v>
      </c>
      <c r="G104" s="151"/>
    </row>
    <row r="105" spans="1:7" ht="6.75" customHeight="1">
      <c r="A105" s="149"/>
      <c r="G105" s="151"/>
    </row>
    <row r="106" spans="1:7" ht="13.5" thickBot="1">
      <c r="A106" s="149"/>
      <c r="B106" s="125" t="s">
        <v>21</v>
      </c>
      <c r="G106" s="151"/>
    </row>
    <row r="107" spans="1:7" ht="13.5" thickBot="1">
      <c r="A107" s="149"/>
      <c r="B107" s="125" t="s">
        <v>22</v>
      </c>
      <c r="E107" s="208" t="s">
        <v>2</v>
      </c>
      <c r="F107" s="14"/>
      <c r="G107" s="151"/>
    </row>
    <row r="108" spans="1:7" ht="6.75" customHeight="1">
      <c r="A108" s="149"/>
      <c r="G108" s="151"/>
    </row>
    <row r="109" spans="1:7" ht="15">
      <c r="A109" s="149"/>
      <c r="B109" s="199"/>
      <c r="C109" s="200"/>
      <c r="D109" s="201"/>
      <c r="G109" s="151"/>
    </row>
    <row r="110" spans="1:7" ht="15">
      <c r="A110" s="149"/>
      <c r="B110" s="202"/>
      <c r="C110" s="203"/>
      <c r="D110" s="204"/>
      <c r="G110" s="151"/>
    </row>
    <row r="111" spans="1:7" ht="15">
      <c r="A111" s="149"/>
      <c r="B111" s="202"/>
      <c r="C111" s="203"/>
      <c r="D111" s="204"/>
      <c r="G111" s="151"/>
    </row>
    <row r="112" spans="1:7" ht="15">
      <c r="A112" s="149"/>
      <c r="B112" s="202"/>
      <c r="C112" s="203"/>
      <c r="D112" s="204"/>
      <c r="G112" s="151"/>
    </row>
    <row r="113" spans="1:7" ht="15">
      <c r="A113" s="149"/>
      <c r="B113" s="202"/>
      <c r="C113" s="203"/>
      <c r="D113" s="204"/>
      <c r="G113" s="151"/>
    </row>
    <row r="114" spans="1:7" ht="15">
      <c r="A114" s="149"/>
      <c r="B114" s="202"/>
      <c r="C114" s="203"/>
      <c r="D114" s="204"/>
      <c r="G114" s="151"/>
    </row>
    <row r="115" spans="1:7" ht="15">
      <c r="A115" s="149"/>
      <c r="B115" s="205"/>
      <c r="C115" s="206"/>
      <c r="D115" s="207"/>
      <c r="G115" s="151"/>
    </row>
    <row r="116" spans="1:7" ht="6.75" customHeight="1" thickBot="1">
      <c r="A116" s="149"/>
      <c r="G116" s="151"/>
    </row>
    <row r="117" spans="1:7" ht="13.5" thickBot="1">
      <c r="A117" s="149"/>
      <c r="B117" s="125" t="s">
        <v>23</v>
      </c>
      <c r="E117" s="208" t="s">
        <v>2</v>
      </c>
      <c r="F117" s="53"/>
      <c r="G117" s="151"/>
    </row>
    <row r="118" spans="1:7" ht="6.75" customHeight="1" thickBot="1">
      <c r="A118" s="149"/>
      <c r="G118" s="151"/>
    </row>
    <row r="119" spans="1:7" ht="13.5" thickBot="1">
      <c r="A119" s="149"/>
      <c r="C119" s="150" t="s">
        <v>16</v>
      </c>
      <c r="F119" s="133" t="str">
        <f>IF(F117=0," ",IF(F107="Yes",1,IF(F107="No",0,IF(F104/F117&gt;=1,1,IF(F104/F117&gt;=0.75,0.75,IF(F104/F117&gt;=0.5,0.5,IF(F104/F117&gt;=0.25,0.25,0)))))))</f>
        <v xml:space="preserve"> </v>
      </c>
      <c r="G119" s="151"/>
    </row>
    <row r="120" spans="1:7" ht="6.75" customHeight="1">
      <c r="A120" s="166"/>
      <c r="B120" s="167"/>
      <c r="C120" s="167"/>
      <c r="D120" s="168"/>
      <c r="E120" s="167"/>
      <c r="F120" s="169"/>
      <c r="G120" s="170"/>
    </row>
    <row r="121" spans="1:7" s="148" customFormat="1" ht="15">
      <c r="A121" s="142"/>
      <c r="B121" s="143"/>
      <c r="C121" s="143"/>
      <c r="D121" s="144"/>
      <c r="E121" s="145"/>
      <c r="F121" s="146"/>
      <c r="G121" s="147"/>
    </row>
    <row r="122" spans="1:7" s="148" customFormat="1" ht="15">
      <c r="A122" s="155"/>
      <c r="B122" s="40" t="s">
        <v>161</v>
      </c>
      <c r="C122" s="156"/>
      <c r="D122" s="153"/>
      <c r="G122" s="154"/>
    </row>
    <row r="123" spans="1:7" s="161" customFormat="1" ht="12">
      <c r="A123" s="157"/>
      <c r="B123" s="158"/>
      <c r="C123" s="159"/>
      <c r="D123" s="160" t="s">
        <v>162</v>
      </c>
      <c r="F123" s="162"/>
      <c r="G123" s="163"/>
    </row>
    <row r="124" spans="1:7" s="148" customFormat="1" ht="6.75" customHeight="1" thickBot="1">
      <c r="A124" s="155"/>
      <c r="B124" s="132"/>
      <c r="C124" s="156"/>
      <c r="D124" s="164"/>
      <c r="F124" s="134"/>
      <c r="G124" s="154"/>
    </row>
    <row r="125" spans="1:7" ht="13.5" thickBot="1">
      <c r="A125" s="149"/>
      <c r="B125" s="125" t="s">
        <v>19</v>
      </c>
      <c r="E125" s="208" t="s">
        <v>2</v>
      </c>
      <c r="F125" s="53"/>
      <c r="G125" s="151"/>
    </row>
    <row r="126" spans="1:7" ht="6.75" customHeight="1" thickBot="1">
      <c r="A126" s="149"/>
      <c r="F126" s="165"/>
      <c r="G126" s="151"/>
    </row>
    <row r="127" spans="1:7" ht="13.5" thickBot="1">
      <c r="A127" s="149"/>
      <c r="B127" s="125" t="s">
        <v>20</v>
      </c>
      <c r="E127" s="208" t="s">
        <v>2</v>
      </c>
      <c r="F127" s="53"/>
      <c r="G127" s="151"/>
    </row>
    <row r="128" spans="1:7" ht="6.75" customHeight="1" thickBot="1">
      <c r="A128" s="149"/>
      <c r="G128" s="151"/>
    </row>
    <row r="129" spans="1:7" ht="13.5" thickBot="1">
      <c r="A129" s="149"/>
      <c r="C129" s="125" t="s">
        <v>14</v>
      </c>
      <c r="F129" s="131" t="str">
        <f>IF(F127&gt;0,F125/F127,IF(F132&gt;0,F132,"N/A"))</f>
        <v>N/A</v>
      </c>
      <c r="G129" s="151"/>
    </row>
    <row r="130" spans="1:7" ht="6.75" customHeight="1">
      <c r="A130" s="149"/>
      <c r="G130" s="151"/>
    </row>
    <row r="131" spans="1:7" ht="13.5" thickBot="1">
      <c r="A131" s="149"/>
      <c r="B131" s="125" t="s">
        <v>21</v>
      </c>
      <c r="G131" s="151"/>
    </row>
    <row r="132" spans="1:7" ht="13.5" thickBot="1">
      <c r="A132" s="149"/>
      <c r="B132" s="125" t="s">
        <v>22</v>
      </c>
      <c r="E132" s="208" t="s">
        <v>2</v>
      </c>
      <c r="F132" s="14"/>
      <c r="G132" s="151"/>
    </row>
    <row r="133" spans="1:7" ht="6.75" customHeight="1">
      <c r="A133" s="149"/>
      <c r="G133" s="151"/>
    </row>
    <row r="134" spans="1:7" ht="15">
      <c r="A134" s="149"/>
      <c r="B134" s="199"/>
      <c r="C134" s="200"/>
      <c r="D134" s="201"/>
      <c r="G134" s="151"/>
    </row>
    <row r="135" spans="1:7" ht="15">
      <c r="A135" s="149"/>
      <c r="B135" s="202"/>
      <c r="C135" s="203"/>
      <c r="D135" s="204"/>
      <c r="G135" s="151"/>
    </row>
    <row r="136" spans="1:7" ht="15">
      <c r="A136" s="149"/>
      <c r="B136" s="202"/>
      <c r="C136" s="203"/>
      <c r="D136" s="204"/>
      <c r="G136" s="151"/>
    </row>
    <row r="137" spans="1:7" ht="15">
      <c r="A137" s="149"/>
      <c r="B137" s="202"/>
      <c r="C137" s="203"/>
      <c r="D137" s="204"/>
      <c r="G137" s="151"/>
    </row>
    <row r="138" spans="1:7" ht="15">
      <c r="A138" s="149"/>
      <c r="B138" s="202"/>
      <c r="C138" s="203"/>
      <c r="D138" s="204"/>
      <c r="G138" s="151"/>
    </row>
    <row r="139" spans="1:7" ht="15">
      <c r="A139" s="149"/>
      <c r="B139" s="202"/>
      <c r="C139" s="203"/>
      <c r="D139" s="204"/>
      <c r="G139" s="151"/>
    </row>
    <row r="140" spans="1:7" ht="15">
      <c r="A140" s="149"/>
      <c r="B140" s="205"/>
      <c r="C140" s="206"/>
      <c r="D140" s="207"/>
      <c r="G140" s="151"/>
    </row>
    <row r="141" spans="1:7" ht="6.75" customHeight="1" thickBot="1">
      <c r="A141" s="149"/>
      <c r="G141" s="151"/>
    </row>
    <row r="142" spans="1:7" ht="13.5" thickBot="1">
      <c r="A142" s="149"/>
      <c r="B142" s="125" t="s">
        <v>23</v>
      </c>
      <c r="E142" s="208" t="s">
        <v>2</v>
      </c>
      <c r="F142" s="53"/>
      <c r="G142" s="151"/>
    </row>
    <row r="143" spans="1:7" ht="6.75" customHeight="1" thickBot="1">
      <c r="A143" s="149"/>
      <c r="G143" s="151"/>
    </row>
    <row r="144" spans="1:7" ht="13.5" thickBot="1">
      <c r="A144" s="149"/>
      <c r="C144" s="150" t="s">
        <v>16</v>
      </c>
      <c r="F144" s="133" t="str">
        <f>IF(F142=0," ",IF(F132="Yes",1,IF(F132="No",0,IF(F129/F142&gt;=1,1,IF(F129/F142&gt;=0.75,0.75,IF(F129/F142&gt;=0.5,0.5,IF(F129/F142&gt;=0.25,0.25,0)))))))</f>
        <v xml:space="preserve"> </v>
      </c>
      <c r="G144" s="151"/>
    </row>
    <row r="145" spans="1:7" ht="6.75" customHeight="1">
      <c r="A145" s="166"/>
      <c r="B145" s="167"/>
      <c r="C145" s="167"/>
      <c r="D145" s="168"/>
      <c r="E145" s="167"/>
      <c r="F145" s="169"/>
      <c r="G145" s="170"/>
    </row>
    <row r="146" spans="1:7" s="148" customFormat="1" ht="15">
      <c r="A146" s="142"/>
      <c r="B146" s="143"/>
      <c r="C146" s="143"/>
      <c r="D146" s="144"/>
      <c r="E146" s="145"/>
      <c r="F146" s="146"/>
      <c r="G146" s="147"/>
    </row>
    <row r="147" spans="1:7" s="148" customFormat="1" ht="15">
      <c r="A147" s="155"/>
      <c r="B147" s="40" t="s">
        <v>163</v>
      </c>
      <c r="C147" s="156"/>
      <c r="D147" s="153"/>
      <c r="G147" s="154"/>
    </row>
    <row r="148" spans="1:7" s="161" customFormat="1" ht="12">
      <c r="A148" s="157"/>
      <c r="B148" s="158"/>
      <c r="C148" s="159"/>
      <c r="D148" s="160" t="s">
        <v>162</v>
      </c>
      <c r="F148" s="162"/>
      <c r="G148" s="163"/>
    </row>
    <row r="149" spans="1:7" s="148" customFormat="1" ht="6.75" customHeight="1" thickBot="1">
      <c r="A149" s="155"/>
      <c r="B149" s="132"/>
      <c r="C149" s="156"/>
      <c r="D149" s="164"/>
      <c r="F149" s="134"/>
      <c r="G149" s="154"/>
    </row>
    <row r="150" spans="1:7" ht="13.5" thickBot="1">
      <c r="A150" s="149"/>
      <c r="B150" s="125" t="s">
        <v>19</v>
      </c>
      <c r="E150" s="208" t="s">
        <v>2</v>
      </c>
      <c r="F150" s="53"/>
      <c r="G150" s="151"/>
    </row>
    <row r="151" spans="1:7" ht="6.75" customHeight="1" thickBot="1">
      <c r="A151" s="149"/>
      <c r="F151" s="165"/>
      <c r="G151" s="151"/>
    </row>
    <row r="152" spans="1:7" ht="13.5" thickBot="1">
      <c r="A152" s="149"/>
      <c r="B152" s="125" t="s">
        <v>20</v>
      </c>
      <c r="E152" s="208" t="s">
        <v>2</v>
      </c>
      <c r="F152" s="53"/>
      <c r="G152" s="151"/>
    </row>
    <row r="153" spans="1:7" ht="6.75" customHeight="1" thickBot="1">
      <c r="A153" s="149"/>
      <c r="G153" s="151"/>
    </row>
    <row r="154" spans="1:7" ht="13.5" thickBot="1">
      <c r="A154" s="149"/>
      <c r="C154" s="125" t="s">
        <v>14</v>
      </c>
      <c r="F154" s="131" t="str">
        <f>IF(F152&gt;0,F150/F152,IF(F157&gt;0,F157,"N/A"))</f>
        <v>N/A</v>
      </c>
      <c r="G154" s="151"/>
    </row>
    <row r="155" spans="1:7" ht="6.75" customHeight="1">
      <c r="A155" s="149"/>
      <c r="G155" s="151"/>
    </row>
    <row r="156" spans="1:7" ht="13.5" thickBot="1">
      <c r="A156" s="149"/>
      <c r="B156" s="125" t="s">
        <v>21</v>
      </c>
      <c r="G156" s="151"/>
    </row>
    <row r="157" spans="1:7" ht="13.5" thickBot="1">
      <c r="A157" s="149"/>
      <c r="B157" s="125" t="s">
        <v>22</v>
      </c>
      <c r="E157" s="208" t="s">
        <v>2</v>
      </c>
      <c r="F157" s="14"/>
      <c r="G157" s="151"/>
    </row>
    <row r="158" spans="1:7" ht="6.75" customHeight="1">
      <c r="A158" s="149"/>
      <c r="G158" s="151"/>
    </row>
    <row r="159" spans="1:7" ht="15">
      <c r="A159" s="149"/>
      <c r="B159" s="199"/>
      <c r="C159" s="200"/>
      <c r="D159" s="201"/>
      <c r="G159" s="151"/>
    </row>
    <row r="160" spans="1:7" ht="15">
      <c r="A160" s="149"/>
      <c r="B160" s="202"/>
      <c r="C160" s="203"/>
      <c r="D160" s="204"/>
      <c r="G160" s="151"/>
    </row>
    <row r="161" spans="1:7" ht="15">
      <c r="A161" s="149"/>
      <c r="B161" s="202"/>
      <c r="C161" s="203"/>
      <c r="D161" s="204"/>
      <c r="G161" s="151"/>
    </row>
    <row r="162" spans="1:7" ht="15">
      <c r="A162" s="149"/>
      <c r="B162" s="202"/>
      <c r="C162" s="203"/>
      <c r="D162" s="204"/>
      <c r="G162" s="151"/>
    </row>
    <row r="163" spans="1:7" ht="15">
      <c r="A163" s="149"/>
      <c r="B163" s="202"/>
      <c r="C163" s="203"/>
      <c r="D163" s="204"/>
      <c r="G163" s="151"/>
    </row>
    <row r="164" spans="1:7" ht="15">
      <c r="A164" s="149"/>
      <c r="B164" s="202"/>
      <c r="C164" s="203"/>
      <c r="D164" s="204"/>
      <c r="G164" s="151"/>
    </row>
    <row r="165" spans="1:7" ht="15">
      <c r="A165" s="149"/>
      <c r="B165" s="205"/>
      <c r="C165" s="206"/>
      <c r="D165" s="207"/>
      <c r="G165" s="151"/>
    </row>
    <row r="166" spans="1:7" ht="6.75" customHeight="1" thickBot="1">
      <c r="A166" s="149"/>
      <c r="G166" s="151"/>
    </row>
    <row r="167" spans="1:7" ht="13.5" thickBot="1">
      <c r="A167" s="149"/>
      <c r="B167" s="125" t="s">
        <v>23</v>
      </c>
      <c r="E167" s="208" t="s">
        <v>2</v>
      </c>
      <c r="F167" s="53"/>
      <c r="G167" s="151"/>
    </row>
    <row r="168" spans="1:7" ht="6.75" customHeight="1" thickBot="1">
      <c r="A168" s="149"/>
      <c r="G168" s="151"/>
    </row>
    <row r="169" spans="1:7" ht="13.5" thickBot="1">
      <c r="A169" s="149"/>
      <c r="C169" s="150" t="s">
        <v>16</v>
      </c>
      <c r="F169" s="133" t="str">
        <f>IF(F167=0," ",IF(F157="Yes",1,IF(F157="No",0,IF(F154/F167&gt;=1,1,IF(F154/F167&gt;=0.75,0.75,IF(F154/F167&gt;=0.5,0.5,IF(F154/F167&gt;=0.25,0.25,0)))))))</f>
        <v xml:space="preserve"> </v>
      </c>
      <c r="G169" s="151"/>
    </row>
    <row r="170" spans="1:7" ht="6.75" customHeight="1">
      <c r="A170" s="166"/>
      <c r="B170" s="167"/>
      <c r="C170" s="167"/>
      <c r="D170" s="168"/>
      <c r="E170" s="167"/>
      <c r="F170" s="169"/>
      <c r="G170" s="170"/>
    </row>
    <row r="171" spans="1:7" s="148" customFormat="1" ht="15">
      <c r="A171" s="142"/>
      <c r="B171" s="143"/>
      <c r="C171" s="143"/>
      <c r="D171" s="144"/>
      <c r="E171" s="145"/>
      <c r="F171" s="146"/>
      <c r="G171" s="147"/>
    </row>
    <row r="172" spans="1:7" s="148" customFormat="1" ht="15">
      <c r="A172" s="155"/>
      <c r="B172" s="40" t="s">
        <v>163</v>
      </c>
      <c r="C172" s="156"/>
      <c r="D172" s="153"/>
      <c r="G172" s="154"/>
    </row>
    <row r="173" spans="1:7" s="161" customFormat="1" ht="12">
      <c r="A173" s="157"/>
      <c r="B173" s="158"/>
      <c r="C173" s="159"/>
      <c r="D173" s="160" t="s">
        <v>162</v>
      </c>
      <c r="F173" s="162"/>
      <c r="G173" s="163"/>
    </row>
    <row r="174" spans="1:7" s="148" customFormat="1" ht="6.75" customHeight="1" thickBot="1">
      <c r="A174" s="155"/>
      <c r="B174" s="132"/>
      <c r="C174" s="156"/>
      <c r="D174" s="164"/>
      <c r="F174" s="134"/>
      <c r="G174" s="154"/>
    </row>
    <row r="175" spans="1:7" ht="13.5" thickBot="1">
      <c r="A175" s="149"/>
      <c r="B175" s="125" t="s">
        <v>19</v>
      </c>
      <c r="E175" s="208" t="s">
        <v>2</v>
      </c>
      <c r="F175" s="53"/>
      <c r="G175" s="151"/>
    </row>
    <row r="176" spans="1:7" ht="6.75" customHeight="1" thickBot="1">
      <c r="A176" s="149"/>
      <c r="F176" s="165"/>
      <c r="G176" s="151"/>
    </row>
    <row r="177" spans="1:7" ht="13.5" thickBot="1">
      <c r="A177" s="149"/>
      <c r="B177" s="125" t="s">
        <v>20</v>
      </c>
      <c r="E177" s="208" t="s">
        <v>2</v>
      </c>
      <c r="F177" s="53"/>
      <c r="G177" s="151"/>
    </row>
    <row r="178" spans="1:7" ht="6.75" customHeight="1" thickBot="1">
      <c r="A178" s="149"/>
      <c r="G178" s="151"/>
    </row>
    <row r="179" spans="1:7" ht="13.5" thickBot="1">
      <c r="A179" s="149"/>
      <c r="C179" s="125" t="s">
        <v>14</v>
      </c>
      <c r="F179" s="131" t="str">
        <f>IF(F177&gt;0,F175/F177,IF(F182&gt;0,F182,"N/A"))</f>
        <v>N/A</v>
      </c>
      <c r="G179" s="151"/>
    </row>
    <row r="180" spans="1:7" ht="6.75" customHeight="1">
      <c r="A180" s="149"/>
      <c r="G180" s="151"/>
    </row>
    <row r="181" spans="1:7" ht="13.5" thickBot="1">
      <c r="A181" s="149"/>
      <c r="B181" s="125" t="s">
        <v>21</v>
      </c>
      <c r="G181" s="151"/>
    </row>
    <row r="182" spans="1:7" ht="13.5" thickBot="1">
      <c r="A182" s="149"/>
      <c r="B182" s="125" t="s">
        <v>22</v>
      </c>
      <c r="E182" s="208" t="s">
        <v>2</v>
      </c>
      <c r="F182" s="14"/>
      <c r="G182" s="151"/>
    </row>
    <row r="183" spans="1:7" ht="6.75" customHeight="1">
      <c r="A183" s="149"/>
      <c r="G183" s="151"/>
    </row>
    <row r="184" spans="1:7" ht="15">
      <c r="A184" s="149"/>
      <c r="B184" s="199"/>
      <c r="C184" s="200"/>
      <c r="D184" s="201"/>
      <c r="G184" s="151"/>
    </row>
    <row r="185" spans="1:7" ht="15">
      <c r="A185" s="149"/>
      <c r="B185" s="202"/>
      <c r="C185" s="203"/>
      <c r="D185" s="204"/>
      <c r="G185" s="151"/>
    </row>
    <row r="186" spans="1:7" ht="15">
      <c r="A186" s="149"/>
      <c r="B186" s="202"/>
      <c r="C186" s="203"/>
      <c r="D186" s="204"/>
      <c r="G186" s="151"/>
    </row>
    <row r="187" spans="1:7" ht="15">
      <c r="A187" s="149"/>
      <c r="B187" s="202"/>
      <c r="C187" s="203"/>
      <c r="D187" s="204"/>
      <c r="G187" s="151"/>
    </row>
    <row r="188" spans="1:7" ht="15">
      <c r="A188" s="149"/>
      <c r="B188" s="202"/>
      <c r="C188" s="203"/>
      <c r="D188" s="204"/>
      <c r="G188" s="151"/>
    </row>
    <row r="189" spans="1:7" ht="15">
      <c r="A189" s="149"/>
      <c r="B189" s="202"/>
      <c r="C189" s="203"/>
      <c r="D189" s="204"/>
      <c r="G189" s="151"/>
    </row>
    <row r="190" spans="1:7" ht="15">
      <c r="A190" s="149"/>
      <c r="B190" s="205"/>
      <c r="C190" s="206"/>
      <c r="D190" s="207"/>
      <c r="G190" s="151"/>
    </row>
    <row r="191" spans="1:7" ht="6.75" customHeight="1" thickBot="1">
      <c r="A191" s="149"/>
      <c r="G191" s="151"/>
    </row>
    <row r="192" spans="1:7" ht="13.5" thickBot="1">
      <c r="A192" s="149"/>
      <c r="B192" s="125" t="s">
        <v>23</v>
      </c>
      <c r="E192" s="208" t="s">
        <v>2</v>
      </c>
      <c r="F192" s="53"/>
      <c r="G192" s="151"/>
    </row>
    <row r="193" spans="1:7" ht="6.75" customHeight="1" thickBot="1">
      <c r="A193" s="149"/>
      <c r="G193" s="151"/>
    </row>
    <row r="194" spans="1:7" ht="13.5" thickBot="1">
      <c r="A194" s="149"/>
      <c r="C194" s="150" t="s">
        <v>16</v>
      </c>
      <c r="F194" s="133" t="str">
        <f>IF(F192=0," ",IF(F182="Yes",1,IF(F182="No",0,IF(F179/F192&gt;=1,1,IF(F179/F192&gt;=0.75,0.75,IF(F179/F192&gt;=0.5,0.5,IF(F179/F192&gt;=0.25,0.25,0)))))))</f>
        <v xml:space="preserve"> </v>
      </c>
      <c r="G194" s="151"/>
    </row>
    <row r="195" spans="1:7" ht="6.75" customHeight="1">
      <c r="A195" s="166"/>
      <c r="B195" s="167"/>
      <c r="C195" s="167"/>
      <c r="D195" s="168"/>
      <c r="E195" s="167"/>
      <c r="F195" s="169"/>
      <c r="G195" s="170"/>
    </row>
    <row r="196" spans="1:7" s="148" customFormat="1" ht="15">
      <c r="A196" s="142"/>
      <c r="B196" s="143"/>
      <c r="C196" s="143"/>
      <c r="D196" s="144"/>
      <c r="E196" s="145"/>
      <c r="F196" s="146"/>
      <c r="G196" s="147"/>
    </row>
    <row r="197" spans="1:7" s="148" customFormat="1" ht="15">
      <c r="A197" s="155"/>
      <c r="B197" s="40" t="s">
        <v>163</v>
      </c>
      <c r="C197" s="156"/>
      <c r="D197" s="153"/>
      <c r="G197" s="154"/>
    </row>
    <row r="198" spans="1:7" s="161" customFormat="1" ht="12">
      <c r="A198" s="157"/>
      <c r="B198" s="158"/>
      <c r="C198" s="159"/>
      <c r="D198" s="160" t="s">
        <v>162</v>
      </c>
      <c r="F198" s="162"/>
      <c r="G198" s="163"/>
    </row>
    <row r="199" spans="1:7" s="148" customFormat="1" ht="6.75" customHeight="1" thickBot="1">
      <c r="A199" s="155"/>
      <c r="B199" s="132"/>
      <c r="C199" s="156"/>
      <c r="D199" s="164"/>
      <c r="F199" s="134"/>
      <c r="G199" s="154"/>
    </row>
    <row r="200" spans="1:7" ht="13.5" thickBot="1">
      <c r="A200" s="149"/>
      <c r="B200" s="125" t="s">
        <v>19</v>
      </c>
      <c r="E200" s="208" t="s">
        <v>2</v>
      </c>
      <c r="F200" s="53"/>
      <c r="G200" s="151"/>
    </row>
    <row r="201" spans="1:7" ht="6.75" customHeight="1" thickBot="1">
      <c r="A201" s="149"/>
      <c r="F201" s="165"/>
      <c r="G201" s="151"/>
    </row>
    <row r="202" spans="1:7" ht="13.5" thickBot="1">
      <c r="A202" s="149"/>
      <c r="B202" s="125" t="s">
        <v>20</v>
      </c>
      <c r="E202" s="208" t="s">
        <v>2</v>
      </c>
      <c r="F202" s="53"/>
      <c r="G202" s="151"/>
    </row>
    <row r="203" spans="1:7" ht="6.75" customHeight="1" thickBot="1">
      <c r="A203" s="149"/>
      <c r="G203" s="151"/>
    </row>
    <row r="204" spans="1:7" ht="13.5" thickBot="1">
      <c r="A204" s="149"/>
      <c r="C204" s="125" t="s">
        <v>14</v>
      </c>
      <c r="F204" s="131" t="str">
        <f>IF(F202&gt;0,F200/F202,IF(F207&gt;0,F207,"N/A"))</f>
        <v>N/A</v>
      </c>
      <c r="G204" s="151"/>
    </row>
    <row r="205" spans="1:7" ht="6.75" customHeight="1">
      <c r="A205" s="149"/>
      <c r="G205" s="151"/>
    </row>
    <row r="206" spans="1:7" ht="13.5" thickBot="1">
      <c r="A206" s="149"/>
      <c r="B206" s="125" t="s">
        <v>21</v>
      </c>
      <c r="G206" s="151"/>
    </row>
    <row r="207" spans="1:7" ht="13.5" thickBot="1">
      <c r="A207" s="149"/>
      <c r="B207" s="125" t="s">
        <v>22</v>
      </c>
      <c r="E207" s="208" t="s">
        <v>2</v>
      </c>
      <c r="F207" s="14"/>
      <c r="G207" s="151"/>
    </row>
    <row r="208" spans="1:7" ht="6.75" customHeight="1">
      <c r="A208" s="149"/>
      <c r="G208" s="151"/>
    </row>
    <row r="209" spans="1:7" ht="15">
      <c r="A209" s="149"/>
      <c r="B209" s="199"/>
      <c r="C209" s="200"/>
      <c r="D209" s="201"/>
      <c r="G209" s="151"/>
    </row>
    <row r="210" spans="1:7" ht="15">
      <c r="A210" s="149"/>
      <c r="B210" s="202"/>
      <c r="C210" s="203"/>
      <c r="D210" s="204"/>
      <c r="G210" s="151"/>
    </row>
    <row r="211" spans="1:7" ht="15">
      <c r="A211" s="149"/>
      <c r="B211" s="202"/>
      <c r="C211" s="203"/>
      <c r="D211" s="204"/>
      <c r="G211" s="151"/>
    </row>
    <row r="212" spans="1:7" ht="15">
      <c r="A212" s="149"/>
      <c r="B212" s="202"/>
      <c r="C212" s="203"/>
      <c r="D212" s="204"/>
      <c r="G212" s="151"/>
    </row>
    <row r="213" spans="1:7" ht="15">
      <c r="A213" s="149"/>
      <c r="B213" s="202"/>
      <c r="C213" s="203"/>
      <c r="D213" s="204"/>
      <c r="G213" s="151"/>
    </row>
    <row r="214" spans="1:7" ht="15">
      <c r="A214" s="149"/>
      <c r="B214" s="202"/>
      <c r="C214" s="203"/>
      <c r="D214" s="204"/>
      <c r="G214" s="151"/>
    </row>
    <row r="215" spans="1:7" ht="15">
      <c r="A215" s="149"/>
      <c r="B215" s="205"/>
      <c r="C215" s="206"/>
      <c r="D215" s="207"/>
      <c r="G215" s="151"/>
    </row>
    <row r="216" spans="1:7" ht="6.75" customHeight="1" thickBot="1">
      <c r="A216" s="149"/>
      <c r="G216" s="151"/>
    </row>
    <row r="217" spans="1:7" ht="13.5" thickBot="1">
      <c r="A217" s="149"/>
      <c r="B217" s="125" t="s">
        <v>23</v>
      </c>
      <c r="E217" s="208" t="s">
        <v>2</v>
      </c>
      <c r="F217" s="53"/>
      <c r="G217" s="151"/>
    </row>
    <row r="218" spans="1:7" ht="6.75" customHeight="1" thickBot="1">
      <c r="A218" s="149"/>
      <c r="G218" s="151"/>
    </row>
    <row r="219" spans="1:7" ht="13.5" thickBot="1">
      <c r="A219" s="149"/>
      <c r="C219" s="150" t="s">
        <v>16</v>
      </c>
      <c r="F219" s="133" t="str">
        <f>IF(F217=0," ",IF(F207="Yes",1,IF(F207="No",0,IF(F204/F217&gt;=1,1,IF(F204/F217&gt;=0.75,0.75,IF(F204/F217&gt;=0.5,0.5,IF(F204/F217&gt;=0.25,0.25,0)))))))</f>
        <v xml:space="preserve"> </v>
      </c>
      <c r="G219" s="151"/>
    </row>
    <row r="220" spans="1:7" ht="6.75" customHeight="1">
      <c r="A220" s="166"/>
      <c r="B220" s="167"/>
      <c r="C220" s="167"/>
      <c r="D220" s="168"/>
      <c r="E220" s="167"/>
      <c r="F220" s="169"/>
      <c r="G220" s="170"/>
    </row>
    <row r="221" spans="1:7" s="148" customFormat="1" ht="15">
      <c r="A221" s="142"/>
      <c r="B221" s="143"/>
      <c r="C221" s="143"/>
      <c r="D221" s="144"/>
      <c r="E221" s="145"/>
      <c r="F221" s="146"/>
      <c r="G221" s="147"/>
    </row>
    <row r="222" spans="1:7" s="148" customFormat="1" ht="15">
      <c r="A222" s="155"/>
      <c r="B222" s="40" t="s">
        <v>163</v>
      </c>
      <c r="C222" s="156"/>
      <c r="D222" s="153"/>
      <c r="G222" s="154"/>
    </row>
    <row r="223" spans="1:7" s="161" customFormat="1" ht="12">
      <c r="A223" s="157"/>
      <c r="B223" s="158"/>
      <c r="C223" s="159"/>
      <c r="D223" s="160" t="s">
        <v>162</v>
      </c>
      <c r="F223" s="162"/>
      <c r="G223" s="163"/>
    </row>
    <row r="224" spans="1:7" s="148" customFormat="1" ht="6.75" customHeight="1" thickBot="1">
      <c r="A224" s="155"/>
      <c r="B224" s="132"/>
      <c r="C224" s="156"/>
      <c r="D224" s="164"/>
      <c r="F224" s="134"/>
      <c r="G224" s="154"/>
    </row>
    <row r="225" spans="1:7" ht="13.5" thickBot="1">
      <c r="A225" s="149"/>
      <c r="B225" s="125" t="s">
        <v>19</v>
      </c>
      <c r="E225" s="208" t="s">
        <v>2</v>
      </c>
      <c r="F225" s="53"/>
      <c r="G225" s="151"/>
    </row>
    <row r="226" spans="1:7" ht="6.75" customHeight="1" thickBot="1">
      <c r="A226" s="149"/>
      <c r="F226" s="165"/>
      <c r="G226" s="151"/>
    </row>
    <row r="227" spans="1:7" ht="13.5" thickBot="1">
      <c r="A227" s="149"/>
      <c r="B227" s="125" t="s">
        <v>20</v>
      </c>
      <c r="E227" s="208" t="s">
        <v>2</v>
      </c>
      <c r="F227" s="53"/>
      <c r="G227" s="151"/>
    </row>
    <row r="228" spans="1:7" ht="6.75" customHeight="1" thickBot="1">
      <c r="A228" s="149"/>
      <c r="G228" s="151"/>
    </row>
    <row r="229" spans="1:7" ht="13.5" thickBot="1">
      <c r="A229" s="149"/>
      <c r="C229" s="125" t="s">
        <v>14</v>
      </c>
      <c r="F229" s="131" t="str">
        <f>IF(F227&gt;0,F225/F227,IF(F232&gt;0,F232,"N/A"))</f>
        <v>N/A</v>
      </c>
      <c r="G229" s="151"/>
    </row>
    <row r="230" spans="1:7" ht="6.75" customHeight="1">
      <c r="A230" s="149"/>
      <c r="G230" s="151"/>
    </row>
    <row r="231" spans="1:7" ht="13.5" thickBot="1">
      <c r="A231" s="149"/>
      <c r="B231" s="125" t="s">
        <v>21</v>
      </c>
      <c r="G231" s="151"/>
    </row>
    <row r="232" spans="1:7" ht="13.5" thickBot="1">
      <c r="A232" s="149"/>
      <c r="B232" s="125" t="s">
        <v>22</v>
      </c>
      <c r="E232" s="208" t="s">
        <v>2</v>
      </c>
      <c r="F232" s="14"/>
      <c r="G232" s="151"/>
    </row>
    <row r="233" spans="1:7" ht="6.75" customHeight="1">
      <c r="A233" s="149"/>
      <c r="G233" s="151"/>
    </row>
    <row r="234" spans="1:7" ht="15">
      <c r="A234" s="149"/>
      <c r="B234" s="199"/>
      <c r="C234" s="200"/>
      <c r="D234" s="201"/>
      <c r="G234" s="151"/>
    </row>
    <row r="235" spans="1:7" ht="15">
      <c r="A235" s="149"/>
      <c r="B235" s="202"/>
      <c r="C235" s="203"/>
      <c r="D235" s="204"/>
      <c r="G235" s="151"/>
    </row>
    <row r="236" spans="1:7" ht="15">
      <c r="A236" s="149"/>
      <c r="B236" s="202"/>
      <c r="C236" s="203"/>
      <c r="D236" s="204"/>
      <c r="G236" s="151"/>
    </row>
    <row r="237" spans="1:7" ht="15">
      <c r="A237" s="149"/>
      <c r="B237" s="202"/>
      <c r="C237" s="203"/>
      <c r="D237" s="204"/>
      <c r="G237" s="151"/>
    </row>
    <row r="238" spans="1:7" ht="15">
      <c r="A238" s="149"/>
      <c r="B238" s="202"/>
      <c r="C238" s="203"/>
      <c r="D238" s="204"/>
      <c r="G238" s="151"/>
    </row>
    <row r="239" spans="1:7" ht="15">
      <c r="A239" s="149"/>
      <c r="B239" s="202"/>
      <c r="C239" s="203"/>
      <c r="D239" s="204"/>
      <c r="G239" s="151"/>
    </row>
    <row r="240" spans="1:7" ht="15">
      <c r="A240" s="149"/>
      <c r="B240" s="205"/>
      <c r="C240" s="206"/>
      <c r="D240" s="207"/>
      <c r="G240" s="151"/>
    </row>
    <row r="241" spans="1:7" ht="6.75" customHeight="1" thickBot="1">
      <c r="A241" s="149"/>
      <c r="G241" s="151"/>
    </row>
    <row r="242" spans="1:7" ht="13.5" thickBot="1">
      <c r="A242" s="149"/>
      <c r="B242" s="125" t="s">
        <v>23</v>
      </c>
      <c r="E242" s="208" t="s">
        <v>2</v>
      </c>
      <c r="F242" s="53"/>
      <c r="G242" s="151"/>
    </row>
    <row r="243" spans="1:7" ht="6.75" customHeight="1" thickBot="1">
      <c r="A243" s="149"/>
      <c r="G243" s="151"/>
    </row>
    <row r="244" spans="1:7" ht="13.5" thickBot="1">
      <c r="A244" s="149"/>
      <c r="C244" s="150" t="s">
        <v>16</v>
      </c>
      <c r="F244" s="133" t="str">
        <f>IF(F242=0," ",IF(F232="Yes",1,IF(F232="No",0,IF(F229/F242&gt;=1,1,IF(F229/F242&gt;=0.75,0.75,IF(F229/F242&gt;=0.5,0.5,IF(F229/F242&gt;=0.25,0.25,0)))))))</f>
        <v xml:space="preserve"> </v>
      </c>
      <c r="G244" s="151"/>
    </row>
    <row r="245" spans="1:7" ht="6.75" customHeight="1">
      <c r="A245" s="166"/>
      <c r="B245" s="167"/>
      <c r="C245" s="167"/>
      <c r="D245" s="168"/>
      <c r="E245" s="167"/>
      <c r="F245" s="169"/>
      <c r="G245" s="170"/>
    </row>
    <row r="246" spans="1:7" s="148" customFormat="1" ht="15">
      <c r="A246" s="142"/>
      <c r="B246" s="143"/>
      <c r="C246" s="143"/>
      <c r="D246" s="144"/>
      <c r="E246" s="145"/>
      <c r="F246" s="146"/>
      <c r="G246" s="147"/>
    </row>
    <row r="247" spans="1:7" s="148" customFormat="1" ht="15">
      <c r="A247" s="155"/>
      <c r="B247" s="40" t="s">
        <v>163</v>
      </c>
      <c r="C247" s="156"/>
      <c r="D247" s="153"/>
      <c r="G247" s="154"/>
    </row>
    <row r="248" spans="1:7" s="161" customFormat="1" ht="12">
      <c r="A248" s="157"/>
      <c r="B248" s="158"/>
      <c r="C248" s="159"/>
      <c r="D248" s="160" t="s">
        <v>162</v>
      </c>
      <c r="F248" s="162"/>
      <c r="G248" s="163"/>
    </row>
    <row r="249" spans="1:7" s="148" customFormat="1" ht="6.75" customHeight="1" thickBot="1">
      <c r="A249" s="155"/>
      <c r="B249" s="132"/>
      <c r="C249" s="156"/>
      <c r="D249" s="164"/>
      <c r="F249" s="134"/>
      <c r="G249" s="154"/>
    </row>
    <row r="250" spans="1:7" ht="13.5" thickBot="1">
      <c r="A250" s="149"/>
      <c r="B250" s="125" t="s">
        <v>19</v>
      </c>
      <c r="E250" s="208" t="s">
        <v>2</v>
      </c>
      <c r="F250" s="53"/>
      <c r="G250" s="151"/>
    </row>
    <row r="251" spans="1:7" ht="6.75" customHeight="1" thickBot="1">
      <c r="A251" s="149"/>
      <c r="F251" s="165"/>
      <c r="G251" s="151"/>
    </row>
    <row r="252" spans="1:7" ht="13.5" thickBot="1">
      <c r="A252" s="149"/>
      <c r="B252" s="125" t="s">
        <v>20</v>
      </c>
      <c r="E252" s="208" t="s">
        <v>2</v>
      </c>
      <c r="F252" s="53"/>
      <c r="G252" s="151"/>
    </row>
    <row r="253" spans="1:7" ht="6.75" customHeight="1" thickBot="1">
      <c r="A253" s="149"/>
      <c r="G253" s="151"/>
    </row>
    <row r="254" spans="1:7" ht="13.5" thickBot="1">
      <c r="A254" s="149"/>
      <c r="C254" s="125" t="s">
        <v>14</v>
      </c>
      <c r="F254" s="131" t="str">
        <f>IF(F252&gt;0,F250/F252,IF(F257&gt;0,F257,"N/A"))</f>
        <v>N/A</v>
      </c>
      <c r="G254" s="151"/>
    </row>
    <row r="255" spans="1:7" ht="6.75" customHeight="1">
      <c r="A255" s="149"/>
      <c r="G255" s="151"/>
    </row>
    <row r="256" spans="1:7" ht="13.5" thickBot="1">
      <c r="A256" s="149"/>
      <c r="B256" s="125" t="s">
        <v>21</v>
      </c>
      <c r="G256" s="151"/>
    </row>
    <row r="257" spans="1:7" ht="13.5" thickBot="1">
      <c r="A257" s="149"/>
      <c r="B257" s="125" t="s">
        <v>22</v>
      </c>
      <c r="E257" s="208" t="s">
        <v>2</v>
      </c>
      <c r="F257" s="14"/>
      <c r="G257" s="151"/>
    </row>
    <row r="258" spans="1:7" ht="6.75" customHeight="1">
      <c r="A258" s="149"/>
      <c r="G258" s="151"/>
    </row>
    <row r="259" spans="1:7" ht="15">
      <c r="A259" s="149"/>
      <c r="B259" s="199"/>
      <c r="C259" s="200"/>
      <c r="D259" s="201"/>
      <c r="G259" s="151"/>
    </row>
    <row r="260" spans="1:7" ht="15">
      <c r="A260" s="149"/>
      <c r="B260" s="202"/>
      <c r="C260" s="203"/>
      <c r="D260" s="204"/>
      <c r="G260" s="151"/>
    </row>
    <row r="261" spans="1:7" ht="15">
      <c r="A261" s="149"/>
      <c r="B261" s="202"/>
      <c r="C261" s="203"/>
      <c r="D261" s="204"/>
      <c r="G261" s="151"/>
    </row>
    <row r="262" spans="1:7" ht="15">
      <c r="A262" s="149"/>
      <c r="B262" s="202"/>
      <c r="C262" s="203"/>
      <c r="D262" s="204"/>
      <c r="G262" s="151"/>
    </row>
    <row r="263" spans="1:7" ht="15">
      <c r="A263" s="149"/>
      <c r="B263" s="202"/>
      <c r="C263" s="203"/>
      <c r="D263" s="204"/>
      <c r="G263" s="151"/>
    </row>
    <row r="264" spans="1:7" ht="15">
      <c r="A264" s="149"/>
      <c r="B264" s="202"/>
      <c r="C264" s="203"/>
      <c r="D264" s="204"/>
      <c r="G264" s="151"/>
    </row>
    <row r="265" spans="1:7" ht="15">
      <c r="A265" s="149"/>
      <c r="B265" s="205"/>
      <c r="C265" s="206"/>
      <c r="D265" s="207"/>
      <c r="G265" s="151"/>
    </row>
    <row r="266" spans="1:7" ht="6.75" customHeight="1" thickBot="1">
      <c r="A266" s="149"/>
      <c r="G266" s="151"/>
    </row>
    <row r="267" spans="1:7" ht="13.5" thickBot="1">
      <c r="A267" s="149"/>
      <c r="B267" s="125" t="s">
        <v>23</v>
      </c>
      <c r="E267" s="208" t="s">
        <v>2</v>
      </c>
      <c r="F267" s="53"/>
      <c r="G267" s="151"/>
    </row>
    <row r="268" spans="1:7" ht="6.75" customHeight="1" thickBot="1">
      <c r="A268" s="149"/>
      <c r="G268" s="151"/>
    </row>
    <row r="269" spans="1:7" ht="13.5" thickBot="1">
      <c r="A269" s="149"/>
      <c r="C269" s="150" t="s">
        <v>16</v>
      </c>
      <c r="F269" s="133" t="str">
        <f>IF(F267=0," ",IF(F257="Yes",1,IF(F257="No",0,IF(F254/F267&gt;=1,1,IF(F254/F267&gt;=0.75,0.75,IF(F254/F267&gt;=0.5,0.5,IF(F254/F267&gt;=0.25,0.25,0)))))))</f>
        <v xml:space="preserve"> </v>
      </c>
      <c r="G269" s="151"/>
    </row>
    <row r="270" spans="1:7" ht="15">
      <c r="A270" s="166"/>
      <c r="B270" s="167"/>
      <c r="C270" s="167"/>
      <c r="D270" s="168"/>
      <c r="E270" s="167"/>
      <c r="F270" s="169"/>
      <c r="G270" s="170"/>
    </row>
  </sheetData>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sheetPr>
  <dimension ref="A1:G270"/>
  <sheetViews>
    <sheetView showGridLines="0" zoomScale="90" zoomScaleNormal="90" zoomScalePageLayoutView="90" workbookViewId="0" topLeftCell="D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168</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169</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G270"/>
  <sheetViews>
    <sheetView showGridLines="0" zoomScale="90" zoomScaleNormal="90" zoomScalePageLayoutView="90" workbookViewId="0" topLeftCell="D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170</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171</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110</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G270"/>
  <sheetViews>
    <sheetView showGridLines="0" zoomScale="90" zoomScaleNormal="90" zoomScalePageLayoutView="90" workbookViewId="0" topLeftCell="E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172</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111</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sheetPr>
  <dimension ref="A1:G270"/>
  <sheetViews>
    <sheetView showGridLines="0" zoomScale="75" zoomScaleNormal="75" zoomScalePageLayoutView="90" workbookViewId="0" topLeftCell="A248">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229</v>
      </c>
    </row>
    <row r="6" ht="15">
      <c r="A6" s="9" t="s">
        <v>173</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112</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86">
        <v>7.015</v>
      </c>
      <c r="G18" s="35"/>
    </row>
    <row r="19" spans="1:7" ht="13.5" thickBot="1">
      <c r="A19" s="33"/>
      <c r="C19" s="34"/>
      <c r="G19" s="35"/>
    </row>
    <row r="20" spans="1:7" ht="13.5" thickBot="1">
      <c r="A20" s="33"/>
      <c r="B20" s="2" t="s">
        <v>11</v>
      </c>
      <c r="C20" s="34"/>
      <c r="E20" s="208" t="s">
        <v>2</v>
      </c>
      <c r="F20" s="186">
        <v>7.015</v>
      </c>
      <c r="G20" s="35"/>
    </row>
    <row r="21" spans="1:7" s="32" customFormat="1" ht="15">
      <c r="A21" s="36"/>
      <c r="B21" s="9"/>
      <c r="C21" s="9"/>
      <c r="D21" s="37"/>
      <c r="F21" s="18"/>
      <c r="G21" s="38"/>
    </row>
    <row r="22" spans="1:7" s="32" customFormat="1" ht="15">
      <c r="A22" s="39"/>
      <c r="B22" s="40" t="s">
        <v>277</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8" t="s">
        <v>2</v>
      </c>
      <c r="F32" s="14" t="s">
        <v>229</v>
      </c>
      <c r="G32" s="35"/>
    </row>
    <row r="33" spans="1:7" ht="6.75" customHeight="1">
      <c r="A33" s="33"/>
      <c r="G33" s="35"/>
    </row>
    <row r="34" spans="1:7" ht="15">
      <c r="A34" s="33"/>
      <c r="B34" s="199" t="s">
        <v>278</v>
      </c>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t="s">
        <v>229</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279</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Yes</v>
      </c>
      <c r="G54" s="35"/>
    </row>
    <row r="55" spans="1:7" ht="6.75" customHeight="1">
      <c r="A55" s="33"/>
      <c r="G55" s="35"/>
    </row>
    <row r="56" spans="1:7" ht="13.5" thickBot="1">
      <c r="A56" s="33"/>
      <c r="B56" s="2" t="s">
        <v>21</v>
      </c>
      <c r="G56" s="35"/>
    </row>
    <row r="57" spans="1:7" ht="13.5" thickBot="1">
      <c r="A57" s="33"/>
      <c r="B57" s="2" t="s">
        <v>22</v>
      </c>
      <c r="E57" s="208" t="s">
        <v>2</v>
      </c>
      <c r="F57" s="14" t="s">
        <v>229</v>
      </c>
      <c r="G57" s="35"/>
    </row>
    <row r="58" spans="1:7" ht="6.75" customHeight="1">
      <c r="A58" s="33"/>
      <c r="G58" s="35"/>
    </row>
    <row r="59" spans="1:7" ht="15">
      <c r="A59" s="33"/>
      <c r="B59" s="199" t="s">
        <v>280</v>
      </c>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69.75" customHeight="1">
      <c r="A65" s="33"/>
      <c r="B65" s="205"/>
      <c r="C65" s="206"/>
      <c r="D65" s="207"/>
      <c r="G65" s="35"/>
    </row>
    <row r="66" spans="1:7" ht="6.75" customHeight="1" thickBot="1">
      <c r="A66" s="33"/>
      <c r="G66" s="35"/>
    </row>
    <row r="67" spans="1:7" ht="13.5" thickBot="1">
      <c r="A67" s="33"/>
      <c r="B67" s="2" t="s">
        <v>23</v>
      </c>
      <c r="E67" s="208" t="s">
        <v>2</v>
      </c>
      <c r="F67" s="53" t="s">
        <v>229</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sheetPr>
  <dimension ref="A1:G270"/>
  <sheetViews>
    <sheetView showGridLines="0" zoomScale="75" zoomScaleNormal="75" zoomScalePageLayoutView="90" workbookViewId="0" topLeftCell="A248">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229</v>
      </c>
    </row>
    <row r="6" ht="15">
      <c r="A6" s="9" t="s">
        <v>174</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113</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86">
        <v>7.015</v>
      </c>
      <c r="G18" s="35"/>
    </row>
    <row r="19" spans="1:7" ht="13.5" thickBot="1">
      <c r="A19" s="33"/>
      <c r="C19" s="34"/>
      <c r="G19" s="35"/>
    </row>
    <row r="20" spans="1:7" ht="13.5" thickBot="1">
      <c r="A20" s="33"/>
      <c r="B20" s="2" t="s">
        <v>11</v>
      </c>
      <c r="C20" s="34"/>
      <c r="E20" s="208" t="s">
        <v>2</v>
      </c>
      <c r="F20" s="186">
        <v>7.015</v>
      </c>
      <c r="G20" s="35"/>
    </row>
    <row r="21" spans="1:7" s="32" customFormat="1" ht="15">
      <c r="A21" s="36"/>
      <c r="B21" s="9"/>
      <c r="C21" s="9"/>
      <c r="D21" s="37"/>
      <c r="F21" s="18"/>
      <c r="G21" s="38"/>
    </row>
    <row r="22" spans="1:7" s="32" customFormat="1" ht="15">
      <c r="A22" s="39"/>
      <c r="B22" s="40" t="s">
        <v>281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8" t="s">
        <v>2</v>
      </c>
      <c r="F32" s="14" t="s">
        <v>229</v>
      </c>
      <c r="G32" s="35"/>
    </row>
    <row r="33" spans="1:7" ht="6.75" customHeight="1">
      <c r="A33" s="33"/>
      <c r="G33" s="35"/>
    </row>
    <row r="34" spans="1:7" ht="15">
      <c r="A34" s="33"/>
      <c r="B34" s="199" t="s">
        <v>282</v>
      </c>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t="s">
        <v>229</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283</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Yes</v>
      </c>
      <c r="G54" s="35"/>
    </row>
    <row r="55" spans="1:7" ht="6.75" customHeight="1">
      <c r="A55" s="33"/>
      <c r="G55" s="35"/>
    </row>
    <row r="56" spans="1:7" ht="13.5" thickBot="1">
      <c r="A56" s="33"/>
      <c r="B56" s="2" t="s">
        <v>21</v>
      </c>
      <c r="G56" s="35"/>
    </row>
    <row r="57" spans="1:7" ht="13.5" thickBot="1">
      <c r="A57" s="33"/>
      <c r="B57" s="2" t="s">
        <v>22</v>
      </c>
      <c r="E57" s="208" t="s">
        <v>2</v>
      </c>
      <c r="F57" s="14" t="s">
        <v>229</v>
      </c>
      <c r="G57" s="35"/>
    </row>
    <row r="58" spans="1:7" ht="6.75" customHeight="1">
      <c r="A58" s="33"/>
      <c r="G58" s="35"/>
    </row>
    <row r="59" spans="1:7" ht="15">
      <c r="A59" s="33"/>
      <c r="B59" s="199" t="s">
        <v>284</v>
      </c>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t="s">
        <v>229</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97"/>
  <sheetViews>
    <sheetView showGridLines="0" zoomScale="90" zoomScaleNormal="90" zoomScalePageLayoutView="90" workbookViewId="0" topLeftCell="A19">
      <selection activeCell="A95" activeCellId="3" sqref="A36 A67 A78 A9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3.5" thickBot="1">
      <c r="A1" s="1" t="s">
        <v>75</v>
      </c>
    </row>
    <row r="2" spans="1:6" s="2" customFormat="1" ht="13.5" thickBot="1">
      <c r="A2" s="208" t="s">
        <v>2</v>
      </c>
      <c r="B2" s="109" t="s">
        <v>94</v>
      </c>
      <c r="C2" s="12"/>
      <c r="D2" s="14" t="s">
        <v>239</v>
      </c>
      <c r="F2" s="4"/>
    </row>
    <row r="3" spans="1:6" s="2" customFormat="1" ht="13.5" thickBot="1">
      <c r="A3" s="208" t="s">
        <v>2</v>
      </c>
      <c r="B3" s="110" t="s">
        <v>95</v>
      </c>
      <c r="D3" s="14" t="s">
        <v>248</v>
      </c>
      <c r="F3" s="4"/>
    </row>
    <row r="4" spans="1:6" s="2" customFormat="1" ht="13.5" thickBot="1">
      <c r="A4" s="208" t="s">
        <v>2</v>
      </c>
      <c r="B4" s="110" t="s">
        <v>96</v>
      </c>
      <c r="D4" s="111">
        <v>40678</v>
      </c>
      <c r="F4" s="4"/>
    </row>
    <row r="5" ht="15">
      <c r="A5" s="63" t="s">
        <v>97</v>
      </c>
    </row>
    <row r="6" ht="6.75" customHeight="1">
      <c r="A6" s="63"/>
    </row>
    <row r="7" ht="14.25">
      <c r="A7" s="10" t="s">
        <v>98</v>
      </c>
    </row>
    <row r="8" spans="1:2" ht="14.25">
      <c r="A8" s="208" t="s">
        <v>2</v>
      </c>
      <c r="B8" s="10" t="s">
        <v>99</v>
      </c>
    </row>
    <row r="9" ht="14.25">
      <c r="A9" s="10" t="s">
        <v>100</v>
      </c>
    </row>
    <row r="10" ht="6.75" customHeight="1"/>
    <row r="11" spans="1:7" s="73" customFormat="1" ht="15.75" thickBot="1">
      <c r="A11" s="67" t="s">
        <v>101</v>
      </c>
      <c r="B11" s="68"/>
      <c r="C11" s="68"/>
      <c r="D11" s="69"/>
      <c r="E11" s="70"/>
      <c r="F11" s="71"/>
      <c r="G11" s="72"/>
    </row>
    <row r="12" spans="1:7" s="76" customFormat="1" ht="15.75" thickBot="1">
      <c r="A12" s="96" t="s">
        <v>102</v>
      </c>
      <c r="B12" s="63"/>
      <c r="C12" s="63"/>
      <c r="D12" s="75"/>
      <c r="F12" s="93">
        <f>'Category 1 Summary'!F67</f>
        <v>0</v>
      </c>
      <c r="G12" s="78"/>
    </row>
    <row r="13" spans="1:7" s="76" customFormat="1" ht="6.75" customHeight="1" thickBot="1">
      <c r="A13" s="79"/>
      <c r="B13" s="10"/>
      <c r="C13" s="80"/>
      <c r="D13" s="75"/>
      <c r="F13" s="77"/>
      <c r="G13" s="78"/>
    </row>
    <row r="14" spans="1:7" s="76" customFormat="1" ht="15.75" thickBot="1">
      <c r="A14" s="96" t="s">
        <v>103</v>
      </c>
      <c r="B14" s="63"/>
      <c r="C14" s="63"/>
      <c r="D14" s="75"/>
      <c r="F14" s="93">
        <f>'Category 1 Summary'!F122</f>
        <v>0</v>
      </c>
      <c r="G14" s="78"/>
    </row>
    <row r="15" spans="1:7" s="76" customFormat="1" ht="6.75" customHeight="1" thickBot="1">
      <c r="A15" s="79"/>
      <c r="B15" s="10"/>
      <c r="C15" s="80"/>
      <c r="D15" s="75"/>
      <c r="F15" s="77"/>
      <c r="G15" s="78"/>
    </row>
    <row r="16" spans="1:7" s="76" customFormat="1" ht="15.75" thickBot="1">
      <c r="A16" s="96" t="s">
        <v>104</v>
      </c>
      <c r="B16" s="63"/>
      <c r="C16" s="63"/>
      <c r="D16" s="75"/>
      <c r="F16" s="93" t="str">
        <f>'Category 1 Summary'!F177</f>
        <v xml:space="preserve"> </v>
      </c>
      <c r="G16" s="78"/>
    </row>
    <row r="17" spans="1:7" s="76" customFormat="1" ht="6.75" customHeight="1" thickBot="1">
      <c r="A17" s="79"/>
      <c r="B17" s="10"/>
      <c r="C17" s="80"/>
      <c r="D17" s="75"/>
      <c r="F17" s="77"/>
      <c r="G17" s="78"/>
    </row>
    <row r="18" spans="1:7" s="76" customFormat="1" ht="15.75" thickBot="1">
      <c r="A18" s="96" t="s">
        <v>105</v>
      </c>
      <c r="B18" s="63"/>
      <c r="C18" s="63"/>
      <c r="D18" s="75"/>
      <c r="F18" s="93" t="str">
        <f>'Category 1 Summary'!F232</f>
        <v xml:space="preserve"> </v>
      </c>
      <c r="G18" s="78"/>
    </row>
    <row r="19" spans="1:7" s="76" customFormat="1" ht="6.75" customHeight="1" thickBot="1">
      <c r="A19" s="79"/>
      <c r="B19" s="10"/>
      <c r="C19" s="80"/>
      <c r="D19" s="75"/>
      <c r="F19" s="77"/>
      <c r="G19" s="78"/>
    </row>
    <row r="20" spans="1:7" s="76" customFormat="1" ht="15.75" thickBot="1">
      <c r="A20" s="96" t="s">
        <v>106</v>
      </c>
      <c r="B20" s="63"/>
      <c r="C20" s="63"/>
      <c r="D20" s="75"/>
      <c r="F20" s="93" t="str">
        <f>'Category 1 Summary'!F287</f>
        <v xml:space="preserve"> </v>
      </c>
      <c r="G20" s="78"/>
    </row>
    <row r="21" spans="1:7" s="76" customFormat="1" ht="6.75" customHeight="1" thickBot="1">
      <c r="A21" s="79"/>
      <c r="B21" s="10"/>
      <c r="C21" s="80"/>
      <c r="D21" s="75"/>
      <c r="F21" s="77"/>
      <c r="G21" s="78"/>
    </row>
    <row r="22" spans="1:7" s="76" customFormat="1" ht="15.75" thickBot="1">
      <c r="A22" s="96" t="s">
        <v>107</v>
      </c>
      <c r="B22" s="63"/>
      <c r="C22" s="63"/>
      <c r="D22" s="75"/>
      <c r="F22" s="93" t="str">
        <f>'Category 1 Summary'!F342</f>
        <v xml:space="preserve"> </v>
      </c>
      <c r="G22" s="78"/>
    </row>
    <row r="23" spans="1:7" s="76" customFormat="1" ht="6.75" customHeight="1" thickBot="1">
      <c r="A23" s="79"/>
      <c r="B23" s="10"/>
      <c r="C23" s="80"/>
      <c r="D23" s="75"/>
      <c r="F23" s="77"/>
      <c r="G23" s="78"/>
    </row>
    <row r="24" spans="1:7" s="76" customFormat="1" ht="15.75" thickBot="1">
      <c r="A24" s="96" t="s">
        <v>108</v>
      </c>
      <c r="B24" s="63"/>
      <c r="C24" s="63"/>
      <c r="D24" s="75"/>
      <c r="F24" s="93" t="str">
        <f>'Category 1 Summary'!F397</f>
        <v xml:space="preserve"> </v>
      </c>
      <c r="G24" s="78"/>
    </row>
    <row r="25" spans="1:7" s="76" customFormat="1" ht="6.75" customHeight="1" thickBot="1">
      <c r="A25" s="79"/>
      <c r="B25" s="10"/>
      <c r="C25" s="80"/>
      <c r="D25" s="75"/>
      <c r="F25" s="77"/>
      <c r="G25" s="78"/>
    </row>
    <row r="26" spans="1:7" s="76" customFormat="1" ht="15.75" thickBot="1">
      <c r="A26" s="96" t="s">
        <v>109</v>
      </c>
      <c r="B26" s="63"/>
      <c r="C26" s="63"/>
      <c r="D26" s="75"/>
      <c r="F26" s="93" t="str">
        <f>'Category 1 Summary'!F452</f>
        <v xml:space="preserve"> </v>
      </c>
      <c r="G26" s="78"/>
    </row>
    <row r="27" spans="1:7" s="76" customFormat="1" ht="6.75" customHeight="1" thickBot="1">
      <c r="A27" s="79"/>
      <c r="B27" s="10"/>
      <c r="C27" s="80"/>
      <c r="D27" s="75"/>
      <c r="F27" s="77"/>
      <c r="G27" s="78"/>
    </row>
    <row r="28" spans="1:7" s="76" customFormat="1" ht="15.75" thickBot="1">
      <c r="A28" s="96" t="s">
        <v>110</v>
      </c>
      <c r="B28" s="63"/>
      <c r="C28" s="63"/>
      <c r="D28" s="75"/>
      <c r="F28" s="93" t="str">
        <f>'Category 1 Summary'!F507</f>
        <v xml:space="preserve"> </v>
      </c>
      <c r="G28" s="78"/>
    </row>
    <row r="29" spans="1:7" s="76" customFormat="1" ht="6.75" customHeight="1" thickBot="1">
      <c r="A29" s="79"/>
      <c r="B29" s="10"/>
      <c r="C29" s="80"/>
      <c r="D29" s="75"/>
      <c r="F29" s="77"/>
      <c r="G29" s="78"/>
    </row>
    <row r="30" spans="1:7" s="76" customFormat="1" ht="15.75" thickBot="1">
      <c r="A30" s="96" t="s">
        <v>111</v>
      </c>
      <c r="B30" s="63"/>
      <c r="C30" s="63"/>
      <c r="D30" s="75"/>
      <c r="F30" s="93" t="str">
        <f>'Category 1 Summary'!F562</f>
        <v xml:space="preserve"> </v>
      </c>
      <c r="G30" s="78"/>
    </row>
    <row r="31" spans="1:7" s="76" customFormat="1" ht="6.75" customHeight="1" thickBot="1">
      <c r="A31" s="79"/>
      <c r="B31" s="10"/>
      <c r="C31" s="80"/>
      <c r="D31" s="75"/>
      <c r="F31" s="77"/>
      <c r="G31" s="78"/>
    </row>
    <row r="32" spans="1:7" s="76" customFormat="1" ht="15.75" thickBot="1">
      <c r="A32" s="96" t="s">
        <v>112</v>
      </c>
      <c r="B32" s="63"/>
      <c r="C32" s="63"/>
      <c r="D32" s="75"/>
      <c r="F32" s="93">
        <f>'Category 1 Summary'!F617</f>
        <v>0</v>
      </c>
      <c r="G32" s="78"/>
    </row>
    <row r="33" spans="1:7" s="76" customFormat="1" ht="6.75" customHeight="1" thickBot="1">
      <c r="A33" s="79"/>
      <c r="B33" s="10"/>
      <c r="C33" s="80"/>
      <c r="D33" s="75"/>
      <c r="F33" s="77"/>
      <c r="G33" s="78"/>
    </row>
    <row r="34" spans="1:7" s="76" customFormat="1" ht="15.75" thickBot="1">
      <c r="A34" s="96" t="s">
        <v>113</v>
      </c>
      <c r="B34" s="63"/>
      <c r="C34" s="63"/>
      <c r="D34" s="75"/>
      <c r="F34" s="93">
        <f>'Category 1 Summary'!F672</f>
        <v>0</v>
      </c>
      <c r="G34" s="78"/>
    </row>
    <row r="35" spans="1:7" s="76" customFormat="1" ht="6.75" customHeight="1" thickBot="1">
      <c r="A35" s="79"/>
      <c r="B35" s="10"/>
      <c r="C35" s="80"/>
      <c r="D35" s="75"/>
      <c r="F35" s="77"/>
      <c r="G35" s="78"/>
    </row>
    <row r="36" spans="1:7" s="76" customFormat="1" ht="15.75" thickBot="1">
      <c r="A36" s="208" t="s">
        <v>114</v>
      </c>
      <c r="B36" s="63"/>
      <c r="C36" s="63"/>
      <c r="D36" s="75"/>
      <c r="F36" s="113">
        <f>SUM(F12,F14,F16,F18,F20,F22,F24,F26,F28,F30,F32,F34)</f>
        <v>0</v>
      </c>
      <c r="G36" s="78"/>
    </row>
    <row r="37" spans="1:7" ht="6.75" customHeight="1">
      <c r="A37" s="97"/>
      <c r="B37" s="98"/>
      <c r="C37" s="98"/>
      <c r="D37" s="99"/>
      <c r="E37" s="98"/>
      <c r="F37" s="100"/>
      <c r="G37" s="101"/>
    </row>
    <row r="38" spans="1:7" s="73" customFormat="1" ht="15.75" thickBot="1">
      <c r="A38" s="67" t="s">
        <v>115</v>
      </c>
      <c r="B38" s="68"/>
      <c r="C38" s="68"/>
      <c r="D38" s="69"/>
      <c r="E38" s="70"/>
      <c r="F38" s="71"/>
      <c r="G38" s="72"/>
    </row>
    <row r="39" spans="1:7" s="76" customFormat="1" ht="15.75" thickBot="1">
      <c r="A39" s="96" t="s">
        <v>116</v>
      </c>
      <c r="B39" s="63"/>
      <c r="C39" s="63"/>
      <c r="D39" s="75"/>
      <c r="F39" s="93">
        <f>'Category 2 Summary'!F67</f>
        <v>0</v>
      </c>
      <c r="G39" s="78"/>
    </row>
    <row r="40" spans="1:7" s="76" customFormat="1" ht="6.75" customHeight="1" thickBot="1">
      <c r="A40" s="79"/>
      <c r="B40" s="10"/>
      <c r="C40" s="80"/>
      <c r="D40" s="75"/>
      <c r="F40" s="77"/>
      <c r="G40" s="78"/>
    </row>
    <row r="41" spans="1:7" s="76" customFormat="1" ht="15.75" thickBot="1">
      <c r="A41" s="96" t="s">
        <v>117</v>
      </c>
      <c r="B41" s="63"/>
      <c r="C41" s="63"/>
      <c r="D41" s="75"/>
      <c r="F41" s="93" t="str">
        <f>'Category 2 Summary'!F122</f>
        <v xml:space="preserve"> </v>
      </c>
      <c r="G41" s="78"/>
    </row>
    <row r="42" spans="1:7" s="76" customFormat="1" ht="6.75" customHeight="1" thickBot="1">
      <c r="A42" s="79"/>
      <c r="B42" s="10"/>
      <c r="C42" s="80"/>
      <c r="D42" s="75"/>
      <c r="F42" s="77"/>
      <c r="G42" s="78"/>
    </row>
    <row r="43" spans="1:7" s="76" customFormat="1" ht="15.75" thickBot="1">
      <c r="A43" s="96" t="s">
        <v>118</v>
      </c>
      <c r="B43" s="63"/>
      <c r="C43" s="63"/>
      <c r="D43" s="75"/>
      <c r="F43" s="93" t="str">
        <f>'Category 2 Summary'!F177</f>
        <v xml:space="preserve"> </v>
      </c>
      <c r="G43" s="78"/>
    </row>
    <row r="44" spans="1:7" s="76" customFormat="1" ht="6.75" customHeight="1" thickBot="1">
      <c r="A44" s="79"/>
      <c r="B44" s="10"/>
      <c r="C44" s="80"/>
      <c r="D44" s="75"/>
      <c r="F44" s="77"/>
      <c r="G44" s="78"/>
    </row>
    <row r="45" spans="1:7" s="76" customFormat="1" ht="15.75" thickBot="1">
      <c r="A45" s="96" t="s">
        <v>119</v>
      </c>
      <c r="B45" s="63"/>
      <c r="C45" s="63"/>
      <c r="D45" s="75"/>
      <c r="F45" s="93" t="str">
        <f>'Category 2 Summary'!F232</f>
        <v xml:space="preserve"> </v>
      </c>
      <c r="G45" s="78"/>
    </row>
    <row r="46" spans="1:7" s="76" customFormat="1" ht="6.75" customHeight="1" thickBot="1">
      <c r="A46" s="79"/>
      <c r="B46" s="10"/>
      <c r="C46" s="80"/>
      <c r="D46" s="75"/>
      <c r="F46" s="77"/>
      <c r="G46" s="78"/>
    </row>
    <row r="47" spans="1:7" s="76" customFormat="1" ht="15.75" thickBot="1">
      <c r="A47" s="96" t="s">
        <v>120</v>
      </c>
      <c r="B47" s="63"/>
      <c r="C47" s="63"/>
      <c r="D47" s="75"/>
      <c r="F47" s="93" t="str">
        <f>'Category 2 Summary'!F287</f>
        <v xml:space="preserve"> </v>
      </c>
      <c r="G47" s="78"/>
    </row>
    <row r="48" spans="1:7" s="76" customFormat="1" ht="6.75" customHeight="1" thickBot="1">
      <c r="A48" s="79"/>
      <c r="B48" s="10"/>
      <c r="C48" s="80"/>
      <c r="D48" s="75"/>
      <c r="F48" s="77"/>
      <c r="G48" s="78"/>
    </row>
    <row r="49" spans="1:7" s="76" customFormat="1" ht="15.75" thickBot="1">
      <c r="A49" s="96" t="s">
        <v>121</v>
      </c>
      <c r="B49" s="63"/>
      <c r="C49" s="63"/>
      <c r="D49" s="75"/>
      <c r="F49" s="93">
        <f>'Category 2 Summary'!F342</f>
        <v>0</v>
      </c>
      <c r="G49" s="78"/>
    </row>
    <row r="50" spans="1:7" s="76" customFormat="1" ht="6.75" customHeight="1" thickBot="1">
      <c r="A50" s="79"/>
      <c r="B50" s="10"/>
      <c r="C50" s="80"/>
      <c r="D50" s="75"/>
      <c r="F50" s="77"/>
      <c r="G50" s="78"/>
    </row>
    <row r="51" spans="1:7" s="76" customFormat="1" ht="15.75" thickBot="1">
      <c r="A51" s="96" t="s">
        <v>122</v>
      </c>
      <c r="B51" s="63"/>
      <c r="C51" s="63"/>
      <c r="D51" s="75"/>
      <c r="F51" s="93">
        <f>'Category 2 Summary'!F397</f>
        <v>0</v>
      </c>
      <c r="G51" s="78"/>
    </row>
    <row r="52" spans="1:7" s="76" customFormat="1" ht="6.75" customHeight="1" thickBot="1">
      <c r="A52" s="79"/>
      <c r="B52" s="10"/>
      <c r="C52" s="80"/>
      <c r="D52" s="75"/>
      <c r="F52" s="77"/>
      <c r="G52" s="78"/>
    </row>
    <row r="53" spans="1:7" s="76" customFormat="1" ht="15.75" thickBot="1">
      <c r="A53" s="96" t="s">
        <v>123</v>
      </c>
      <c r="B53" s="63"/>
      <c r="C53" s="63"/>
      <c r="D53" s="75"/>
      <c r="F53" s="93" t="str">
        <f>'Category 2 Summary'!F452</f>
        <v xml:space="preserve"> </v>
      </c>
      <c r="G53" s="78"/>
    </row>
    <row r="54" spans="1:7" s="76" customFormat="1" ht="6.75" customHeight="1" thickBot="1">
      <c r="A54" s="79"/>
      <c r="B54" s="10"/>
      <c r="C54" s="80"/>
      <c r="D54" s="75"/>
      <c r="F54" s="77"/>
      <c r="G54" s="78"/>
    </row>
    <row r="55" spans="1:7" s="76" customFormat="1" ht="15.75" thickBot="1">
      <c r="A55" s="96" t="s">
        <v>124</v>
      </c>
      <c r="B55" s="63"/>
      <c r="C55" s="63"/>
      <c r="D55" s="75"/>
      <c r="F55" s="93" t="str">
        <f>'Category 2 Summary'!F507</f>
        <v xml:space="preserve"> </v>
      </c>
      <c r="G55" s="78"/>
    </row>
    <row r="56" spans="1:7" s="76" customFormat="1" ht="6.75" customHeight="1" thickBot="1">
      <c r="A56" s="79"/>
      <c r="B56" s="10"/>
      <c r="C56" s="80"/>
      <c r="D56" s="75"/>
      <c r="F56" s="77"/>
      <c r="G56" s="78"/>
    </row>
    <row r="57" spans="1:7" s="76" customFormat="1" ht="15.75" thickBot="1">
      <c r="A57" s="96" t="s">
        <v>125</v>
      </c>
      <c r="B57" s="63"/>
      <c r="C57" s="63"/>
      <c r="D57" s="75"/>
      <c r="F57" s="93" t="str">
        <f>'Category 2 Summary'!F562</f>
        <v xml:space="preserve"> </v>
      </c>
      <c r="G57" s="78"/>
    </row>
    <row r="58" spans="1:7" s="76" customFormat="1" ht="6.75" customHeight="1" thickBot="1">
      <c r="A58" s="79"/>
      <c r="B58" s="10"/>
      <c r="C58" s="80"/>
      <c r="D58" s="75"/>
      <c r="F58" s="77"/>
      <c r="G58" s="78"/>
    </row>
    <row r="59" spans="1:7" s="76" customFormat="1" ht="15.75" thickBot="1">
      <c r="A59" s="96" t="s">
        <v>126</v>
      </c>
      <c r="B59" s="63"/>
      <c r="C59" s="63"/>
      <c r="D59" s="75"/>
      <c r="F59" s="93" t="str">
        <f>'Category 2 Summary'!F617</f>
        <v xml:space="preserve"> </v>
      </c>
      <c r="G59" s="78"/>
    </row>
    <row r="60" spans="1:7" s="76" customFormat="1" ht="6.75" customHeight="1" thickBot="1">
      <c r="A60" s="79"/>
      <c r="B60" s="10"/>
      <c r="C60" s="80"/>
      <c r="D60" s="75"/>
      <c r="F60" s="77"/>
      <c r="G60" s="78"/>
    </row>
    <row r="61" spans="1:7" s="76" customFormat="1" ht="15.75" thickBot="1">
      <c r="A61" s="96" t="s">
        <v>127</v>
      </c>
      <c r="B61" s="63"/>
      <c r="C61" s="63"/>
      <c r="D61" s="75"/>
      <c r="F61" s="93" t="str">
        <f>'Category 2 Summary'!F672</f>
        <v xml:space="preserve"> </v>
      </c>
      <c r="G61" s="78"/>
    </row>
    <row r="62" spans="1:7" s="76" customFormat="1" ht="6.75" customHeight="1" thickBot="1">
      <c r="A62" s="79"/>
      <c r="B62" s="10"/>
      <c r="C62" s="80"/>
      <c r="D62" s="75"/>
      <c r="F62" s="77"/>
      <c r="G62" s="78"/>
    </row>
    <row r="63" spans="1:7" s="76" customFormat="1" ht="15.75" thickBot="1">
      <c r="A63" s="96" t="s">
        <v>128</v>
      </c>
      <c r="B63" s="63"/>
      <c r="C63" s="63"/>
      <c r="D63" s="75"/>
      <c r="F63" s="93" t="str">
        <f>'Category 2 Summary'!F727</f>
        <v xml:space="preserve"> </v>
      </c>
      <c r="G63" s="78"/>
    </row>
    <row r="64" spans="1:7" s="76" customFormat="1" ht="6.75" customHeight="1" thickBot="1">
      <c r="A64" s="79"/>
      <c r="B64" s="10"/>
      <c r="C64" s="80"/>
      <c r="D64" s="75"/>
      <c r="F64" s="77"/>
      <c r="G64" s="78"/>
    </row>
    <row r="65" spans="1:7" s="76" customFormat="1" ht="15.75" thickBot="1">
      <c r="A65" s="96" t="s">
        <v>129</v>
      </c>
      <c r="B65" s="63"/>
      <c r="C65" s="63"/>
      <c r="D65" s="75"/>
      <c r="F65" s="93" t="str">
        <f>'Category 2 Summary'!F782</f>
        <v xml:space="preserve"> </v>
      </c>
      <c r="G65" s="78"/>
    </row>
    <row r="66" spans="1:7" s="76" customFormat="1" ht="6.75" customHeight="1" thickBot="1">
      <c r="A66" s="79"/>
      <c r="B66" s="10"/>
      <c r="C66" s="80"/>
      <c r="D66" s="75"/>
      <c r="F66" s="77"/>
      <c r="G66" s="78"/>
    </row>
    <row r="67" spans="1:7" s="76" customFormat="1" ht="15.75" thickBot="1">
      <c r="A67" s="208" t="s">
        <v>130</v>
      </c>
      <c r="B67" s="63"/>
      <c r="C67" s="63"/>
      <c r="D67" s="75"/>
      <c r="F67" s="113">
        <f>SUM(F39,F41,F43,F45,F47,F49,F51,F53,F55,F57,F59,F61,F63,F65)</f>
        <v>0</v>
      </c>
      <c r="G67" s="78"/>
    </row>
    <row r="68" spans="1:7" ht="6.75" customHeight="1">
      <c r="A68" s="97"/>
      <c r="B68" s="98"/>
      <c r="C68" s="98"/>
      <c r="D68" s="99"/>
      <c r="E68" s="98"/>
      <c r="F68" s="100"/>
      <c r="G68" s="101"/>
    </row>
    <row r="69" spans="1:7" s="73" customFormat="1" ht="15.75" thickBot="1">
      <c r="A69" s="67" t="s">
        <v>68</v>
      </c>
      <c r="B69" s="68"/>
      <c r="C69" s="68"/>
      <c r="D69" s="69"/>
      <c r="E69" s="70"/>
      <c r="F69" s="71"/>
      <c r="G69" s="72"/>
    </row>
    <row r="70" spans="1:7" s="76" customFormat="1" ht="15.75" thickBot="1">
      <c r="A70" s="96" t="s">
        <v>131</v>
      </c>
      <c r="B70" s="63"/>
      <c r="C70" s="63"/>
      <c r="D70" s="75"/>
      <c r="F70" s="93" t="str">
        <f>'Category 3 Summary'!F58</f>
        <v xml:space="preserve"> </v>
      </c>
      <c r="G70" s="78"/>
    </row>
    <row r="71" spans="1:7" s="76" customFormat="1" ht="6.75" customHeight="1" thickBot="1">
      <c r="A71" s="79"/>
      <c r="B71" s="10"/>
      <c r="C71" s="80"/>
      <c r="D71" s="75"/>
      <c r="F71" s="77"/>
      <c r="G71" s="78"/>
    </row>
    <row r="72" spans="1:7" s="76" customFormat="1" ht="15.75" thickBot="1">
      <c r="A72" s="96" t="s">
        <v>132</v>
      </c>
      <c r="B72" s="63"/>
      <c r="C72" s="63"/>
      <c r="D72" s="75"/>
      <c r="F72" s="93" t="str">
        <f>'Category 3 Summary'!F91</f>
        <v xml:space="preserve"> </v>
      </c>
      <c r="G72" s="78"/>
    </row>
    <row r="73" spans="1:7" s="76" customFormat="1" ht="6.75" customHeight="1" thickBot="1">
      <c r="A73" s="79"/>
      <c r="B73" s="10"/>
      <c r="C73" s="80"/>
      <c r="D73" s="75"/>
      <c r="F73" s="77"/>
      <c r="G73" s="78"/>
    </row>
    <row r="74" spans="1:7" s="76" customFormat="1" ht="15.75" thickBot="1">
      <c r="A74" s="96" t="s">
        <v>133</v>
      </c>
      <c r="B74" s="63"/>
      <c r="C74" s="63"/>
      <c r="D74" s="75"/>
      <c r="F74" s="93" t="str">
        <f>'Category 3 Summary'!F128</f>
        <v xml:space="preserve"> </v>
      </c>
      <c r="G74" s="78"/>
    </row>
    <row r="75" spans="1:7" s="76" customFormat="1" ht="6.75" customHeight="1" thickBot="1">
      <c r="A75" s="79"/>
      <c r="B75" s="10"/>
      <c r="C75" s="80"/>
      <c r="D75" s="75"/>
      <c r="F75" s="77"/>
      <c r="G75" s="78"/>
    </row>
    <row r="76" spans="1:7" s="76" customFormat="1" ht="15.75" thickBot="1">
      <c r="A76" s="96" t="s">
        <v>134</v>
      </c>
      <c r="B76" s="63"/>
      <c r="C76" s="63"/>
      <c r="D76" s="75"/>
      <c r="F76" s="93" t="str">
        <f>'Category 3 Summary'!F175</f>
        <v xml:space="preserve"> </v>
      </c>
      <c r="G76" s="78"/>
    </row>
    <row r="77" spans="1:7" s="76" customFormat="1" ht="6.75" customHeight="1" thickBot="1">
      <c r="A77" s="79"/>
      <c r="B77" s="10"/>
      <c r="C77" s="80"/>
      <c r="D77" s="75"/>
      <c r="F77" s="77"/>
      <c r="G77" s="78"/>
    </row>
    <row r="78" spans="1:7" s="76" customFormat="1" ht="15.75" thickBot="1">
      <c r="A78" s="208" t="s">
        <v>135</v>
      </c>
      <c r="B78" s="63"/>
      <c r="C78" s="63"/>
      <c r="D78" s="75"/>
      <c r="F78" s="113">
        <f>SUM(F70,F72,F74,F76)</f>
        <v>0</v>
      </c>
      <c r="G78" s="78"/>
    </row>
    <row r="79" spans="1:7" s="76" customFormat="1" ht="6.75" customHeight="1">
      <c r="A79" s="104"/>
      <c r="B79" s="107"/>
      <c r="C79" s="114"/>
      <c r="D79" s="106"/>
      <c r="E79" s="107"/>
      <c r="F79" s="106"/>
      <c r="G79" s="108"/>
    </row>
    <row r="80" spans="1:7" s="73" customFormat="1" ht="15.75" thickBot="1">
      <c r="A80" s="67" t="s">
        <v>136</v>
      </c>
      <c r="B80" s="68"/>
      <c r="C80" s="68"/>
      <c r="D80" s="69"/>
      <c r="E80" s="70"/>
      <c r="F80" s="71"/>
      <c r="G80" s="72"/>
    </row>
    <row r="81" spans="1:7" s="76" customFormat="1" ht="15.75" thickBot="1">
      <c r="A81" s="96" t="s">
        <v>137</v>
      </c>
      <c r="B81" s="63"/>
      <c r="C81" s="63"/>
      <c r="D81" s="75"/>
      <c r="F81" s="93">
        <f>'Category 4 Summary'!F60</f>
        <v>0</v>
      </c>
      <c r="G81" s="78"/>
    </row>
    <row r="82" spans="1:7" s="76" customFormat="1" ht="6.75" customHeight="1" thickBot="1">
      <c r="A82" s="79"/>
      <c r="B82" s="10"/>
      <c r="C82" s="80"/>
      <c r="D82" s="75"/>
      <c r="F82" s="77"/>
      <c r="G82" s="78"/>
    </row>
    <row r="83" spans="1:7" s="76" customFormat="1" ht="15.75" thickBot="1">
      <c r="A83" s="96" t="s">
        <v>138</v>
      </c>
      <c r="B83" s="63"/>
      <c r="C83" s="63"/>
      <c r="D83" s="75"/>
      <c r="F83" s="93">
        <f>'Category 4 Summary'!F107</f>
        <v>0</v>
      </c>
      <c r="G83" s="78"/>
    </row>
    <row r="84" spans="1:7" s="76" customFormat="1" ht="6.75" customHeight="1" thickBot="1">
      <c r="A84" s="79"/>
      <c r="B84" s="10"/>
      <c r="C84" s="80"/>
      <c r="D84" s="75"/>
      <c r="F84" s="77"/>
      <c r="G84" s="78"/>
    </row>
    <row r="85" spans="1:7" s="76" customFormat="1" ht="15.75" thickBot="1">
      <c r="A85" s="96" t="s">
        <v>139</v>
      </c>
      <c r="B85" s="63"/>
      <c r="C85" s="63"/>
      <c r="D85" s="75"/>
      <c r="F85" s="93">
        <f>'Category 4 Summary'!F150</f>
        <v>0</v>
      </c>
      <c r="G85" s="78"/>
    </row>
    <row r="86" spans="1:7" s="76" customFormat="1" ht="6.75" customHeight="1" thickBot="1">
      <c r="A86" s="79"/>
      <c r="B86" s="10"/>
      <c r="C86" s="80"/>
      <c r="D86" s="75"/>
      <c r="F86" s="77"/>
      <c r="G86" s="78"/>
    </row>
    <row r="87" spans="1:7" s="76" customFormat="1" ht="15.75" thickBot="1">
      <c r="A87" s="96" t="s">
        <v>140</v>
      </c>
      <c r="B87" s="63"/>
      <c r="C87" s="63"/>
      <c r="D87" s="75"/>
      <c r="F87" s="93" t="str">
        <f>'Category 4 Summary'!F193</f>
        <v xml:space="preserve"> </v>
      </c>
      <c r="G87" s="78"/>
    </row>
    <row r="88" spans="1:7" s="76" customFormat="1" ht="6.75" customHeight="1" thickBot="1">
      <c r="A88" s="79"/>
      <c r="B88" s="10"/>
      <c r="C88" s="80"/>
      <c r="D88" s="75"/>
      <c r="F88" s="77"/>
      <c r="G88" s="78"/>
    </row>
    <row r="89" spans="1:7" s="76" customFormat="1" ht="15.75" thickBot="1">
      <c r="A89" s="96" t="s">
        <v>141</v>
      </c>
      <c r="B89" s="63"/>
      <c r="C89" s="63"/>
      <c r="D89" s="75"/>
      <c r="F89" s="93" t="str">
        <f>'Category 4 Summary'!F264</f>
        <v xml:space="preserve"> </v>
      </c>
      <c r="G89" s="78"/>
    </row>
    <row r="90" spans="1:7" s="76" customFormat="1" ht="6.75" customHeight="1" thickBot="1">
      <c r="A90" s="79"/>
      <c r="B90" s="10"/>
      <c r="C90" s="80"/>
      <c r="D90" s="75"/>
      <c r="F90" s="77"/>
      <c r="G90" s="78"/>
    </row>
    <row r="91" spans="1:7" s="76" customFormat="1" ht="15.75" thickBot="1">
      <c r="A91" s="96" t="s">
        <v>142</v>
      </c>
      <c r="B91" s="10"/>
      <c r="C91" s="10"/>
      <c r="D91" s="75"/>
      <c r="F91" s="93">
        <f>'Category 4 Summary'!F327</f>
        <v>0</v>
      </c>
      <c r="G91" s="78"/>
    </row>
    <row r="92" spans="1:7" ht="6.75" customHeight="1" thickBot="1">
      <c r="A92" s="85"/>
      <c r="G92" s="86"/>
    </row>
    <row r="93" spans="1:7" ht="15.75" thickBot="1">
      <c r="A93" s="96" t="s">
        <v>143</v>
      </c>
      <c r="F93" s="93" t="str">
        <f>'Category 4 Summary'!F370</f>
        <v xml:space="preserve"> </v>
      </c>
      <c r="G93" s="86"/>
    </row>
    <row r="94" spans="1:7" s="76" customFormat="1" ht="6.75" customHeight="1" thickBot="1">
      <c r="A94" s="79"/>
      <c r="B94" s="10"/>
      <c r="C94" s="80"/>
      <c r="D94" s="75"/>
      <c r="F94" s="77"/>
      <c r="G94" s="78"/>
    </row>
    <row r="95" spans="1:7" s="76" customFormat="1" ht="15.75" thickBot="1">
      <c r="A95" s="208" t="s">
        <v>144</v>
      </c>
      <c r="B95" s="63"/>
      <c r="C95" s="63"/>
      <c r="D95" s="75"/>
      <c r="F95" s="113">
        <f>SUM(F81,F83,F85,F87,F89,F91,F93)</f>
        <v>0</v>
      </c>
      <c r="G95" s="78"/>
    </row>
    <row r="96" spans="1:7" ht="6.75" customHeight="1" thickBot="1">
      <c r="A96" s="85"/>
      <c r="G96" s="86"/>
    </row>
    <row r="97" spans="1:7" s="73" customFormat="1" ht="15">
      <c r="A97" s="115" t="s">
        <v>145</v>
      </c>
      <c r="B97" s="116"/>
      <c r="C97" s="116"/>
      <c r="D97" s="117"/>
      <c r="E97" s="118"/>
      <c r="F97" s="119">
        <f>SUM(F36,F67,F78,F95)</f>
        <v>0</v>
      </c>
      <c r="G97" s="120"/>
    </row>
  </sheetData>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sheetPr>
  <dimension ref="A1:G270"/>
  <sheetViews>
    <sheetView showGridLines="0" zoomScale="75" zoomScaleNormal="75" zoomScalePageLayoutView="90" workbookViewId="0" topLeftCell="A248">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229</v>
      </c>
    </row>
    <row r="6" ht="15">
      <c r="A6" s="9" t="s">
        <v>175</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116</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86">
        <v>9.344</v>
      </c>
      <c r="G18" s="35"/>
    </row>
    <row r="19" spans="1:7" ht="13.5" thickBot="1">
      <c r="A19" s="33"/>
      <c r="C19" s="34"/>
      <c r="G19" s="35"/>
    </row>
    <row r="20" spans="1:7" ht="13.5" thickBot="1">
      <c r="A20" s="33"/>
      <c r="B20" s="2" t="s">
        <v>11</v>
      </c>
      <c r="C20" s="34"/>
      <c r="E20" s="208" t="s">
        <v>2</v>
      </c>
      <c r="F20" s="186">
        <v>9.344</v>
      </c>
      <c r="G20" s="35"/>
    </row>
    <row r="21" spans="1:7" s="32" customFormat="1" ht="15">
      <c r="A21" s="36"/>
      <c r="B21" s="9"/>
      <c r="C21" s="9"/>
      <c r="D21" s="37"/>
      <c r="F21" s="18"/>
      <c r="G21" s="38"/>
    </row>
    <row r="22" spans="1:7" s="32" customFormat="1" ht="15">
      <c r="A22" s="39"/>
      <c r="B22" s="40" t="s">
        <v>285</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8" t="s">
        <v>2</v>
      </c>
      <c r="F32" s="14" t="s">
        <v>229</v>
      </c>
      <c r="G32" s="35"/>
    </row>
    <row r="33" spans="1:7" ht="6.75" customHeight="1">
      <c r="A33" s="33"/>
      <c r="G33" s="35"/>
    </row>
    <row r="34" spans="1:7" ht="15">
      <c r="A34" s="33"/>
      <c r="B34" s="199" t="s">
        <v>286</v>
      </c>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t="s">
        <v>229</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287</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Yes</v>
      </c>
      <c r="G54" s="35"/>
    </row>
    <row r="55" spans="1:7" ht="6.75" customHeight="1">
      <c r="A55" s="33"/>
      <c r="G55" s="35"/>
    </row>
    <row r="56" spans="1:7" ht="13.5" thickBot="1">
      <c r="A56" s="33"/>
      <c r="B56" s="2" t="s">
        <v>21</v>
      </c>
      <c r="G56" s="35"/>
    </row>
    <row r="57" spans="1:7" ht="13.5" thickBot="1">
      <c r="A57" s="33"/>
      <c r="B57" s="2" t="s">
        <v>22</v>
      </c>
      <c r="E57" s="208" t="s">
        <v>2</v>
      </c>
      <c r="F57" s="14" t="s">
        <v>229</v>
      </c>
      <c r="G57" s="35"/>
    </row>
    <row r="58" spans="1:7" ht="6.75" customHeight="1">
      <c r="A58" s="33"/>
      <c r="G58" s="35"/>
    </row>
    <row r="59" spans="1:7" ht="15">
      <c r="A59" s="33"/>
      <c r="B59" s="199" t="s">
        <v>288</v>
      </c>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t="s">
        <v>229</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72"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17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176</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177</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178</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179</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120</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sheetPr>
  <dimension ref="A1:G270"/>
  <sheetViews>
    <sheetView showGridLines="0" zoomScale="75" zoomScaleNormal="75" zoomScalePageLayoutView="90" workbookViewId="0" topLeftCell="A248">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229</v>
      </c>
    </row>
    <row r="6" ht="15">
      <c r="A6" s="9" t="s">
        <v>180</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121</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86">
        <v>9.344</v>
      </c>
      <c r="G18" s="35"/>
    </row>
    <row r="19" spans="1:7" ht="13.5" thickBot="1">
      <c r="A19" s="33"/>
      <c r="C19" s="34"/>
      <c r="G19" s="35"/>
    </row>
    <row r="20" spans="1:7" ht="13.5" thickBot="1">
      <c r="A20" s="33"/>
      <c r="B20" s="2" t="s">
        <v>11</v>
      </c>
      <c r="C20" s="34"/>
      <c r="E20" s="208" t="s">
        <v>2</v>
      </c>
      <c r="F20" s="186">
        <v>9.344</v>
      </c>
      <c r="G20" s="35"/>
    </row>
    <row r="21" spans="1:7" s="32" customFormat="1" ht="15">
      <c r="A21" s="36"/>
      <c r="B21" s="9"/>
      <c r="C21" s="9"/>
      <c r="D21" s="37"/>
      <c r="F21" s="18"/>
      <c r="G21" s="38"/>
    </row>
    <row r="22" spans="1:7" s="32" customFormat="1" ht="15">
      <c r="A22" s="39"/>
      <c r="B22" s="40" t="s">
        <v>289</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8" t="s">
        <v>2</v>
      </c>
      <c r="F32" s="14" t="s">
        <v>229</v>
      </c>
      <c r="G32" s="35"/>
    </row>
    <row r="33" spans="1:7" ht="6.75" customHeight="1">
      <c r="A33" s="33"/>
      <c r="G33" s="35"/>
    </row>
    <row r="34" spans="1:7" ht="15">
      <c r="A34" s="33"/>
      <c r="B34" s="199" t="s">
        <v>290</v>
      </c>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t="s">
        <v>229</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G270"/>
  <sheetViews>
    <sheetView showGridLines="0" zoomScale="75" zoomScaleNormal="75" zoomScalePageLayoutView="90" workbookViewId="0" topLeftCell="A248">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229</v>
      </c>
    </row>
    <row r="6" ht="15">
      <c r="A6" s="9" t="s">
        <v>181</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122</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86">
        <v>9.37</v>
      </c>
      <c r="G18" s="35"/>
    </row>
    <row r="19" spans="1:7" ht="13.5" thickBot="1">
      <c r="A19" s="33"/>
      <c r="C19" s="34"/>
      <c r="G19" s="35"/>
    </row>
    <row r="20" spans="1:7" ht="13.5" thickBot="1">
      <c r="A20" s="33"/>
      <c r="B20" s="2" t="s">
        <v>11</v>
      </c>
      <c r="C20" s="34"/>
      <c r="E20" s="208" t="s">
        <v>2</v>
      </c>
      <c r="F20" s="186">
        <v>9.37</v>
      </c>
      <c r="G20" s="35"/>
    </row>
    <row r="21" spans="1:7" s="32" customFormat="1" ht="15">
      <c r="A21" s="36"/>
      <c r="B21" s="9"/>
      <c r="C21" s="9"/>
      <c r="D21" s="37"/>
      <c r="F21" s="18"/>
      <c r="G21" s="38"/>
    </row>
    <row r="22" spans="1:7" s="32" customFormat="1" ht="15">
      <c r="A22" s="39"/>
      <c r="B22" s="40" t="s">
        <v>291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Yes</v>
      </c>
      <c r="G29" s="35"/>
    </row>
    <row r="30" spans="1:7" ht="6.75" customHeight="1">
      <c r="A30" s="33"/>
      <c r="G30" s="35"/>
    </row>
    <row r="31" spans="1:7" ht="13.5" thickBot="1">
      <c r="A31" s="33"/>
      <c r="B31" s="2" t="s">
        <v>21</v>
      </c>
      <c r="G31" s="35"/>
    </row>
    <row r="32" spans="1:7" ht="13.5" thickBot="1">
      <c r="A32" s="33"/>
      <c r="B32" s="2" t="s">
        <v>22</v>
      </c>
      <c r="E32" s="208" t="s">
        <v>2</v>
      </c>
      <c r="F32" s="14" t="s">
        <v>229</v>
      </c>
      <c r="G32" s="35"/>
    </row>
    <row r="33" spans="1:7" ht="6.75" customHeight="1">
      <c r="A33" s="33"/>
      <c r="G33" s="35"/>
    </row>
    <row r="34" spans="1:7" ht="15">
      <c r="A34" s="33"/>
      <c r="B34" s="199" t="s">
        <v>292</v>
      </c>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t="s">
        <v>229</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182</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123</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183</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124</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184</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125</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76"/>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146</v>
      </c>
    </row>
    <row r="6" ht="6.75" customHeight="1">
      <c r="A6" s="63"/>
    </row>
    <row r="7" ht="14.25">
      <c r="A7" s="10" t="s">
        <v>147</v>
      </c>
    </row>
    <row r="8" spans="1:2" ht="14.25">
      <c r="A8" s="208" t="s">
        <v>2</v>
      </c>
      <c r="B8" s="10" t="s">
        <v>148</v>
      </c>
    </row>
    <row r="9" spans="1:2" ht="14.25">
      <c r="A9" s="10" t="s">
        <v>149</v>
      </c>
      <c r="B9" s="10"/>
    </row>
    <row r="10" spans="1:2" ht="14.25">
      <c r="A10" s="10" t="s">
        <v>150</v>
      </c>
      <c r="B10" s="10"/>
    </row>
    <row r="11" ht="6.75" customHeight="1"/>
    <row r="12" spans="1:7" s="73" customFormat="1" ht="15">
      <c r="A12" s="67" t="s">
        <v>151</v>
      </c>
      <c r="B12" s="68"/>
      <c r="C12" s="68"/>
      <c r="D12" s="69"/>
      <c r="E12" s="70"/>
      <c r="F12" s="71"/>
      <c r="G12" s="72"/>
    </row>
    <row r="13" spans="1:7" s="76" customFormat="1" ht="14.25">
      <c r="A13" s="190" t="s">
        <v>313</v>
      </c>
      <c r="B13" s="191"/>
      <c r="C13" s="191"/>
      <c r="D13" s="191"/>
      <c r="E13" s="191"/>
      <c r="F13" s="191"/>
      <c r="G13" s="192"/>
    </row>
    <row r="14" spans="1:7" s="76" customFormat="1" ht="14.25">
      <c r="A14" s="193"/>
      <c r="B14" s="194"/>
      <c r="C14" s="194"/>
      <c r="D14" s="194"/>
      <c r="E14" s="194"/>
      <c r="F14" s="194"/>
      <c r="G14" s="192"/>
    </row>
    <row r="15" spans="1:7" s="76" customFormat="1" ht="14.25">
      <c r="A15" s="193"/>
      <c r="B15" s="194"/>
      <c r="C15" s="194"/>
      <c r="D15" s="194"/>
      <c r="E15" s="194"/>
      <c r="F15" s="194"/>
      <c r="G15" s="192"/>
    </row>
    <row r="16" spans="1:7" s="76" customFormat="1" ht="14.25">
      <c r="A16" s="193"/>
      <c r="B16" s="194"/>
      <c r="C16" s="194"/>
      <c r="D16" s="194"/>
      <c r="E16" s="194"/>
      <c r="F16" s="194"/>
      <c r="G16" s="192"/>
    </row>
    <row r="17" spans="1:7" s="76" customFormat="1" ht="14.25">
      <c r="A17" s="193"/>
      <c r="B17" s="194"/>
      <c r="C17" s="194"/>
      <c r="D17" s="194"/>
      <c r="E17" s="194"/>
      <c r="F17" s="194"/>
      <c r="G17" s="192"/>
    </row>
    <row r="18" spans="1:7" s="76" customFormat="1" ht="14.25">
      <c r="A18" s="193"/>
      <c r="B18" s="194"/>
      <c r="C18" s="194"/>
      <c r="D18" s="194"/>
      <c r="E18" s="194"/>
      <c r="F18" s="194"/>
      <c r="G18" s="192"/>
    </row>
    <row r="19" spans="1:7" s="76" customFormat="1" ht="14.25">
      <c r="A19" s="193"/>
      <c r="B19" s="194"/>
      <c r="C19" s="194"/>
      <c r="D19" s="194"/>
      <c r="E19" s="194"/>
      <c r="F19" s="194"/>
      <c r="G19" s="192"/>
    </row>
    <row r="20" spans="1:7" s="76" customFormat="1" ht="14.25">
      <c r="A20" s="193"/>
      <c r="B20" s="194"/>
      <c r="C20" s="194"/>
      <c r="D20" s="194"/>
      <c r="E20" s="194"/>
      <c r="F20" s="194"/>
      <c r="G20" s="192"/>
    </row>
    <row r="21" spans="1:7" s="76" customFormat="1" ht="14.25">
      <c r="A21" s="193"/>
      <c r="B21" s="194"/>
      <c r="C21" s="194"/>
      <c r="D21" s="194"/>
      <c r="E21" s="194"/>
      <c r="F21" s="194"/>
      <c r="G21" s="192"/>
    </row>
    <row r="22" spans="1:7" s="76" customFormat="1" ht="14.25">
      <c r="A22" s="193"/>
      <c r="B22" s="194"/>
      <c r="C22" s="194"/>
      <c r="D22" s="194"/>
      <c r="E22" s="194"/>
      <c r="F22" s="194"/>
      <c r="G22" s="192"/>
    </row>
    <row r="23" spans="1:7" s="76" customFormat="1" ht="14.25">
      <c r="A23" s="193"/>
      <c r="B23" s="194"/>
      <c r="C23" s="194"/>
      <c r="D23" s="194"/>
      <c r="E23" s="194"/>
      <c r="F23" s="194"/>
      <c r="G23" s="192"/>
    </row>
    <row r="24" spans="1:7" s="76" customFormat="1" ht="14.25">
      <c r="A24" s="193"/>
      <c r="B24" s="194"/>
      <c r="C24" s="194"/>
      <c r="D24" s="194"/>
      <c r="E24" s="194"/>
      <c r="F24" s="194"/>
      <c r="G24" s="192"/>
    </row>
    <row r="25" spans="1:7" s="76" customFormat="1" ht="14.25">
      <c r="A25" s="193"/>
      <c r="B25" s="194"/>
      <c r="C25" s="194"/>
      <c r="D25" s="194"/>
      <c r="E25" s="194"/>
      <c r="F25" s="194"/>
      <c r="G25" s="192"/>
    </row>
    <row r="26" spans="1:7" s="76" customFormat="1" ht="14.25">
      <c r="A26" s="193"/>
      <c r="B26" s="194"/>
      <c r="C26" s="194"/>
      <c r="D26" s="194"/>
      <c r="E26" s="194"/>
      <c r="F26" s="194"/>
      <c r="G26" s="192"/>
    </row>
    <row r="27" spans="1:7" s="76" customFormat="1" ht="14.25">
      <c r="A27" s="193"/>
      <c r="B27" s="194"/>
      <c r="C27" s="194"/>
      <c r="D27" s="194"/>
      <c r="E27" s="194"/>
      <c r="F27" s="194"/>
      <c r="G27" s="192"/>
    </row>
    <row r="28" spans="1:7" s="76" customFormat="1" ht="14.25">
      <c r="A28" s="193"/>
      <c r="B28" s="194"/>
      <c r="C28" s="194"/>
      <c r="D28" s="194"/>
      <c r="E28" s="194"/>
      <c r="F28" s="194"/>
      <c r="G28" s="192"/>
    </row>
    <row r="29" spans="1:7" s="76" customFormat="1" ht="14.25">
      <c r="A29" s="193"/>
      <c r="B29" s="194"/>
      <c r="C29" s="194"/>
      <c r="D29" s="194"/>
      <c r="E29" s="194"/>
      <c r="F29" s="194"/>
      <c r="G29" s="192"/>
    </row>
    <row r="30" spans="1:7" s="76" customFormat="1" ht="14.25">
      <c r="A30" s="193"/>
      <c r="B30" s="194"/>
      <c r="C30" s="194"/>
      <c r="D30" s="194"/>
      <c r="E30" s="194"/>
      <c r="F30" s="194"/>
      <c r="G30" s="192"/>
    </row>
    <row r="31" spans="1:7" s="76" customFormat="1" ht="14.25">
      <c r="A31" s="193"/>
      <c r="B31" s="194"/>
      <c r="C31" s="194"/>
      <c r="D31" s="194"/>
      <c r="E31" s="194"/>
      <c r="F31" s="194"/>
      <c r="G31" s="192"/>
    </row>
    <row r="32" spans="1:7" s="76" customFormat="1" ht="14.25">
      <c r="A32" s="193"/>
      <c r="B32" s="194"/>
      <c r="C32" s="194"/>
      <c r="D32" s="194"/>
      <c r="E32" s="194"/>
      <c r="F32" s="194"/>
      <c r="G32" s="192"/>
    </row>
    <row r="33" spans="1:7" s="76" customFormat="1" ht="14.25">
      <c r="A33" s="193"/>
      <c r="B33" s="194"/>
      <c r="C33" s="194"/>
      <c r="D33" s="194"/>
      <c r="E33" s="194"/>
      <c r="F33" s="194"/>
      <c r="G33" s="192"/>
    </row>
    <row r="34" spans="1:7" s="76" customFormat="1" ht="14.25">
      <c r="A34" s="193"/>
      <c r="B34" s="194"/>
      <c r="C34" s="194"/>
      <c r="D34" s="194"/>
      <c r="E34" s="194"/>
      <c r="F34" s="194"/>
      <c r="G34" s="192"/>
    </row>
    <row r="35" spans="1:7" s="76" customFormat="1" ht="14.25">
      <c r="A35" s="193"/>
      <c r="B35" s="194"/>
      <c r="C35" s="194"/>
      <c r="D35" s="194"/>
      <c r="E35" s="194"/>
      <c r="F35" s="194"/>
      <c r="G35" s="192"/>
    </row>
    <row r="36" spans="1:7" s="76" customFormat="1" ht="14.25">
      <c r="A36" s="193"/>
      <c r="B36" s="194"/>
      <c r="C36" s="194"/>
      <c r="D36" s="194"/>
      <c r="E36" s="194"/>
      <c r="F36" s="194"/>
      <c r="G36" s="192"/>
    </row>
    <row r="37" spans="1:7" s="76" customFormat="1" ht="14.25">
      <c r="A37" s="193"/>
      <c r="B37" s="194"/>
      <c r="C37" s="194"/>
      <c r="D37" s="194"/>
      <c r="E37" s="194"/>
      <c r="F37" s="194"/>
      <c r="G37" s="192"/>
    </row>
    <row r="38" spans="1:7" s="76" customFormat="1" ht="14.25">
      <c r="A38" s="193"/>
      <c r="B38" s="194"/>
      <c r="C38" s="194"/>
      <c r="D38" s="194"/>
      <c r="E38" s="194"/>
      <c r="F38" s="194"/>
      <c r="G38" s="192"/>
    </row>
    <row r="39" spans="1:7" s="76" customFormat="1" ht="14.25">
      <c r="A39" s="193"/>
      <c r="B39" s="194"/>
      <c r="C39" s="194"/>
      <c r="D39" s="194"/>
      <c r="E39" s="194"/>
      <c r="F39" s="194"/>
      <c r="G39" s="192"/>
    </row>
    <row r="40" spans="1:7" s="76" customFormat="1" ht="14.25">
      <c r="A40" s="193"/>
      <c r="B40" s="194"/>
      <c r="C40" s="194"/>
      <c r="D40" s="194"/>
      <c r="E40" s="194"/>
      <c r="F40" s="194"/>
      <c r="G40" s="192"/>
    </row>
    <row r="41" spans="1:7" s="76" customFormat="1" ht="14.25">
      <c r="A41" s="193"/>
      <c r="B41" s="194"/>
      <c r="C41" s="194"/>
      <c r="D41" s="194"/>
      <c r="E41" s="194"/>
      <c r="F41" s="194"/>
      <c r="G41" s="192"/>
    </row>
    <row r="42" spans="1:7" s="76" customFormat="1" ht="14.25">
      <c r="A42" s="193"/>
      <c r="B42" s="194"/>
      <c r="C42" s="194"/>
      <c r="D42" s="194"/>
      <c r="E42" s="194"/>
      <c r="F42" s="194"/>
      <c r="G42" s="192"/>
    </row>
    <row r="43" spans="1:7" s="76" customFormat="1" ht="14.25">
      <c r="A43" s="193"/>
      <c r="B43" s="194"/>
      <c r="C43" s="194"/>
      <c r="D43" s="194"/>
      <c r="E43" s="194"/>
      <c r="F43" s="194"/>
      <c r="G43" s="192"/>
    </row>
    <row r="44" spans="1:7" s="76" customFormat="1" ht="14.25">
      <c r="A44" s="193"/>
      <c r="B44" s="194"/>
      <c r="C44" s="194"/>
      <c r="D44" s="194"/>
      <c r="E44" s="194"/>
      <c r="F44" s="194"/>
      <c r="G44" s="192"/>
    </row>
    <row r="45" spans="1:7" s="76" customFormat="1" ht="14.25">
      <c r="A45" s="193"/>
      <c r="B45" s="194"/>
      <c r="C45" s="194"/>
      <c r="D45" s="194"/>
      <c r="E45" s="194"/>
      <c r="F45" s="194"/>
      <c r="G45" s="192"/>
    </row>
    <row r="46" spans="1:7" s="76" customFormat="1" ht="14.25">
      <c r="A46" s="193"/>
      <c r="B46" s="194"/>
      <c r="C46" s="194"/>
      <c r="D46" s="194"/>
      <c r="E46" s="194"/>
      <c r="F46" s="194"/>
      <c r="G46" s="192"/>
    </row>
    <row r="47" spans="1:7" s="76" customFormat="1" ht="14.25">
      <c r="A47" s="193"/>
      <c r="B47" s="194"/>
      <c r="C47" s="194"/>
      <c r="D47" s="194"/>
      <c r="E47" s="194"/>
      <c r="F47" s="194"/>
      <c r="G47" s="192"/>
    </row>
    <row r="48" spans="1:7" s="76" customFormat="1" ht="14.25">
      <c r="A48" s="193"/>
      <c r="B48" s="194"/>
      <c r="C48" s="194"/>
      <c r="D48" s="194"/>
      <c r="E48" s="194"/>
      <c r="F48" s="194"/>
      <c r="G48" s="192"/>
    </row>
    <row r="49" spans="1:7" s="76" customFormat="1" ht="14.25">
      <c r="A49" s="193"/>
      <c r="B49" s="194"/>
      <c r="C49" s="194"/>
      <c r="D49" s="194"/>
      <c r="E49" s="194"/>
      <c r="F49" s="194"/>
      <c r="G49" s="192"/>
    </row>
    <row r="50" spans="1:7" s="76" customFormat="1" ht="14.25">
      <c r="A50" s="193"/>
      <c r="B50" s="194"/>
      <c r="C50" s="194"/>
      <c r="D50" s="194"/>
      <c r="E50" s="194"/>
      <c r="F50" s="194"/>
      <c r="G50" s="192"/>
    </row>
    <row r="51" spans="1:7" s="76" customFormat="1" ht="14.25">
      <c r="A51" s="193"/>
      <c r="B51" s="194"/>
      <c r="C51" s="194"/>
      <c r="D51" s="194"/>
      <c r="E51" s="194"/>
      <c r="F51" s="194"/>
      <c r="G51" s="192"/>
    </row>
    <row r="52" spans="1:7" s="76" customFormat="1" ht="14.25">
      <c r="A52" s="193"/>
      <c r="B52" s="194"/>
      <c r="C52" s="194"/>
      <c r="D52" s="194"/>
      <c r="E52" s="194"/>
      <c r="F52" s="194"/>
      <c r="G52" s="192"/>
    </row>
    <row r="53" spans="1:7" s="76" customFormat="1" ht="14.25">
      <c r="A53" s="193"/>
      <c r="B53" s="194"/>
      <c r="C53" s="194"/>
      <c r="D53" s="194"/>
      <c r="E53" s="194"/>
      <c r="F53" s="194"/>
      <c r="G53" s="192"/>
    </row>
    <row r="54" spans="1:7" s="76" customFormat="1" ht="14.25">
      <c r="A54" s="193"/>
      <c r="B54" s="194"/>
      <c r="C54" s="194"/>
      <c r="D54" s="194"/>
      <c r="E54" s="194"/>
      <c r="F54" s="194"/>
      <c r="G54" s="192"/>
    </row>
    <row r="55" spans="1:7" s="76" customFormat="1" ht="14.25">
      <c r="A55" s="193"/>
      <c r="B55" s="194"/>
      <c r="C55" s="194"/>
      <c r="D55" s="194"/>
      <c r="E55" s="194"/>
      <c r="F55" s="194"/>
      <c r="G55" s="192"/>
    </row>
    <row r="56" spans="1:7" s="76" customFormat="1" ht="14.25">
      <c r="A56" s="193"/>
      <c r="B56" s="194"/>
      <c r="C56" s="194"/>
      <c r="D56" s="194"/>
      <c r="E56" s="194"/>
      <c r="F56" s="194"/>
      <c r="G56" s="192"/>
    </row>
    <row r="57" spans="1:7" s="76" customFormat="1" ht="14.25">
      <c r="A57" s="193"/>
      <c r="B57" s="194"/>
      <c r="C57" s="194"/>
      <c r="D57" s="194"/>
      <c r="E57" s="194"/>
      <c r="F57" s="194"/>
      <c r="G57" s="192"/>
    </row>
    <row r="58" spans="1:7" s="76" customFormat="1" ht="14.25">
      <c r="A58" s="193"/>
      <c r="B58" s="194"/>
      <c r="C58" s="194"/>
      <c r="D58" s="194"/>
      <c r="E58" s="194"/>
      <c r="F58" s="194"/>
      <c r="G58" s="192"/>
    </row>
    <row r="59" spans="1:7" s="76" customFormat="1" ht="14.25">
      <c r="A59" s="193"/>
      <c r="B59" s="194"/>
      <c r="C59" s="194"/>
      <c r="D59" s="194"/>
      <c r="E59" s="194"/>
      <c r="F59" s="194"/>
      <c r="G59" s="192"/>
    </row>
    <row r="60" spans="1:7" s="76" customFormat="1" ht="14.25">
      <c r="A60" s="195"/>
      <c r="B60" s="196"/>
      <c r="C60" s="196"/>
      <c r="D60" s="196"/>
      <c r="E60" s="196"/>
      <c r="F60" s="196"/>
      <c r="G60" s="197"/>
    </row>
    <row r="61" spans="1:7" s="73" customFormat="1" ht="15">
      <c r="A61" s="67" t="s">
        <v>314</v>
      </c>
      <c r="B61" s="68"/>
      <c r="C61" s="68"/>
      <c r="D61" s="69"/>
      <c r="E61" s="70"/>
      <c r="F61" s="71"/>
      <c r="G61" s="72"/>
    </row>
    <row r="62" spans="1:7" s="76" customFormat="1" ht="15.75">
      <c r="A62" s="189" t="s">
        <v>309</v>
      </c>
      <c r="B62" s="10"/>
      <c r="C62" s="121"/>
      <c r="D62" s="122"/>
      <c r="G62" s="78"/>
    </row>
    <row r="63" spans="1:7" s="76" customFormat="1" ht="15.75">
      <c r="A63" s="189" t="s">
        <v>310</v>
      </c>
      <c r="B63" s="63"/>
      <c r="C63" s="121"/>
      <c r="D63" s="122"/>
      <c r="G63" s="78"/>
    </row>
    <row r="64" spans="1:7" s="76" customFormat="1" ht="15.75">
      <c r="A64" s="189" t="s">
        <v>307</v>
      </c>
      <c r="B64" s="10"/>
      <c r="C64" s="80"/>
      <c r="D64" s="75"/>
      <c r="G64" s="78"/>
    </row>
    <row r="65" spans="1:7" s="76" customFormat="1" ht="15.75">
      <c r="A65" s="189" t="s">
        <v>308</v>
      </c>
      <c r="B65" s="63"/>
      <c r="C65" s="63"/>
      <c r="D65" s="75"/>
      <c r="G65" s="78"/>
    </row>
    <row r="66" spans="1:7" s="76" customFormat="1" ht="15.75">
      <c r="A66" s="189" t="s">
        <v>311</v>
      </c>
      <c r="B66" s="10"/>
      <c r="C66" s="80"/>
      <c r="D66" s="75"/>
      <c r="G66" s="78"/>
    </row>
    <row r="67" spans="1:7" s="76" customFormat="1" ht="15.75">
      <c r="A67" s="189" t="s">
        <v>312</v>
      </c>
      <c r="B67" s="63"/>
      <c r="C67" s="63"/>
      <c r="D67" s="75"/>
      <c r="G67" s="78"/>
    </row>
    <row r="68" spans="1:7" s="76" customFormat="1" ht="15">
      <c r="A68" s="79"/>
      <c r="B68" s="10"/>
      <c r="C68" s="80"/>
      <c r="D68" s="75"/>
      <c r="G68" s="78"/>
    </row>
    <row r="69" spans="1:7" s="76" customFormat="1" ht="15">
      <c r="A69" s="96"/>
      <c r="B69" s="63"/>
      <c r="C69" s="63"/>
      <c r="D69" s="75"/>
      <c r="G69" s="78"/>
    </row>
    <row r="70" spans="1:7" s="76" customFormat="1" ht="15">
      <c r="A70" s="79"/>
      <c r="B70" s="10"/>
      <c r="C70" s="80"/>
      <c r="D70" s="75"/>
      <c r="G70" s="78"/>
    </row>
    <row r="71" spans="1:7" s="76" customFormat="1" ht="15">
      <c r="A71" s="96"/>
      <c r="B71" s="63"/>
      <c r="C71" s="63"/>
      <c r="D71" s="75"/>
      <c r="G71" s="78"/>
    </row>
    <row r="72" spans="1:7" s="76" customFormat="1" ht="15">
      <c r="A72" s="79"/>
      <c r="B72" s="10"/>
      <c r="C72" s="80"/>
      <c r="D72" s="75"/>
      <c r="G72" s="78"/>
    </row>
    <row r="73" spans="1:7" s="76" customFormat="1" ht="15">
      <c r="A73" s="96"/>
      <c r="B73" s="63"/>
      <c r="C73" s="63"/>
      <c r="D73" s="75"/>
      <c r="G73" s="78"/>
    </row>
    <row r="74" spans="1:7" s="76" customFormat="1" ht="15">
      <c r="A74" s="79"/>
      <c r="B74" s="10"/>
      <c r="C74" s="80"/>
      <c r="D74" s="75"/>
      <c r="G74" s="78"/>
    </row>
    <row r="75" spans="1:7" s="76" customFormat="1" ht="15">
      <c r="A75" s="112"/>
      <c r="B75" s="63"/>
      <c r="C75" s="63"/>
      <c r="D75" s="75"/>
      <c r="G75" s="78"/>
    </row>
    <row r="76" spans="1:7" ht="15">
      <c r="A76" s="97"/>
      <c r="B76" s="98"/>
      <c r="C76" s="98"/>
      <c r="D76" s="99"/>
      <c r="E76" s="98"/>
      <c r="F76" s="100"/>
      <c r="G76" s="101"/>
    </row>
  </sheetData>
  <mergeCells count="1">
    <mergeCell ref="A13:G60"/>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G270"/>
  <sheetViews>
    <sheetView showGridLines="0" zoomScale="90" zoomScaleNormal="90" zoomScalePageLayoutView="90" workbookViewId="0" topLeftCell="E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185</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126</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186</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187</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sheetPr>
  <dimension ref="A1:G270"/>
  <sheetViews>
    <sheetView showGridLines="0" zoomScale="90" zoomScaleNormal="90" zoomScalePageLayoutView="90" workbookViewId="0" topLeftCell="D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s="125" customFormat="1" ht="13.5" thickBot="1">
      <c r="A5" s="124"/>
      <c r="D5" s="128" t="s">
        <v>157</v>
      </c>
      <c r="E5" s="208" t="s">
        <v>2</v>
      </c>
      <c r="F5" s="14" t="s">
        <v>230</v>
      </c>
    </row>
    <row r="6" ht="15">
      <c r="A6" s="9" t="s">
        <v>188</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08" t="s">
        <v>2</v>
      </c>
      <c r="F18" s="14"/>
      <c r="G18" s="35"/>
    </row>
    <row r="19" spans="1:7" ht="13.5" thickBot="1">
      <c r="A19" s="33"/>
      <c r="C19" s="34"/>
      <c r="G19" s="35"/>
    </row>
    <row r="20" spans="1:7" ht="13.5" thickBot="1">
      <c r="A20" s="33"/>
      <c r="B20" s="2" t="s">
        <v>11</v>
      </c>
      <c r="C20" s="34"/>
      <c r="E20" s="208" t="s">
        <v>2</v>
      </c>
      <c r="F20" s="14"/>
      <c r="G20" s="35"/>
    </row>
    <row r="21" spans="1:7" s="32" customFormat="1" ht="15">
      <c r="A21" s="36"/>
      <c r="B21" s="9"/>
      <c r="C21" s="9"/>
      <c r="D21" s="37"/>
      <c r="F21" s="18"/>
      <c r="G21" s="38"/>
    </row>
    <row r="22" spans="1:7" s="32" customFormat="1" ht="15">
      <c r="A22" s="39"/>
      <c r="B22" s="40" t="s">
        <v>161</v>
      </c>
      <c r="C22" s="40"/>
      <c r="D22" s="37"/>
      <c r="G22" s="38"/>
    </row>
    <row r="23" spans="1:7" s="44" customFormat="1" ht="12">
      <c r="A23" s="41"/>
      <c r="B23" s="171"/>
      <c r="C23" s="42"/>
      <c r="D23" s="43" t="s">
        <v>162</v>
      </c>
      <c r="F23" s="45"/>
      <c r="G23" s="46"/>
    </row>
    <row r="24" spans="1:7" s="32" customFormat="1" ht="6.75" customHeight="1" thickBot="1">
      <c r="A24" s="39"/>
      <c r="B24" s="16"/>
      <c r="C24" s="40"/>
      <c r="D24" s="52"/>
      <c r="F24" s="18"/>
      <c r="G24" s="38"/>
    </row>
    <row r="25" spans="1:7" ht="13.5" thickBot="1">
      <c r="A25" s="33"/>
      <c r="B25" s="2" t="s">
        <v>19</v>
      </c>
      <c r="E25" s="208" t="s">
        <v>2</v>
      </c>
      <c r="F25" s="53"/>
      <c r="G25" s="35"/>
    </row>
    <row r="26" spans="1:7" ht="6.75" customHeight="1" thickBot="1">
      <c r="A26" s="33"/>
      <c r="F26" s="54"/>
      <c r="G26" s="35"/>
    </row>
    <row r="27" spans="1:7" ht="13.5" thickBot="1">
      <c r="A27" s="33"/>
      <c r="B27" s="2" t="s">
        <v>20</v>
      </c>
      <c r="E27" s="208" t="s">
        <v>2</v>
      </c>
      <c r="F27" s="53"/>
      <c r="G27" s="35"/>
    </row>
    <row r="28" spans="1:7" ht="6.75" customHeight="1" thickBot="1">
      <c r="A28" s="33"/>
      <c r="G28" s="35"/>
    </row>
    <row r="29" spans="1:7" ht="13.5" thickBot="1">
      <c r="A29" s="33"/>
      <c r="C29" s="2" t="s">
        <v>14</v>
      </c>
      <c r="F29" s="15" t="str">
        <f>IF(F27&gt;0,F25/F27,IF(F32&gt;0,F32,"N/A"))</f>
        <v>N/A</v>
      </c>
      <c r="G29" s="35"/>
    </row>
    <row r="30" spans="1:7" ht="6.75" customHeight="1">
      <c r="A30" s="33"/>
      <c r="G30" s="35"/>
    </row>
    <row r="31" spans="1:7" ht="13.5" thickBot="1">
      <c r="A31" s="33"/>
      <c r="B31" s="2" t="s">
        <v>21</v>
      </c>
      <c r="G31" s="35"/>
    </row>
    <row r="32" spans="1:7" ht="13.5" thickBot="1">
      <c r="A32" s="33"/>
      <c r="B32" s="2" t="s">
        <v>22</v>
      </c>
      <c r="E32" s="208" t="s">
        <v>2</v>
      </c>
      <c r="F32" s="14"/>
      <c r="G32" s="35"/>
    </row>
    <row r="33" spans="1:7" ht="6.75" customHeight="1">
      <c r="A33" s="33"/>
      <c r="G33" s="35"/>
    </row>
    <row r="34" spans="1:7" ht="15">
      <c r="A34" s="33"/>
      <c r="B34" s="199"/>
      <c r="C34" s="200"/>
      <c r="D34" s="201"/>
      <c r="G34" s="35"/>
    </row>
    <row r="35" spans="1:7" ht="15">
      <c r="A35" s="33"/>
      <c r="B35" s="202"/>
      <c r="C35" s="203"/>
      <c r="D35" s="204"/>
      <c r="G35" s="35"/>
    </row>
    <row r="36" spans="1:7" ht="15">
      <c r="A36" s="33"/>
      <c r="B36" s="202"/>
      <c r="C36" s="203"/>
      <c r="D36" s="204"/>
      <c r="G36" s="35"/>
    </row>
    <row r="37" spans="1:7" ht="15">
      <c r="A37" s="33"/>
      <c r="B37" s="202"/>
      <c r="C37" s="203"/>
      <c r="D37" s="204"/>
      <c r="G37" s="35"/>
    </row>
    <row r="38" spans="1:7" ht="15">
      <c r="A38" s="33"/>
      <c r="B38" s="202"/>
      <c r="C38" s="203"/>
      <c r="D38" s="204"/>
      <c r="G38" s="35"/>
    </row>
    <row r="39" spans="1:7" ht="15">
      <c r="A39" s="33"/>
      <c r="B39" s="202"/>
      <c r="C39" s="203"/>
      <c r="D39" s="204"/>
      <c r="G39" s="35"/>
    </row>
    <row r="40" spans="1:7" ht="15">
      <c r="A40" s="33"/>
      <c r="B40" s="205"/>
      <c r="C40" s="206"/>
      <c r="D40" s="207"/>
      <c r="G40" s="35"/>
    </row>
    <row r="41" spans="1:7" ht="6.75" customHeight="1" thickBot="1">
      <c r="A41" s="33"/>
      <c r="G41" s="35"/>
    </row>
    <row r="42" spans="1:7" ht="13.5" thickBot="1">
      <c r="A42" s="33"/>
      <c r="B42" s="2" t="s">
        <v>23</v>
      </c>
      <c r="E42" s="208" t="s">
        <v>2</v>
      </c>
      <c r="F42" s="53"/>
      <c r="G42" s="35"/>
    </row>
    <row r="43" spans="1:7" ht="6.75" customHeight="1" thickBot="1">
      <c r="A43" s="33"/>
      <c r="G43" s="35"/>
    </row>
    <row r="44" spans="1:7" ht="13.5" thickBot="1">
      <c r="A44" s="33"/>
      <c r="C44" s="34" t="s">
        <v>16</v>
      </c>
      <c r="F44" s="17" t="str">
        <f>IF(F42=0," ",IF(F32="Yes",1,IF(F32="No",0,IF(F29/F42&gt;=1,1,IF(F29/F42&gt;=0.75,0.75,IF(F29/F42&gt;=0.5,0.5,IF(F29/F42&gt;=0.25,0.25,0)))))))</f>
        <v xml:space="preserve"> </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ht="13.5" thickBot="1">
      <c r="A50" s="33"/>
      <c r="B50" s="2" t="s">
        <v>19</v>
      </c>
      <c r="E50" s="208" t="s">
        <v>2</v>
      </c>
      <c r="F50" s="53"/>
      <c r="G50" s="35"/>
    </row>
    <row r="51" spans="1:7" ht="6.75" customHeight="1" thickBot="1">
      <c r="A51" s="33"/>
      <c r="F51" s="54"/>
      <c r="G51" s="35"/>
    </row>
    <row r="52" spans="1:7" ht="13.5" thickBot="1">
      <c r="A52" s="33"/>
      <c r="B52" s="2" t="s">
        <v>20</v>
      </c>
      <c r="E52" s="208"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08" t="s">
        <v>2</v>
      </c>
      <c r="F57" s="14"/>
      <c r="G57" s="35"/>
    </row>
    <row r="58" spans="1:7" ht="6.75" customHeight="1">
      <c r="A58" s="33"/>
      <c r="G58" s="35"/>
    </row>
    <row r="59" spans="1:7" ht="15">
      <c r="A59" s="33"/>
      <c r="B59" s="199"/>
      <c r="C59" s="200"/>
      <c r="D59" s="201"/>
      <c r="G59" s="35"/>
    </row>
    <row r="60" spans="1:7" ht="15">
      <c r="A60" s="33"/>
      <c r="B60" s="202"/>
      <c r="C60" s="203"/>
      <c r="D60" s="204"/>
      <c r="G60" s="35"/>
    </row>
    <row r="61" spans="1:7" ht="15">
      <c r="A61" s="33"/>
      <c r="B61" s="202"/>
      <c r="C61" s="203"/>
      <c r="D61" s="204"/>
      <c r="G61" s="35"/>
    </row>
    <row r="62" spans="1:7" ht="15">
      <c r="A62" s="33"/>
      <c r="B62" s="202"/>
      <c r="C62" s="203"/>
      <c r="D62" s="204"/>
      <c r="G62" s="35"/>
    </row>
    <row r="63" spans="1:7" ht="15">
      <c r="A63" s="33"/>
      <c r="B63" s="202"/>
      <c r="C63" s="203"/>
      <c r="D63" s="204"/>
      <c r="G63" s="35"/>
    </row>
    <row r="64" spans="1:7" ht="15">
      <c r="A64" s="33"/>
      <c r="B64" s="202"/>
      <c r="C64" s="203"/>
      <c r="D64" s="204"/>
      <c r="G64" s="35"/>
    </row>
    <row r="65" spans="1:7" ht="15">
      <c r="A65" s="33"/>
      <c r="B65" s="205"/>
      <c r="C65" s="206"/>
      <c r="D65" s="207"/>
      <c r="G65" s="35"/>
    </row>
    <row r="66" spans="1:7" ht="6.75" customHeight="1" thickBot="1">
      <c r="A66" s="33"/>
      <c r="G66" s="35"/>
    </row>
    <row r="67" spans="1:7" ht="13.5" thickBot="1">
      <c r="A67" s="33"/>
      <c r="B67" s="2" t="s">
        <v>23</v>
      </c>
      <c r="E67" s="208"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ht="13.5" thickBot="1">
      <c r="A75" s="33"/>
      <c r="B75" s="2" t="s">
        <v>19</v>
      </c>
      <c r="E75" s="208" t="s">
        <v>2</v>
      </c>
      <c r="F75" s="53"/>
      <c r="G75" s="35"/>
    </row>
    <row r="76" spans="1:7" ht="6.75" customHeight="1" thickBot="1">
      <c r="A76" s="33"/>
      <c r="F76" s="54"/>
      <c r="G76" s="35"/>
    </row>
    <row r="77" spans="1:7" ht="13.5" thickBot="1">
      <c r="A77" s="33"/>
      <c r="B77" s="2" t="s">
        <v>20</v>
      </c>
      <c r="E77" s="208"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08" t="s">
        <v>2</v>
      </c>
      <c r="F82" s="14"/>
      <c r="G82" s="35"/>
    </row>
    <row r="83" spans="1:7" ht="6.75" customHeight="1">
      <c r="A83" s="33"/>
      <c r="G83" s="35"/>
    </row>
    <row r="84" spans="1:7" ht="15">
      <c r="A84" s="33"/>
      <c r="B84" s="199"/>
      <c r="C84" s="200"/>
      <c r="D84" s="201"/>
      <c r="G84" s="35"/>
    </row>
    <row r="85" spans="1:7" ht="15">
      <c r="A85" s="33"/>
      <c r="B85" s="202"/>
      <c r="C85" s="203"/>
      <c r="D85" s="204"/>
      <c r="G85" s="35"/>
    </row>
    <row r="86" spans="1:7" ht="15">
      <c r="A86" s="33"/>
      <c r="B86" s="202"/>
      <c r="C86" s="203"/>
      <c r="D86" s="204"/>
      <c r="G86" s="35"/>
    </row>
    <row r="87" spans="1:7" ht="15">
      <c r="A87" s="33"/>
      <c r="B87" s="202"/>
      <c r="C87" s="203"/>
      <c r="D87" s="204"/>
      <c r="G87" s="35"/>
    </row>
    <row r="88" spans="1:7" ht="15">
      <c r="A88" s="33"/>
      <c r="B88" s="202"/>
      <c r="C88" s="203"/>
      <c r="D88" s="204"/>
      <c r="G88" s="35"/>
    </row>
    <row r="89" spans="1:7" ht="15">
      <c r="A89" s="33"/>
      <c r="B89" s="202"/>
      <c r="C89" s="203"/>
      <c r="D89" s="204"/>
      <c r="G89" s="35"/>
    </row>
    <row r="90" spans="1:7" ht="15">
      <c r="A90" s="33"/>
      <c r="B90" s="205"/>
      <c r="C90" s="206"/>
      <c r="D90" s="207"/>
      <c r="G90" s="35"/>
    </row>
    <row r="91" spans="1:7" ht="6.75" customHeight="1" thickBot="1">
      <c r="A91" s="33"/>
      <c r="G91" s="35"/>
    </row>
    <row r="92" spans="1:7" ht="13.5" thickBot="1">
      <c r="A92" s="33"/>
      <c r="B92" s="2" t="s">
        <v>23</v>
      </c>
      <c r="E92" s="208"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ht="13.5" thickBot="1">
      <c r="A100" s="33"/>
      <c r="B100" s="2" t="s">
        <v>19</v>
      </c>
      <c r="E100" s="208" t="s">
        <v>2</v>
      </c>
      <c r="F100" s="53"/>
      <c r="G100" s="35"/>
    </row>
    <row r="101" spans="1:7" ht="6.75" customHeight="1" thickBot="1">
      <c r="A101" s="33"/>
      <c r="F101" s="54"/>
      <c r="G101" s="35"/>
    </row>
    <row r="102" spans="1:7" ht="13.5" thickBot="1">
      <c r="A102" s="33"/>
      <c r="B102" s="2" t="s">
        <v>20</v>
      </c>
      <c r="E102" s="208"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08" t="s">
        <v>2</v>
      </c>
      <c r="F107" s="14"/>
      <c r="G107" s="35"/>
    </row>
    <row r="108" spans="1:7" ht="6.75" customHeight="1">
      <c r="A108" s="33"/>
      <c r="G108" s="35"/>
    </row>
    <row r="109" spans="1:7" ht="15">
      <c r="A109" s="33"/>
      <c r="B109" s="199"/>
      <c r="C109" s="200"/>
      <c r="D109" s="201"/>
      <c r="G109" s="35"/>
    </row>
    <row r="110" spans="1:7" ht="15">
      <c r="A110" s="33"/>
      <c r="B110" s="202"/>
      <c r="C110" s="203"/>
      <c r="D110" s="204"/>
      <c r="G110" s="35"/>
    </row>
    <row r="111" spans="1:7" ht="15">
      <c r="A111" s="33"/>
      <c r="B111" s="202"/>
      <c r="C111" s="203"/>
      <c r="D111" s="204"/>
      <c r="G111" s="35"/>
    </row>
    <row r="112" spans="1:7" ht="15">
      <c r="A112" s="33"/>
      <c r="B112" s="202"/>
      <c r="C112" s="203"/>
      <c r="D112" s="204"/>
      <c r="G112" s="35"/>
    </row>
    <row r="113" spans="1:7" ht="15">
      <c r="A113" s="33"/>
      <c r="B113" s="202"/>
      <c r="C113" s="203"/>
      <c r="D113" s="204"/>
      <c r="G113" s="35"/>
    </row>
    <row r="114" spans="1:7" ht="15">
      <c r="A114" s="33"/>
      <c r="B114" s="202"/>
      <c r="C114" s="203"/>
      <c r="D114" s="204"/>
      <c r="G114" s="35"/>
    </row>
    <row r="115" spans="1:7" ht="15">
      <c r="A115" s="33"/>
      <c r="B115" s="205"/>
      <c r="C115" s="206"/>
      <c r="D115" s="207"/>
      <c r="G115" s="35"/>
    </row>
    <row r="116" spans="1:7" ht="6.75" customHeight="1" thickBot="1">
      <c r="A116" s="33"/>
      <c r="G116" s="35"/>
    </row>
    <row r="117" spans="1:7" ht="13.5" thickBot="1">
      <c r="A117" s="33"/>
      <c r="B117" s="2" t="s">
        <v>23</v>
      </c>
      <c r="E117" s="208"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08" t="s">
        <v>2</v>
      </c>
      <c r="F125" s="53"/>
      <c r="G125" s="35"/>
    </row>
    <row r="126" spans="1:7" ht="6.75" customHeight="1" thickBot="1">
      <c r="A126" s="33"/>
      <c r="F126" s="54"/>
      <c r="G126" s="35"/>
    </row>
    <row r="127" spans="1:7" ht="13.5" thickBot="1">
      <c r="A127" s="33"/>
      <c r="B127" s="2" t="s">
        <v>20</v>
      </c>
      <c r="E127" s="208"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08" t="s">
        <v>2</v>
      </c>
      <c r="F132" s="14"/>
      <c r="G132" s="35"/>
    </row>
    <row r="133" spans="1:7" ht="6.75" customHeight="1">
      <c r="A133" s="33"/>
      <c r="G133" s="35"/>
    </row>
    <row r="134" spans="1:7" ht="15">
      <c r="A134" s="33"/>
      <c r="B134" s="199"/>
      <c r="C134" s="200"/>
      <c r="D134" s="201"/>
      <c r="G134" s="35"/>
    </row>
    <row r="135" spans="1:7" ht="15">
      <c r="A135" s="33"/>
      <c r="B135" s="202"/>
      <c r="C135" s="203"/>
      <c r="D135" s="204"/>
      <c r="G135" s="35"/>
    </row>
    <row r="136" spans="1:7" ht="15">
      <c r="A136" s="33"/>
      <c r="B136" s="202"/>
      <c r="C136" s="203"/>
      <c r="D136" s="204"/>
      <c r="G136" s="35"/>
    </row>
    <row r="137" spans="1:7" ht="15">
      <c r="A137" s="33"/>
      <c r="B137" s="202"/>
      <c r="C137" s="203"/>
      <c r="D137" s="204"/>
      <c r="G137" s="35"/>
    </row>
    <row r="138" spans="1:7" ht="15">
      <c r="A138" s="33"/>
      <c r="B138" s="202"/>
      <c r="C138" s="203"/>
      <c r="D138" s="204"/>
      <c r="G138" s="35"/>
    </row>
    <row r="139" spans="1:7" ht="15">
      <c r="A139" s="33"/>
      <c r="B139" s="202"/>
      <c r="C139" s="203"/>
      <c r="D139" s="204"/>
      <c r="G139" s="35"/>
    </row>
    <row r="140" spans="1:7" ht="15">
      <c r="A140" s="33"/>
      <c r="B140" s="205"/>
      <c r="C140" s="206"/>
      <c r="D140" s="207"/>
      <c r="G140" s="35"/>
    </row>
    <row r="141" spans="1:7" ht="6.75" customHeight="1" thickBot="1">
      <c r="A141" s="33"/>
      <c r="G141" s="35"/>
    </row>
    <row r="142" spans="1:7" ht="13.5" thickBot="1">
      <c r="A142" s="33"/>
      <c r="B142" s="2" t="s">
        <v>23</v>
      </c>
      <c r="E142" s="208"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08" t="s">
        <v>2</v>
      </c>
      <c r="F150" s="53"/>
      <c r="G150" s="35"/>
    </row>
    <row r="151" spans="1:7" ht="6.75" customHeight="1" thickBot="1">
      <c r="A151" s="33"/>
      <c r="F151" s="54"/>
      <c r="G151" s="35"/>
    </row>
    <row r="152" spans="1:7" ht="13.5" thickBot="1">
      <c r="A152" s="33"/>
      <c r="B152" s="2" t="s">
        <v>20</v>
      </c>
      <c r="E152" s="208"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08" t="s">
        <v>2</v>
      </c>
      <c r="F157" s="14"/>
      <c r="G157" s="35"/>
    </row>
    <row r="158" spans="1:7" ht="6.75" customHeight="1">
      <c r="A158" s="33"/>
      <c r="G158" s="35"/>
    </row>
    <row r="159" spans="1:7" ht="15">
      <c r="A159" s="33"/>
      <c r="B159" s="199"/>
      <c r="C159" s="200"/>
      <c r="D159" s="201"/>
      <c r="G159" s="35"/>
    </row>
    <row r="160" spans="1:7" ht="15">
      <c r="A160" s="33"/>
      <c r="B160" s="202"/>
      <c r="C160" s="203"/>
      <c r="D160" s="204"/>
      <c r="G160" s="35"/>
    </row>
    <row r="161" spans="1:7" ht="15">
      <c r="A161" s="33"/>
      <c r="B161" s="202"/>
      <c r="C161" s="203"/>
      <c r="D161" s="204"/>
      <c r="G161" s="35"/>
    </row>
    <row r="162" spans="1:7" ht="15">
      <c r="A162" s="33"/>
      <c r="B162" s="202"/>
      <c r="C162" s="203"/>
      <c r="D162" s="204"/>
      <c r="G162" s="35"/>
    </row>
    <row r="163" spans="1:7" ht="15">
      <c r="A163" s="33"/>
      <c r="B163" s="202"/>
      <c r="C163" s="203"/>
      <c r="D163" s="204"/>
      <c r="G163" s="35"/>
    </row>
    <row r="164" spans="1:7" ht="15">
      <c r="A164" s="33"/>
      <c r="B164" s="202"/>
      <c r="C164" s="203"/>
      <c r="D164" s="204"/>
      <c r="G164" s="35"/>
    </row>
    <row r="165" spans="1:7" ht="15">
      <c r="A165" s="33"/>
      <c r="B165" s="205"/>
      <c r="C165" s="206"/>
      <c r="D165" s="207"/>
      <c r="G165" s="35"/>
    </row>
    <row r="166" spans="1:7" ht="6.75" customHeight="1" thickBot="1">
      <c r="A166" s="33"/>
      <c r="G166" s="35"/>
    </row>
    <row r="167" spans="1:7" ht="13.5" thickBot="1">
      <c r="A167" s="33"/>
      <c r="B167" s="2" t="s">
        <v>23</v>
      </c>
      <c r="E167" s="208"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08" t="s">
        <v>2</v>
      </c>
      <c r="F175" s="53"/>
      <c r="G175" s="35"/>
    </row>
    <row r="176" spans="1:7" ht="6.75" customHeight="1" thickBot="1">
      <c r="A176" s="33"/>
      <c r="F176" s="54"/>
      <c r="G176" s="35"/>
    </row>
    <row r="177" spans="1:7" ht="13.5" thickBot="1">
      <c r="A177" s="33"/>
      <c r="B177" s="2" t="s">
        <v>20</v>
      </c>
      <c r="E177" s="208"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08" t="s">
        <v>2</v>
      </c>
      <c r="F182" s="14"/>
      <c r="G182" s="35"/>
    </row>
    <row r="183" spans="1:7" ht="6.75" customHeight="1">
      <c r="A183" s="33"/>
      <c r="G183" s="35"/>
    </row>
    <row r="184" spans="1:7" ht="15">
      <c r="A184" s="33"/>
      <c r="B184" s="199"/>
      <c r="C184" s="200"/>
      <c r="D184" s="201"/>
      <c r="G184" s="35"/>
    </row>
    <row r="185" spans="1:7" ht="15">
      <c r="A185" s="33"/>
      <c r="B185" s="202"/>
      <c r="C185" s="203"/>
      <c r="D185" s="204"/>
      <c r="G185" s="35"/>
    </row>
    <row r="186" spans="1:7" ht="15">
      <c r="A186" s="33"/>
      <c r="B186" s="202"/>
      <c r="C186" s="203"/>
      <c r="D186" s="204"/>
      <c r="G186" s="35"/>
    </row>
    <row r="187" spans="1:7" ht="15">
      <c r="A187" s="33"/>
      <c r="B187" s="202"/>
      <c r="C187" s="203"/>
      <c r="D187" s="204"/>
      <c r="G187" s="35"/>
    </row>
    <row r="188" spans="1:7" ht="15">
      <c r="A188" s="33"/>
      <c r="B188" s="202"/>
      <c r="C188" s="203"/>
      <c r="D188" s="204"/>
      <c r="G188" s="35"/>
    </row>
    <row r="189" spans="1:7" ht="15">
      <c r="A189" s="33"/>
      <c r="B189" s="202"/>
      <c r="C189" s="203"/>
      <c r="D189" s="204"/>
      <c r="G189" s="35"/>
    </row>
    <row r="190" spans="1:7" ht="15">
      <c r="A190" s="33"/>
      <c r="B190" s="205"/>
      <c r="C190" s="206"/>
      <c r="D190" s="207"/>
      <c r="G190" s="35"/>
    </row>
    <row r="191" spans="1:7" ht="6.75" customHeight="1" thickBot="1">
      <c r="A191" s="33"/>
      <c r="G191" s="35"/>
    </row>
    <row r="192" spans="1:7" ht="13.5" thickBot="1">
      <c r="A192" s="33"/>
      <c r="B192" s="2" t="s">
        <v>23</v>
      </c>
      <c r="E192" s="208"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71"/>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08" t="s">
        <v>2</v>
      </c>
      <c r="F200" s="53"/>
      <c r="G200" s="35"/>
    </row>
    <row r="201" spans="1:7" ht="6.75" customHeight="1" thickBot="1">
      <c r="A201" s="33"/>
      <c r="F201" s="54"/>
      <c r="G201" s="35"/>
    </row>
    <row r="202" spans="1:7" ht="13.5" thickBot="1">
      <c r="A202" s="33"/>
      <c r="B202" s="2" t="s">
        <v>20</v>
      </c>
      <c r="E202" s="208"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08" t="s">
        <v>2</v>
      </c>
      <c r="F207" s="14"/>
      <c r="G207" s="35"/>
    </row>
    <row r="208" spans="1:7" ht="6.75" customHeight="1">
      <c r="A208" s="33"/>
      <c r="G208" s="35"/>
    </row>
    <row r="209" spans="1:7" ht="15">
      <c r="A209" s="33"/>
      <c r="B209" s="199"/>
      <c r="C209" s="200"/>
      <c r="D209" s="201"/>
      <c r="G209" s="35"/>
    </row>
    <row r="210" spans="1:7" ht="15">
      <c r="A210" s="33"/>
      <c r="B210" s="202"/>
      <c r="C210" s="203"/>
      <c r="D210" s="204"/>
      <c r="G210" s="35"/>
    </row>
    <row r="211" spans="1:7" ht="15">
      <c r="A211" s="33"/>
      <c r="B211" s="202"/>
      <c r="C211" s="203"/>
      <c r="D211" s="204"/>
      <c r="G211" s="35"/>
    </row>
    <row r="212" spans="1:7" ht="15">
      <c r="A212" s="33"/>
      <c r="B212" s="202"/>
      <c r="C212" s="203"/>
      <c r="D212" s="204"/>
      <c r="G212" s="35"/>
    </row>
    <row r="213" spans="1:7" ht="15">
      <c r="A213" s="33"/>
      <c r="B213" s="202"/>
      <c r="C213" s="203"/>
      <c r="D213" s="204"/>
      <c r="G213" s="35"/>
    </row>
    <row r="214" spans="1:7" ht="15">
      <c r="A214" s="33"/>
      <c r="B214" s="202"/>
      <c r="C214" s="203"/>
      <c r="D214" s="204"/>
      <c r="G214" s="35"/>
    </row>
    <row r="215" spans="1:7" ht="15">
      <c r="A215" s="33"/>
      <c r="B215" s="205"/>
      <c r="C215" s="206"/>
      <c r="D215" s="207"/>
      <c r="G215" s="35"/>
    </row>
    <row r="216" spans="1:7" ht="6.75" customHeight="1" thickBot="1">
      <c r="A216" s="33"/>
      <c r="G216" s="35"/>
    </row>
    <row r="217" spans="1:7" ht="13.5" thickBot="1">
      <c r="A217" s="33"/>
      <c r="B217" s="2" t="s">
        <v>23</v>
      </c>
      <c r="E217" s="208"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71"/>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08" t="s">
        <v>2</v>
      </c>
      <c r="F225" s="53"/>
      <c r="G225" s="35"/>
    </row>
    <row r="226" spans="1:7" ht="6.75" customHeight="1" thickBot="1">
      <c r="A226" s="33"/>
      <c r="F226" s="54"/>
      <c r="G226" s="35"/>
    </row>
    <row r="227" spans="1:7" ht="13.5" thickBot="1">
      <c r="A227" s="33"/>
      <c r="B227" s="2" t="s">
        <v>20</v>
      </c>
      <c r="E227" s="208"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08" t="s">
        <v>2</v>
      </c>
      <c r="F232" s="14"/>
      <c r="G232" s="35"/>
    </row>
    <row r="233" spans="1:7" ht="6.75" customHeight="1">
      <c r="A233" s="33"/>
      <c r="G233" s="35"/>
    </row>
    <row r="234" spans="1:7" ht="15">
      <c r="A234" s="33"/>
      <c r="B234" s="199"/>
      <c r="C234" s="200"/>
      <c r="D234" s="201"/>
      <c r="G234" s="35"/>
    </row>
    <row r="235" spans="1:7" ht="15">
      <c r="A235" s="33"/>
      <c r="B235" s="202"/>
      <c r="C235" s="203"/>
      <c r="D235" s="204"/>
      <c r="G235" s="35"/>
    </row>
    <row r="236" spans="1:7" ht="15">
      <c r="A236" s="33"/>
      <c r="B236" s="202"/>
      <c r="C236" s="203"/>
      <c r="D236" s="204"/>
      <c r="G236" s="35"/>
    </row>
    <row r="237" spans="1:7" ht="15">
      <c r="A237" s="33"/>
      <c r="B237" s="202"/>
      <c r="C237" s="203"/>
      <c r="D237" s="204"/>
      <c r="G237" s="35"/>
    </row>
    <row r="238" spans="1:7" ht="15">
      <c r="A238" s="33"/>
      <c r="B238" s="202"/>
      <c r="C238" s="203"/>
      <c r="D238" s="204"/>
      <c r="G238" s="35"/>
    </row>
    <row r="239" spans="1:7" ht="15">
      <c r="A239" s="33"/>
      <c r="B239" s="202"/>
      <c r="C239" s="203"/>
      <c r="D239" s="204"/>
      <c r="G239" s="35"/>
    </row>
    <row r="240" spans="1:7" ht="15">
      <c r="A240" s="33"/>
      <c r="B240" s="205"/>
      <c r="C240" s="206"/>
      <c r="D240" s="207"/>
      <c r="G240" s="35"/>
    </row>
    <row r="241" spans="1:7" ht="6.75" customHeight="1" thickBot="1">
      <c r="A241" s="33"/>
      <c r="G241" s="35"/>
    </row>
    <row r="242" spans="1:7" ht="13.5" thickBot="1">
      <c r="A242" s="33"/>
      <c r="B242" s="2" t="s">
        <v>23</v>
      </c>
      <c r="E242" s="208"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71"/>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08" t="s">
        <v>2</v>
      </c>
      <c r="F250" s="53"/>
      <c r="G250" s="35"/>
    </row>
    <row r="251" spans="1:7" ht="6.75" customHeight="1" thickBot="1">
      <c r="A251" s="33"/>
      <c r="F251" s="54"/>
      <c r="G251" s="35"/>
    </row>
    <row r="252" spans="1:7" ht="13.5" thickBot="1">
      <c r="A252" s="33"/>
      <c r="B252" s="2" t="s">
        <v>20</v>
      </c>
      <c r="E252" s="208"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08" t="s">
        <v>2</v>
      </c>
      <c r="F257" s="14"/>
      <c r="G257" s="35"/>
    </row>
    <row r="258" spans="1:7" ht="6.75" customHeight="1">
      <c r="A258" s="33"/>
      <c r="G258" s="35"/>
    </row>
    <row r="259" spans="1:7" ht="15">
      <c r="A259" s="33"/>
      <c r="B259" s="199"/>
      <c r="C259" s="200"/>
      <c r="D259" s="201"/>
      <c r="G259" s="35"/>
    </row>
    <row r="260" spans="1:7" ht="15">
      <c r="A260" s="33"/>
      <c r="B260" s="202"/>
      <c r="C260" s="203"/>
      <c r="D260" s="204"/>
      <c r="G260" s="35"/>
    </row>
    <row r="261" spans="1:7" ht="15">
      <c r="A261" s="33"/>
      <c r="B261" s="202"/>
      <c r="C261" s="203"/>
      <c r="D261" s="204"/>
      <c r="G261" s="35"/>
    </row>
    <row r="262" spans="1:7" ht="15">
      <c r="A262" s="33"/>
      <c r="B262" s="202"/>
      <c r="C262" s="203"/>
      <c r="D262" s="204"/>
      <c r="G262" s="35"/>
    </row>
    <row r="263" spans="1:7" ht="15">
      <c r="A263" s="33"/>
      <c r="B263" s="202"/>
      <c r="C263" s="203"/>
      <c r="D263" s="204"/>
      <c r="G263" s="35"/>
    </row>
    <row r="264" spans="1:7" ht="15">
      <c r="A264" s="33"/>
      <c r="B264" s="202"/>
      <c r="C264" s="203"/>
      <c r="D264" s="204"/>
      <c r="G264" s="35"/>
    </row>
    <row r="265" spans="1:7" ht="15">
      <c r="A265" s="33"/>
      <c r="B265" s="205"/>
      <c r="C265" s="206"/>
      <c r="D265" s="207"/>
      <c r="G265" s="35"/>
    </row>
    <row r="266" spans="1:7" ht="6.75" customHeight="1" thickBot="1">
      <c r="A266" s="33"/>
      <c r="G266" s="35"/>
    </row>
    <row r="267" spans="1:7" ht="13.5" thickBot="1">
      <c r="A267" s="33"/>
      <c r="B267" s="2" t="s">
        <v>23</v>
      </c>
      <c r="E267" s="208"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G93"/>
  <sheetViews>
    <sheetView showGridLines="0" zoomScale="90" zoomScaleNormal="90" zoomScalePageLayoutView="90" workbookViewId="0" topLeftCell="A72">
      <selection activeCell="E88" activeCellId="9" sqref="A8 A10 E17 E19 E24 E44 E55 E66 E77 E88"/>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40678</v>
      </c>
      <c r="F4" s="7"/>
    </row>
    <row r="5" ht="15">
      <c r="A5" s="9" t="s">
        <v>0</v>
      </c>
    </row>
    <row r="7" spans="1:6" s="5" customFormat="1" ht="14.25">
      <c r="A7" s="10" t="s">
        <v>1</v>
      </c>
      <c r="D7" s="11"/>
      <c r="F7" s="7"/>
    </row>
    <row r="8" spans="1:6" s="5" customFormat="1" ht="14.25">
      <c r="A8" s="208" t="s">
        <v>2</v>
      </c>
      <c r="B8" s="13" t="s">
        <v>3</v>
      </c>
      <c r="D8" s="11"/>
      <c r="F8" s="7"/>
    </row>
    <row r="9" spans="1:6" s="5" customFormat="1" ht="15" thickBot="1">
      <c r="A9" s="13" t="s">
        <v>268</v>
      </c>
      <c r="B9" s="13"/>
      <c r="D9" s="11"/>
      <c r="F9" s="7"/>
    </row>
    <row r="10" spans="1:7" ht="13.5" thickBot="1">
      <c r="A10" s="208"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9</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08" t="s">
        <v>2</v>
      </c>
      <c r="F17" s="14"/>
      <c r="G17" s="35"/>
    </row>
    <row r="18" spans="1:7" ht="13.5" thickBot="1">
      <c r="A18" s="33"/>
      <c r="C18" s="34"/>
      <c r="G18" s="35"/>
    </row>
    <row r="19" spans="1:7" ht="13.5" thickBot="1">
      <c r="A19" s="33"/>
      <c r="B19" s="2" t="s">
        <v>11</v>
      </c>
      <c r="C19" s="34"/>
      <c r="E19" s="208" t="s">
        <v>2</v>
      </c>
      <c r="F19" s="14"/>
      <c r="G19" s="35"/>
    </row>
    <row r="20" spans="1:7" s="32" customFormat="1" ht="15">
      <c r="A20" s="36"/>
      <c r="B20" s="9"/>
      <c r="C20" s="9"/>
      <c r="D20" s="37"/>
      <c r="F20" s="18"/>
      <c r="G20" s="38"/>
    </row>
    <row r="21" spans="1:7" s="32" customFormat="1" ht="15">
      <c r="A21" s="39"/>
      <c r="B21" s="40" t="s">
        <v>12</v>
      </c>
      <c r="C21" s="40"/>
      <c r="D21" s="37"/>
      <c r="G21" s="38"/>
    </row>
    <row r="22" spans="1:7" s="44" customFormat="1" ht="15">
      <c r="A22" s="41"/>
      <c r="B22" s="40" t="s">
        <v>13</v>
      </c>
      <c r="C22" s="42"/>
      <c r="D22" s="43"/>
      <c r="F22" s="45"/>
      <c r="G22" s="46"/>
    </row>
    <row r="23" spans="1:7" ht="13.5" thickBot="1">
      <c r="A23" s="33"/>
      <c r="G23" s="35"/>
    </row>
    <row r="24" spans="1:7" ht="13.5" thickBot="1">
      <c r="A24" s="33"/>
      <c r="B24" s="2" t="s">
        <v>15</v>
      </c>
      <c r="E24" s="208" t="s">
        <v>2</v>
      </c>
      <c r="F24" s="14"/>
      <c r="G24" s="35"/>
    </row>
    <row r="25" spans="1:7" ht="6.75" customHeight="1">
      <c r="A25" s="33"/>
      <c r="G25" s="35"/>
    </row>
    <row r="26" spans="1:7" ht="15">
      <c r="A26" s="33"/>
      <c r="B26" s="199"/>
      <c r="C26" s="200"/>
      <c r="D26" s="201"/>
      <c r="G26" s="35"/>
    </row>
    <row r="27" spans="1:7" ht="15">
      <c r="A27" s="33"/>
      <c r="B27" s="202"/>
      <c r="C27" s="203"/>
      <c r="D27" s="204"/>
      <c r="G27" s="35"/>
    </row>
    <row r="28" spans="1:7" ht="15">
      <c r="A28" s="33"/>
      <c r="B28" s="202"/>
      <c r="C28" s="203"/>
      <c r="D28" s="204"/>
      <c r="G28" s="35"/>
    </row>
    <row r="29" spans="1:7" ht="15">
      <c r="A29" s="33"/>
      <c r="B29" s="202"/>
      <c r="C29" s="203"/>
      <c r="D29" s="204"/>
      <c r="G29" s="35"/>
    </row>
    <row r="30" spans="1:7" ht="15">
      <c r="A30" s="33"/>
      <c r="B30" s="202"/>
      <c r="C30" s="203"/>
      <c r="D30" s="204"/>
      <c r="G30" s="35"/>
    </row>
    <row r="31" spans="1:7" ht="15">
      <c r="A31" s="33"/>
      <c r="B31" s="202"/>
      <c r="C31" s="203"/>
      <c r="D31" s="204"/>
      <c r="G31" s="35"/>
    </row>
    <row r="32" spans="1:7" ht="15">
      <c r="A32" s="33"/>
      <c r="B32" s="205"/>
      <c r="C32" s="206"/>
      <c r="D32" s="207"/>
      <c r="G32" s="35"/>
    </row>
    <row r="33" spans="1:7" ht="6.75" customHeight="1">
      <c r="A33" s="33"/>
      <c r="G33" s="35"/>
    </row>
    <row r="34" spans="1:7" ht="6.75" customHeight="1" thickBot="1">
      <c r="A34" s="33"/>
      <c r="G34" s="35"/>
    </row>
    <row r="35" spans="1:7" ht="13.5" thickBot="1">
      <c r="A35" s="33"/>
      <c r="C35" s="2" t="s">
        <v>14</v>
      </c>
      <c r="F35" s="15" t="str">
        <f>IF(F24&gt;0,F24,"N/A")</f>
        <v>N/A</v>
      </c>
      <c r="G35" s="35"/>
    </row>
    <row r="36" spans="1:7" ht="6.75" customHeight="1" thickBot="1">
      <c r="A36" s="33"/>
      <c r="G36" s="35"/>
    </row>
    <row r="37" spans="1:7" ht="13.5" thickBot="1">
      <c r="A37" s="33"/>
      <c r="C37" s="34" t="s">
        <v>16</v>
      </c>
      <c r="F37" s="17" t="str">
        <f>IF(F35="Yes",1,"")</f>
        <v/>
      </c>
      <c r="G37" s="35"/>
    </row>
    <row r="38" spans="1:7" ht="6.75" customHeight="1">
      <c r="A38" s="47"/>
      <c r="B38" s="48"/>
      <c r="C38" s="48"/>
      <c r="D38" s="49"/>
      <c r="E38" s="48"/>
      <c r="F38" s="50"/>
      <c r="G38" s="51"/>
    </row>
    <row r="39" spans="1:7" s="32" customFormat="1" ht="15">
      <c r="A39" s="26"/>
      <c r="B39" s="27"/>
      <c r="C39" s="27"/>
      <c r="D39" s="28"/>
      <c r="E39" s="29"/>
      <c r="F39" s="30"/>
      <c r="G39" s="31"/>
    </row>
    <row r="40" spans="1:7" s="32" customFormat="1" ht="15">
      <c r="A40" s="39"/>
      <c r="B40" s="40" t="s">
        <v>17</v>
      </c>
      <c r="C40" s="40"/>
      <c r="D40" s="37"/>
      <c r="G40" s="38"/>
    </row>
    <row r="41" spans="1:7" s="44" customFormat="1" ht="15">
      <c r="A41" s="41"/>
      <c r="B41" s="40" t="s">
        <v>18</v>
      </c>
      <c r="C41" s="42"/>
      <c r="D41" s="43"/>
      <c r="F41" s="45"/>
      <c r="G41" s="46"/>
    </row>
    <row r="42" spans="1:7" s="32" customFormat="1" ht="6.75" customHeight="1">
      <c r="A42" s="39"/>
      <c r="B42" s="16"/>
      <c r="C42" s="40"/>
      <c r="D42" s="52"/>
      <c r="F42" s="18"/>
      <c r="G42" s="38"/>
    </row>
    <row r="43" spans="1:7" s="58" customFormat="1" ht="13.5" thickBot="1">
      <c r="A43" s="57"/>
      <c r="B43" s="58" t="s">
        <v>266</v>
      </c>
      <c r="D43" s="59"/>
      <c r="E43" s="182"/>
      <c r="F43" s="183"/>
      <c r="G43" s="60"/>
    </row>
    <row r="44" spans="1:7" s="58" customFormat="1" ht="13.5" thickBot="1">
      <c r="A44" s="57"/>
      <c r="B44" s="58" t="s">
        <v>263</v>
      </c>
      <c r="D44" s="59"/>
      <c r="E44" s="208" t="s">
        <v>2</v>
      </c>
      <c r="F44" s="173"/>
      <c r="G44" s="60"/>
    </row>
    <row r="45" spans="1:7" ht="6.75" customHeight="1" thickBot="1">
      <c r="A45" s="33"/>
      <c r="G45" s="35"/>
    </row>
    <row r="46" spans="1:7" ht="13.5" thickBot="1">
      <c r="A46" s="33"/>
      <c r="C46" s="2" t="s">
        <v>14</v>
      </c>
      <c r="F46" s="15" t="str">
        <f>IF(F44="","N/A","Yes")</f>
        <v>N/A</v>
      </c>
      <c r="G46" s="35"/>
    </row>
    <row r="47" spans="1:7" ht="6.75" customHeight="1" thickBot="1">
      <c r="A47" s="33"/>
      <c r="G47" s="35"/>
    </row>
    <row r="48" spans="1:7" ht="13.5" thickBot="1">
      <c r="A48" s="33"/>
      <c r="C48" s="34" t="s">
        <v>16</v>
      </c>
      <c r="F48" s="17" t="str">
        <f>IF(F46="Yes",1,"")</f>
        <v/>
      </c>
      <c r="G48" s="35"/>
    </row>
    <row r="49" spans="1:7" ht="6.75" customHeight="1">
      <c r="A49" s="47"/>
      <c r="B49" s="48"/>
      <c r="C49" s="48"/>
      <c r="D49" s="49"/>
      <c r="E49" s="48"/>
      <c r="F49" s="50"/>
      <c r="G49" s="51"/>
    </row>
    <row r="50" spans="1:7" s="32" customFormat="1" ht="15">
      <c r="A50" s="26"/>
      <c r="B50" s="27"/>
      <c r="C50" s="27"/>
      <c r="D50" s="28"/>
      <c r="E50" s="29"/>
      <c r="F50" s="30"/>
      <c r="G50" s="31"/>
    </row>
    <row r="51" spans="1:7" s="32" customFormat="1" ht="15">
      <c r="A51" s="39"/>
      <c r="B51" s="40" t="s">
        <v>24</v>
      </c>
      <c r="C51" s="40"/>
      <c r="D51" s="37"/>
      <c r="G51" s="38"/>
    </row>
    <row r="52" spans="1:7" s="44" customFormat="1" ht="15">
      <c r="A52" s="41"/>
      <c r="B52" s="40" t="s">
        <v>25</v>
      </c>
      <c r="C52" s="42"/>
      <c r="D52" s="43"/>
      <c r="F52" s="45"/>
      <c r="G52" s="46"/>
    </row>
    <row r="53" spans="1:7" s="32" customFormat="1" ht="6.75" customHeight="1">
      <c r="A53" s="39"/>
      <c r="B53" s="16"/>
      <c r="C53" s="40"/>
      <c r="D53" s="52"/>
      <c r="F53" s="18"/>
      <c r="G53" s="38"/>
    </row>
    <row r="54" spans="1:7" s="58" customFormat="1" ht="13.5" thickBot="1">
      <c r="A54" s="57"/>
      <c r="B54" s="58" t="s">
        <v>266</v>
      </c>
      <c r="D54" s="59"/>
      <c r="E54" s="182"/>
      <c r="F54" s="183"/>
      <c r="G54" s="60"/>
    </row>
    <row r="55" spans="1:7" s="58" customFormat="1" ht="13.5" thickBot="1">
      <c r="A55" s="57"/>
      <c r="B55" s="58" t="s">
        <v>263</v>
      </c>
      <c r="D55" s="59"/>
      <c r="E55" s="208" t="s">
        <v>2</v>
      </c>
      <c r="F55" s="173"/>
      <c r="G55" s="60"/>
    </row>
    <row r="56" spans="1:7" ht="6.75" customHeight="1" thickBot="1">
      <c r="A56" s="33"/>
      <c r="G56" s="35"/>
    </row>
    <row r="57" spans="1:7" ht="13.5" thickBot="1">
      <c r="A57" s="33"/>
      <c r="C57" s="2" t="s">
        <v>14</v>
      </c>
      <c r="F57" s="15" t="str">
        <f>IF(F55="","N/A","Yes")</f>
        <v>N/A</v>
      </c>
      <c r="G57" s="35"/>
    </row>
    <row r="58" spans="1:7" ht="6.75" customHeight="1" thickBot="1">
      <c r="A58" s="33"/>
      <c r="G58" s="35"/>
    </row>
    <row r="59" spans="1:7" ht="13.5" thickBot="1">
      <c r="A59" s="33"/>
      <c r="C59" s="34" t="s">
        <v>16</v>
      </c>
      <c r="F59" s="17" t="str">
        <f>IF(F57="Yes",1,"")</f>
        <v/>
      </c>
      <c r="G59" s="35"/>
    </row>
    <row r="60" spans="1:7" ht="6.75" customHeight="1">
      <c r="A60" s="47"/>
      <c r="B60" s="48"/>
      <c r="C60" s="48"/>
      <c r="D60" s="49"/>
      <c r="E60" s="48"/>
      <c r="F60" s="50"/>
      <c r="G60" s="51"/>
    </row>
    <row r="61" spans="1:7" s="32" customFormat="1" ht="15">
      <c r="A61" s="26"/>
      <c r="B61" s="27"/>
      <c r="C61" s="27"/>
      <c r="D61" s="28"/>
      <c r="E61" s="29"/>
      <c r="F61" s="30"/>
      <c r="G61" s="31"/>
    </row>
    <row r="62" spans="1:7" s="32" customFormat="1" ht="15">
      <c r="A62" s="39"/>
      <c r="B62" s="40" t="s">
        <v>26</v>
      </c>
      <c r="C62" s="40"/>
      <c r="D62" s="37"/>
      <c r="G62" s="38"/>
    </row>
    <row r="63" spans="1:7" s="44" customFormat="1" ht="15">
      <c r="A63" s="41"/>
      <c r="B63" s="40" t="s">
        <v>269</v>
      </c>
      <c r="C63" s="42"/>
      <c r="D63" s="43"/>
      <c r="F63" s="45"/>
      <c r="G63" s="46"/>
    </row>
    <row r="64" spans="1:7" s="32" customFormat="1" ht="6.75" customHeight="1">
      <c r="A64" s="39"/>
      <c r="B64" s="16"/>
      <c r="C64" s="40"/>
      <c r="D64" s="52"/>
      <c r="F64" s="18"/>
      <c r="G64" s="38"/>
    </row>
    <row r="65" spans="1:7" s="58" customFormat="1" ht="13.5" thickBot="1">
      <c r="A65" s="57"/>
      <c r="B65" s="58" t="s">
        <v>266</v>
      </c>
      <c r="D65" s="59"/>
      <c r="E65" s="182"/>
      <c r="F65" s="183"/>
      <c r="G65" s="60"/>
    </row>
    <row r="66" spans="1:7" s="58" customFormat="1" ht="13.5" thickBot="1">
      <c r="A66" s="57"/>
      <c r="B66" s="58" t="s">
        <v>263</v>
      </c>
      <c r="D66" s="59"/>
      <c r="E66" s="208" t="s">
        <v>2</v>
      </c>
      <c r="F66" s="173"/>
      <c r="G66" s="60"/>
    </row>
    <row r="67" spans="1:7" ht="6.75" customHeight="1" thickBot="1">
      <c r="A67" s="33"/>
      <c r="G67" s="35"/>
    </row>
    <row r="68" spans="1:7" ht="13.5" thickBot="1">
      <c r="A68" s="33"/>
      <c r="C68" s="2" t="s">
        <v>14</v>
      </c>
      <c r="F68" s="15" t="str">
        <f>IF(F66="","N/A","Yes")</f>
        <v>N/A</v>
      </c>
      <c r="G68" s="35"/>
    </row>
    <row r="69" spans="1:7" ht="6.75" customHeight="1" thickBot="1">
      <c r="A69" s="33"/>
      <c r="G69" s="35"/>
    </row>
    <row r="70" spans="1:7" ht="13.5" thickBot="1">
      <c r="A70" s="33"/>
      <c r="C70" s="34" t="s">
        <v>16</v>
      </c>
      <c r="F70" s="17" t="str">
        <f>IF(F68="Yes",1,"")</f>
        <v/>
      </c>
      <c r="G70" s="35"/>
    </row>
    <row r="71" spans="1:7" ht="6.75" customHeight="1">
      <c r="A71" s="47"/>
      <c r="B71" s="48"/>
      <c r="C71" s="48"/>
      <c r="D71" s="49"/>
      <c r="E71" s="48"/>
      <c r="F71" s="50"/>
      <c r="G71" s="51"/>
    </row>
    <row r="72" spans="1:7" s="32" customFormat="1" ht="15">
      <c r="A72" s="26"/>
      <c r="B72" s="27"/>
      <c r="C72" s="27"/>
      <c r="D72" s="28"/>
      <c r="E72" s="29"/>
      <c r="F72" s="30"/>
      <c r="G72" s="31"/>
    </row>
    <row r="73" spans="1:7" s="32" customFormat="1" ht="15">
      <c r="A73" s="36"/>
      <c r="B73" s="40" t="s">
        <v>27</v>
      </c>
      <c r="C73" s="9"/>
      <c r="D73" s="37"/>
      <c r="F73" s="18"/>
      <c r="G73" s="38"/>
    </row>
    <row r="74" spans="1:7" s="32" customFormat="1" ht="15">
      <c r="A74" s="39"/>
      <c r="B74" s="55" t="s">
        <v>29</v>
      </c>
      <c r="C74" s="40"/>
      <c r="D74" s="37"/>
      <c r="G74" s="38"/>
    </row>
    <row r="75" spans="1:7" s="32" customFormat="1" ht="6.75" customHeight="1">
      <c r="A75" s="39"/>
      <c r="B75" s="16"/>
      <c r="C75" s="40"/>
      <c r="D75" s="52"/>
      <c r="F75" s="18"/>
      <c r="G75" s="38"/>
    </row>
    <row r="76" spans="1:7" s="58" customFormat="1" ht="13.5" thickBot="1">
      <c r="A76" s="57"/>
      <c r="B76" s="58" t="s">
        <v>266</v>
      </c>
      <c r="D76" s="59"/>
      <c r="E76" s="182"/>
      <c r="F76" s="183"/>
      <c r="G76" s="60"/>
    </row>
    <row r="77" spans="1:7" s="58" customFormat="1" ht="13.5" thickBot="1">
      <c r="A77" s="57"/>
      <c r="B77" s="58" t="s">
        <v>264</v>
      </c>
      <c r="D77" s="59"/>
      <c r="E77" s="208" t="s">
        <v>2</v>
      </c>
      <c r="F77" s="173"/>
      <c r="G77" s="60"/>
    </row>
    <row r="78" spans="1:7" ht="6.75" customHeight="1" thickBot="1">
      <c r="A78" s="33"/>
      <c r="G78" s="35"/>
    </row>
    <row r="79" spans="1:7" ht="13.5" thickBot="1">
      <c r="A79" s="33"/>
      <c r="C79" s="2" t="s">
        <v>14</v>
      </c>
      <c r="F79" s="15" t="str">
        <f>IF(F77="","N/A","Yes")</f>
        <v>N/A</v>
      </c>
      <c r="G79" s="35"/>
    </row>
    <row r="80" spans="1:7" ht="6.75" customHeight="1" thickBot="1">
      <c r="A80" s="33"/>
      <c r="G80" s="35"/>
    </row>
    <row r="81" spans="1:7" ht="13.5" thickBot="1">
      <c r="A81" s="33"/>
      <c r="C81" s="34" t="s">
        <v>16</v>
      </c>
      <c r="F81" s="17" t="str">
        <f>IF(F79="Yes",1,"")</f>
        <v/>
      </c>
      <c r="G81" s="35"/>
    </row>
    <row r="82" spans="1:7" ht="6.75" customHeight="1">
      <c r="A82" s="47"/>
      <c r="B82" s="48"/>
      <c r="C82" s="48"/>
      <c r="D82" s="49"/>
      <c r="E82" s="48"/>
      <c r="F82" s="50"/>
      <c r="G82" s="51"/>
    </row>
    <row r="83" spans="1:7" s="32" customFormat="1" ht="15">
      <c r="A83" s="26"/>
      <c r="B83" s="27"/>
      <c r="C83" s="27"/>
      <c r="D83" s="28"/>
      <c r="E83" s="29"/>
      <c r="F83" s="30"/>
      <c r="G83" s="31"/>
    </row>
    <row r="84" spans="1:7" s="32" customFormat="1" ht="15">
      <c r="A84" s="39"/>
      <c r="B84" s="40" t="s">
        <v>28</v>
      </c>
      <c r="C84" s="40"/>
      <c r="D84" s="37"/>
      <c r="G84" s="38"/>
    </row>
    <row r="85" spans="1:7" s="32" customFormat="1" ht="15">
      <c r="A85" s="39"/>
      <c r="B85" s="40" t="s">
        <v>29</v>
      </c>
      <c r="C85" s="40"/>
      <c r="D85" s="37"/>
      <c r="G85" s="38"/>
    </row>
    <row r="86" spans="1:7" s="32" customFormat="1" ht="6.75" customHeight="1">
      <c r="A86" s="39"/>
      <c r="B86" s="16"/>
      <c r="C86" s="40"/>
      <c r="D86" s="52"/>
      <c r="F86" s="18"/>
      <c r="G86" s="38"/>
    </row>
    <row r="87" spans="1:7" s="58" customFormat="1" ht="13.5" thickBot="1">
      <c r="A87" s="57"/>
      <c r="B87" s="58" t="s">
        <v>265</v>
      </c>
      <c r="D87" s="59"/>
      <c r="E87" s="182"/>
      <c r="F87" s="183"/>
      <c r="G87" s="60"/>
    </row>
    <row r="88" spans="1:7" s="58" customFormat="1" ht="13.5" thickBot="1">
      <c r="A88" s="57"/>
      <c r="B88" s="58" t="s">
        <v>267</v>
      </c>
      <c r="D88" s="59"/>
      <c r="E88" s="208" t="s">
        <v>2</v>
      </c>
      <c r="F88" s="173"/>
      <c r="G88" s="60"/>
    </row>
    <row r="89" spans="1:7" ht="6.75" customHeight="1" thickBot="1">
      <c r="A89" s="33"/>
      <c r="G89" s="35"/>
    </row>
    <row r="90" spans="1:7" ht="13.5" thickBot="1">
      <c r="A90" s="33"/>
      <c r="C90" s="2" t="s">
        <v>14</v>
      </c>
      <c r="F90" s="15" t="str">
        <f>IF(F88="","N/A","Yes")</f>
        <v>N/A</v>
      </c>
      <c r="G90" s="35"/>
    </row>
    <row r="91" spans="1:7" ht="6.75" customHeight="1" thickBot="1">
      <c r="A91" s="33"/>
      <c r="G91" s="35"/>
    </row>
    <row r="92" spans="1:7" ht="13.5" thickBot="1">
      <c r="A92" s="33"/>
      <c r="C92" s="34" t="s">
        <v>16</v>
      </c>
      <c r="F92" s="17" t="str">
        <f>IF(F90="Yes",1,"")</f>
        <v/>
      </c>
      <c r="G92" s="35"/>
    </row>
    <row r="93" spans="1:7" ht="6.75" customHeight="1">
      <c r="A93" s="47"/>
      <c r="B93" s="48"/>
      <c r="C93" s="48"/>
      <c r="D93" s="49"/>
      <c r="E93" s="48"/>
      <c r="F93" s="50"/>
      <c r="G93" s="51"/>
    </row>
  </sheetData>
  <sheetProtection selectLockedCells="1" selectUnlockedCells="1"/>
  <mergeCells count="1">
    <mergeCell ref="B26:D32"/>
  </mergeCells>
  <dataValidations count="1">
    <dataValidation type="list" showInputMessage="1" showErrorMessage="1" sqref="F24">
      <formula1>YesNo</formula1>
    </dataValidation>
  </dataValidations>
  <printOptions/>
  <pageMargins left="0.7" right="0.7" top="0.75" bottom="0.75" header="0.3" footer="0.3"/>
  <pageSetup horizontalDpi="600" verticalDpi="600" orientation="portrait" scale="82" r:id="rId1"/>
  <headerFooter>
    <oddHeader>&amp;C&amp;"-,Bold"&amp;14DSRIP Semi-Annual Reporting Form</oddHeader>
    <oddFooter>&amp;L&amp;D&amp;C&amp;A&amp;R&amp;P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sheetPr>
  <dimension ref="A1:G81"/>
  <sheetViews>
    <sheetView showGridLines="0" zoomScale="90" zoomScaleNormal="90" zoomScalePageLayoutView="90" workbookViewId="0" topLeftCell="A57">
      <selection activeCell="E74" activeCellId="15" sqref="A8 A10 E17 E19 E24 E26 E28 E39 E41 E43 E54 E56 E58 E70 E72 E74"/>
    </sheetView>
  </sheetViews>
  <sheetFormatPr defaultColWidth="10.00390625" defaultRowHeight="15"/>
  <cols>
    <col min="1" max="1" width="1.7109375" style="2" customWidth="1"/>
    <col min="2" max="2" width="2.140625" style="2" customWidth="1"/>
    <col min="3" max="3" width="20.8515625" style="2" customWidth="1"/>
    <col min="4" max="4" width="55.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40678</v>
      </c>
      <c r="F4" s="7"/>
    </row>
    <row r="5" ht="15">
      <c r="A5" s="9" t="s">
        <v>30</v>
      </c>
    </row>
    <row r="7" spans="1:6" s="5" customFormat="1" ht="14.25">
      <c r="A7" s="10" t="s">
        <v>1</v>
      </c>
      <c r="D7" s="11"/>
      <c r="F7" s="7"/>
    </row>
    <row r="8" spans="1:6" s="5" customFormat="1" ht="14.25">
      <c r="A8" s="208" t="s">
        <v>2</v>
      </c>
      <c r="B8" s="13" t="s">
        <v>3</v>
      </c>
      <c r="D8" s="11"/>
      <c r="F8" s="7"/>
    </row>
    <row r="9" spans="1:6" s="5" customFormat="1" ht="15" thickBot="1">
      <c r="A9" s="13" t="s">
        <v>4</v>
      </c>
      <c r="B9" s="13"/>
      <c r="D9" s="11"/>
      <c r="F9" s="7"/>
    </row>
    <row r="10" spans="1:7" ht="13.5" thickBot="1">
      <c r="A10" s="208"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31</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08" t="s">
        <v>2</v>
      </c>
      <c r="F17" s="14"/>
      <c r="G17" s="35"/>
    </row>
    <row r="18" spans="1:7" ht="13.5" thickBot="1">
      <c r="A18" s="33"/>
      <c r="C18" s="34"/>
      <c r="G18" s="35"/>
    </row>
    <row r="19" spans="1:7" ht="13.5" thickBot="1">
      <c r="A19" s="33"/>
      <c r="B19" s="2" t="s">
        <v>11</v>
      </c>
      <c r="C19" s="34"/>
      <c r="E19" s="208" t="s">
        <v>2</v>
      </c>
      <c r="F19" s="14"/>
      <c r="G19" s="35"/>
    </row>
    <row r="20" spans="1:7" s="32" customFormat="1" ht="15">
      <c r="A20" s="36"/>
      <c r="B20" s="9"/>
      <c r="C20" s="9"/>
      <c r="D20" s="37"/>
      <c r="F20" s="18"/>
      <c r="G20" s="38"/>
    </row>
    <row r="21" spans="1:7" s="32" customFormat="1" ht="15">
      <c r="A21" s="39"/>
      <c r="B21" s="40" t="s">
        <v>32</v>
      </c>
      <c r="C21" s="40"/>
      <c r="D21" s="37"/>
      <c r="G21" s="38"/>
    </row>
    <row r="22" spans="1:7" s="44" customFormat="1" ht="14.25">
      <c r="A22" s="41"/>
      <c r="B22" s="56" t="s">
        <v>33</v>
      </c>
      <c r="C22" s="42"/>
      <c r="D22" s="43"/>
      <c r="F22" s="45"/>
      <c r="G22" s="46"/>
    </row>
    <row r="23" spans="1:7" ht="6.75" customHeight="1" thickBot="1">
      <c r="A23" s="33"/>
      <c r="G23" s="35"/>
    </row>
    <row r="24" spans="1:7" s="58" customFormat="1" ht="13.5" thickBot="1">
      <c r="A24" s="57"/>
      <c r="B24" s="58" t="s">
        <v>253</v>
      </c>
      <c r="D24" s="59"/>
      <c r="E24" s="208" t="s">
        <v>2</v>
      </c>
      <c r="F24" s="53"/>
      <c r="G24" s="60"/>
    </row>
    <row r="25" spans="1:7" s="58" customFormat="1" ht="6.75" customHeight="1" thickBot="1">
      <c r="A25" s="57"/>
      <c r="D25" s="59"/>
      <c r="F25" s="61"/>
      <c r="G25" s="60"/>
    </row>
    <row r="26" spans="1:7" s="58" customFormat="1" ht="13.5" thickBot="1">
      <c r="A26" s="57"/>
      <c r="B26" s="58" t="s">
        <v>34</v>
      </c>
      <c r="D26" s="59"/>
      <c r="E26" s="208" t="s">
        <v>2</v>
      </c>
      <c r="F26" s="53"/>
      <c r="G26" s="60"/>
    </row>
    <row r="27" spans="1:7" s="58" customFormat="1" ht="6.75" customHeight="1" thickBot="1">
      <c r="A27" s="57"/>
      <c r="D27" s="59"/>
      <c r="F27" s="61"/>
      <c r="G27" s="60"/>
    </row>
    <row r="28" spans="1:7" s="58" customFormat="1" ht="13.5" thickBot="1">
      <c r="A28" s="57"/>
      <c r="B28" s="58" t="s">
        <v>35</v>
      </c>
      <c r="D28" s="59"/>
      <c r="E28" s="208" t="s">
        <v>2</v>
      </c>
      <c r="F28" s="180"/>
      <c r="G28" s="60"/>
    </row>
    <row r="29" spans="1:7" s="58" customFormat="1" ht="6.75" customHeight="1" thickBot="1">
      <c r="A29" s="57"/>
      <c r="D29" s="59"/>
      <c r="F29" s="62"/>
      <c r="G29" s="60"/>
    </row>
    <row r="30" spans="1:7" s="58" customFormat="1" ht="13.5" thickBot="1">
      <c r="A30" s="57"/>
      <c r="C30" s="58" t="s">
        <v>259</v>
      </c>
      <c r="D30" s="59"/>
      <c r="F30" s="184" t="str">
        <f>IF(F26&gt;0,(F26/F28)*100,"")</f>
        <v/>
      </c>
      <c r="G30" s="60"/>
    </row>
    <row r="31" spans="1:7" s="58" customFormat="1" ht="6.75" customHeight="1" thickBot="1">
      <c r="A31" s="57"/>
      <c r="D31" s="59"/>
      <c r="F31" s="62"/>
      <c r="G31" s="60"/>
    </row>
    <row r="32" spans="1:7" s="58" customFormat="1" ht="13.5" thickBot="1">
      <c r="A32" s="57"/>
      <c r="C32" s="58" t="s">
        <v>14</v>
      </c>
      <c r="D32" s="59"/>
      <c r="F32" s="181" t="str">
        <f>IF(F30="","N/A","Yes")</f>
        <v>N/A</v>
      </c>
      <c r="G32" s="60"/>
    </row>
    <row r="33" spans="1:7" ht="6.75" customHeight="1" thickBot="1">
      <c r="A33" s="33"/>
      <c r="G33" s="35"/>
    </row>
    <row r="34" spans="1:7" ht="13.5" thickBot="1">
      <c r="A34" s="33"/>
      <c r="C34" s="34" t="s">
        <v>16</v>
      </c>
      <c r="F34" s="17" t="str">
        <f>IF(F32="yes",1,"")</f>
        <v/>
      </c>
      <c r="G34" s="35"/>
    </row>
    <row r="35" spans="1:7" ht="6.75" customHeight="1">
      <c r="A35" s="47"/>
      <c r="B35" s="48"/>
      <c r="C35" s="48"/>
      <c r="D35" s="49"/>
      <c r="E35" s="48"/>
      <c r="F35" s="50"/>
      <c r="G35" s="51"/>
    </row>
    <row r="36" spans="1:7" s="32" customFormat="1" ht="15">
      <c r="A36" s="26"/>
      <c r="B36" s="27"/>
      <c r="C36" s="27"/>
      <c r="D36" s="28"/>
      <c r="E36" s="29"/>
      <c r="F36" s="30"/>
      <c r="G36" s="31"/>
    </row>
    <row r="37" spans="1:7" s="44" customFormat="1" ht="15">
      <c r="A37" s="41"/>
      <c r="B37" s="40" t="s">
        <v>36</v>
      </c>
      <c r="C37" s="42"/>
      <c r="D37" s="43"/>
      <c r="F37" s="45"/>
      <c r="G37" s="46"/>
    </row>
    <row r="38" spans="1:7" s="32" customFormat="1" ht="6.75" customHeight="1" thickBot="1">
      <c r="A38" s="39"/>
      <c r="B38" s="16"/>
      <c r="C38" s="40"/>
      <c r="D38" s="52"/>
      <c r="F38" s="18"/>
      <c r="G38" s="38"/>
    </row>
    <row r="39" spans="1:7" s="58" customFormat="1" ht="13.5" thickBot="1">
      <c r="A39" s="57"/>
      <c r="B39" s="58" t="s">
        <v>253</v>
      </c>
      <c r="D39" s="59"/>
      <c r="E39" s="208" t="s">
        <v>2</v>
      </c>
      <c r="F39" s="53"/>
      <c r="G39" s="60"/>
    </row>
    <row r="40" spans="1:7" s="58" customFormat="1" ht="6.75" customHeight="1" thickBot="1">
      <c r="A40" s="57"/>
      <c r="D40" s="59"/>
      <c r="F40" s="61"/>
      <c r="G40" s="60"/>
    </row>
    <row r="41" spans="1:7" s="58" customFormat="1" ht="13.5" thickBot="1">
      <c r="A41" s="57"/>
      <c r="B41" s="58" t="s">
        <v>34</v>
      </c>
      <c r="D41" s="59"/>
      <c r="E41" s="208" t="s">
        <v>2</v>
      </c>
      <c r="F41" s="53"/>
      <c r="G41" s="60"/>
    </row>
    <row r="42" spans="1:7" s="58" customFormat="1" ht="6.75" customHeight="1" thickBot="1">
      <c r="A42" s="57"/>
      <c r="D42" s="59"/>
      <c r="F42" s="61"/>
      <c r="G42" s="60"/>
    </row>
    <row r="43" spans="1:7" s="58" customFormat="1" ht="13.5" thickBot="1">
      <c r="A43" s="57"/>
      <c r="B43" s="58" t="s">
        <v>35</v>
      </c>
      <c r="D43" s="59"/>
      <c r="E43" s="208" t="s">
        <v>2</v>
      </c>
      <c r="F43" s="180"/>
      <c r="G43" s="60"/>
    </row>
    <row r="44" spans="1:7" s="58" customFormat="1" ht="6.75" customHeight="1" thickBot="1">
      <c r="A44" s="57"/>
      <c r="D44" s="59"/>
      <c r="F44" s="62"/>
      <c r="G44" s="60"/>
    </row>
    <row r="45" spans="1:7" s="58" customFormat="1" ht="13.5" thickBot="1">
      <c r="A45" s="57"/>
      <c r="C45" s="58" t="s">
        <v>259</v>
      </c>
      <c r="D45" s="59"/>
      <c r="F45" s="184"/>
      <c r="G45" s="60"/>
    </row>
    <row r="46" spans="1:7" s="58" customFormat="1" ht="6.75" customHeight="1" thickBot="1">
      <c r="A46" s="57"/>
      <c r="D46" s="59"/>
      <c r="F46" s="62"/>
      <c r="G46" s="60"/>
    </row>
    <row r="47" spans="1:7" s="58" customFormat="1" ht="13.5" thickBot="1">
      <c r="A47" s="57"/>
      <c r="C47" s="58" t="s">
        <v>14</v>
      </c>
      <c r="D47" s="59"/>
      <c r="F47" s="181" t="str">
        <f>IF(F45="","N/A","Yes")</f>
        <v>N/A</v>
      </c>
      <c r="G47" s="60"/>
    </row>
    <row r="48" spans="1:7" ht="6.75" customHeight="1" thickBot="1">
      <c r="A48" s="33"/>
      <c r="G48" s="35"/>
    </row>
    <row r="49" spans="1:7" ht="13.5" thickBot="1">
      <c r="A49" s="33"/>
      <c r="C49" s="34" t="s">
        <v>16</v>
      </c>
      <c r="F49" s="17" t="str">
        <f>IF(F47="yes",1,"")</f>
        <v/>
      </c>
      <c r="G49" s="35"/>
    </row>
    <row r="50" spans="1:7" ht="6.75" customHeight="1">
      <c r="A50" s="47"/>
      <c r="B50" s="48"/>
      <c r="C50" s="48"/>
      <c r="D50" s="49"/>
      <c r="E50" s="48"/>
      <c r="F50" s="50"/>
      <c r="G50" s="51"/>
    </row>
    <row r="51" spans="1:7" s="32" customFormat="1" ht="15">
      <c r="A51" s="26"/>
      <c r="B51" s="27"/>
      <c r="C51" s="27"/>
      <c r="D51" s="28"/>
      <c r="E51" s="29"/>
      <c r="F51" s="30"/>
      <c r="G51" s="31"/>
    </row>
    <row r="52" spans="1:7" s="44" customFormat="1" ht="15">
      <c r="A52" s="41"/>
      <c r="B52" s="40" t="s">
        <v>37</v>
      </c>
      <c r="C52" s="42"/>
      <c r="D52" s="43"/>
      <c r="F52" s="45"/>
      <c r="G52" s="46"/>
    </row>
    <row r="53" spans="1:7" s="32" customFormat="1" ht="6.75" customHeight="1" thickBot="1">
      <c r="A53" s="39"/>
      <c r="B53" s="16"/>
      <c r="C53" s="40"/>
      <c r="D53" s="52"/>
      <c r="F53" s="18"/>
      <c r="G53" s="38"/>
    </row>
    <row r="54" spans="1:7" s="58" customFormat="1" ht="13.5" thickBot="1">
      <c r="A54" s="57"/>
      <c r="B54" s="58" t="s">
        <v>253</v>
      </c>
      <c r="D54" s="59"/>
      <c r="E54" s="208" t="s">
        <v>2</v>
      </c>
      <c r="F54" s="53"/>
      <c r="G54" s="60"/>
    </row>
    <row r="55" spans="1:7" s="58" customFormat="1" ht="6.75" customHeight="1" thickBot="1">
      <c r="A55" s="57"/>
      <c r="D55" s="59"/>
      <c r="F55" s="61"/>
      <c r="G55" s="60"/>
    </row>
    <row r="56" spans="1:7" s="58" customFormat="1" ht="13.5" thickBot="1">
      <c r="A56" s="57"/>
      <c r="B56" s="58" t="s">
        <v>34</v>
      </c>
      <c r="D56" s="59"/>
      <c r="E56" s="208" t="s">
        <v>2</v>
      </c>
      <c r="F56" s="53"/>
      <c r="G56" s="60"/>
    </row>
    <row r="57" spans="1:7" s="58" customFormat="1" ht="6.75" customHeight="1" thickBot="1">
      <c r="A57" s="57"/>
      <c r="D57" s="59"/>
      <c r="F57" s="61"/>
      <c r="G57" s="60"/>
    </row>
    <row r="58" spans="1:7" s="58" customFormat="1" ht="13.5" thickBot="1">
      <c r="A58" s="57"/>
      <c r="B58" s="58" t="s">
        <v>35</v>
      </c>
      <c r="D58" s="59"/>
      <c r="E58" s="208" t="s">
        <v>2</v>
      </c>
      <c r="F58" s="180"/>
      <c r="G58" s="60"/>
    </row>
    <row r="59" spans="1:7" s="58" customFormat="1" ht="6.75" customHeight="1" thickBot="1">
      <c r="A59" s="57"/>
      <c r="D59" s="59"/>
      <c r="F59" s="62"/>
      <c r="G59" s="60"/>
    </row>
    <row r="60" spans="1:7" s="58" customFormat="1" ht="13.5" thickBot="1">
      <c r="A60" s="57"/>
      <c r="C60" s="58" t="s">
        <v>259</v>
      </c>
      <c r="D60" s="59"/>
      <c r="F60" s="184" t="str">
        <f>IF(F56&gt;0,(F56/F58)*100,"")</f>
        <v/>
      </c>
      <c r="G60" s="60"/>
    </row>
    <row r="61" spans="1:7" s="58" customFormat="1" ht="6.75" customHeight="1" thickBot="1">
      <c r="A61" s="57"/>
      <c r="D61" s="59"/>
      <c r="F61" s="62"/>
      <c r="G61" s="60"/>
    </row>
    <row r="62" spans="1:7" s="58" customFormat="1" ht="13.5" thickBot="1">
      <c r="A62" s="57"/>
      <c r="C62" s="58" t="s">
        <v>14</v>
      </c>
      <c r="D62" s="59"/>
      <c r="F62" s="181" t="str">
        <f>IF(F60="","N/A","Yes")</f>
        <v>N/A</v>
      </c>
      <c r="G62" s="60"/>
    </row>
    <row r="63" spans="1:7" ht="6.75" customHeight="1" thickBot="1">
      <c r="A63" s="33"/>
      <c r="G63" s="35"/>
    </row>
    <row r="64" spans="1:7" ht="13.5" thickBot="1">
      <c r="A64" s="33"/>
      <c r="C64" s="34" t="s">
        <v>16</v>
      </c>
      <c r="F64" s="17" t="str">
        <f>IF(F62="yes",1,"")</f>
        <v/>
      </c>
      <c r="G64" s="35"/>
    </row>
    <row r="65" spans="1:7" ht="6.75" customHeight="1">
      <c r="A65" s="47"/>
      <c r="B65" s="48"/>
      <c r="C65" s="48"/>
      <c r="D65" s="49"/>
      <c r="E65" s="48"/>
      <c r="F65" s="50"/>
      <c r="G65" s="51"/>
    </row>
    <row r="66" spans="1:7" s="32" customFormat="1" ht="15">
      <c r="A66" s="26"/>
      <c r="B66" s="27"/>
      <c r="C66" s="27"/>
      <c r="D66" s="28"/>
      <c r="E66" s="29"/>
      <c r="F66" s="30"/>
      <c r="G66" s="31"/>
    </row>
    <row r="67" spans="1:7" s="44" customFormat="1" ht="15">
      <c r="A67" s="41"/>
      <c r="B67" s="40" t="s">
        <v>38</v>
      </c>
      <c r="C67" s="42"/>
      <c r="D67" s="43"/>
      <c r="F67" s="45"/>
      <c r="G67" s="46"/>
    </row>
    <row r="68" spans="1:7" s="44" customFormat="1" ht="15">
      <c r="A68" s="41"/>
      <c r="B68" s="40" t="s">
        <v>39</v>
      </c>
      <c r="C68" s="42"/>
      <c r="D68" s="43"/>
      <c r="F68" s="45"/>
      <c r="G68" s="46"/>
    </row>
    <row r="69" spans="1:7" s="32" customFormat="1" ht="6.75" customHeight="1" thickBot="1">
      <c r="A69" s="39"/>
      <c r="B69" s="16"/>
      <c r="C69" s="40"/>
      <c r="D69" s="52"/>
      <c r="F69" s="18"/>
      <c r="G69" s="38"/>
    </row>
    <row r="70" spans="1:7" s="58" customFormat="1" ht="13.5" thickBot="1">
      <c r="A70" s="57"/>
      <c r="B70" s="58" t="s">
        <v>253</v>
      </c>
      <c r="D70" s="59"/>
      <c r="E70" s="208" t="s">
        <v>2</v>
      </c>
      <c r="F70" s="53"/>
      <c r="G70" s="60"/>
    </row>
    <row r="71" spans="1:7" s="58" customFormat="1" ht="6.75" customHeight="1" thickBot="1">
      <c r="A71" s="57"/>
      <c r="D71" s="59"/>
      <c r="F71" s="61"/>
      <c r="G71" s="60"/>
    </row>
    <row r="72" spans="1:7" s="58" customFormat="1" ht="13.5" thickBot="1">
      <c r="A72" s="57"/>
      <c r="B72" s="58" t="s">
        <v>34</v>
      </c>
      <c r="D72" s="59"/>
      <c r="E72" s="208" t="s">
        <v>2</v>
      </c>
      <c r="F72" s="53"/>
      <c r="G72" s="60"/>
    </row>
    <row r="73" spans="1:7" s="58" customFormat="1" ht="6.75" customHeight="1" thickBot="1">
      <c r="A73" s="57"/>
      <c r="D73" s="59"/>
      <c r="F73" s="61"/>
      <c r="G73" s="60"/>
    </row>
    <row r="74" spans="1:7" s="58" customFormat="1" ht="13.5" thickBot="1">
      <c r="A74" s="57"/>
      <c r="B74" s="58" t="s">
        <v>35</v>
      </c>
      <c r="D74" s="59"/>
      <c r="E74" s="208" t="s">
        <v>2</v>
      </c>
      <c r="F74" s="180"/>
      <c r="G74" s="60"/>
    </row>
    <row r="75" spans="1:7" s="58" customFormat="1" ht="6.75" customHeight="1" thickBot="1">
      <c r="A75" s="57"/>
      <c r="D75" s="59"/>
      <c r="F75" s="62"/>
      <c r="G75" s="60"/>
    </row>
    <row r="76" spans="1:7" s="58" customFormat="1" ht="13.5" thickBot="1">
      <c r="A76" s="57"/>
      <c r="C76" s="58" t="s">
        <v>259</v>
      </c>
      <c r="D76" s="59"/>
      <c r="F76" s="184" t="str">
        <f>IF(F72&gt;0,(F72/F74)*100,"")</f>
        <v/>
      </c>
      <c r="G76" s="60"/>
    </row>
    <row r="77" spans="1:7" s="58" customFormat="1" ht="6.75" customHeight="1" thickBot="1">
      <c r="A77" s="57"/>
      <c r="D77" s="59"/>
      <c r="F77" s="62"/>
      <c r="G77" s="60"/>
    </row>
    <row r="78" spans="1:7" s="58" customFormat="1" ht="13.5" thickBot="1">
      <c r="A78" s="57"/>
      <c r="C78" s="58" t="s">
        <v>14</v>
      </c>
      <c r="D78" s="59"/>
      <c r="F78" s="181" t="str">
        <f>IF(F76="","N/A","Yes")</f>
        <v>N/A</v>
      </c>
      <c r="G78" s="60"/>
    </row>
    <row r="79" spans="1:7" ht="6.75" customHeight="1" thickBot="1">
      <c r="A79" s="33"/>
      <c r="G79" s="35"/>
    </row>
    <row r="80" spans="1:7" ht="13.5" thickBot="1">
      <c r="A80" s="33"/>
      <c r="C80" s="34" t="s">
        <v>16</v>
      </c>
      <c r="F80" s="17" t="str">
        <f>IF(F78="yes",1,"")</f>
        <v/>
      </c>
      <c r="G80" s="35"/>
    </row>
    <row r="81" spans="1:7" ht="6.75" customHeight="1">
      <c r="A81" s="47"/>
      <c r="B81" s="48"/>
      <c r="C81" s="48"/>
      <c r="D81" s="49"/>
      <c r="E81" s="48"/>
      <c r="F81" s="50"/>
      <c r="G81" s="51"/>
    </row>
  </sheetData>
  <sheetProtection selectLockedCells="1" selectUnlockedCells="1"/>
  <dataValidations count="1">
    <dataValidation type="list" allowBlank="1" showInputMessage="1" showErrorMessage="1" sqref="F24 F39 F54 F70">
      <formula1>Source</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sheetPr>
  <dimension ref="A1:G96"/>
  <sheetViews>
    <sheetView showGridLines="0" zoomScale="90" zoomScaleNormal="90" zoomScalePageLayoutView="90" workbookViewId="0" topLeftCell="A71">
      <selection activeCell="E89" activeCellId="18" sqref="A8 A10 E17 E19 E24 E26 E28 E39 E41 E43 E54 E56 E58 E70 E72 E74 E85 E87 E89"/>
    </sheetView>
  </sheetViews>
  <sheetFormatPr defaultColWidth="10.00390625" defaultRowHeight="15"/>
  <cols>
    <col min="1" max="1" width="1.7109375" style="2" customWidth="1"/>
    <col min="2" max="2" width="2.140625" style="2" customWidth="1"/>
    <col min="3" max="3" width="20.8515625" style="2" customWidth="1"/>
    <col min="4" max="4" width="54.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40678</v>
      </c>
      <c r="F4" s="7"/>
    </row>
    <row r="5" ht="15">
      <c r="A5" s="9" t="s">
        <v>40</v>
      </c>
    </row>
    <row r="7" spans="1:6" s="5" customFormat="1" ht="14.25">
      <c r="A7" s="10" t="s">
        <v>1</v>
      </c>
      <c r="D7" s="11"/>
      <c r="F7" s="7"/>
    </row>
    <row r="8" spans="1:6" s="5" customFormat="1" ht="14.25">
      <c r="A8" s="208" t="s">
        <v>2</v>
      </c>
      <c r="B8" s="13" t="s">
        <v>3</v>
      </c>
      <c r="D8" s="11"/>
      <c r="F8" s="7"/>
    </row>
    <row r="9" spans="1:6" s="5" customFormat="1" ht="15" thickBot="1">
      <c r="A9" s="13" t="s">
        <v>4</v>
      </c>
      <c r="B9" s="13"/>
      <c r="D9" s="11"/>
      <c r="F9" s="7"/>
    </row>
    <row r="10" spans="1:7" ht="13.5" thickBot="1">
      <c r="A10" s="208"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41</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08" t="s">
        <v>2</v>
      </c>
      <c r="F17" s="14"/>
      <c r="G17" s="35"/>
    </row>
    <row r="18" spans="1:7" ht="13.5" thickBot="1">
      <c r="A18" s="33"/>
      <c r="C18" s="34"/>
      <c r="G18" s="35"/>
    </row>
    <row r="19" spans="1:7" ht="13.5" thickBot="1">
      <c r="A19" s="33"/>
      <c r="B19" s="2" t="s">
        <v>11</v>
      </c>
      <c r="C19" s="34"/>
      <c r="E19" s="208" t="s">
        <v>2</v>
      </c>
      <c r="F19" s="14"/>
      <c r="G19" s="35"/>
    </row>
    <row r="20" spans="1:7" s="32" customFormat="1" ht="15">
      <c r="A20" s="36"/>
      <c r="B20" s="9"/>
      <c r="C20" s="9"/>
      <c r="D20" s="37"/>
      <c r="F20" s="18"/>
      <c r="G20" s="38"/>
    </row>
    <row r="21" spans="1:7" s="32" customFormat="1" ht="15">
      <c r="A21" s="39"/>
      <c r="B21" s="40" t="s">
        <v>42</v>
      </c>
      <c r="C21" s="40"/>
      <c r="D21" s="37"/>
      <c r="G21" s="38"/>
    </row>
    <row r="22" spans="1:7" s="44" customFormat="1" ht="15">
      <c r="A22" s="41"/>
      <c r="B22" s="56" t="s">
        <v>43</v>
      </c>
      <c r="C22" s="42"/>
      <c r="D22" s="43"/>
      <c r="F22" s="45"/>
      <c r="G22" s="46"/>
    </row>
    <row r="23" spans="1:7" ht="6.75" customHeight="1" thickBot="1">
      <c r="A23" s="33"/>
      <c r="G23" s="35"/>
    </row>
    <row r="24" spans="1:7" s="58" customFormat="1" ht="13.5" thickBot="1">
      <c r="A24" s="57"/>
      <c r="B24" s="58" t="s">
        <v>253</v>
      </c>
      <c r="D24" s="59"/>
      <c r="E24" s="208" t="s">
        <v>2</v>
      </c>
      <c r="F24" s="53"/>
      <c r="G24" s="60"/>
    </row>
    <row r="25" spans="1:7" s="58" customFormat="1" ht="6.75" customHeight="1" thickBot="1">
      <c r="A25" s="57"/>
      <c r="D25" s="59"/>
      <c r="F25" s="61"/>
      <c r="G25" s="60"/>
    </row>
    <row r="26" spans="1:7" s="58" customFormat="1" ht="13.5" thickBot="1">
      <c r="A26" s="57"/>
      <c r="B26" s="58" t="s">
        <v>34</v>
      </c>
      <c r="D26" s="59"/>
      <c r="E26" s="208" t="s">
        <v>2</v>
      </c>
      <c r="F26" s="53"/>
      <c r="G26" s="60"/>
    </row>
    <row r="27" spans="1:7" s="58" customFormat="1" ht="6.75" customHeight="1" thickBot="1">
      <c r="A27" s="57"/>
      <c r="D27" s="59"/>
      <c r="F27" s="61"/>
      <c r="G27" s="60"/>
    </row>
    <row r="28" spans="1:7" s="58" customFormat="1" ht="13.5" thickBot="1">
      <c r="A28" s="57"/>
      <c r="B28" s="58" t="s">
        <v>35</v>
      </c>
      <c r="D28" s="59"/>
      <c r="E28" s="208" t="s">
        <v>2</v>
      </c>
      <c r="F28" s="180"/>
      <c r="G28" s="60"/>
    </row>
    <row r="29" spans="1:7" s="58" customFormat="1" ht="6.75" customHeight="1" thickBot="1">
      <c r="A29" s="57"/>
      <c r="D29" s="59"/>
      <c r="F29" s="62"/>
      <c r="G29" s="60"/>
    </row>
    <row r="30" spans="1:7" s="58" customFormat="1" ht="13.5" thickBot="1">
      <c r="A30" s="57"/>
      <c r="C30" s="58" t="s">
        <v>259</v>
      </c>
      <c r="D30" s="59"/>
      <c r="F30" s="184"/>
      <c r="G30" s="60"/>
    </row>
    <row r="31" spans="1:7" s="58" customFormat="1" ht="6.75" customHeight="1" thickBot="1">
      <c r="A31" s="57"/>
      <c r="D31" s="59"/>
      <c r="F31" s="62"/>
      <c r="G31" s="60"/>
    </row>
    <row r="32" spans="1:7" s="58" customFormat="1" ht="13.5" thickBot="1">
      <c r="A32" s="57"/>
      <c r="C32" s="58" t="s">
        <v>14</v>
      </c>
      <c r="D32" s="59"/>
      <c r="F32" s="181" t="str">
        <f>IF(F30="","N/A","Yes")</f>
        <v>N/A</v>
      </c>
      <c r="G32" s="60"/>
    </row>
    <row r="33" spans="1:7" ht="6.75" customHeight="1" thickBot="1">
      <c r="A33" s="33"/>
      <c r="G33" s="35"/>
    </row>
    <row r="34" spans="1:7" ht="13.5" thickBot="1">
      <c r="A34" s="33"/>
      <c r="C34" s="34" t="s">
        <v>16</v>
      </c>
      <c r="F34" s="17" t="str">
        <f>IF(F32="yes",1,"")</f>
        <v/>
      </c>
      <c r="G34" s="35"/>
    </row>
    <row r="35" spans="1:7" ht="6.75" customHeight="1">
      <c r="A35" s="47"/>
      <c r="B35" s="48"/>
      <c r="C35" s="48"/>
      <c r="D35" s="49"/>
      <c r="E35" s="48"/>
      <c r="F35" s="50"/>
      <c r="G35" s="51"/>
    </row>
    <row r="36" spans="1:7" s="32" customFormat="1" ht="15">
      <c r="A36" s="26"/>
      <c r="B36" s="27"/>
      <c r="C36" s="27"/>
      <c r="D36" s="28"/>
      <c r="E36" s="29"/>
      <c r="F36" s="30"/>
      <c r="G36" s="31"/>
    </row>
    <row r="37" spans="1:7" s="44" customFormat="1" ht="15">
      <c r="A37" s="41"/>
      <c r="B37" s="40" t="s">
        <v>44</v>
      </c>
      <c r="C37" s="42"/>
      <c r="D37" s="43"/>
      <c r="F37" s="45"/>
      <c r="G37" s="46"/>
    </row>
    <row r="38" spans="1:7" s="32" customFormat="1" ht="6.75" customHeight="1" thickBot="1">
      <c r="A38" s="39"/>
      <c r="B38" s="16"/>
      <c r="C38" s="40"/>
      <c r="D38" s="52"/>
      <c r="F38" s="18"/>
      <c r="G38" s="38"/>
    </row>
    <row r="39" spans="1:7" s="58" customFormat="1" ht="13.5" thickBot="1">
      <c r="A39" s="57"/>
      <c r="B39" s="58" t="s">
        <v>253</v>
      </c>
      <c r="D39" s="59"/>
      <c r="E39" s="208" t="s">
        <v>2</v>
      </c>
      <c r="F39" s="53"/>
      <c r="G39" s="60"/>
    </row>
    <row r="40" spans="1:7" s="58" customFormat="1" ht="6.75" customHeight="1" thickBot="1">
      <c r="A40" s="57"/>
      <c r="D40" s="59"/>
      <c r="F40" s="61"/>
      <c r="G40" s="60"/>
    </row>
    <row r="41" spans="1:7" s="58" customFormat="1" ht="13.5" thickBot="1">
      <c r="A41" s="57"/>
      <c r="B41" s="58" t="s">
        <v>34</v>
      </c>
      <c r="D41" s="59"/>
      <c r="E41" s="208" t="s">
        <v>2</v>
      </c>
      <c r="F41" s="53"/>
      <c r="G41" s="60"/>
    </row>
    <row r="42" spans="1:7" s="58" customFormat="1" ht="6.75" customHeight="1" thickBot="1">
      <c r="A42" s="57"/>
      <c r="D42" s="59"/>
      <c r="F42" s="61"/>
      <c r="G42" s="60"/>
    </row>
    <row r="43" spans="1:7" s="58" customFormat="1" ht="13.5" thickBot="1">
      <c r="A43" s="57"/>
      <c r="B43" s="58" t="s">
        <v>35</v>
      </c>
      <c r="D43" s="59"/>
      <c r="E43" s="208" t="s">
        <v>2</v>
      </c>
      <c r="F43" s="180"/>
      <c r="G43" s="60"/>
    </row>
    <row r="44" spans="1:7" s="58" customFormat="1" ht="6.75" customHeight="1" thickBot="1">
      <c r="A44" s="57"/>
      <c r="D44" s="59"/>
      <c r="F44" s="62"/>
      <c r="G44" s="60"/>
    </row>
    <row r="45" spans="1:7" s="58" customFormat="1" ht="13.5" thickBot="1">
      <c r="A45" s="57"/>
      <c r="C45" s="58" t="s">
        <v>259</v>
      </c>
      <c r="D45" s="59"/>
      <c r="F45" s="184" t="str">
        <f>IF(F41&gt;0,(F41/F43)*100,"")</f>
        <v/>
      </c>
      <c r="G45" s="60"/>
    </row>
    <row r="46" spans="1:7" s="58" customFormat="1" ht="6.75" customHeight="1" thickBot="1">
      <c r="A46" s="57"/>
      <c r="D46" s="59"/>
      <c r="F46" s="62"/>
      <c r="G46" s="60"/>
    </row>
    <row r="47" spans="1:7" s="58" customFormat="1" ht="13.5" thickBot="1">
      <c r="A47" s="57"/>
      <c r="C47" s="58" t="s">
        <v>14</v>
      </c>
      <c r="D47" s="59"/>
      <c r="F47" s="181" t="str">
        <f>IF(F45="","N/A","Yes")</f>
        <v>N/A</v>
      </c>
      <c r="G47" s="60"/>
    </row>
    <row r="48" spans="1:7" ht="6.75" customHeight="1" thickBot="1">
      <c r="A48" s="33"/>
      <c r="G48" s="35"/>
    </row>
    <row r="49" spans="1:7" ht="13.5" thickBot="1">
      <c r="A49" s="33"/>
      <c r="C49" s="34" t="s">
        <v>16</v>
      </c>
      <c r="F49" s="17" t="str">
        <f>IF(F47="yes",1,"")</f>
        <v/>
      </c>
      <c r="G49" s="35"/>
    </row>
    <row r="50" spans="1:7" ht="6.75" customHeight="1">
      <c r="A50" s="47"/>
      <c r="B50" s="48"/>
      <c r="C50" s="48"/>
      <c r="D50" s="49"/>
      <c r="E50" s="48"/>
      <c r="F50" s="50"/>
      <c r="G50" s="51"/>
    </row>
    <row r="51" spans="1:7" s="32" customFormat="1" ht="15">
      <c r="A51" s="26"/>
      <c r="B51" s="27"/>
      <c r="C51" s="27"/>
      <c r="D51" s="28"/>
      <c r="E51" s="29"/>
      <c r="F51" s="30"/>
      <c r="G51" s="31"/>
    </row>
    <row r="52" spans="1:7" s="44" customFormat="1" ht="15">
      <c r="A52" s="41"/>
      <c r="B52" s="40" t="s">
        <v>45</v>
      </c>
      <c r="C52" s="42"/>
      <c r="D52" s="43"/>
      <c r="F52" s="45"/>
      <c r="G52" s="46"/>
    </row>
    <row r="53" spans="1:7" s="32" customFormat="1" ht="6.75" customHeight="1" thickBot="1">
      <c r="A53" s="39"/>
      <c r="B53" s="16"/>
      <c r="C53" s="40"/>
      <c r="D53" s="52"/>
      <c r="F53" s="18"/>
      <c r="G53" s="38"/>
    </row>
    <row r="54" spans="1:7" s="58" customFormat="1" ht="13.5" thickBot="1">
      <c r="A54" s="57"/>
      <c r="B54" s="58" t="s">
        <v>253</v>
      </c>
      <c r="D54" s="59"/>
      <c r="E54" s="208" t="s">
        <v>2</v>
      </c>
      <c r="F54" s="53"/>
      <c r="G54" s="60"/>
    </row>
    <row r="55" spans="1:7" s="58" customFormat="1" ht="6.75" customHeight="1" thickBot="1">
      <c r="A55" s="57"/>
      <c r="D55" s="59"/>
      <c r="F55" s="61"/>
      <c r="G55" s="60"/>
    </row>
    <row r="56" spans="1:7" s="58" customFormat="1" ht="13.5" thickBot="1">
      <c r="A56" s="57"/>
      <c r="B56" s="58" t="s">
        <v>34</v>
      </c>
      <c r="D56" s="59"/>
      <c r="E56" s="208" t="s">
        <v>2</v>
      </c>
      <c r="F56" s="53"/>
      <c r="G56" s="60"/>
    </row>
    <row r="57" spans="1:7" s="58" customFormat="1" ht="6.75" customHeight="1" thickBot="1">
      <c r="A57" s="57"/>
      <c r="D57" s="59"/>
      <c r="F57" s="61"/>
      <c r="G57" s="60"/>
    </row>
    <row r="58" spans="1:7" s="58" customFormat="1" ht="13.5" thickBot="1">
      <c r="A58" s="57"/>
      <c r="B58" s="58" t="s">
        <v>35</v>
      </c>
      <c r="D58" s="59"/>
      <c r="E58" s="208" t="s">
        <v>2</v>
      </c>
      <c r="F58" s="180"/>
      <c r="G58" s="60"/>
    </row>
    <row r="59" spans="1:7" s="58" customFormat="1" ht="6.75" customHeight="1" thickBot="1">
      <c r="A59" s="57"/>
      <c r="D59" s="59"/>
      <c r="F59" s="62"/>
      <c r="G59" s="60"/>
    </row>
    <row r="60" spans="1:7" s="58" customFormat="1" ht="13.5" thickBot="1">
      <c r="A60" s="57"/>
      <c r="C60" s="58" t="s">
        <v>259</v>
      </c>
      <c r="D60" s="59"/>
      <c r="F60" s="184" t="str">
        <f>IF(F56&gt;0,(F56/F58)*100,"")</f>
        <v/>
      </c>
      <c r="G60" s="60"/>
    </row>
    <row r="61" spans="1:7" s="58" customFormat="1" ht="6.75" customHeight="1" thickBot="1">
      <c r="A61" s="57"/>
      <c r="D61" s="59"/>
      <c r="F61" s="62"/>
      <c r="G61" s="60"/>
    </row>
    <row r="62" spans="1:7" s="58" customFormat="1" ht="13.5" thickBot="1">
      <c r="A62" s="57"/>
      <c r="C62" s="58" t="s">
        <v>14</v>
      </c>
      <c r="D62" s="59"/>
      <c r="F62" s="181" t="str">
        <f>IF(F60="","N/A","Yes")</f>
        <v>N/A</v>
      </c>
      <c r="G62" s="60"/>
    </row>
    <row r="63" spans="1:7" ht="6.75" customHeight="1" thickBot="1">
      <c r="A63" s="33"/>
      <c r="G63" s="35"/>
    </row>
    <row r="64" spans="1:7" ht="13.5" thickBot="1">
      <c r="A64" s="33"/>
      <c r="C64" s="34" t="s">
        <v>16</v>
      </c>
      <c r="F64" s="17" t="str">
        <f>IF(F62="yes",1,"")</f>
        <v/>
      </c>
      <c r="G64" s="35"/>
    </row>
    <row r="65" spans="1:7" ht="6.75" customHeight="1">
      <c r="A65" s="47"/>
      <c r="B65" s="48"/>
      <c r="C65" s="48"/>
      <c r="D65" s="49"/>
      <c r="E65" s="48"/>
      <c r="F65" s="50"/>
      <c r="G65" s="51"/>
    </row>
    <row r="66" spans="1:7" s="32" customFormat="1" ht="15">
      <c r="A66" s="26"/>
      <c r="B66" s="27"/>
      <c r="C66" s="27"/>
      <c r="D66" s="28"/>
      <c r="E66" s="29"/>
      <c r="F66" s="30"/>
      <c r="G66" s="31"/>
    </row>
    <row r="67" spans="1:7" s="44" customFormat="1" ht="15">
      <c r="A67" s="41"/>
      <c r="B67" s="40" t="s">
        <v>46</v>
      </c>
      <c r="C67" s="42"/>
      <c r="D67" s="43"/>
      <c r="F67" s="45"/>
      <c r="G67" s="46"/>
    </row>
    <row r="68" spans="1:7" s="44" customFormat="1" ht="14.25">
      <c r="A68" s="41"/>
      <c r="B68" s="56" t="s">
        <v>47</v>
      </c>
      <c r="C68" s="42"/>
      <c r="D68" s="43"/>
      <c r="F68" s="45"/>
      <c r="G68" s="46"/>
    </row>
    <row r="69" spans="1:7" s="32" customFormat="1" ht="6.75" customHeight="1" thickBot="1">
      <c r="A69" s="39"/>
      <c r="B69" s="16"/>
      <c r="C69" s="40"/>
      <c r="D69" s="52"/>
      <c r="F69" s="18"/>
      <c r="G69" s="38"/>
    </row>
    <row r="70" spans="1:7" s="58" customFormat="1" ht="13.5" thickBot="1">
      <c r="A70" s="57"/>
      <c r="B70" s="58" t="s">
        <v>253</v>
      </c>
      <c r="D70" s="59"/>
      <c r="E70" s="208" t="s">
        <v>2</v>
      </c>
      <c r="F70" s="53"/>
      <c r="G70" s="60"/>
    </row>
    <row r="71" spans="1:7" s="58" customFormat="1" ht="6.75" customHeight="1" thickBot="1">
      <c r="A71" s="57"/>
      <c r="D71" s="59"/>
      <c r="F71" s="61"/>
      <c r="G71" s="60"/>
    </row>
    <row r="72" spans="1:7" s="58" customFormat="1" ht="13.5" thickBot="1">
      <c r="A72" s="57"/>
      <c r="B72" s="58" t="s">
        <v>34</v>
      </c>
      <c r="D72" s="59"/>
      <c r="E72" s="208" t="s">
        <v>2</v>
      </c>
      <c r="F72" s="53"/>
      <c r="G72" s="60"/>
    </row>
    <row r="73" spans="1:7" s="58" customFormat="1" ht="6.75" customHeight="1" thickBot="1">
      <c r="A73" s="57"/>
      <c r="D73" s="59"/>
      <c r="F73" s="61"/>
      <c r="G73" s="60"/>
    </row>
    <row r="74" spans="1:7" s="58" customFormat="1" ht="13.5" thickBot="1">
      <c r="A74" s="57"/>
      <c r="B74" s="58" t="s">
        <v>35</v>
      </c>
      <c r="D74" s="59"/>
      <c r="E74" s="208" t="s">
        <v>2</v>
      </c>
      <c r="F74" s="180"/>
      <c r="G74" s="60"/>
    </row>
    <row r="75" spans="1:7" s="58" customFormat="1" ht="6.75" customHeight="1" thickBot="1">
      <c r="A75" s="57"/>
      <c r="D75" s="59"/>
      <c r="F75" s="62"/>
      <c r="G75" s="60"/>
    </row>
    <row r="76" spans="1:7" s="58" customFormat="1" ht="13.5" thickBot="1">
      <c r="A76" s="57"/>
      <c r="C76" s="58" t="s">
        <v>259</v>
      </c>
      <c r="D76" s="59"/>
      <c r="F76" s="184" t="str">
        <f>IF(F72&gt;0,(F72/F74)*100,"")</f>
        <v/>
      </c>
      <c r="G76" s="60"/>
    </row>
    <row r="77" spans="1:7" s="58" customFormat="1" ht="6.75" customHeight="1" thickBot="1">
      <c r="A77" s="57"/>
      <c r="D77" s="59"/>
      <c r="F77" s="62"/>
      <c r="G77" s="60"/>
    </row>
    <row r="78" spans="1:7" s="58" customFormat="1" ht="13.5" thickBot="1">
      <c r="A78" s="57"/>
      <c r="C78" s="58" t="s">
        <v>14</v>
      </c>
      <c r="D78" s="59"/>
      <c r="F78" s="181" t="str">
        <f>IF(F76="","N/A","Yes")</f>
        <v>N/A</v>
      </c>
      <c r="G78" s="60"/>
    </row>
    <row r="79" spans="1:7" ht="6.75" customHeight="1" thickBot="1">
      <c r="A79" s="33"/>
      <c r="G79" s="35"/>
    </row>
    <row r="80" spans="1:7" ht="13.5" thickBot="1">
      <c r="A80" s="33"/>
      <c r="C80" s="34" t="s">
        <v>16</v>
      </c>
      <c r="F80" s="17" t="str">
        <f>IF(F78="yes",1,"")</f>
        <v/>
      </c>
      <c r="G80" s="35"/>
    </row>
    <row r="81" spans="1:7" ht="6.75" customHeight="1">
      <c r="A81" s="47"/>
      <c r="B81" s="48"/>
      <c r="C81" s="48"/>
      <c r="D81" s="49"/>
      <c r="E81" s="48"/>
      <c r="F81" s="50"/>
      <c r="G81" s="51"/>
    </row>
    <row r="82" spans="1:7" s="32" customFormat="1" ht="15">
      <c r="A82" s="26"/>
      <c r="B82" s="27"/>
      <c r="C82" s="27"/>
      <c r="D82" s="28"/>
      <c r="E82" s="29"/>
      <c r="F82" s="30"/>
      <c r="G82" s="31"/>
    </row>
    <row r="83" spans="1:7" s="44" customFormat="1" ht="15">
      <c r="A83" s="41"/>
      <c r="B83" s="40" t="s">
        <v>48</v>
      </c>
      <c r="C83" s="42"/>
      <c r="D83" s="43"/>
      <c r="F83" s="45"/>
      <c r="G83" s="46"/>
    </row>
    <row r="84" spans="1:7" s="32" customFormat="1" ht="6.75" customHeight="1" thickBot="1">
      <c r="A84" s="39"/>
      <c r="B84" s="16"/>
      <c r="C84" s="40"/>
      <c r="D84" s="52"/>
      <c r="F84" s="18"/>
      <c r="G84" s="38"/>
    </row>
    <row r="85" spans="1:7" s="58" customFormat="1" ht="13.5" thickBot="1">
      <c r="A85" s="57"/>
      <c r="B85" s="58" t="s">
        <v>253</v>
      </c>
      <c r="D85" s="59"/>
      <c r="E85" s="208" t="s">
        <v>2</v>
      </c>
      <c r="F85" s="53"/>
      <c r="G85" s="60"/>
    </row>
    <row r="86" spans="1:7" s="58" customFormat="1" ht="6.75" customHeight="1" thickBot="1">
      <c r="A86" s="57"/>
      <c r="D86" s="59"/>
      <c r="F86" s="61"/>
      <c r="G86" s="60"/>
    </row>
    <row r="87" spans="1:7" s="58" customFormat="1" ht="13.5" thickBot="1">
      <c r="A87" s="57"/>
      <c r="B87" s="58" t="s">
        <v>34</v>
      </c>
      <c r="D87" s="59"/>
      <c r="E87" s="208" t="s">
        <v>2</v>
      </c>
      <c r="F87" s="53"/>
      <c r="G87" s="60"/>
    </row>
    <row r="88" spans="1:7" s="58" customFormat="1" ht="6.75" customHeight="1" thickBot="1">
      <c r="A88" s="57"/>
      <c r="D88" s="59"/>
      <c r="F88" s="61"/>
      <c r="G88" s="60"/>
    </row>
    <row r="89" spans="1:7" s="58" customFormat="1" ht="13.5" thickBot="1">
      <c r="A89" s="57"/>
      <c r="B89" s="58" t="s">
        <v>35</v>
      </c>
      <c r="D89" s="59"/>
      <c r="E89" s="208" t="s">
        <v>2</v>
      </c>
      <c r="F89" s="180"/>
      <c r="G89" s="60"/>
    </row>
    <row r="90" spans="1:7" s="58" customFormat="1" ht="6.75" customHeight="1" thickBot="1">
      <c r="A90" s="57"/>
      <c r="D90" s="59"/>
      <c r="F90" s="62"/>
      <c r="G90" s="60"/>
    </row>
    <row r="91" spans="1:7" s="58" customFormat="1" ht="13.5" thickBot="1">
      <c r="A91" s="57"/>
      <c r="C91" s="58" t="s">
        <v>259</v>
      </c>
      <c r="D91" s="59"/>
      <c r="F91" s="184" t="str">
        <f>IF(F87&gt;0,(F87/F89)*100,"")</f>
        <v/>
      </c>
      <c r="G91" s="60"/>
    </row>
    <row r="92" spans="1:7" s="58" customFormat="1" ht="6.75" customHeight="1" thickBot="1">
      <c r="A92" s="57"/>
      <c r="D92" s="59"/>
      <c r="F92" s="62"/>
      <c r="G92" s="60"/>
    </row>
    <row r="93" spans="1:7" s="58" customFormat="1" ht="13.5" thickBot="1">
      <c r="A93" s="57"/>
      <c r="C93" s="58" t="s">
        <v>14</v>
      </c>
      <c r="D93" s="59"/>
      <c r="F93" s="181" t="str">
        <f>IF(F91="","N/A","Yes")</f>
        <v>N/A</v>
      </c>
      <c r="G93" s="60"/>
    </row>
    <row r="94" spans="1:7" ht="6.75" customHeight="1" thickBot="1">
      <c r="A94" s="33"/>
      <c r="G94" s="35"/>
    </row>
    <row r="95" spans="1:7" ht="13.5" thickBot="1">
      <c r="A95" s="33"/>
      <c r="C95" s="34" t="s">
        <v>16</v>
      </c>
      <c r="F95" s="17" t="str">
        <f>IF(F93="yes",1,"")</f>
        <v/>
      </c>
      <c r="G95" s="35"/>
    </row>
    <row r="96" spans="1:7" ht="6.75" customHeight="1">
      <c r="A96" s="47"/>
      <c r="B96" s="48"/>
      <c r="C96" s="48"/>
      <c r="D96" s="49"/>
      <c r="E96" s="48"/>
      <c r="F96" s="50"/>
      <c r="G96" s="51"/>
    </row>
  </sheetData>
  <sheetProtection selectLockedCells="1" selectUnlockedCells="1"/>
  <dataValidations count="1">
    <dataValidation type="list" allowBlank="1" showInputMessage="1" showErrorMessage="1" sqref="F24 F39 F54 F70 F85">
      <formula1>Source</formula1>
    </dataValidation>
  </dataValidations>
  <printOptions/>
  <pageMargins left="0.7" right="0.7" top="0.75" bottom="0.75" header="0.3" footer="0.3"/>
  <pageSetup horizontalDpi="600" verticalDpi="600" orientation="portrait" scale="80" r:id="rId1"/>
  <headerFooter>
    <oddHeader>&amp;C&amp;"-,Bold"&amp;14DSRIP Semi-Annual Reporting Form</oddHeader>
    <oddFooter>&amp;L&amp;D&amp;C&amp;A&amp;R&amp;P of &amp;N</oddFooter>
  </headerFooter>
  <rowBreaks count="1" manualBreakCount="1">
    <brk id="6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sheetPr>
  <dimension ref="A1:G130"/>
  <sheetViews>
    <sheetView showGridLines="0" zoomScale="75" zoomScaleNormal="75" zoomScalePageLayoutView="90" workbookViewId="0" topLeftCell="A102">
      <selection activeCell="E123" activeCellId="24" sqref="A8 A12 E19 E21 E26 E28 E30 E42 E44 E46 E58 E60 E62 E74 E76 E78 E89 E91 E93 E104 E106 E108 E119 E121 E123"/>
    </sheetView>
  </sheetViews>
  <sheetFormatPr defaultColWidth="10.00390625" defaultRowHeight="15"/>
  <cols>
    <col min="1" max="1" width="1.7109375" style="2" customWidth="1"/>
    <col min="2" max="2" width="2.140625" style="2" customWidth="1"/>
    <col min="3" max="3" width="20.8515625" style="2" customWidth="1"/>
    <col min="4" max="4" width="53.57421875" style="3" customWidth="1"/>
    <col min="5" max="5" width="2.7109375" style="2" customWidth="1"/>
    <col min="6" max="6" width="27.281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40678</v>
      </c>
      <c r="F4" s="7"/>
    </row>
    <row r="5" ht="15">
      <c r="A5" s="9" t="s">
        <v>49</v>
      </c>
    </row>
    <row r="7" spans="1:6" s="5" customFormat="1" ht="14.25">
      <c r="A7" s="10" t="s">
        <v>1</v>
      </c>
      <c r="D7" s="11"/>
      <c r="F7" s="7"/>
    </row>
    <row r="8" spans="1:6" s="5" customFormat="1" ht="14.25">
      <c r="A8" s="208" t="s">
        <v>2</v>
      </c>
      <c r="B8" s="13" t="s">
        <v>3</v>
      </c>
      <c r="D8" s="11"/>
      <c r="F8" s="7"/>
    </row>
    <row r="9" spans="1:6" s="5" customFormat="1" ht="14.25">
      <c r="A9" s="13" t="s">
        <v>260</v>
      </c>
      <c r="B9" s="13"/>
      <c r="D9" s="11"/>
      <c r="F9" s="7"/>
    </row>
    <row r="10" spans="1:6" s="5" customFormat="1" ht="14.25">
      <c r="A10" s="13" t="s">
        <v>261</v>
      </c>
      <c r="B10" s="13"/>
      <c r="D10" s="11"/>
      <c r="F10" s="7"/>
    </row>
    <row r="11" spans="1:6" s="5" customFormat="1" ht="15" thickBot="1">
      <c r="A11" s="13" t="s">
        <v>262</v>
      </c>
      <c r="B11" s="13"/>
      <c r="D11" s="11"/>
      <c r="F11" s="7"/>
    </row>
    <row r="12" spans="1:7" ht="13.5" thickBot="1">
      <c r="A12" s="208" t="s">
        <v>2</v>
      </c>
      <c r="B12" s="14"/>
      <c r="C12" s="3" t="s">
        <v>5</v>
      </c>
      <c r="E12" s="3"/>
      <c r="F12" s="3"/>
      <c r="G12" s="3"/>
    </row>
    <row r="13" spans="2:3" ht="15" thickBot="1">
      <c r="B13" s="15"/>
      <c r="C13" s="16" t="s">
        <v>6</v>
      </c>
    </row>
    <row r="14" spans="2:3" ht="15" thickBot="1">
      <c r="B14" s="17"/>
      <c r="C14" s="16" t="s">
        <v>7</v>
      </c>
    </row>
    <row r="15" spans="2:3" ht="14.25">
      <c r="B15" s="18"/>
      <c r="C15" s="16" t="s">
        <v>8</v>
      </c>
    </row>
    <row r="16" spans="1:7" ht="15">
      <c r="A16" s="3"/>
      <c r="B16" s="3"/>
      <c r="C16" s="3"/>
      <c r="E16" s="3"/>
      <c r="F16" s="3"/>
      <c r="G16" s="3"/>
    </row>
    <row r="17" spans="1:7" s="25" customFormat="1" ht="15">
      <c r="A17" s="19" t="s">
        <v>50</v>
      </c>
      <c r="B17" s="20"/>
      <c r="C17" s="20"/>
      <c r="D17" s="21"/>
      <c r="E17" s="22"/>
      <c r="F17" s="23"/>
      <c r="G17" s="24"/>
    </row>
    <row r="18" spans="1:7" s="32" customFormat="1" ht="15.75" thickBot="1">
      <c r="A18" s="26"/>
      <c r="B18" s="27"/>
      <c r="C18" s="27"/>
      <c r="D18" s="28"/>
      <c r="E18" s="29"/>
      <c r="F18" s="30"/>
      <c r="G18" s="31"/>
    </row>
    <row r="19" spans="1:7" ht="13.5" thickBot="1">
      <c r="A19" s="33"/>
      <c r="B19" s="2" t="s">
        <v>10</v>
      </c>
      <c r="C19" s="34"/>
      <c r="E19" s="208" t="s">
        <v>2</v>
      </c>
      <c r="F19" s="14"/>
      <c r="G19" s="35"/>
    </row>
    <row r="20" spans="1:7" ht="13.5" thickBot="1">
      <c r="A20" s="33"/>
      <c r="C20" s="34"/>
      <c r="G20" s="35"/>
    </row>
    <row r="21" spans="1:7" ht="13.5" thickBot="1">
      <c r="A21" s="33"/>
      <c r="B21" s="2" t="s">
        <v>11</v>
      </c>
      <c r="C21" s="34"/>
      <c r="E21" s="208" t="s">
        <v>2</v>
      </c>
      <c r="F21" s="14"/>
      <c r="G21" s="35"/>
    </row>
    <row r="22" spans="1:7" s="32" customFormat="1" ht="15">
      <c r="A22" s="36"/>
      <c r="B22" s="9"/>
      <c r="C22" s="9"/>
      <c r="D22" s="37"/>
      <c r="F22" s="18"/>
      <c r="G22" s="38"/>
    </row>
    <row r="23" spans="1:7" s="32" customFormat="1" ht="15">
      <c r="A23" s="39"/>
      <c r="B23" s="40" t="s">
        <v>51</v>
      </c>
      <c r="C23" s="40"/>
      <c r="D23" s="37"/>
      <c r="G23" s="38"/>
    </row>
    <row r="24" spans="1:7" s="44" customFormat="1" ht="15">
      <c r="A24" s="41"/>
      <c r="B24" s="56" t="s">
        <v>52</v>
      </c>
      <c r="C24" s="42"/>
      <c r="D24" s="43"/>
      <c r="F24" s="45"/>
      <c r="G24" s="46"/>
    </row>
    <row r="25" spans="1:7" ht="6.75" customHeight="1" thickBot="1">
      <c r="A25" s="33"/>
      <c r="G25" s="35"/>
    </row>
    <row r="26" spans="1:7" s="58" customFormat="1" ht="13.5" thickBot="1">
      <c r="A26" s="57"/>
      <c r="B26" s="58" t="s">
        <v>253</v>
      </c>
      <c r="D26" s="59"/>
      <c r="E26" s="208" t="s">
        <v>2</v>
      </c>
      <c r="F26" s="53"/>
      <c r="G26" s="60"/>
    </row>
    <row r="27" spans="1:7" s="58" customFormat="1" ht="6.75" customHeight="1" thickBot="1">
      <c r="A27" s="57"/>
      <c r="D27" s="59"/>
      <c r="F27" s="61"/>
      <c r="G27" s="60"/>
    </row>
    <row r="28" spans="1:7" s="58" customFormat="1" ht="13.5" thickBot="1">
      <c r="A28" s="57"/>
      <c r="B28" s="58" t="s">
        <v>34</v>
      </c>
      <c r="D28" s="59"/>
      <c r="E28" s="208" t="s">
        <v>2</v>
      </c>
      <c r="F28" s="53"/>
      <c r="G28" s="60"/>
    </row>
    <row r="29" spans="1:7" s="58" customFormat="1" ht="6.75" customHeight="1" thickBot="1">
      <c r="A29" s="57"/>
      <c r="D29" s="59"/>
      <c r="F29" s="61"/>
      <c r="G29" s="60"/>
    </row>
    <row r="30" spans="1:7" s="58" customFormat="1" ht="13.5" thickBot="1">
      <c r="A30" s="57"/>
      <c r="B30" s="58" t="s">
        <v>35</v>
      </c>
      <c r="D30" s="59"/>
      <c r="E30" s="208" t="s">
        <v>2</v>
      </c>
      <c r="F30" s="180"/>
      <c r="G30" s="60"/>
    </row>
    <row r="31" spans="1:7" s="58" customFormat="1" ht="6.75" customHeight="1" thickBot="1">
      <c r="A31" s="57"/>
      <c r="D31" s="59"/>
      <c r="F31" s="62"/>
      <c r="G31" s="60"/>
    </row>
    <row r="32" spans="1:7" s="58" customFormat="1" ht="13.5" thickBot="1">
      <c r="A32" s="57"/>
      <c r="C32" s="58" t="s">
        <v>259</v>
      </c>
      <c r="D32" s="59"/>
      <c r="F32" s="184"/>
      <c r="G32" s="60"/>
    </row>
    <row r="33" spans="1:7" s="58" customFormat="1" ht="6.75" customHeight="1" thickBot="1">
      <c r="A33" s="57"/>
      <c r="D33" s="59"/>
      <c r="F33" s="62"/>
      <c r="G33" s="60"/>
    </row>
    <row r="34" spans="1:7" s="58" customFormat="1" ht="13.5" thickBot="1">
      <c r="A34" s="57"/>
      <c r="C34" s="58" t="s">
        <v>14</v>
      </c>
      <c r="D34" s="59"/>
      <c r="F34" s="181" t="str">
        <f>IF(F32="","N/A","Yes")</f>
        <v>N/A</v>
      </c>
      <c r="G34" s="60"/>
    </row>
    <row r="35" spans="1:7" ht="6.75" customHeight="1" thickBot="1">
      <c r="A35" s="33"/>
      <c r="G35" s="35"/>
    </row>
    <row r="36" spans="1:7" ht="13.5" thickBot="1">
      <c r="A36" s="33"/>
      <c r="C36" s="34" t="s">
        <v>16</v>
      </c>
      <c r="F36" s="17" t="str">
        <f>IF(F34="yes",1,"")</f>
        <v/>
      </c>
      <c r="G36" s="35"/>
    </row>
    <row r="37" spans="1:7" ht="6.75" customHeight="1">
      <c r="A37" s="47"/>
      <c r="B37" s="48"/>
      <c r="C37" s="48"/>
      <c r="D37" s="49"/>
      <c r="E37" s="48"/>
      <c r="F37" s="50"/>
      <c r="G37" s="51"/>
    </row>
    <row r="38" spans="1:7" s="32" customFormat="1" ht="15">
      <c r="A38" s="26"/>
      <c r="B38" s="27"/>
      <c r="C38" s="27"/>
      <c r="D38" s="28"/>
      <c r="E38" s="29"/>
      <c r="F38" s="30"/>
      <c r="G38" s="31"/>
    </row>
    <row r="39" spans="1:7" s="44" customFormat="1" ht="15">
      <c r="A39" s="41"/>
      <c r="B39" s="40" t="s">
        <v>53</v>
      </c>
      <c r="C39" s="42"/>
      <c r="D39" s="43"/>
      <c r="F39" s="45"/>
      <c r="G39" s="46"/>
    </row>
    <row r="40" spans="1:7" s="44" customFormat="1" ht="15">
      <c r="A40" s="41"/>
      <c r="B40" s="40" t="s">
        <v>54</v>
      </c>
      <c r="C40" s="42"/>
      <c r="D40" s="43"/>
      <c r="F40" s="45"/>
      <c r="G40" s="46"/>
    </row>
    <row r="41" spans="1:7" s="32" customFormat="1" ht="6.75" customHeight="1" thickBot="1">
      <c r="A41" s="39"/>
      <c r="B41" s="16"/>
      <c r="C41" s="40"/>
      <c r="D41" s="52"/>
      <c r="F41" s="18"/>
      <c r="G41" s="38"/>
    </row>
    <row r="42" spans="1:7" s="58" customFormat="1" ht="13.5" thickBot="1">
      <c r="A42" s="57"/>
      <c r="B42" s="58" t="s">
        <v>253</v>
      </c>
      <c r="D42" s="59"/>
      <c r="E42" s="208" t="s">
        <v>2</v>
      </c>
      <c r="F42" s="53"/>
      <c r="G42" s="60"/>
    </row>
    <row r="43" spans="1:7" s="58" customFormat="1" ht="6.75" customHeight="1" thickBot="1">
      <c r="A43" s="57"/>
      <c r="D43" s="59"/>
      <c r="F43" s="61"/>
      <c r="G43" s="60"/>
    </row>
    <row r="44" spans="1:7" s="58" customFormat="1" ht="13.5" thickBot="1">
      <c r="A44" s="57"/>
      <c r="B44" s="58" t="s">
        <v>34</v>
      </c>
      <c r="D44" s="59"/>
      <c r="E44" s="208" t="s">
        <v>2</v>
      </c>
      <c r="F44" s="53"/>
      <c r="G44" s="60"/>
    </row>
    <row r="45" spans="1:7" s="58" customFormat="1" ht="6.75" customHeight="1" thickBot="1">
      <c r="A45" s="57"/>
      <c r="D45" s="59"/>
      <c r="F45" s="61"/>
      <c r="G45" s="60"/>
    </row>
    <row r="46" spans="1:7" s="58" customFormat="1" ht="13.5" thickBot="1">
      <c r="A46" s="57"/>
      <c r="B46" s="58" t="s">
        <v>35</v>
      </c>
      <c r="D46" s="59"/>
      <c r="E46" s="208" t="s">
        <v>2</v>
      </c>
      <c r="F46" s="180"/>
      <c r="G46" s="60"/>
    </row>
    <row r="47" spans="1:7" s="58" customFormat="1" ht="6.75" customHeight="1" thickBot="1">
      <c r="A47" s="57"/>
      <c r="D47" s="59"/>
      <c r="F47" s="62"/>
      <c r="G47" s="60"/>
    </row>
    <row r="48" spans="1:7" s="58" customFormat="1" ht="13.5" thickBot="1">
      <c r="A48" s="57"/>
      <c r="C48" s="58" t="s">
        <v>259</v>
      </c>
      <c r="D48" s="59"/>
      <c r="F48" s="184" t="str">
        <f>IF(F44&gt;0,(F44/F46)*100,"")</f>
        <v/>
      </c>
      <c r="G48" s="60"/>
    </row>
    <row r="49" spans="1:7" s="58" customFormat="1" ht="6.75" customHeight="1" thickBot="1">
      <c r="A49" s="57"/>
      <c r="D49" s="59"/>
      <c r="F49" s="62"/>
      <c r="G49" s="60"/>
    </row>
    <row r="50" spans="1:7" s="58" customFormat="1" ht="13.5" thickBot="1">
      <c r="A50" s="57"/>
      <c r="C50" s="58" t="s">
        <v>14</v>
      </c>
      <c r="D50" s="59"/>
      <c r="F50" s="181" t="str">
        <f>IF(F48="","N/A","Yes")</f>
        <v>N/A</v>
      </c>
      <c r="G50" s="60"/>
    </row>
    <row r="51" spans="1:7" ht="6.75" customHeight="1" thickBot="1">
      <c r="A51" s="33"/>
      <c r="G51" s="35"/>
    </row>
    <row r="52" spans="1:7" ht="13.5" thickBot="1">
      <c r="A52" s="33"/>
      <c r="C52" s="34" t="s">
        <v>16</v>
      </c>
      <c r="F52" s="17" t="str">
        <f>IF(F50="yes",1,"")</f>
        <v/>
      </c>
      <c r="G52" s="35"/>
    </row>
    <row r="53" spans="1:7" ht="6.75" customHeight="1">
      <c r="A53" s="47"/>
      <c r="B53" s="48"/>
      <c r="C53" s="48"/>
      <c r="D53" s="49"/>
      <c r="E53" s="48"/>
      <c r="F53" s="50"/>
      <c r="G53" s="51"/>
    </row>
    <row r="54" spans="1:7" s="32" customFormat="1" ht="15">
      <c r="A54" s="26"/>
      <c r="B54" s="27"/>
      <c r="C54" s="27"/>
      <c r="D54" s="28"/>
      <c r="E54" s="29"/>
      <c r="F54" s="30"/>
      <c r="G54" s="31"/>
    </row>
    <row r="55" spans="1:7" s="44" customFormat="1" ht="15">
      <c r="A55" s="41"/>
      <c r="B55" s="40" t="s">
        <v>55</v>
      </c>
      <c r="C55" s="42"/>
      <c r="D55" s="43"/>
      <c r="F55" s="45"/>
      <c r="G55" s="46"/>
    </row>
    <row r="56" spans="1:7" s="44" customFormat="1" ht="15">
      <c r="A56" s="41"/>
      <c r="B56" s="40" t="s">
        <v>56</v>
      </c>
      <c r="C56" s="42"/>
      <c r="D56" s="43"/>
      <c r="F56" s="45"/>
      <c r="G56" s="46"/>
    </row>
    <row r="57" spans="1:7" s="32" customFormat="1" ht="6.75" customHeight="1" thickBot="1">
      <c r="A57" s="39"/>
      <c r="B57" s="16"/>
      <c r="C57" s="40"/>
      <c r="D57" s="52"/>
      <c r="F57" s="18"/>
      <c r="G57" s="38"/>
    </row>
    <row r="58" spans="1:7" s="58" customFormat="1" ht="13.5" thickBot="1">
      <c r="A58" s="57"/>
      <c r="B58" s="58" t="s">
        <v>253</v>
      </c>
      <c r="D58" s="59"/>
      <c r="E58" s="208" t="s">
        <v>2</v>
      </c>
      <c r="F58" s="53"/>
      <c r="G58" s="60"/>
    </row>
    <row r="59" spans="1:7" s="58" customFormat="1" ht="6.75" customHeight="1" thickBot="1">
      <c r="A59" s="57"/>
      <c r="D59" s="59"/>
      <c r="F59" s="61"/>
      <c r="G59" s="60"/>
    </row>
    <row r="60" spans="1:7" s="58" customFormat="1" ht="13.5" thickBot="1">
      <c r="A60" s="57"/>
      <c r="B60" s="58" t="s">
        <v>34</v>
      </c>
      <c r="D60" s="59"/>
      <c r="E60" s="208" t="s">
        <v>2</v>
      </c>
      <c r="F60" s="53"/>
      <c r="G60" s="60"/>
    </row>
    <row r="61" spans="1:7" s="58" customFormat="1" ht="6.75" customHeight="1" thickBot="1">
      <c r="A61" s="57"/>
      <c r="D61" s="59"/>
      <c r="F61" s="61"/>
      <c r="G61" s="60"/>
    </row>
    <row r="62" spans="1:7" s="58" customFormat="1" ht="13.5" thickBot="1">
      <c r="A62" s="57"/>
      <c r="B62" s="58" t="s">
        <v>35</v>
      </c>
      <c r="D62" s="59"/>
      <c r="E62" s="208" t="s">
        <v>2</v>
      </c>
      <c r="F62" s="180"/>
      <c r="G62" s="60"/>
    </row>
    <row r="63" spans="1:7" s="58" customFormat="1" ht="6.75" customHeight="1" thickBot="1">
      <c r="A63" s="57"/>
      <c r="D63" s="59"/>
      <c r="F63" s="62"/>
      <c r="G63" s="60"/>
    </row>
    <row r="64" spans="1:7" s="58" customFormat="1" ht="13.5" thickBot="1">
      <c r="A64" s="57"/>
      <c r="C64" s="58" t="s">
        <v>259</v>
      </c>
      <c r="D64" s="59"/>
      <c r="F64" s="184" t="str">
        <f>IF(F60&gt;0,(F60/F62)*100,"")</f>
        <v/>
      </c>
      <c r="G64" s="60"/>
    </row>
    <row r="65" spans="1:7" s="58" customFormat="1" ht="6.75" customHeight="1" thickBot="1">
      <c r="A65" s="57"/>
      <c r="D65" s="59"/>
      <c r="F65" s="62"/>
      <c r="G65" s="60"/>
    </row>
    <row r="66" spans="1:7" s="58" customFormat="1" ht="13.5" thickBot="1">
      <c r="A66" s="57"/>
      <c r="C66" s="58" t="s">
        <v>14</v>
      </c>
      <c r="D66" s="59"/>
      <c r="F66" s="181" t="str">
        <f>IF(F64="","N/A","Yes")</f>
        <v>N/A</v>
      </c>
      <c r="G66" s="60"/>
    </row>
    <row r="67" spans="1:7" ht="6.75" customHeight="1" thickBot="1">
      <c r="A67" s="33"/>
      <c r="G67" s="35"/>
    </row>
    <row r="68" spans="1:7" ht="13.5" thickBot="1">
      <c r="A68" s="33"/>
      <c r="C68" s="34" t="s">
        <v>16</v>
      </c>
      <c r="F68" s="17" t="str">
        <f>IF(F66="yes",1,"")</f>
        <v/>
      </c>
      <c r="G68" s="35"/>
    </row>
    <row r="69" spans="1:7" ht="6.75" customHeight="1">
      <c r="A69" s="47"/>
      <c r="B69" s="48"/>
      <c r="C69" s="48"/>
      <c r="D69" s="49"/>
      <c r="E69" s="48"/>
      <c r="F69" s="50"/>
      <c r="G69" s="51"/>
    </row>
    <row r="70" spans="1:7" s="32" customFormat="1" ht="15">
      <c r="A70" s="26"/>
      <c r="B70" s="27"/>
      <c r="C70" s="27"/>
      <c r="D70" s="28"/>
      <c r="E70" s="29"/>
      <c r="F70" s="30"/>
      <c r="G70" s="31"/>
    </row>
    <row r="71" spans="1:7" s="44" customFormat="1" ht="15">
      <c r="A71" s="41"/>
      <c r="B71" s="40" t="s">
        <v>57</v>
      </c>
      <c r="C71" s="42"/>
      <c r="D71" s="43"/>
      <c r="F71" s="45"/>
      <c r="G71" s="46"/>
    </row>
    <row r="72" spans="1:7" s="44" customFormat="1" ht="15">
      <c r="A72" s="41"/>
      <c r="B72" s="56" t="s">
        <v>58</v>
      </c>
      <c r="C72" s="42"/>
      <c r="D72" s="43"/>
      <c r="F72" s="45"/>
      <c r="G72" s="46"/>
    </row>
    <row r="73" spans="1:7" s="32" customFormat="1" ht="6.75" customHeight="1" thickBot="1">
      <c r="A73" s="39"/>
      <c r="B73" s="16"/>
      <c r="C73" s="40"/>
      <c r="D73" s="52"/>
      <c r="F73" s="18"/>
      <c r="G73" s="38"/>
    </row>
    <row r="74" spans="1:7" s="58" customFormat="1" ht="13.5" thickBot="1">
      <c r="A74" s="57"/>
      <c r="B74" s="58" t="s">
        <v>253</v>
      </c>
      <c r="D74" s="59"/>
      <c r="E74" s="208" t="s">
        <v>2</v>
      </c>
      <c r="F74" s="53"/>
      <c r="G74" s="60"/>
    </row>
    <row r="75" spans="1:7" s="58" customFormat="1" ht="6.75" customHeight="1" thickBot="1">
      <c r="A75" s="57"/>
      <c r="D75" s="59"/>
      <c r="F75" s="61"/>
      <c r="G75" s="60"/>
    </row>
    <row r="76" spans="1:7" s="58" customFormat="1" ht="13.5" thickBot="1">
      <c r="A76" s="57"/>
      <c r="B76" s="58" t="s">
        <v>34</v>
      </c>
      <c r="D76" s="59"/>
      <c r="E76" s="208" t="s">
        <v>2</v>
      </c>
      <c r="F76" s="53"/>
      <c r="G76" s="60"/>
    </row>
    <row r="77" spans="1:7" s="58" customFormat="1" ht="6.75" customHeight="1" thickBot="1">
      <c r="A77" s="57"/>
      <c r="D77" s="59"/>
      <c r="F77" s="61"/>
      <c r="G77" s="60"/>
    </row>
    <row r="78" spans="1:7" s="58" customFormat="1" ht="13.5" thickBot="1">
      <c r="A78" s="57"/>
      <c r="B78" s="58" t="s">
        <v>35</v>
      </c>
      <c r="D78" s="59"/>
      <c r="E78" s="208" t="s">
        <v>2</v>
      </c>
      <c r="F78" s="180"/>
      <c r="G78" s="60"/>
    </row>
    <row r="79" spans="1:7" s="58" customFormat="1" ht="6.75" customHeight="1" thickBot="1">
      <c r="A79" s="57"/>
      <c r="D79" s="59"/>
      <c r="F79" s="62"/>
      <c r="G79" s="60"/>
    </row>
    <row r="80" spans="1:7" s="58" customFormat="1" ht="13.5" thickBot="1">
      <c r="A80" s="57"/>
      <c r="C80" s="58" t="s">
        <v>259</v>
      </c>
      <c r="D80" s="59"/>
      <c r="F80" s="184" t="str">
        <f>IF(F76&gt;0,(F76/F78)*100,"")</f>
        <v/>
      </c>
      <c r="G80" s="60"/>
    </row>
    <row r="81" spans="1:7" s="58" customFormat="1" ht="6.75" customHeight="1" thickBot="1">
      <c r="A81" s="57"/>
      <c r="D81" s="59"/>
      <c r="F81" s="62"/>
      <c r="G81" s="60"/>
    </row>
    <row r="82" spans="1:7" s="58" customFormat="1" ht="13.5" thickBot="1">
      <c r="A82" s="57"/>
      <c r="C82" s="58" t="s">
        <v>14</v>
      </c>
      <c r="D82" s="59"/>
      <c r="F82" s="181" t="str">
        <f>IF(F80="","N/A","Yes")</f>
        <v>N/A</v>
      </c>
      <c r="G82" s="60"/>
    </row>
    <row r="83" spans="1:7" ht="6.75" customHeight="1" thickBot="1">
      <c r="A83" s="33"/>
      <c r="G83" s="35"/>
    </row>
    <row r="84" spans="1:7" ht="13.5" thickBot="1">
      <c r="A84" s="33"/>
      <c r="C84" s="34" t="s">
        <v>16</v>
      </c>
      <c r="F84" s="17" t="str">
        <f>IF(F82="yes",1,"")</f>
        <v/>
      </c>
      <c r="G84" s="35"/>
    </row>
    <row r="85" spans="1:7" ht="6.75" customHeight="1">
      <c r="A85" s="47"/>
      <c r="B85" s="48"/>
      <c r="C85" s="48"/>
      <c r="D85" s="49"/>
      <c r="E85" s="48"/>
      <c r="F85" s="50"/>
      <c r="G85" s="51"/>
    </row>
    <row r="86" spans="1:7" s="32" customFormat="1" ht="15">
      <c r="A86" s="26"/>
      <c r="B86" s="27"/>
      <c r="C86" s="27"/>
      <c r="D86" s="28"/>
      <c r="E86" s="29"/>
      <c r="F86" s="30"/>
      <c r="G86" s="31"/>
    </row>
    <row r="87" spans="1:7" s="44" customFormat="1" ht="15">
      <c r="A87" s="41"/>
      <c r="B87" s="40" t="s">
        <v>59</v>
      </c>
      <c r="C87" s="42"/>
      <c r="D87" s="43"/>
      <c r="F87" s="45"/>
      <c r="G87" s="46"/>
    </row>
    <row r="88" spans="1:7" s="32" customFormat="1" ht="6.75" customHeight="1" thickBot="1">
      <c r="A88" s="39"/>
      <c r="B88" s="16"/>
      <c r="C88" s="40"/>
      <c r="D88" s="52"/>
      <c r="F88" s="18"/>
      <c r="G88" s="38"/>
    </row>
    <row r="89" spans="1:7" s="58" customFormat="1" ht="13.5" thickBot="1">
      <c r="A89" s="57"/>
      <c r="B89" s="58" t="s">
        <v>253</v>
      </c>
      <c r="D89" s="59"/>
      <c r="E89" s="208" t="s">
        <v>2</v>
      </c>
      <c r="F89" s="53"/>
      <c r="G89" s="60"/>
    </row>
    <row r="90" spans="1:7" s="58" customFormat="1" ht="6.75" customHeight="1" thickBot="1">
      <c r="A90" s="57"/>
      <c r="D90" s="59"/>
      <c r="F90" s="61"/>
      <c r="G90" s="60"/>
    </row>
    <row r="91" spans="1:7" s="58" customFormat="1" ht="13.5" thickBot="1">
      <c r="A91" s="57"/>
      <c r="B91" s="58" t="s">
        <v>34</v>
      </c>
      <c r="D91" s="59"/>
      <c r="E91" s="208" t="s">
        <v>2</v>
      </c>
      <c r="F91" s="53"/>
      <c r="G91" s="60"/>
    </row>
    <row r="92" spans="1:7" s="58" customFormat="1" ht="6.75" customHeight="1" thickBot="1">
      <c r="A92" s="57"/>
      <c r="D92" s="59"/>
      <c r="F92" s="61"/>
      <c r="G92" s="60"/>
    </row>
    <row r="93" spans="1:7" s="58" customFormat="1" ht="13.5" thickBot="1">
      <c r="A93" s="57"/>
      <c r="B93" s="58" t="s">
        <v>35</v>
      </c>
      <c r="D93" s="59"/>
      <c r="E93" s="208" t="s">
        <v>2</v>
      </c>
      <c r="F93" s="180"/>
      <c r="G93" s="60"/>
    </row>
    <row r="94" spans="1:7" s="58" customFormat="1" ht="6.75" customHeight="1" thickBot="1">
      <c r="A94" s="57"/>
      <c r="D94" s="59"/>
      <c r="F94" s="62"/>
      <c r="G94" s="60"/>
    </row>
    <row r="95" spans="1:7" s="58" customFormat="1" ht="13.5" thickBot="1">
      <c r="A95" s="57"/>
      <c r="C95" s="58" t="s">
        <v>259</v>
      </c>
      <c r="D95" s="59"/>
      <c r="F95" s="184" t="str">
        <f>IF(F91&gt;0,(F91/F93)*100,"")</f>
        <v/>
      </c>
      <c r="G95" s="60"/>
    </row>
    <row r="96" spans="1:7" s="58" customFormat="1" ht="6.75" customHeight="1" thickBot="1">
      <c r="A96" s="57"/>
      <c r="D96" s="59"/>
      <c r="F96" s="62"/>
      <c r="G96" s="60"/>
    </row>
    <row r="97" spans="1:7" s="58" customFormat="1" ht="13.5" thickBot="1">
      <c r="A97" s="57"/>
      <c r="C97" s="58" t="s">
        <v>14</v>
      </c>
      <c r="D97" s="59"/>
      <c r="F97" s="181" t="str">
        <f>IF(F95="","N/A","Yes")</f>
        <v>N/A</v>
      </c>
      <c r="G97" s="60"/>
    </row>
    <row r="98" spans="1:7" ht="6.75" customHeight="1" thickBot="1">
      <c r="A98" s="33"/>
      <c r="G98" s="35"/>
    </row>
    <row r="99" spans="1:7" ht="13.5" thickBot="1">
      <c r="A99" s="33"/>
      <c r="C99" s="34" t="s">
        <v>16</v>
      </c>
      <c r="F99" s="17" t="str">
        <f>IF(F97="yes",1,"")</f>
        <v/>
      </c>
      <c r="G99" s="35"/>
    </row>
    <row r="100" spans="1:7" ht="6.75" customHeight="1">
      <c r="A100" s="47"/>
      <c r="B100" s="48"/>
      <c r="C100" s="48"/>
      <c r="D100" s="49"/>
      <c r="E100" s="48"/>
      <c r="F100" s="50"/>
      <c r="G100" s="51"/>
    </row>
    <row r="101" spans="1:7" s="32" customFormat="1" ht="15">
      <c r="A101" s="26"/>
      <c r="B101" s="27"/>
      <c r="C101" s="27"/>
      <c r="D101" s="28"/>
      <c r="E101" s="29"/>
      <c r="F101" s="30"/>
      <c r="G101" s="31"/>
    </row>
    <row r="102" spans="1:7" s="44" customFormat="1" ht="15">
      <c r="A102" s="41"/>
      <c r="B102" s="40" t="s">
        <v>60</v>
      </c>
      <c r="C102" s="42"/>
      <c r="D102" s="43"/>
      <c r="F102" s="45"/>
      <c r="G102" s="46"/>
    </row>
    <row r="103" spans="1:7" s="32" customFormat="1" ht="6.75" customHeight="1" thickBot="1">
      <c r="A103" s="39"/>
      <c r="B103" s="16"/>
      <c r="C103" s="40"/>
      <c r="D103" s="52"/>
      <c r="F103" s="18"/>
      <c r="G103" s="38"/>
    </row>
    <row r="104" spans="1:7" s="58" customFormat="1" ht="13.5" thickBot="1">
      <c r="A104" s="57"/>
      <c r="B104" s="58" t="s">
        <v>253</v>
      </c>
      <c r="D104" s="59"/>
      <c r="E104" s="208" t="s">
        <v>2</v>
      </c>
      <c r="F104" s="53"/>
      <c r="G104" s="60"/>
    </row>
    <row r="105" spans="1:7" s="58" customFormat="1" ht="6.75" customHeight="1" thickBot="1">
      <c r="A105" s="57"/>
      <c r="D105" s="59"/>
      <c r="F105" s="61"/>
      <c r="G105" s="60"/>
    </row>
    <row r="106" spans="1:7" s="58" customFormat="1" ht="13.5" thickBot="1">
      <c r="A106" s="57"/>
      <c r="B106" s="58" t="s">
        <v>34</v>
      </c>
      <c r="D106" s="59"/>
      <c r="E106" s="208" t="s">
        <v>2</v>
      </c>
      <c r="F106" s="53"/>
      <c r="G106" s="60"/>
    </row>
    <row r="107" spans="1:7" s="58" customFormat="1" ht="6.75" customHeight="1" thickBot="1">
      <c r="A107" s="57"/>
      <c r="D107" s="59"/>
      <c r="F107" s="61"/>
      <c r="G107" s="60"/>
    </row>
    <row r="108" spans="1:7" s="58" customFormat="1" ht="13.5" thickBot="1">
      <c r="A108" s="57"/>
      <c r="B108" s="58" t="s">
        <v>35</v>
      </c>
      <c r="D108" s="59"/>
      <c r="E108" s="208" t="s">
        <v>2</v>
      </c>
      <c r="F108" s="180"/>
      <c r="G108" s="60"/>
    </row>
    <row r="109" spans="1:7" s="58" customFormat="1" ht="6.75" customHeight="1" thickBot="1">
      <c r="A109" s="57"/>
      <c r="D109" s="59"/>
      <c r="F109" s="62"/>
      <c r="G109" s="60"/>
    </row>
    <row r="110" spans="1:7" s="58" customFormat="1" ht="13.5" thickBot="1">
      <c r="A110" s="57"/>
      <c r="C110" s="58" t="s">
        <v>259</v>
      </c>
      <c r="D110" s="59"/>
      <c r="F110" s="180" t="str">
        <f>IF(F106&gt;0,(F106/F108)*100,"")</f>
        <v/>
      </c>
      <c r="G110" s="60"/>
    </row>
    <row r="111" spans="1:7" s="58" customFormat="1" ht="6.75" customHeight="1" thickBot="1">
      <c r="A111" s="57"/>
      <c r="D111" s="59"/>
      <c r="F111" s="62"/>
      <c r="G111" s="60"/>
    </row>
    <row r="112" spans="1:7" s="58" customFormat="1" ht="13.5" thickBot="1">
      <c r="A112" s="57"/>
      <c r="C112" s="58" t="s">
        <v>14</v>
      </c>
      <c r="D112" s="59"/>
      <c r="F112" s="181" t="str">
        <f>IF(F110="","N/A","Yes")</f>
        <v>N/A</v>
      </c>
      <c r="G112" s="60"/>
    </row>
    <row r="113" spans="1:7" ht="6.75" customHeight="1" thickBot="1">
      <c r="A113" s="33"/>
      <c r="G113" s="35"/>
    </row>
    <row r="114" spans="1:7" ht="13.5" thickBot="1">
      <c r="A114" s="33"/>
      <c r="C114" s="34" t="s">
        <v>16</v>
      </c>
      <c r="F114" s="17" t="str">
        <f>IF(F112="yes",1,"")</f>
        <v/>
      </c>
      <c r="G114" s="35"/>
    </row>
    <row r="115" spans="1:7" ht="6.75" customHeight="1">
      <c r="A115" s="47"/>
      <c r="B115" s="48"/>
      <c r="C115" s="48"/>
      <c r="D115" s="49"/>
      <c r="E115" s="48"/>
      <c r="F115" s="50"/>
      <c r="G115" s="51"/>
    </row>
    <row r="116" spans="1:7" s="32" customFormat="1" ht="15">
      <c r="A116" s="26"/>
      <c r="B116" s="27"/>
      <c r="C116" s="27"/>
      <c r="D116" s="28"/>
      <c r="E116" s="29"/>
      <c r="F116" s="30"/>
      <c r="G116" s="31"/>
    </row>
    <row r="117" spans="1:7" s="44" customFormat="1" ht="15">
      <c r="A117" s="41"/>
      <c r="B117" s="40" t="s">
        <v>61</v>
      </c>
      <c r="C117" s="42"/>
      <c r="D117" s="43"/>
      <c r="F117" s="45"/>
      <c r="G117" s="46"/>
    </row>
    <row r="118" spans="1:7" s="32" customFormat="1" ht="6.75" customHeight="1" thickBot="1">
      <c r="A118" s="39"/>
      <c r="B118" s="16"/>
      <c r="C118" s="40"/>
      <c r="D118" s="52"/>
      <c r="F118" s="18"/>
      <c r="G118" s="38"/>
    </row>
    <row r="119" spans="1:7" s="58" customFormat="1" ht="13.5" thickBot="1">
      <c r="A119" s="57"/>
      <c r="B119" s="58" t="s">
        <v>253</v>
      </c>
      <c r="D119" s="59"/>
      <c r="E119" s="208" t="s">
        <v>2</v>
      </c>
      <c r="F119" s="53"/>
      <c r="G119" s="60"/>
    </row>
    <row r="120" spans="1:7" s="58" customFormat="1" ht="6.75" customHeight="1" thickBot="1">
      <c r="A120" s="57"/>
      <c r="D120" s="59"/>
      <c r="F120" s="61"/>
      <c r="G120" s="60"/>
    </row>
    <row r="121" spans="1:7" s="58" customFormat="1" ht="13.5" thickBot="1">
      <c r="A121" s="57"/>
      <c r="B121" s="58" t="s">
        <v>34</v>
      </c>
      <c r="D121" s="59"/>
      <c r="E121" s="208" t="s">
        <v>2</v>
      </c>
      <c r="F121" s="53"/>
      <c r="G121" s="60"/>
    </row>
    <row r="122" spans="1:7" s="58" customFormat="1" ht="6.75" customHeight="1" thickBot="1">
      <c r="A122" s="57"/>
      <c r="D122" s="59"/>
      <c r="F122" s="61"/>
      <c r="G122" s="60"/>
    </row>
    <row r="123" spans="1:7" s="58" customFormat="1" ht="13.5" thickBot="1">
      <c r="A123" s="57"/>
      <c r="B123" s="58" t="s">
        <v>35</v>
      </c>
      <c r="D123" s="59"/>
      <c r="E123" s="208" t="s">
        <v>2</v>
      </c>
      <c r="F123" s="180"/>
      <c r="G123" s="60"/>
    </row>
    <row r="124" spans="1:7" s="58" customFormat="1" ht="6.75" customHeight="1" thickBot="1">
      <c r="A124" s="57"/>
      <c r="D124" s="59"/>
      <c r="F124" s="62"/>
      <c r="G124" s="60"/>
    </row>
    <row r="125" spans="1:7" s="58" customFormat="1" ht="13.5" thickBot="1">
      <c r="A125" s="57"/>
      <c r="C125" s="58" t="s">
        <v>259</v>
      </c>
      <c r="D125" s="59"/>
      <c r="F125" s="184" t="str">
        <f>IF(F121&gt;0,(F121/F123)*100,"")</f>
        <v/>
      </c>
      <c r="G125" s="60"/>
    </row>
    <row r="126" spans="1:7" s="58" customFormat="1" ht="6.75" customHeight="1" thickBot="1">
      <c r="A126" s="57"/>
      <c r="D126" s="59"/>
      <c r="F126" s="62"/>
      <c r="G126" s="60"/>
    </row>
    <row r="127" spans="1:7" s="58" customFormat="1" ht="13.5" thickBot="1">
      <c r="A127" s="57"/>
      <c r="C127" s="58" t="s">
        <v>14</v>
      </c>
      <c r="D127" s="59"/>
      <c r="F127" s="181" t="str">
        <f>IF(F125="","N/A","Yes")</f>
        <v>N/A</v>
      </c>
      <c r="G127" s="60"/>
    </row>
    <row r="128" spans="1:7" ht="6.75" customHeight="1" thickBot="1">
      <c r="A128" s="33"/>
      <c r="G128" s="35"/>
    </row>
    <row r="129" spans="1:7" ht="13.5" thickBot="1">
      <c r="A129" s="33"/>
      <c r="C129" s="34" t="s">
        <v>16</v>
      </c>
      <c r="F129" s="17" t="str">
        <f>IF(F127="yes",1,"")</f>
        <v/>
      </c>
      <c r="G129" s="35"/>
    </row>
    <row r="130" spans="1:7" ht="6.75" customHeight="1">
      <c r="A130" s="47"/>
      <c r="B130" s="48"/>
      <c r="C130" s="48"/>
      <c r="D130" s="49"/>
      <c r="E130" s="48"/>
      <c r="F130" s="50"/>
      <c r="G130" s="51"/>
    </row>
  </sheetData>
  <sheetProtection selectLockedCells="1" selectUnlockedCells="1"/>
  <dataValidations count="1">
    <dataValidation type="list" allowBlank="1" showInputMessage="1" showErrorMessage="1" sqref="F119 F104 F89 F74 F58 F42 F26">
      <formula1>Source</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rowBreaks count="1" manualBreakCount="1">
    <brk id="69"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sheetPr>
  <dimension ref="A1:G195"/>
  <sheetViews>
    <sheetView showGridLines="0" zoomScale="75" zoomScaleNormal="75" zoomScalePageLayoutView="90" workbookViewId="0" topLeftCell="A1">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189</v>
      </c>
    </row>
    <row r="7" ht="14.25">
      <c r="A7" s="10" t="s">
        <v>1</v>
      </c>
    </row>
    <row r="8" spans="1:2" ht="14.25">
      <c r="A8" s="208" t="s">
        <v>2</v>
      </c>
      <c r="B8" s="13" t="s">
        <v>3</v>
      </c>
    </row>
    <row r="9" spans="1:2" ht="15" thickBot="1">
      <c r="A9" s="13" t="s">
        <v>4</v>
      </c>
      <c r="B9" s="13"/>
    </row>
    <row r="10" spans="1:7" s="2" customFormat="1" ht="13.5" thickBot="1">
      <c r="A10" s="208" t="s">
        <v>2</v>
      </c>
      <c r="B10" s="14"/>
      <c r="C10" s="3" t="s">
        <v>5</v>
      </c>
      <c r="D10" s="3"/>
      <c r="E10" s="3"/>
      <c r="F10" s="3"/>
      <c r="G10" s="3"/>
    </row>
    <row r="11" spans="2:6" s="2" customFormat="1" ht="15" thickBot="1">
      <c r="B11" s="15"/>
      <c r="C11" s="16" t="s">
        <v>6</v>
      </c>
      <c r="D11" s="3"/>
      <c r="F11" s="4"/>
    </row>
    <row r="12" spans="2:6" s="2" customFormat="1" ht="15" thickBot="1">
      <c r="B12" s="17"/>
      <c r="C12" s="16" t="s">
        <v>7</v>
      </c>
      <c r="D12" s="3"/>
      <c r="F12" s="4"/>
    </row>
    <row r="13" spans="2:6" s="2" customFormat="1" ht="14.25">
      <c r="B13" s="18"/>
      <c r="C13" s="16" t="s">
        <v>8</v>
      </c>
      <c r="D13" s="3"/>
      <c r="F13" s="4"/>
    </row>
    <row r="14" spans="1:7" s="2" customFormat="1" ht="15">
      <c r="A14" s="3"/>
      <c r="B14" s="3"/>
      <c r="C14" s="3"/>
      <c r="D14" s="3"/>
      <c r="E14" s="3"/>
      <c r="F14" s="3"/>
      <c r="G14" s="3"/>
    </row>
    <row r="15" spans="1:7" s="73" customFormat="1" ht="15">
      <c r="A15" s="67" t="s">
        <v>190</v>
      </c>
      <c r="B15" s="68"/>
      <c r="C15" s="68"/>
      <c r="D15" s="69"/>
      <c r="E15" s="70"/>
      <c r="F15" s="71"/>
      <c r="G15" s="72"/>
    </row>
    <row r="16" spans="1:7" s="32" customFormat="1" ht="15.75" thickBot="1">
      <c r="A16" s="26"/>
      <c r="B16" s="27"/>
      <c r="C16" s="27"/>
      <c r="D16" s="28"/>
      <c r="E16" s="29"/>
      <c r="F16" s="30"/>
      <c r="G16" s="31"/>
    </row>
    <row r="17" spans="1:7" s="2" customFormat="1" ht="13.5" thickBot="1">
      <c r="A17" s="33"/>
      <c r="B17" s="2" t="s">
        <v>10</v>
      </c>
      <c r="C17" s="34"/>
      <c r="D17" s="3"/>
      <c r="E17" s="208" t="s">
        <v>2</v>
      </c>
      <c r="F17" s="188">
        <v>1.2705</v>
      </c>
      <c r="G17" s="35"/>
    </row>
    <row r="18" spans="1:7" s="2" customFormat="1" ht="13.5" thickBot="1">
      <c r="A18" s="33"/>
      <c r="C18" s="34"/>
      <c r="D18" s="3"/>
      <c r="F18" s="4"/>
      <c r="G18" s="35"/>
    </row>
    <row r="19" spans="1:7" s="2" customFormat="1" ht="13.5" thickBot="1">
      <c r="A19" s="33"/>
      <c r="B19" s="2" t="s">
        <v>11</v>
      </c>
      <c r="C19" s="34"/>
      <c r="D19" s="3"/>
      <c r="E19" s="208" t="s">
        <v>2</v>
      </c>
      <c r="F19" s="188">
        <v>1.2705</v>
      </c>
      <c r="G19" s="35"/>
    </row>
    <row r="20" spans="1:7" s="76" customFormat="1" ht="15">
      <c r="A20" s="96"/>
      <c r="B20" s="63"/>
      <c r="C20" s="63"/>
      <c r="D20" s="75"/>
      <c r="F20" s="77"/>
      <c r="G20" s="78"/>
    </row>
    <row r="21" spans="1:7" s="76" customFormat="1" ht="15">
      <c r="A21" s="79"/>
      <c r="B21" s="80" t="s">
        <v>191</v>
      </c>
      <c r="C21" s="80"/>
      <c r="D21" s="75"/>
      <c r="G21" s="78"/>
    </row>
    <row r="22" spans="1:7" s="76" customFormat="1" ht="6.75" customHeight="1" thickBot="1">
      <c r="A22" s="79"/>
      <c r="B22" s="10"/>
      <c r="C22" s="80"/>
      <c r="D22" s="75"/>
      <c r="F22" s="77"/>
      <c r="G22" s="78"/>
    </row>
    <row r="23" spans="1:7" ht="13.5" thickBot="1">
      <c r="A23" s="85"/>
      <c r="B23" s="5" t="s">
        <v>34</v>
      </c>
      <c r="E23" s="208" t="s">
        <v>2</v>
      </c>
      <c r="F23" s="174"/>
      <c r="G23" s="86"/>
    </row>
    <row r="24" spans="1:7" ht="6.75" customHeight="1" thickBot="1">
      <c r="A24" s="85"/>
      <c r="G24" s="86"/>
    </row>
    <row r="25" spans="1:7" ht="13.5" thickBot="1">
      <c r="A25" s="85"/>
      <c r="B25" s="5" t="s">
        <v>35</v>
      </c>
      <c r="E25" s="208" t="s">
        <v>2</v>
      </c>
      <c r="F25" s="174"/>
      <c r="G25" s="86"/>
    </row>
    <row r="26" spans="1:7" ht="6.75" customHeight="1" thickBot="1">
      <c r="A26" s="85"/>
      <c r="G26" s="86"/>
    </row>
    <row r="27" spans="1:7" ht="13.5" thickBot="1">
      <c r="A27" s="85"/>
      <c r="C27" s="5" t="s">
        <v>192</v>
      </c>
      <c r="F27" s="15" t="str">
        <f>IF(F25&gt;0,F23/F25,IF(F30&gt;0,F30,"N/A"))</f>
        <v>N/A</v>
      </c>
      <c r="G27" s="86"/>
    </row>
    <row r="28" spans="1:7" ht="6.75" customHeight="1" thickBot="1">
      <c r="A28" s="85"/>
      <c r="G28" s="86"/>
    </row>
    <row r="29" spans="1:7" ht="13.5" thickBot="1">
      <c r="A29" s="85"/>
      <c r="B29" s="5" t="s">
        <v>193</v>
      </c>
      <c r="E29" s="208" t="s">
        <v>2</v>
      </c>
      <c r="F29" s="175"/>
      <c r="G29" s="86"/>
    </row>
    <row r="30" spans="1:7" ht="6.75" customHeight="1" thickBot="1">
      <c r="A30" s="85"/>
      <c r="G30" s="86"/>
    </row>
    <row r="31" spans="1:7" ht="13.5" thickBot="1">
      <c r="A31" s="85"/>
      <c r="C31" s="82" t="s">
        <v>16</v>
      </c>
      <c r="F31" s="176" t="str">
        <f>IF(F29=0,"",(F27/F29))</f>
        <v/>
      </c>
      <c r="G31" s="86"/>
    </row>
    <row r="32" spans="1:7" s="2" customFormat="1" ht="6.75" customHeight="1">
      <c r="A32" s="47"/>
      <c r="B32" s="48"/>
      <c r="C32" s="48"/>
      <c r="D32" s="49"/>
      <c r="E32" s="48"/>
      <c r="F32" s="50"/>
      <c r="G32" s="51"/>
    </row>
    <row r="33" spans="1:7" s="76" customFormat="1" ht="12.75" customHeight="1">
      <c r="A33" s="79"/>
      <c r="B33" s="10"/>
      <c r="C33" s="10"/>
      <c r="D33" s="75"/>
      <c r="F33" s="77"/>
      <c r="G33" s="78"/>
    </row>
    <row r="34" spans="1:7" s="76" customFormat="1" ht="15">
      <c r="A34" s="79"/>
      <c r="B34" s="80" t="s">
        <v>194</v>
      </c>
      <c r="C34" s="80"/>
      <c r="D34" s="75"/>
      <c r="G34" s="78"/>
    </row>
    <row r="35" spans="1:7" s="76" customFormat="1" ht="6.75" customHeight="1" thickBot="1">
      <c r="A35" s="79"/>
      <c r="B35" s="10"/>
      <c r="C35" s="80"/>
      <c r="D35" s="75"/>
      <c r="F35" s="77"/>
      <c r="G35" s="78"/>
    </row>
    <row r="36" spans="1:7" ht="13.5" thickBot="1">
      <c r="A36" s="85"/>
      <c r="B36" s="5" t="s">
        <v>34</v>
      </c>
      <c r="E36" s="208" t="s">
        <v>2</v>
      </c>
      <c r="F36" s="174"/>
      <c r="G36" s="86"/>
    </row>
    <row r="37" spans="1:7" ht="6.75" customHeight="1" thickBot="1">
      <c r="A37" s="85"/>
      <c r="G37" s="86"/>
    </row>
    <row r="38" spans="1:7" ht="13.5" thickBot="1">
      <c r="A38" s="85"/>
      <c r="B38" s="5" t="s">
        <v>35</v>
      </c>
      <c r="E38" s="208" t="s">
        <v>2</v>
      </c>
      <c r="F38" s="174"/>
      <c r="G38" s="86"/>
    </row>
    <row r="39" spans="1:7" ht="6.75" customHeight="1" thickBot="1">
      <c r="A39" s="85"/>
      <c r="G39" s="86"/>
    </row>
    <row r="40" spans="1:7" ht="13.5" thickBot="1">
      <c r="A40" s="85"/>
      <c r="C40" s="5" t="s">
        <v>195</v>
      </c>
      <c r="F40" s="15" t="str">
        <f>IF(F38&gt;0,F36/F38,IF(F43&gt;0,F43,"N/A"))</f>
        <v>N/A</v>
      </c>
      <c r="G40" s="86"/>
    </row>
    <row r="41" spans="1:7" ht="6.75" customHeight="1" thickBot="1">
      <c r="A41" s="85"/>
      <c r="G41" s="86"/>
    </row>
    <row r="42" spans="1:7" ht="13.5" thickBot="1">
      <c r="A42" s="85"/>
      <c r="B42" s="5" t="s">
        <v>193</v>
      </c>
      <c r="E42" s="208" t="s">
        <v>2</v>
      </c>
      <c r="F42" s="175"/>
      <c r="G42" s="86"/>
    </row>
    <row r="43" spans="1:7" ht="6.75" customHeight="1" thickBot="1">
      <c r="A43" s="85"/>
      <c r="G43" s="86"/>
    </row>
    <row r="44" spans="1:7" ht="13.5" thickBot="1">
      <c r="A44" s="85"/>
      <c r="C44" s="82" t="s">
        <v>16</v>
      </c>
      <c r="F44" s="17" t="str">
        <f>IF(F42=0,"",(F40/F42))</f>
        <v/>
      </c>
      <c r="G44" s="86"/>
    </row>
    <row r="45" spans="1:7" s="2" customFormat="1" ht="6.75" customHeight="1">
      <c r="A45" s="47"/>
      <c r="B45" s="48"/>
      <c r="C45" s="48"/>
      <c r="D45" s="49"/>
      <c r="E45" s="48"/>
      <c r="F45" s="50"/>
      <c r="G45" s="51"/>
    </row>
    <row r="46" spans="1:7" s="2" customFormat="1" ht="6.75" customHeight="1">
      <c r="A46" s="33"/>
      <c r="D46" s="3"/>
      <c r="F46" s="4"/>
      <c r="G46" s="35"/>
    </row>
    <row r="47" spans="1:7" s="32" customFormat="1" ht="15">
      <c r="A47" s="39"/>
      <c r="B47" s="187" t="s">
        <v>293</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s="2" customFormat="1" ht="13.5" thickBot="1">
      <c r="A50" s="33"/>
      <c r="B50" s="2" t="s">
        <v>19</v>
      </c>
      <c r="D50" s="3"/>
      <c r="E50" s="208" t="s">
        <v>2</v>
      </c>
      <c r="F50" s="177"/>
      <c r="G50" s="35"/>
    </row>
    <row r="51" spans="1:7" s="2" customFormat="1" ht="6.75" customHeight="1" thickBot="1">
      <c r="A51" s="33"/>
      <c r="D51" s="3"/>
      <c r="F51" s="4"/>
      <c r="G51" s="35"/>
    </row>
    <row r="52" spans="1:7" s="2" customFormat="1" ht="13.5" thickBot="1">
      <c r="A52" s="33"/>
      <c r="B52" s="2" t="s">
        <v>20</v>
      </c>
      <c r="D52" s="3"/>
      <c r="E52" s="208" t="s">
        <v>2</v>
      </c>
      <c r="F52" s="177"/>
      <c r="G52" s="35"/>
    </row>
    <row r="53" spans="1:7" s="2" customFormat="1" ht="6.75" customHeight="1" thickBot="1">
      <c r="A53" s="33"/>
      <c r="D53" s="3"/>
      <c r="F53" s="4"/>
      <c r="G53" s="35"/>
    </row>
    <row r="54" spans="1:7" s="2" customFormat="1" ht="13.5" thickBot="1">
      <c r="A54" s="33"/>
      <c r="C54" s="2" t="s">
        <v>14</v>
      </c>
      <c r="D54" s="3"/>
      <c r="F54" s="15" t="str">
        <f>IF(F52&gt;0,F50/F52,IF(F57&gt;0,F57,"N/A"))</f>
        <v>Yes</v>
      </c>
      <c r="G54" s="35"/>
    </row>
    <row r="55" spans="1:7" s="2" customFormat="1" ht="6.75" customHeight="1">
      <c r="A55" s="33"/>
      <c r="D55" s="3"/>
      <c r="F55" s="4"/>
      <c r="G55" s="35"/>
    </row>
    <row r="56" spans="1:7" s="2" customFormat="1" ht="13.5" thickBot="1">
      <c r="A56" s="33"/>
      <c r="B56" s="2" t="s">
        <v>21</v>
      </c>
      <c r="D56" s="3"/>
      <c r="F56" s="4"/>
      <c r="G56" s="35"/>
    </row>
    <row r="57" spans="1:7" s="2" customFormat="1" ht="13.5" thickBot="1">
      <c r="A57" s="33"/>
      <c r="B57" s="2" t="s">
        <v>22</v>
      </c>
      <c r="D57" s="3"/>
      <c r="E57" s="208" t="s">
        <v>2</v>
      </c>
      <c r="F57" s="14" t="s">
        <v>229</v>
      </c>
      <c r="G57" s="35"/>
    </row>
    <row r="58" spans="1:7" s="2" customFormat="1" ht="6.75" customHeight="1">
      <c r="A58" s="33"/>
      <c r="D58" s="3"/>
      <c r="F58" s="4"/>
      <c r="G58" s="35"/>
    </row>
    <row r="59" spans="1:7" s="2" customFormat="1" ht="15">
      <c r="A59" s="33"/>
      <c r="B59" s="199" t="s">
        <v>294</v>
      </c>
      <c r="C59" s="200"/>
      <c r="D59" s="201"/>
      <c r="F59" s="4"/>
      <c r="G59" s="35"/>
    </row>
    <row r="60" spans="1:7" s="2" customFormat="1" ht="15">
      <c r="A60" s="33"/>
      <c r="B60" s="202"/>
      <c r="C60" s="203"/>
      <c r="D60" s="204"/>
      <c r="F60" s="4"/>
      <c r="G60" s="35"/>
    </row>
    <row r="61" spans="1:7" s="2" customFormat="1" ht="15">
      <c r="A61" s="33"/>
      <c r="B61" s="202"/>
      <c r="C61" s="203"/>
      <c r="D61" s="204"/>
      <c r="F61" s="4"/>
      <c r="G61" s="35"/>
    </row>
    <row r="62" spans="1:7" s="2" customFormat="1" ht="15">
      <c r="A62" s="33"/>
      <c r="B62" s="202"/>
      <c r="C62" s="203"/>
      <c r="D62" s="204"/>
      <c r="F62" s="4"/>
      <c r="G62" s="35"/>
    </row>
    <row r="63" spans="1:7" s="2" customFormat="1" ht="15">
      <c r="A63" s="33"/>
      <c r="B63" s="202"/>
      <c r="C63" s="203"/>
      <c r="D63" s="204"/>
      <c r="F63" s="4"/>
      <c r="G63" s="35"/>
    </row>
    <row r="64" spans="1:7" s="2" customFormat="1" ht="15">
      <c r="A64" s="33"/>
      <c r="B64" s="202"/>
      <c r="C64" s="203"/>
      <c r="D64" s="204"/>
      <c r="F64" s="4"/>
      <c r="G64" s="35"/>
    </row>
    <row r="65" spans="1:7" s="2" customFormat="1" ht="15">
      <c r="A65" s="33"/>
      <c r="B65" s="205"/>
      <c r="C65" s="206"/>
      <c r="D65" s="207"/>
      <c r="F65" s="4"/>
      <c r="G65" s="35"/>
    </row>
    <row r="66" spans="1:7" s="2" customFormat="1" ht="6.75" customHeight="1" thickBot="1">
      <c r="A66" s="33"/>
      <c r="D66" s="3"/>
      <c r="F66" s="4"/>
      <c r="G66" s="35"/>
    </row>
    <row r="67" spans="1:7" s="2" customFormat="1" ht="13.5" thickBot="1">
      <c r="A67" s="33"/>
      <c r="B67" s="2" t="s">
        <v>23</v>
      </c>
      <c r="D67" s="3"/>
      <c r="E67" s="208" t="s">
        <v>2</v>
      </c>
      <c r="F67" s="53" t="s">
        <v>229</v>
      </c>
      <c r="G67" s="35"/>
    </row>
    <row r="68" spans="1:7" s="2" customFormat="1" ht="6.75" customHeight="1" thickBot="1">
      <c r="A68" s="33"/>
      <c r="D68" s="3"/>
      <c r="F68" s="4"/>
      <c r="G68" s="35"/>
    </row>
    <row r="69" spans="1:7" s="2" customFormat="1" ht="13.5" thickBot="1">
      <c r="A69" s="33"/>
      <c r="C69" s="34" t="s">
        <v>16</v>
      </c>
      <c r="D69" s="3"/>
      <c r="F69" s="17">
        <f>IF(F67=0," ",IF(F57="Yes",1,IF(F57="No",0,IF(F54/F67&gt;=1,1,IF(F54/F67&gt;=0.75,0.75,IF(F54/F67&gt;=0.5,0.5,IF(F54/F67&gt;=0.25,0.25,0)))))))</f>
        <v>1</v>
      </c>
      <c r="G69" s="35"/>
    </row>
    <row r="70" spans="1:7" s="2" customFormat="1"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295</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s="2" customFormat="1" ht="13.5" thickBot="1">
      <c r="A75" s="33"/>
      <c r="B75" s="2" t="s">
        <v>19</v>
      </c>
      <c r="D75" s="3"/>
      <c r="E75" s="208" t="s">
        <v>2</v>
      </c>
      <c r="F75" s="177"/>
      <c r="G75" s="35"/>
    </row>
    <row r="76" spans="1:7" s="2" customFormat="1" ht="6.75" customHeight="1" thickBot="1">
      <c r="A76" s="33"/>
      <c r="D76" s="3"/>
      <c r="F76" s="4"/>
      <c r="G76" s="35"/>
    </row>
    <row r="77" spans="1:7" s="2" customFormat="1" ht="13.5" thickBot="1">
      <c r="A77" s="33"/>
      <c r="B77" s="2" t="s">
        <v>20</v>
      </c>
      <c r="D77" s="3"/>
      <c r="E77" s="208" t="s">
        <v>2</v>
      </c>
      <c r="F77" s="177"/>
      <c r="G77" s="35"/>
    </row>
    <row r="78" spans="1:7" s="2" customFormat="1" ht="6.75" customHeight="1" thickBot="1">
      <c r="A78" s="33"/>
      <c r="D78" s="3"/>
      <c r="F78" s="4"/>
      <c r="G78" s="35"/>
    </row>
    <row r="79" spans="1:7" s="2" customFormat="1" ht="13.5" thickBot="1">
      <c r="A79" s="33"/>
      <c r="C79" s="2" t="s">
        <v>14</v>
      </c>
      <c r="D79" s="3"/>
      <c r="F79" s="15" t="str">
        <f>IF(F77&gt;0,F75/F77,IF(F82&gt;0,F82,"N/A"))</f>
        <v>Yes</v>
      </c>
      <c r="G79" s="35"/>
    </row>
    <row r="80" spans="1:7" s="2" customFormat="1" ht="6.75" customHeight="1">
      <c r="A80" s="33"/>
      <c r="D80" s="3"/>
      <c r="F80" s="4"/>
      <c r="G80" s="35"/>
    </row>
    <row r="81" spans="1:7" s="2" customFormat="1" ht="13.5" thickBot="1">
      <c r="A81" s="33"/>
      <c r="B81" s="2" t="s">
        <v>21</v>
      </c>
      <c r="D81" s="3"/>
      <c r="F81" s="4"/>
      <c r="G81" s="35"/>
    </row>
    <row r="82" spans="1:7" s="2" customFormat="1" ht="13.5" thickBot="1">
      <c r="A82" s="33"/>
      <c r="B82" s="2" t="s">
        <v>22</v>
      </c>
      <c r="D82" s="3"/>
      <c r="E82" s="208" t="s">
        <v>2</v>
      </c>
      <c r="F82" s="14" t="s">
        <v>229</v>
      </c>
      <c r="G82" s="35"/>
    </row>
    <row r="83" spans="1:7" s="2" customFormat="1" ht="6.75" customHeight="1">
      <c r="A83" s="33"/>
      <c r="D83" s="3"/>
      <c r="F83" s="4"/>
      <c r="G83" s="35"/>
    </row>
    <row r="84" spans="1:7" s="2" customFormat="1" ht="15">
      <c r="A84" s="33"/>
      <c r="B84" s="199" t="s">
        <v>296</v>
      </c>
      <c r="C84" s="200"/>
      <c r="D84" s="201"/>
      <c r="F84" s="4"/>
      <c r="G84" s="35"/>
    </row>
    <row r="85" spans="1:7" s="2" customFormat="1" ht="15">
      <c r="A85" s="33"/>
      <c r="B85" s="202"/>
      <c r="C85" s="203"/>
      <c r="D85" s="204"/>
      <c r="F85" s="4"/>
      <c r="G85" s="35"/>
    </row>
    <row r="86" spans="1:7" s="2" customFormat="1" ht="15">
      <c r="A86" s="33"/>
      <c r="B86" s="202"/>
      <c r="C86" s="203"/>
      <c r="D86" s="204"/>
      <c r="F86" s="4"/>
      <c r="G86" s="35"/>
    </row>
    <row r="87" spans="1:7" s="2" customFormat="1" ht="15">
      <c r="A87" s="33"/>
      <c r="B87" s="202"/>
      <c r="C87" s="203"/>
      <c r="D87" s="204"/>
      <c r="F87" s="4"/>
      <c r="G87" s="35"/>
    </row>
    <row r="88" spans="1:7" s="2" customFormat="1" ht="15">
      <c r="A88" s="33"/>
      <c r="B88" s="202"/>
      <c r="C88" s="203"/>
      <c r="D88" s="204"/>
      <c r="F88" s="4"/>
      <c r="G88" s="35"/>
    </row>
    <row r="89" spans="1:7" s="2" customFormat="1" ht="15">
      <c r="A89" s="33"/>
      <c r="B89" s="202"/>
      <c r="C89" s="203"/>
      <c r="D89" s="204"/>
      <c r="F89" s="4"/>
      <c r="G89" s="35"/>
    </row>
    <row r="90" spans="1:7" s="2" customFormat="1" ht="15">
      <c r="A90" s="33"/>
      <c r="B90" s="205"/>
      <c r="C90" s="206"/>
      <c r="D90" s="207"/>
      <c r="F90" s="4"/>
      <c r="G90" s="35"/>
    </row>
    <row r="91" spans="1:7" s="2" customFormat="1" ht="6.75" customHeight="1" thickBot="1">
      <c r="A91" s="33"/>
      <c r="D91" s="3"/>
      <c r="F91" s="4"/>
      <c r="G91" s="35"/>
    </row>
    <row r="92" spans="1:7" s="2" customFormat="1" ht="13.5" thickBot="1">
      <c r="A92" s="33"/>
      <c r="B92" s="2" t="s">
        <v>23</v>
      </c>
      <c r="D92" s="3"/>
      <c r="E92" s="208" t="s">
        <v>2</v>
      </c>
      <c r="F92" s="53" t="s">
        <v>229</v>
      </c>
      <c r="G92" s="35"/>
    </row>
    <row r="93" spans="1:7" s="2" customFormat="1" ht="6.75" customHeight="1" thickBot="1">
      <c r="A93" s="33"/>
      <c r="D93" s="3"/>
      <c r="F93" s="4"/>
      <c r="G93" s="35"/>
    </row>
    <row r="94" spans="1:7" s="2" customFormat="1" ht="13.5" thickBot="1">
      <c r="A94" s="33"/>
      <c r="C94" s="34" t="s">
        <v>16</v>
      </c>
      <c r="D94" s="3"/>
      <c r="F94" s="17">
        <f>IF(F92=0," ",IF(F82="Yes",1,IF(F82="No",0,IF(F79/F92&gt;=1,1,IF(F79/F92&gt;=0.75,0.75,IF(F79/F92&gt;=0.5,0.5,IF(F79/F92&gt;=0.25,0.25,0)))))))</f>
        <v>1</v>
      </c>
      <c r="G94" s="35"/>
    </row>
    <row r="95" spans="1:7" s="2" customFormat="1"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297</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s="2" customFormat="1" ht="13.5" thickBot="1">
      <c r="A100" s="33"/>
      <c r="B100" s="2" t="s">
        <v>19</v>
      </c>
      <c r="D100" s="3"/>
      <c r="E100" s="208" t="s">
        <v>2</v>
      </c>
      <c r="F100" s="177"/>
      <c r="G100" s="35"/>
    </row>
    <row r="101" spans="1:7" s="2" customFormat="1" ht="6.75" customHeight="1" thickBot="1">
      <c r="A101" s="33"/>
      <c r="D101" s="3"/>
      <c r="F101" s="4"/>
      <c r="G101" s="35"/>
    </row>
    <row r="102" spans="1:7" s="2" customFormat="1" ht="13.5" thickBot="1">
      <c r="A102" s="33"/>
      <c r="B102" s="2" t="s">
        <v>20</v>
      </c>
      <c r="D102" s="3"/>
      <c r="E102" s="208" t="s">
        <v>2</v>
      </c>
      <c r="F102" s="177"/>
      <c r="G102" s="35"/>
    </row>
    <row r="103" spans="1:7" s="2" customFormat="1" ht="6.75" customHeight="1" thickBot="1">
      <c r="A103" s="33"/>
      <c r="D103" s="3"/>
      <c r="F103" s="4"/>
      <c r="G103" s="35"/>
    </row>
    <row r="104" spans="1:7" s="2" customFormat="1" ht="13.5" thickBot="1">
      <c r="A104" s="33"/>
      <c r="C104" s="2" t="s">
        <v>14</v>
      </c>
      <c r="D104" s="3"/>
      <c r="F104" s="15" t="str">
        <f>IF(F102&gt;0,F100/F102,IF(F107&gt;0,F107,"N/A"))</f>
        <v>Yes</v>
      </c>
      <c r="G104" s="35"/>
    </row>
    <row r="105" spans="1:7" s="2" customFormat="1" ht="6.75" customHeight="1">
      <c r="A105" s="33"/>
      <c r="D105" s="3"/>
      <c r="F105" s="4"/>
      <c r="G105" s="35"/>
    </row>
    <row r="106" spans="1:7" s="2" customFormat="1" ht="13.5" thickBot="1">
      <c r="A106" s="33"/>
      <c r="B106" s="2" t="s">
        <v>21</v>
      </c>
      <c r="D106" s="3"/>
      <c r="F106" s="4"/>
      <c r="G106" s="35"/>
    </row>
    <row r="107" spans="1:7" s="2" customFormat="1" ht="13.5" thickBot="1">
      <c r="A107" s="33"/>
      <c r="B107" s="2" t="s">
        <v>22</v>
      </c>
      <c r="D107" s="3"/>
      <c r="E107" s="208" t="s">
        <v>2</v>
      </c>
      <c r="F107" s="14" t="s">
        <v>229</v>
      </c>
      <c r="G107" s="35"/>
    </row>
    <row r="108" spans="1:7" s="2" customFormat="1" ht="6.75" customHeight="1">
      <c r="A108" s="33"/>
      <c r="D108" s="3"/>
      <c r="F108" s="4"/>
      <c r="G108" s="35"/>
    </row>
    <row r="109" spans="1:7" s="2" customFormat="1" ht="15">
      <c r="A109" s="33"/>
      <c r="B109" s="199" t="s">
        <v>298</v>
      </c>
      <c r="C109" s="200"/>
      <c r="D109" s="201"/>
      <c r="F109" s="4"/>
      <c r="G109" s="35"/>
    </row>
    <row r="110" spans="1:7" s="2" customFormat="1" ht="15">
      <c r="A110" s="33"/>
      <c r="B110" s="202"/>
      <c r="C110" s="203"/>
      <c r="D110" s="204"/>
      <c r="F110" s="4"/>
      <c r="G110" s="35"/>
    </row>
    <row r="111" spans="1:7" s="2" customFormat="1" ht="15">
      <c r="A111" s="33"/>
      <c r="B111" s="202"/>
      <c r="C111" s="203"/>
      <c r="D111" s="204"/>
      <c r="F111" s="4"/>
      <c r="G111" s="35"/>
    </row>
    <row r="112" spans="1:7" s="2" customFormat="1" ht="15">
      <c r="A112" s="33"/>
      <c r="B112" s="202"/>
      <c r="C112" s="203"/>
      <c r="D112" s="204"/>
      <c r="F112" s="4"/>
      <c r="G112" s="35"/>
    </row>
    <row r="113" spans="1:7" s="2" customFormat="1" ht="15">
      <c r="A113" s="33"/>
      <c r="B113" s="202"/>
      <c r="C113" s="203"/>
      <c r="D113" s="204"/>
      <c r="F113" s="4"/>
      <c r="G113" s="35"/>
    </row>
    <row r="114" spans="1:7" s="2" customFormat="1" ht="15">
      <c r="A114" s="33"/>
      <c r="B114" s="202"/>
      <c r="C114" s="203"/>
      <c r="D114" s="204"/>
      <c r="F114" s="4"/>
      <c r="G114" s="35"/>
    </row>
    <row r="115" spans="1:7" s="2" customFormat="1" ht="15">
      <c r="A115" s="33"/>
      <c r="B115" s="205"/>
      <c r="C115" s="206"/>
      <c r="D115" s="207"/>
      <c r="F115" s="4"/>
      <c r="G115" s="35"/>
    </row>
    <row r="116" spans="1:7" s="2" customFormat="1" ht="6.75" customHeight="1" thickBot="1">
      <c r="A116" s="33"/>
      <c r="D116" s="3"/>
      <c r="F116" s="4"/>
      <c r="G116" s="35"/>
    </row>
    <row r="117" spans="1:7" s="2" customFormat="1" ht="13.5" thickBot="1">
      <c r="A117" s="33"/>
      <c r="B117" s="2" t="s">
        <v>23</v>
      </c>
      <c r="D117" s="3"/>
      <c r="E117" s="208" t="s">
        <v>2</v>
      </c>
      <c r="F117" s="53" t="s">
        <v>229</v>
      </c>
      <c r="G117" s="35"/>
    </row>
    <row r="118" spans="1:7" s="2" customFormat="1" ht="6.75" customHeight="1" thickBot="1">
      <c r="A118" s="33"/>
      <c r="D118" s="3"/>
      <c r="F118" s="4"/>
      <c r="G118" s="35"/>
    </row>
    <row r="119" spans="1:7" s="2" customFormat="1" ht="13.5" thickBot="1">
      <c r="A119" s="33"/>
      <c r="C119" s="34" t="s">
        <v>16</v>
      </c>
      <c r="D119" s="3"/>
      <c r="F119" s="17">
        <f>IF(F117=0," ",IF(F107="Yes",1,IF(F107="No",0,IF(F104/F117&gt;=1,1,IF(F104/F117&gt;=0.75,0.75,IF(F104/F117&gt;=0.5,0.5,IF(F104/F117&gt;=0.25,0.25,0)))))))</f>
        <v>1</v>
      </c>
      <c r="G119" s="35"/>
    </row>
    <row r="120" spans="1:7" s="2" customFormat="1"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196</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s="2" customFormat="1" ht="13.5" thickBot="1">
      <c r="A125" s="33"/>
      <c r="B125" s="2" t="s">
        <v>19</v>
      </c>
      <c r="D125" s="3"/>
      <c r="E125" s="208" t="s">
        <v>2</v>
      </c>
      <c r="F125" s="177"/>
      <c r="G125" s="35"/>
    </row>
    <row r="126" spans="1:7" s="2" customFormat="1" ht="6.75" customHeight="1" thickBot="1">
      <c r="A126" s="33"/>
      <c r="D126" s="3"/>
      <c r="F126" s="4"/>
      <c r="G126" s="35"/>
    </row>
    <row r="127" spans="1:7" s="2" customFormat="1" ht="13.5" thickBot="1">
      <c r="A127" s="33"/>
      <c r="B127" s="2" t="s">
        <v>20</v>
      </c>
      <c r="D127" s="3"/>
      <c r="E127" s="208" t="s">
        <v>2</v>
      </c>
      <c r="F127" s="177"/>
      <c r="G127" s="35"/>
    </row>
    <row r="128" spans="1:7" s="2" customFormat="1" ht="6.75" customHeight="1" thickBot="1">
      <c r="A128" s="33"/>
      <c r="D128" s="3"/>
      <c r="F128" s="4"/>
      <c r="G128" s="35"/>
    </row>
    <row r="129" spans="1:7" s="2" customFormat="1" ht="13.5" thickBot="1">
      <c r="A129" s="33"/>
      <c r="C129" s="2" t="s">
        <v>14</v>
      </c>
      <c r="D129" s="3"/>
      <c r="F129" s="15" t="str">
        <f>IF(F127&gt;0,F125/F127,IF(F132&gt;0,F132,"N/A"))</f>
        <v>N/A</v>
      </c>
      <c r="G129" s="35"/>
    </row>
    <row r="130" spans="1:7" s="2" customFormat="1" ht="6.75" customHeight="1">
      <c r="A130" s="33"/>
      <c r="D130" s="3"/>
      <c r="F130" s="4"/>
      <c r="G130" s="35"/>
    </row>
    <row r="131" spans="1:7" s="2" customFormat="1" ht="13.5" thickBot="1">
      <c r="A131" s="33"/>
      <c r="B131" s="2" t="s">
        <v>21</v>
      </c>
      <c r="D131" s="3"/>
      <c r="F131" s="4"/>
      <c r="G131" s="35"/>
    </row>
    <row r="132" spans="1:7" s="2" customFormat="1" ht="13.5" thickBot="1">
      <c r="A132" s="33"/>
      <c r="B132" s="2" t="s">
        <v>22</v>
      </c>
      <c r="D132" s="3"/>
      <c r="E132" s="208" t="s">
        <v>2</v>
      </c>
      <c r="F132" s="14"/>
      <c r="G132" s="35"/>
    </row>
    <row r="133" spans="1:7" s="2" customFormat="1" ht="6.75" customHeight="1">
      <c r="A133" s="33"/>
      <c r="D133" s="3"/>
      <c r="F133" s="4"/>
      <c r="G133" s="35"/>
    </row>
    <row r="134" spans="1:7" s="2" customFormat="1" ht="15">
      <c r="A134" s="33"/>
      <c r="B134" s="199"/>
      <c r="C134" s="200"/>
      <c r="D134" s="201"/>
      <c r="F134" s="4"/>
      <c r="G134" s="35"/>
    </row>
    <row r="135" spans="1:7" s="2" customFormat="1" ht="15">
      <c r="A135" s="33"/>
      <c r="B135" s="202"/>
      <c r="C135" s="203"/>
      <c r="D135" s="204"/>
      <c r="F135" s="4"/>
      <c r="G135" s="35"/>
    </row>
    <row r="136" spans="1:7" s="2" customFormat="1" ht="15">
      <c r="A136" s="33"/>
      <c r="B136" s="202"/>
      <c r="C136" s="203"/>
      <c r="D136" s="204"/>
      <c r="F136" s="4"/>
      <c r="G136" s="35"/>
    </row>
    <row r="137" spans="1:7" s="2" customFormat="1" ht="15">
      <c r="A137" s="33"/>
      <c r="B137" s="202"/>
      <c r="C137" s="203"/>
      <c r="D137" s="204"/>
      <c r="F137" s="4"/>
      <c r="G137" s="35"/>
    </row>
    <row r="138" spans="1:7" s="2" customFormat="1" ht="15">
      <c r="A138" s="33"/>
      <c r="B138" s="202"/>
      <c r="C138" s="203"/>
      <c r="D138" s="204"/>
      <c r="F138" s="4"/>
      <c r="G138" s="35"/>
    </row>
    <row r="139" spans="1:7" s="2" customFormat="1" ht="15">
      <c r="A139" s="33"/>
      <c r="B139" s="202"/>
      <c r="C139" s="203"/>
      <c r="D139" s="204"/>
      <c r="F139" s="4"/>
      <c r="G139" s="35"/>
    </row>
    <row r="140" spans="1:7" s="2" customFormat="1" ht="15">
      <c r="A140" s="33"/>
      <c r="B140" s="205"/>
      <c r="C140" s="206"/>
      <c r="D140" s="207"/>
      <c r="F140" s="4"/>
      <c r="G140" s="35"/>
    </row>
    <row r="141" spans="1:7" s="2" customFormat="1" ht="6.75" customHeight="1" thickBot="1">
      <c r="A141" s="33"/>
      <c r="D141" s="3"/>
      <c r="F141" s="4"/>
      <c r="G141" s="35"/>
    </row>
    <row r="142" spans="1:7" s="2" customFormat="1" ht="13.5" thickBot="1">
      <c r="A142" s="33"/>
      <c r="B142" s="2" t="s">
        <v>23</v>
      </c>
      <c r="D142" s="3"/>
      <c r="E142" s="208" t="s">
        <v>2</v>
      </c>
      <c r="F142" s="53"/>
      <c r="G142" s="35"/>
    </row>
    <row r="143" spans="1:7" s="2" customFormat="1" ht="6.75" customHeight="1" thickBot="1">
      <c r="A143" s="33"/>
      <c r="D143" s="3"/>
      <c r="F143" s="4"/>
      <c r="G143" s="35"/>
    </row>
    <row r="144" spans="1:7" s="2" customFormat="1" ht="13.5" thickBot="1">
      <c r="A144" s="33"/>
      <c r="C144" s="34" t="s">
        <v>16</v>
      </c>
      <c r="D144" s="3"/>
      <c r="F144" s="17" t="str">
        <f>IF(F142=0," ",IF(F132="Yes",1,IF(F132="No",0,IF(F129/F142&gt;=1,1,IF(F129/F142&gt;=0.75,0.75,IF(F129/F142&gt;=0.5,0.5,IF(F129/F142&gt;=0.25,0.25,0)))))))</f>
        <v xml:space="preserve"> </v>
      </c>
      <c r="G144" s="35"/>
    </row>
    <row r="145" spans="1:7" s="2" customFormat="1"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196</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s="2" customFormat="1" ht="13.5" thickBot="1">
      <c r="A150" s="33"/>
      <c r="B150" s="2" t="s">
        <v>19</v>
      </c>
      <c r="D150" s="3"/>
      <c r="E150" s="208" t="s">
        <v>2</v>
      </c>
      <c r="F150" s="177"/>
      <c r="G150" s="35"/>
    </row>
    <row r="151" spans="1:7" s="2" customFormat="1" ht="6.75" customHeight="1" thickBot="1">
      <c r="A151" s="33"/>
      <c r="D151" s="3"/>
      <c r="F151" s="4"/>
      <c r="G151" s="35"/>
    </row>
    <row r="152" spans="1:7" s="2" customFormat="1" ht="13.5" thickBot="1">
      <c r="A152" s="33"/>
      <c r="B152" s="2" t="s">
        <v>20</v>
      </c>
      <c r="D152" s="3"/>
      <c r="E152" s="208" t="s">
        <v>2</v>
      </c>
      <c r="F152" s="177"/>
      <c r="G152" s="35"/>
    </row>
    <row r="153" spans="1:7" s="2" customFormat="1" ht="6.75" customHeight="1" thickBot="1">
      <c r="A153" s="33"/>
      <c r="D153" s="3"/>
      <c r="F153" s="4"/>
      <c r="G153" s="35"/>
    </row>
    <row r="154" spans="1:7" s="2" customFormat="1" ht="13.5" thickBot="1">
      <c r="A154" s="33"/>
      <c r="C154" s="2" t="s">
        <v>14</v>
      </c>
      <c r="D154" s="3"/>
      <c r="F154" s="15" t="str">
        <f>IF(F152&gt;0,F150/F152,IF(F157&gt;0,F157,"N/A"))</f>
        <v>N/A</v>
      </c>
      <c r="G154" s="35"/>
    </row>
    <row r="155" spans="1:7" s="2" customFormat="1" ht="6.75" customHeight="1">
      <c r="A155" s="33"/>
      <c r="D155" s="3"/>
      <c r="F155" s="4"/>
      <c r="G155" s="35"/>
    </row>
    <row r="156" spans="1:7" s="2" customFormat="1" ht="13.5" thickBot="1">
      <c r="A156" s="33"/>
      <c r="B156" s="2" t="s">
        <v>21</v>
      </c>
      <c r="D156" s="3"/>
      <c r="F156" s="4"/>
      <c r="G156" s="35"/>
    </row>
    <row r="157" spans="1:7" s="2" customFormat="1" ht="13.5" thickBot="1">
      <c r="A157" s="33"/>
      <c r="B157" s="2" t="s">
        <v>22</v>
      </c>
      <c r="D157" s="3"/>
      <c r="E157" s="208" t="s">
        <v>2</v>
      </c>
      <c r="F157" s="14"/>
      <c r="G157" s="35"/>
    </row>
    <row r="158" spans="1:7" s="2" customFormat="1" ht="6.75" customHeight="1">
      <c r="A158" s="33"/>
      <c r="D158" s="3"/>
      <c r="F158" s="4"/>
      <c r="G158" s="35"/>
    </row>
    <row r="159" spans="1:7" s="2" customFormat="1" ht="15">
      <c r="A159" s="33"/>
      <c r="B159" s="199"/>
      <c r="C159" s="200"/>
      <c r="D159" s="201"/>
      <c r="F159" s="4"/>
      <c r="G159" s="35"/>
    </row>
    <row r="160" spans="1:7" s="2" customFormat="1" ht="15">
      <c r="A160" s="33"/>
      <c r="B160" s="202"/>
      <c r="C160" s="203"/>
      <c r="D160" s="204"/>
      <c r="F160" s="4"/>
      <c r="G160" s="35"/>
    </row>
    <row r="161" spans="1:7" s="2" customFormat="1" ht="15">
      <c r="A161" s="33"/>
      <c r="B161" s="202"/>
      <c r="C161" s="203"/>
      <c r="D161" s="204"/>
      <c r="F161" s="4"/>
      <c r="G161" s="35"/>
    </row>
    <row r="162" spans="1:7" s="2" customFormat="1" ht="15">
      <c r="A162" s="33"/>
      <c r="B162" s="202"/>
      <c r="C162" s="203"/>
      <c r="D162" s="204"/>
      <c r="F162" s="4"/>
      <c r="G162" s="35"/>
    </row>
    <row r="163" spans="1:7" s="2" customFormat="1" ht="15">
      <c r="A163" s="33"/>
      <c r="B163" s="202"/>
      <c r="C163" s="203"/>
      <c r="D163" s="204"/>
      <c r="F163" s="4"/>
      <c r="G163" s="35"/>
    </row>
    <row r="164" spans="1:7" s="2" customFormat="1" ht="15">
      <c r="A164" s="33"/>
      <c r="B164" s="202"/>
      <c r="C164" s="203"/>
      <c r="D164" s="204"/>
      <c r="F164" s="4"/>
      <c r="G164" s="35"/>
    </row>
    <row r="165" spans="1:7" s="2" customFormat="1" ht="15">
      <c r="A165" s="33"/>
      <c r="B165" s="205"/>
      <c r="C165" s="206"/>
      <c r="D165" s="207"/>
      <c r="F165" s="4"/>
      <c r="G165" s="35"/>
    </row>
    <row r="166" spans="1:7" s="2" customFormat="1" ht="6.75" customHeight="1" thickBot="1">
      <c r="A166" s="33"/>
      <c r="D166" s="3"/>
      <c r="F166" s="4"/>
      <c r="G166" s="35"/>
    </row>
    <row r="167" spans="1:7" s="2" customFormat="1" ht="13.5" thickBot="1">
      <c r="A167" s="33"/>
      <c r="B167" s="2" t="s">
        <v>23</v>
      </c>
      <c r="D167" s="3"/>
      <c r="E167" s="208" t="s">
        <v>2</v>
      </c>
      <c r="F167" s="53"/>
      <c r="G167" s="35"/>
    </row>
    <row r="168" spans="1:7" s="2" customFormat="1" ht="6.75" customHeight="1" thickBot="1">
      <c r="A168" s="33"/>
      <c r="D168" s="3"/>
      <c r="F168" s="4"/>
      <c r="G168" s="35"/>
    </row>
    <row r="169" spans="1:7" s="2" customFormat="1" ht="13.5" thickBot="1">
      <c r="A169" s="33"/>
      <c r="C169" s="34" t="s">
        <v>16</v>
      </c>
      <c r="D169" s="3"/>
      <c r="F169" s="17" t="str">
        <f>IF(F167=0," ",IF(F157="Yes",1,IF(F157="No",0,IF(F154/F167&gt;=1,1,IF(F154/F167&gt;=0.75,0.75,IF(F154/F167&gt;=0.5,0.5,IF(F154/F167&gt;=0.25,0.25,0)))))))</f>
        <v xml:space="preserve"> </v>
      </c>
      <c r="G169" s="35"/>
    </row>
    <row r="170" spans="1:7" s="2" customFormat="1"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196</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37"/>
      <c r="F174" s="18"/>
      <c r="G174" s="38"/>
    </row>
    <row r="175" spans="1:7" s="2" customFormat="1" ht="13.5" thickBot="1">
      <c r="A175" s="33"/>
      <c r="B175" s="2" t="s">
        <v>19</v>
      </c>
      <c r="D175" s="3"/>
      <c r="E175" s="208" t="s">
        <v>2</v>
      </c>
      <c r="F175" s="177"/>
      <c r="G175" s="35"/>
    </row>
    <row r="176" spans="1:7" s="2" customFormat="1" ht="6.75" customHeight="1" thickBot="1">
      <c r="A176" s="33"/>
      <c r="D176" s="3"/>
      <c r="F176" s="4"/>
      <c r="G176" s="35"/>
    </row>
    <row r="177" spans="1:7" s="2" customFormat="1" ht="13.5" thickBot="1">
      <c r="A177" s="33"/>
      <c r="B177" s="2" t="s">
        <v>20</v>
      </c>
      <c r="D177" s="3"/>
      <c r="E177" s="208" t="s">
        <v>2</v>
      </c>
      <c r="F177" s="177"/>
      <c r="G177" s="35"/>
    </row>
    <row r="178" spans="1:7" s="2" customFormat="1" ht="6.75" customHeight="1" thickBot="1">
      <c r="A178" s="33"/>
      <c r="D178" s="3"/>
      <c r="F178" s="4"/>
      <c r="G178" s="35"/>
    </row>
    <row r="179" spans="1:7" s="2" customFormat="1" ht="13.5" thickBot="1">
      <c r="A179" s="33"/>
      <c r="C179" s="2" t="s">
        <v>14</v>
      </c>
      <c r="D179" s="3"/>
      <c r="F179" s="15" t="str">
        <f>IF(F177&gt;0,F175/F177,IF(F182&gt;0,F182,"N/A"))</f>
        <v>N/A</v>
      </c>
      <c r="G179" s="35"/>
    </row>
    <row r="180" spans="1:7" s="2" customFormat="1" ht="6.75" customHeight="1">
      <c r="A180" s="33"/>
      <c r="D180" s="3"/>
      <c r="F180" s="4"/>
      <c r="G180" s="35"/>
    </row>
    <row r="181" spans="1:7" s="2" customFormat="1" ht="13.5" thickBot="1">
      <c r="A181" s="33"/>
      <c r="B181" s="2" t="s">
        <v>21</v>
      </c>
      <c r="D181" s="3"/>
      <c r="F181" s="4"/>
      <c r="G181" s="35"/>
    </row>
    <row r="182" spans="1:7" s="2" customFormat="1" ht="13.5" thickBot="1">
      <c r="A182" s="33"/>
      <c r="B182" s="2" t="s">
        <v>22</v>
      </c>
      <c r="D182" s="3"/>
      <c r="E182" s="208" t="s">
        <v>2</v>
      </c>
      <c r="F182" s="14"/>
      <c r="G182" s="35"/>
    </row>
    <row r="183" spans="1:7" s="2" customFormat="1" ht="6.75" customHeight="1">
      <c r="A183" s="33"/>
      <c r="D183" s="3"/>
      <c r="F183" s="4"/>
      <c r="G183" s="35"/>
    </row>
    <row r="184" spans="1:7" s="2" customFormat="1" ht="15">
      <c r="A184" s="33"/>
      <c r="B184" s="199"/>
      <c r="C184" s="200"/>
      <c r="D184" s="201"/>
      <c r="F184" s="4"/>
      <c r="G184" s="35"/>
    </row>
    <row r="185" spans="1:7" s="2" customFormat="1" ht="15">
      <c r="A185" s="33"/>
      <c r="B185" s="202"/>
      <c r="C185" s="203"/>
      <c r="D185" s="204"/>
      <c r="F185" s="4"/>
      <c r="G185" s="35"/>
    </row>
    <row r="186" spans="1:7" s="2" customFormat="1" ht="15">
      <c r="A186" s="33"/>
      <c r="B186" s="202"/>
      <c r="C186" s="203"/>
      <c r="D186" s="204"/>
      <c r="F186" s="4"/>
      <c r="G186" s="35"/>
    </row>
    <row r="187" spans="1:7" s="2" customFormat="1" ht="15">
      <c r="A187" s="33"/>
      <c r="B187" s="202"/>
      <c r="C187" s="203"/>
      <c r="D187" s="204"/>
      <c r="F187" s="4"/>
      <c r="G187" s="35"/>
    </row>
    <row r="188" spans="1:7" s="2" customFormat="1" ht="15">
      <c r="A188" s="33"/>
      <c r="B188" s="202"/>
      <c r="C188" s="203"/>
      <c r="D188" s="204"/>
      <c r="F188" s="4"/>
      <c r="G188" s="35"/>
    </row>
    <row r="189" spans="1:7" s="2" customFormat="1" ht="15">
      <c r="A189" s="33"/>
      <c r="B189" s="202"/>
      <c r="C189" s="203"/>
      <c r="D189" s="204"/>
      <c r="F189" s="4"/>
      <c r="G189" s="35"/>
    </row>
    <row r="190" spans="1:7" s="2" customFormat="1" ht="15">
      <c r="A190" s="33"/>
      <c r="B190" s="205"/>
      <c r="C190" s="206"/>
      <c r="D190" s="207"/>
      <c r="F190" s="4"/>
      <c r="G190" s="35"/>
    </row>
    <row r="191" spans="1:7" s="2" customFormat="1" ht="6.75" customHeight="1" thickBot="1">
      <c r="A191" s="33"/>
      <c r="D191" s="3"/>
      <c r="F191" s="4"/>
      <c r="G191" s="35"/>
    </row>
    <row r="192" spans="1:7" s="2" customFormat="1" ht="13.5" thickBot="1">
      <c r="A192" s="33"/>
      <c r="B192" s="2" t="s">
        <v>23</v>
      </c>
      <c r="D192" s="3"/>
      <c r="E192" s="208" t="s">
        <v>2</v>
      </c>
      <c r="F192" s="53"/>
      <c r="G192" s="35"/>
    </row>
    <row r="193" spans="1:7" s="2" customFormat="1" ht="6.75" customHeight="1" thickBot="1">
      <c r="A193" s="33"/>
      <c r="D193" s="3"/>
      <c r="F193" s="4"/>
      <c r="G193" s="35"/>
    </row>
    <row r="194" spans="1:7" s="2" customFormat="1" ht="13.5" thickBot="1">
      <c r="A194" s="33"/>
      <c r="C194" s="34" t="s">
        <v>16</v>
      </c>
      <c r="D194" s="3"/>
      <c r="F194" s="17" t="str">
        <f>IF(F192=0," ",IF(F182="Yes",1,IF(F182="No",0,IF(F179/F192&gt;=1,1,IF(F179/F192&gt;=0.75,0.75,IF(F179/F192&gt;=0.5,0.5,IF(F179/F192&gt;=0.25,0.25,0)))))))</f>
        <v xml:space="preserve"> </v>
      </c>
      <c r="G194" s="35"/>
    </row>
    <row r="195" spans="1:7" s="2" customFormat="1" ht="15">
      <c r="A195" s="47"/>
      <c r="B195" s="48"/>
      <c r="C195" s="48"/>
      <c r="D195" s="49"/>
      <c r="E195" s="48"/>
      <c r="F195" s="50"/>
      <c r="G195" s="51"/>
    </row>
  </sheetData>
  <mergeCells count="6">
    <mergeCell ref="B184:D190"/>
    <mergeCell ref="B59:D65"/>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 manualBreakCount="1">
    <brk id="14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8"/>
  </sheetPr>
  <dimension ref="A1:G195"/>
  <sheetViews>
    <sheetView showGridLines="0" zoomScale="75" zoomScaleNormal="75" zoomScalePageLayoutView="90" workbookViewId="0" topLeftCell="A173">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197</v>
      </c>
    </row>
    <row r="7" ht="14.25">
      <c r="A7" s="10" t="s">
        <v>1</v>
      </c>
    </row>
    <row r="8" spans="1:2" ht="14.25">
      <c r="A8" s="208" t="s">
        <v>2</v>
      </c>
      <c r="B8" s="13" t="s">
        <v>3</v>
      </c>
    </row>
    <row r="9" spans="1:2" ht="15" thickBot="1">
      <c r="A9" s="13" t="s">
        <v>4</v>
      </c>
      <c r="B9" s="13"/>
    </row>
    <row r="10" spans="1:7" s="2" customFormat="1" ht="13.5" thickBot="1">
      <c r="A10" s="208" t="s">
        <v>2</v>
      </c>
      <c r="B10" s="14"/>
      <c r="C10" s="3" t="s">
        <v>5</v>
      </c>
      <c r="D10" s="3"/>
      <c r="E10" s="3"/>
      <c r="F10" s="3"/>
      <c r="G10" s="3"/>
    </row>
    <row r="11" spans="2:6" s="2" customFormat="1" ht="15" thickBot="1">
      <c r="B11" s="15"/>
      <c r="C11" s="16" t="s">
        <v>6</v>
      </c>
      <c r="D11" s="3"/>
      <c r="F11" s="4"/>
    </row>
    <row r="12" spans="2:6" s="2" customFormat="1" ht="15" thickBot="1">
      <c r="B12" s="17"/>
      <c r="C12" s="16" t="s">
        <v>7</v>
      </c>
      <c r="D12" s="3"/>
      <c r="F12" s="4"/>
    </row>
    <row r="13" spans="2:6" s="2" customFormat="1" ht="14.25">
      <c r="B13" s="18"/>
      <c r="C13" s="16" t="s">
        <v>8</v>
      </c>
      <c r="D13" s="3"/>
      <c r="F13" s="4"/>
    </row>
    <row r="14" spans="1:7" s="2" customFormat="1" ht="15">
      <c r="A14" s="3"/>
      <c r="B14" s="3"/>
      <c r="C14" s="3"/>
      <c r="D14" s="3"/>
      <c r="E14" s="3"/>
      <c r="F14" s="3"/>
      <c r="G14" s="3"/>
    </row>
    <row r="15" spans="1:7" s="73" customFormat="1" ht="15">
      <c r="A15" s="67" t="s">
        <v>198</v>
      </c>
      <c r="B15" s="68"/>
      <c r="C15" s="68"/>
      <c r="D15" s="69"/>
      <c r="E15" s="70"/>
      <c r="F15" s="71"/>
      <c r="G15" s="72"/>
    </row>
    <row r="16" spans="1:7" s="32" customFormat="1" ht="15.75" thickBot="1">
      <c r="A16" s="26"/>
      <c r="B16" s="27"/>
      <c r="C16" s="27"/>
      <c r="D16" s="28"/>
      <c r="E16" s="29"/>
      <c r="F16" s="30"/>
      <c r="G16" s="31"/>
    </row>
    <row r="17" spans="1:7" s="2" customFormat="1" ht="13.5" thickBot="1">
      <c r="A17" s="33"/>
      <c r="B17" s="2" t="s">
        <v>10</v>
      </c>
      <c r="C17" s="34"/>
      <c r="D17" s="3"/>
      <c r="E17" s="208" t="s">
        <v>2</v>
      </c>
      <c r="F17" s="188">
        <v>1.2705</v>
      </c>
      <c r="G17" s="35"/>
    </row>
    <row r="18" spans="1:7" s="2" customFormat="1" ht="13.5" thickBot="1">
      <c r="A18" s="33"/>
      <c r="C18" s="34"/>
      <c r="D18" s="3"/>
      <c r="F18" s="4"/>
      <c r="G18" s="35"/>
    </row>
    <row r="19" spans="1:7" s="2" customFormat="1" ht="13.5" thickBot="1">
      <c r="A19" s="33"/>
      <c r="B19" s="2" t="s">
        <v>11</v>
      </c>
      <c r="C19" s="34"/>
      <c r="D19" s="3"/>
      <c r="E19" s="208" t="s">
        <v>2</v>
      </c>
      <c r="F19" s="188">
        <v>1.2705</v>
      </c>
      <c r="G19" s="35"/>
    </row>
    <row r="20" spans="1:7" s="76" customFormat="1" ht="15">
      <c r="A20" s="96"/>
      <c r="B20" s="63"/>
      <c r="C20" s="63"/>
      <c r="D20" s="75"/>
      <c r="F20" s="77"/>
      <c r="G20" s="78"/>
    </row>
    <row r="21" spans="1:7" s="76" customFormat="1" ht="15">
      <c r="A21" s="79"/>
      <c r="B21" s="80" t="s">
        <v>199</v>
      </c>
      <c r="C21" s="80"/>
      <c r="D21" s="75"/>
      <c r="G21" s="78"/>
    </row>
    <row r="22" spans="1:7" s="76" customFormat="1" ht="6.75" customHeight="1" thickBot="1">
      <c r="A22" s="79"/>
      <c r="B22" s="10"/>
      <c r="C22" s="80"/>
      <c r="D22" s="75"/>
      <c r="F22" s="77"/>
      <c r="G22" s="78"/>
    </row>
    <row r="23" spans="1:7" ht="13.5" thickBot="1">
      <c r="A23" s="85"/>
      <c r="B23" s="5" t="s">
        <v>34</v>
      </c>
      <c r="E23" s="208" t="s">
        <v>2</v>
      </c>
      <c r="F23" s="177"/>
      <c r="G23" s="86"/>
    </row>
    <row r="24" spans="1:7" ht="6.75" customHeight="1" thickBot="1">
      <c r="A24" s="85"/>
      <c r="G24" s="86"/>
    </row>
    <row r="25" spans="1:7" ht="13.5" thickBot="1">
      <c r="A25" s="85"/>
      <c r="B25" s="5" t="s">
        <v>35</v>
      </c>
      <c r="E25" s="208" t="s">
        <v>2</v>
      </c>
      <c r="F25" s="177"/>
      <c r="G25" s="86"/>
    </row>
    <row r="26" spans="1:7" ht="6.75" customHeight="1" thickBot="1">
      <c r="A26" s="85"/>
      <c r="G26" s="86"/>
    </row>
    <row r="27" spans="1:7" ht="13.5" thickBot="1">
      <c r="A27" s="85"/>
      <c r="C27" s="5" t="s">
        <v>192</v>
      </c>
      <c r="F27" s="15" t="str">
        <f>IF(F25&gt;0,F23/F25,IF(F30&gt;0,F30,"N/A"))</f>
        <v>N/A</v>
      </c>
      <c r="G27" s="86"/>
    </row>
    <row r="28" spans="1:7" ht="6.75" customHeight="1" thickBot="1">
      <c r="A28" s="85"/>
      <c r="G28" s="86"/>
    </row>
    <row r="29" spans="1:7" ht="13.5" thickBot="1">
      <c r="A29" s="85"/>
      <c r="B29" s="5" t="s">
        <v>193</v>
      </c>
      <c r="E29" s="208" t="s">
        <v>2</v>
      </c>
      <c r="F29" s="53"/>
      <c r="G29" s="86"/>
    </row>
    <row r="30" spans="1:7" ht="6.75" customHeight="1" thickBot="1">
      <c r="A30" s="85"/>
      <c r="G30" s="86"/>
    </row>
    <row r="31" spans="1:7" ht="13.5" thickBot="1">
      <c r="A31" s="85"/>
      <c r="C31" s="82" t="s">
        <v>16</v>
      </c>
      <c r="F31" s="17" t="str">
        <f>IF(F29=0," ",(F27/F29))</f>
        <v xml:space="preserve"> </v>
      </c>
      <c r="G31" s="86"/>
    </row>
    <row r="32" spans="1:7" s="2" customFormat="1" ht="6.75" customHeight="1">
      <c r="A32" s="47"/>
      <c r="B32" s="48"/>
      <c r="C32" s="48"/>
      <c r="D32" s="49"/>
      <c r="E32" s="48"/>
      <c r="F32" s="50"/>
      <c r="G32" s="51"/>
    </row>
    <row r="33" spans="1:7" s="76" customFormat="1" ht="12.75" customHeight="1">
      <c r="A33" s="79"/>
      <c r="B33" s="10"/>
      <c r="C33" s="10"/>
      <c r="D33" s="75"/>
      <c r="F33" s="77"/>
      <c r="G33" s="78"/>
    </row>
    <row r="34" spans="1:7" s="76" customFormat="1" ht="15">
      <c r="A34" s="79"/>
      <c r="B34" s="80" t="s">
        <v>200</v>
      </c>
      <c r="C34" s="80"/>
      <c r="D34" s="75"/>
      <c r="G34" s="78"/>
    </row>
    <row r="35" spans="1:7" s="76" customFormat="1" ht="6.75" customHeight="1" thickBot="1">
      <c r="A35" s="79"/>
      <c r="B35" s="10"/>
      <c r="C35" s="80"/>
      <c r="D35" s="75"/>
      <c r="F35" s="77"/>
      <c r="G35" s="78"/>
    </row>
    <row r="36" spans="1:7" ht="13.5" thickBot="1">
      <c r="A36" s="85"/>
      <c r="B36" s="5" t="s">
        <v>34</v>
      </c>
      <c r="E36" s="208" t="s">
        <v>2</v>
      </c>
      <c r="F36" s="177"/>
      <c r="G36" s="86"/>
    </row>
    <row r="37" spans="1:7" ht="6.75" customHeight="1" thickBot="1">
      <c r="A37" s="85"/>
      <c r="G37" s="86"/>
    </row>
    <row r="38" spans="1:7" ht="13.5" thickBot="1">
      <c r="A38" s="85"/>
      <c r="B38" s="5" t="s">
        <v>35</v>
      </c>
      <c r="E38" s="208" t="s">
        <v>2</v>
      </c>
      <c r="F38" s="177"/>
      <c r="G38" s="86"/>
    </row>
    <row r="39" spans="1:7" ht="6.75" customHeight="1" thickBot="1">
      <c r="A39" s="85"/>
      <c r="G39" s="86"/>
    </row>
    <row r="40" spans="1:7" ht="13.5" thickBot="1">
      <c r="A40" s="85"/>
      <c r="C40" s="5" t="s">
        <v>201</v>
      </c>
      <c r="F40" s="15" t="str">
        <f>IF(F38&gt;0,F36/F38,IF(F43&gt;0,F43,"N/A"))</f>
        <v>N/A</v>
      </c>
      <c r="G40" s="86"/>
    </row>
    <row r="41" spans="1:7" ht="6.75" customHeight="1" thickBot="1">
      <c r="A41" s="85"/>
      <c r="G41" s="86"/>
    </row>
    <row r="42" spans="1:7" ht="13.5" thickBot="1">
      <c r="A42" s="85"/>
      <c r="B42" s="5" t="s">
        <v>193</v>
      </c>
      <c r="E42" s="208" t="s">
        <v>2</v>
      </c>
      <c r="F42" s="53"/>
      <c r="G42" s="86"/>
    </row>
    <row r="43" spans="1:7" ht="6.75" customHeight="1" thickBot="1">
      <c r="A43" s="85"/>
      <c r="G43" s="86"/>
    </row>
    <row r="44" spans="1:7" ht="13.5" thickBot="1">
      <c r="A44" s="85"/>
      <c r="C44" s="82" t="s">
        <v>16</v>
      </c>
      <c r="F44" s="17" t="str">
        <f>IF(F42=0,"",(F40/F42))</f>
        <v/>
      </c>
      <c r="G44" s="86"/>
    </row>
    <row r="45" spans="1:7" s="2" customFormat="1" ht="6.75" customHeight="1">
      <c r="A45" s="47"/>
      <c r="B45" s="48"/>
      <c r="C45" s="48"/>
      <c r="D45" s="49"/>
      <c r="E45" s="48"/>
      <c r="F45" s="50"/>
      <c r="G45" s="51"/>
    </row>
    <row r="46" spans="1:7" s="2" customFormat="1" ht="6.75" customHeight="1">
      <c r="A46" s="33"/>
      <c r="D46" s="3"/>
      <c r="F46" s="4"/>
      <c r="G46" s="35"/>
    </row>
    <row r="47" spans="1:7" s="32" customFormat="1" ht="15">
      <c r="A47" s="39"/>
      <c r="B47" s="40" t="s">
        <v>299</v>
      </c>
      <c r="C47" s="40"/>
      <c r="D47" s="37"/>
      <c r="G47" s="38"/>
    </row>
    <row r="48" spans="1:7" s="44" customFormat="1" ht="12">
      <c r="A48" s="41"/>
      <c r="B48" s="171"/>
      <c r="C48" s="42"/>
      <c r="D48" s="43" t="s">
        <v>162</v>
      </c>
      <c r="F48" s="45"/>
      <c r="G48" s="46"/>
    </row>
    <row r="49" spans="1:7" s="32" customFormat="1" ht="6.75" customHeight="1" thickBot="1">
      <c r="A49" s="39"/>
      <c r="B49" s="16"/>
      <c r="C49" s="40"/>
      <c r="D49" s="52"/>
      <c r="F49" s="18"/>
      <c r="G49" s="38"/>
    </row>
    <row r="50" spans="1:7" s="2" customFormat="1" ht="13.5" thickBot="1">
      <c r="A50" s="33"/>
      <c r="B50" s="2" t="s">
        <v>19</v>
      </c>
      <c r="D50" s="3"/>
      <c r="E50" s="208" t="s">
        <v>2</v>
      </c>
      <c r="F50" s="177"/>
      <c r="G50" s="35"/>
    </row>
    <row r="51" spans="1:7" s="2" customFormat="1" ht="6.75" customHeight="1" thickBot="1">
      <c r="A51" s="33"/>
      <c r="D51" s="3"/>
      <c r="F51" s="4"/>
      <c r="G51" s="35"/>
    </row>
    <row r="52" spans="1:7" s="2" customFormat="1" ht="13.5" thickBot="1">
      <c r="A52" s="33"/>
      <c r="B52" s="2" t="s">
        <v>20</v>
      </c>
      <c r="D52" s="3"/>
      <c r="E52" s="208" t="s">
        <v>2</v>
      </c>
      <c r="F52" s="177"/>
      <c r="G52" s="35"/>
    </row>
    <row r="53" spans="1:7" s="2" customFormat="1" ht="6.75" customHeight="1" thickBot="1">
      <c r="A53" s="33"/>
      <c r="D53" s="3"/>
      <c r="F53" s="4"/>
      <c r="G53" s="35"/>
    </row>
    <row r="54" spans="1:7" s="2" customFormat="1" ht="13.5" thickBot="1">
      <c r="A54" s="33"/>
      <c r="C54" s="2" t="s">
        <v>14</v>
      </c>
      <c r="D54" s="3"/>
      <c r="F54" s="15" t="str">
        <f>IF(F52&gt;0,F50/F52,IF(F57&gt;0,F57,"N/A"))</f>
        <v>Yes</v>
      </c>
      <c r="G54" s="35"/>
    </row>
    <row r="55" spans="1:7" s="2" customFormat="1" ht="6.75" customHeight="1">
      <c r="A55" s="33"/>
      <c r="D55" s="3"/>
      <c r="F55" s="4"/>
      <c r="G55" s="35"/>
    </row>
    <row r="56" spans="1:7" s="2" customFormat="1" ht="13.5" thickBot="1">
      <c r="A56" s="33"/>
      <c r="B56" s="2" t="s">
        <v>21</v>
      </c>
      <c r="D56" s="3"/>
      <c r="F56" s="4"/>
      <c r="G56" s="35"/>
    </row>
    <row r="57" spans="1:7" s="2" customFormat="1" ht="13.5" thickBot="1">
      <c r="A57" s="33"/>
      <c r="B57" s="2" t="s">
        <v>22</v>
      </c>
      <c r="D57" s="3"/>
      <c r="E57" s="208" t="s">
        <v>2</v>
      </c>
      <c r="F57" s="14" t="s">
        <v>229</v>
      </c>
      <c r="G57" s="35"/>
    </row>
    <row r="58" spans="1:7" s="2" customFormat="1" ht="6.75" customHeight="1">
      <c r="A58" s="33"/>
      <c r="D58" s="3"/>
      <c r="F58" s="4"/>
      <c r="G58" s="35"/>
    </row>
    <row r="59" spans="1:7" s="2" customFormat="1" ht="15">
      <c r="A59" s="33"/>
      <c r="B59" s="199" t="s">
        <v>300</v>
      </c>
      <c r="C59" s="200"/>
      <c r="D59" s="201"/>
      <c r="F59" s="4"/>
      <c r="G59" s="35"/>
    </row>
    <row r="60" spans="1:7" s="2" customFormat="1" ht="15">
      <c r="A60" s="33"/>
      <c r="B60" s="202"/>
      <c r="C60" s="203"/>
      <c r="D60" s="204"/>
      <c r="F60" s="4"/>
      <c r="G60" s="35"/>
    </row>
    <row r="61" spans="1:7" s="2" customFormat="1" ht="15">
      <c r="A61" s="33"/>
      <c r="B61" s="202"/>
      <c r="C61" s="203"/>
      <c r="D61" s="204"/>
      <c r="F61" s="4"/>
      <c r="G61" s="35"/>
    </row>
    <row r="62" spans="1:7" s="2" customFormat="1" ht="15">
      <c r="A62" s="33"/>
      <c r="B62" s="202"/>
      <c r="C62" s="203"/>
      <c r="D62" s="204"/>
      <c r="F62" s="4"/>
      <c r="G62" s="35"/>
    </row>
    <row r="63" spans="1:7" s="2" customFormat="1" ht="15">
      <c r="A63" s="33"/>
      <c r="B63" s="202"/>
      <c r="C63" s="203"/>
      <c r="D63" s="204"/>
      <c r="F63" s="4"/>
      <c r="G63" s="35"/>
    </row>
    <row r="64" spans="1:7" s="2" customFormat="1" ht="15">
      <c r="A64" s="33"/>
      <c r="B64" s="202"/>
      <c r="C64" s="203"/>
      <c r="D64" s="204"/>
      <c r="F64" s="4"/>
      <c r="G64" s="35"/>
    </row>
    <row r="65" spans="1:7" s="2" customFormat="1" ht="15">
      <c r="A65" s="33"/>
      <c r="B65" s="205"/>
      <c r="C65" s="206"/>
      <c r="D65" s="207"/>
      <c r="F65" s="4"/>
      <c r="G65" s="35"/>
    </row>
    <row r="66" spans="1:7" s="2" customFormat="1" ht="6.75" customHeight="1" thickBot="1">
      <c r="A66" s="33"/>
      <c r="D66" s="3"/>
      <c r="F66" s="4"/>
      <c r="G66" s="35"/>
    </row>
    <row r="67" spans="1:7" s="2" customFormat="1" ht="13.5" thickBot="1">
      <c r="A67" s="33"/>
      <c r="B67" s="2" t="s">
        <v>23</v>
      </c>
      <c r="D67" s="3"/>
      <c r="E67" s="208" t="s">
        <v>2</v>
      </c>
      <c r="F67" s="53" t="s">
        <v>229</v>
      </c>
      <c r="G67" s="35"/>
    </row>
    <row r="68" spans="1:7" s="2" customFormat="1" ht="6.75" customHeight="1" thickBot="1">
      <c r="A68" s="33"/>
      <c r="D68" s="3"/>
      <c r="F68" s="4"/>
      <c r="G68" s="35"/>
    </row>
    <row r="69" spans="1:7" s="2" customFormat="1" ht="13.5" thickBot="1">
      <c r="A69" s="33"/>
      <c r="C69" s="34" t="s">
        <v>16</v>
      </c>
      <c r="D69" s="3"/>
      <c r="F69" s="17">
        <v>1</v>
      </c>
      <c r="G69" s="35"/>
    </row>
    <row r="70" spans="1:7" s="2" customFormat="1"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301</v>
      </c>
      <c r="C72" s="40"/>
      <c r="D72" s="37"/>
      <c r="G72" s="38"/>
    </row>
    <row r="73" spans="1:7" s="44" customFormat="1" ht="12">
      <c r="A73" s="41"/>
      <c r="B73" s="171"/>
      <c r="C73" s="42"/>
      <c r="D73" s="43" t="s">
        <v>162</v>
      </c>
      <c r="F73" s="45"/>
      <c r="G73" s="46"/>
    </row>
    <row r="74" spans="1:7" s="32" customFormat="1" ht="6.75" customHeight="1" thickBot="1">
      <c r="A74" s="39"/>
      <c r="B74" s="16"/>
      <c r="C74" s="40"/>
      <c r="D74" s="52"/>
      <c r="F74" s="18"/>
      <c r="G74" s="38"/>
    </row>
    <row r="75" spans="1:7" s="2" customFormat="1" ht="13.5" thickBot="1">
      <c r="A75" s="33"/>
      <c r="B75" s="2" t="s">
        <v>19</v>
      </c>
      <c r="D75" s="3"/>
      <c r="E75" s="208" t="s">
        <v>2</v>
      </c>
      <c r="F75" s="177"/>
      <c r="G75" s="35"/>
    </row>
    <row r="76" spans="1:7" s="2" customFormat="1" ht="6.75" customHeight="1" thickBot="1">
      <c r="A76" s="33"/>
      <c r="D76" s="3"/>
      <c r="F76" s="4"/>
      <c r="G76" s="35"/>
    </row>
    <row r="77" spans="1:7" s="2" customFormat="1" ht="13.5" thickBot="1">
      <c r="A77" s="33"/>
      <c r="B77" s="2" t="s">
        <v>20</v>
      </c>
      <c r="D77" s="3"/>
      <c r="E77" s="208" t="s">
        <v>2</v>
      </c>
      <c r="F77" s="177"/>
      <c r="G77" s="35"/>
    </row>
    <row r="78" spans="1:7" s="2" customFormat="1" ht="6.75" customHeight="1" thickBot="1">
      <c r="A78" s="33"/>
      <c r="D78" s="3"/>
      <c r="F78" s="4"/>
      <c r="G78" s="35"/>
    </row>
    <row r="79" spans="1:7" s="2" customFormat="1" ht="13.5" thickBot="1">
      <c r="A79" s="33"/>
      <c r="C79" s="2" t="s">
        <v>14</v>
      </c>
      <c r="D79" s="3"/>
      <c r="F79" s="15" t="str">
        <f>IF(F77&gt;0,F75/F77,IF(F82&gt;0,F82,"N/A"))</f>
        <v>Yes</v>
      </c>
      <c r="G79" s="35"/>
    </row>
    <row r="80" spans="1:7" s="2" customFormat="1" ht="6.75" customHeight="1">
      <c r="A80" s="33"/>
      <c r="D80" s="3"/>
      <c r="F80" s="4"/>
      <c r="G80" s="35"/>
    </row>
    <row r="81" spans="1:7" s="2" customFormat="1" ht="13.5" thickBot="1">
      <c r="A81" s="33"/>
      <c r="B81" s="2" t="s">
        <v>21</v>
      </c>
      <c r="D81" s="3"/>
      <c r="F81" s="4"/>
      <c r="G81" s="35"/>
    </row>
    <row r="82" spans="1:7" s="2" customFormat="1" ht="13.5" thickBot="1">
      <c r="A82" s="33"/>
      <c r="B82" s="2" t="s">
        <v>22</v>
      </c>
      <c r="D82" s="3"/>
      <c r="E82" s="208" t="s">
        <v>2</v>
      </c>
      <c r="F82" s="14" t="s">
        <v>229</v>
      </c>
      <c r="G82" s="35"/>
    </row>
    <row r="83" spans="1:7" s="2" customFormat="1" ht="6.75" customHeight="1">
      <c r="A83" s="33"/>
      <c r="D83" s="3"/>
      <c r="F83" s="4"/>
      <c r="G83" s="35"/>
    </row>
    <row r="84" spans="1:7" s="2" customFormat="1" ht="15">
      <c r="A84" s="33"/>
      <c r="B84" s="199" t="s">
        <v>302</v>
      </c>
      <c r="C84" s="200"/>
      <c r="D84" s="201"/>
      <c r="F84" s="4"/>
      <c r="G84" s="35"/>
    </row>
    <row r="85" spans="1:7" s="2" customFormat="1" ht="15">
      <c r="A85" s="33"/>
      <c r="B85" s="202"/>
      <c r="C85" s="203"/>
      <c r="D85" s="204"/>
      <c r="F85" s="4"/>
      <c r="G85" s="35"/>
    </row>
    <row r="86" spans="1:7" s="2" customFormat="1" ht="15">
      <c r="A86" s="33"/>
      <c r="B86" s="202"/>
      <c r="C86" s="203"/>
      <c r="D86" s="204"/>
      <c r="F86" s="4"/>
      <c r="G86" s="35"/>
    </row>
    <row r="87" spans="1:7" s="2" customFormat="1" ht="15">
      <c r="A87" s="33"/>
      <c r="B87" s="202"/>
      <c r="C87" s="203"/>
      <c r="D87" s="204"/>
      <c r="F87" s="4"/>
      <c r="G87" s="35"/>
    </row>
    <row r="88" spans="1:7" s="2" customFormat="1" ht="15">
      <c r="A88" s="33"/>
      <c r="B88" s="202"/>
      <c r="C88" s="203"/>
      <c r="D88" s="204"/>
      <c r="F88" s="4"/>
      <c r="G88" s="35"/>
    </row>
    <row r="89" spans="1:7" s="2" customFormat="1" ht="15">
      <c r="A89" s="33"/>
      <c r="B89" s="202"/>
      <c r="C89" s="203"/>
      <c r="D89" s="204"/>
      <c r="F89" s="4"/>
      <c r="G89" s="35"/>
    </row>
    <row r="90" spans="1:7" s="2" customFormat="1" ht="15">
      <c r="A90" s="33"/>
      <c r="B90" s="205"/>
      <c r="C90" s="206"/>
      <c r="D90" s="207"/>
      <c r="F90" s="4"/>
      <c r="G90" s="35"/>
    </row>
    <row r="91" spans="1:7" s="2" customFormat="1" ht="6.75" customHeight="1" thickBot="1">
      <c r="A91" s="33"/>
      <c r="D91" s="3"/>
      <c r="F91" s="4"/>
      <c r="G91" s="35"/>
    </row>
    <row r="92" spans="1:7" s="2" customFormat="1" ht="13.5" thickBot="1">
      <c r="A92" s="33"/>
      <c r="B92" s="2" t="s">
        <v>23</v>
      </c>
      <c r="D92" s="3"/>
      <c r="E92" s="208" t="s">
        <v>2</v>
      </c>
      <c r="F92" s="53" t="s">
        <v>229</v>
      </c>
      <c r="G92" s="35"/>
    </row>
    <row r="93" spans="1:7" s="2" customFormat="1" ht="6.75" customHeight="1" thickBot="1">
      <c r="A93" s="33"/>
      <c r="D93" s="3"/>
      <c r="F93" s="4"/>
      <c r="G93" s="35"/>
    </row>
    <row r="94" spans="1:7" s="2" customFormat="1" ht="13.5" thickBot="1">
      <c r="A94" s="33"/>
      <c r="C94" s="34" t="s">
        <v>16</v>
      </c>
      <c r="D94" s="3"/>
      <c r="F94" s="17">
        <f>IF(F92=0," ",IF(F82="Yes",1,IF(F82="No",0,IF(F79/F92&gt;=1,1,IF(F79/F92&gt;=0.75,0.75,IF(F79/F92&gt;=0.5,0.5,IF(F79/F92&gt;=0.25,0.25,0)))))))</f>
        <v>1</v>
      </c>
      <c r="G94" s="35"/>
    </row>
    <row r="95" spans="1:7" s="2" customFormat="1"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196</v>
      </c>
      <c r="C97" s="40"/>
      <c r="D97" s="37"/>
      <c r="G97" s="38"/>
    </row>
    <row r="98" spans="1:7" s="44" customFormat="1" ht="12">
      <c r="A98" s="41"/>
      <c r="B98" s="171"/>
      <c r="C98" s="42"/>
      <c r="D98" s="43" t="s">
        <v>162</v>
      </c>
      <c r="F98" s="45"/>
      <c r="G98" s="46"/>
    </row>
    <row r="99" spans="1:7" s="32" customFormat="1" ht="6.75" customHeight="1" thickBot="1">
      <c r="A99" s="39"/>
      <c r="B99" s="16"/>
      <c r="C99" s="40"/>
      <c r="D99" s="52"/>
      <c r="F99" s="18"/>
      <c r="G99" s="38"/>
    </row>
    <row r="100" spans="1:7" s="2" customFormat="1" ht="13.5" thickBot="1">
      <c r="A100" s="33"/>
      <c r="B100" s="2" t="s">
        <v>19</v>
      </c>
      <c r="D100" s="3"/>
      <c r="E100" s="208" t="s">
        <v>2</v>
      </c>
      <c r="F100" s="177"/>
      <c r="G100" s="35"/>
    </row>
    <row r="101" spans="1:7" s="2" customFormat="1" ht="6.75" customHeight="1" thickBot="1">
      <c r="A101" s="33"/>
      <c r="D101" s="3"/>
      <c r="F101" s="4"/>
      <c r="G101" s="35"/>
    </row>
    <row r="102" spans="1:7" s="2" customFormat="1" ht="13.5" thickBot="1">
      <c r="A102" s="33"/>
      <c r="B102" s="2" t="s">
        <v>20</v>
      </c>
      <c r="D102" s="3"/>
      <c r="E102" s="208" t="s">
        <v>2</v>
      </c>
      <c r="F102" s="177"/>
      <c r="G102" s="35"/>
    </row>
    <row r="103" spans="1:7" s="2" customFormat="1" ht="6.75" customHeight="1" thickBot="1">
      <c r="A103" s="33"/>
      <c r="D103" s="3"/>
      <c r="F103" s="4"/>
      <c r="G103" s="35"/>
    </row>
    <row r="104" spans="1:7" s="2" customFormat="1" ht="13.5" thickBot="1">
      <c r="A104" s="33"/>
      <c r="C104" s="2" t="s">
        <v>14</v>
      </c>
      <c r="D104" s="3"/>
      <c r="F104" s="15" t="str">
        <f>IF(F102&gt;0,F100/F102,IF(F107&gt;0,F107,"N/A"))</f>
        <v>N/A</v>
      </c>
      <c r="G104" s="35"/>
    </row>
    <row r="105" spans="1:7" s="2" customFormat="1" ht="6.75" customHeight="1">
      <c r="A105" s="33"/>
      <c r="D105" s="3"/>
      <c r="F105" s="4"/>
      <c r="G105" s="35"/>
    </row>
    <row r="106" spans="1:7" s="2" customFormat="1" ht="13.5" thickBot="1">
      <c r="A106" s="33"/>
      <c r="B106" s="2" t="s">
        <v>21</v>
      </c>
      <c r="D106" s="3"/>
      <c r="F106" s="4"/>
      <c r="G106" s="35"/>
    </row>
    <row r="107" spans="1:7" s="2" customFormat="1" ht="13.5" thickBot="1">
      <c r="A107" s="33"/>
      <c r="B107" s="2" t="s">
        <v>22</v>
      </c>
      <c r="D107" s="3"/>
      <c r="E107" s="208" t="s">
        <v>2</v>
      </c>
      <c r="F107" s="14"/>
      <c r="G107" s="35"/>
    </row>
    <row r="108" spans="1:7" s="2" customFormat="1" ht="6.75" customHeight="1">
      <c r="A108" s="33"/>
      <c r="D108" s="3"/>
      <c r="F108" s="4"/>
      <c r="G108" s="35"/>
    </row>
    <row r="109" spans="1:7" s="2" customFormat="1" ht="15">
      <c r="A109" s="33"/>
      <c r="B109" s="199"/>
      <c r="C109" s="200"/>
      <c r="D109" s="201"/>
      <c r="F109" s="4"/>
      <c r="G109" s="35"/>
    </row>
    <row r="110" spans="1:7" s="2" customFormat="1" ht="15">
      <c r="A110" s="33"/>
      <c r="B110" s="202"/>
      <c r="C110" s="203"/>
      <c r="D110" s="204"/>
      <c r="F110" s="4"/>
      <c r="G110" s="35"/>
    </row>
    <row r="111" spans="1:7" s="2" customFormat="1" ht="15">
      <c r="A111" s="33"/>
      <c r="B111" s="202"/>
      <c r="C111" s="203"/>
      <c r="D111" s="204"/>
      <c r="F111" s="4"/>
      <c r="G111" s="35"/>
    </row>
    <row r="112" spans="1:7" s="2" customFormat="1" ht="15">
      <c r="A112" s="33"/>
      <c r="B112" s="202"/>
      <c r="C112" s="203"/>
      <c r="D112" s="204"/>
      <c r="F112" s="4"/>
      <c r="G112" s="35"/>
    </row>
    <row r="113" spans="1:7" s="2" customFormat="1" ht="15">
      <c r="A113" s="33"/>
      <c r="B113" s="202"/>
      <c r="C113" s="203"/>
      <c r="D113" s="204"/>
      <c r="F113" s="4"/>
      <c r="G113" s="35"/>
    </row>
    <row r="114" spans="1:7" s="2" customFormat="1" ht="15">
      <c r="A114" s="33"/>
      <c r="B114" s="202"/>
      <c r="C114" s="203"/>
      <c r="D114" s="204"/>
      <c r="F114" s="4"/>
      <c r="G114" s="35"/>
    </row>
    <row r="115" spans="1:7" s="2" customFormat="1" ht="15">
      <c r="A115" s="33"/>
      <c r="B115" s="205"/>
      <c r="C115" s="206"/>
      <c r="D115" s="207"/>
      <c r="F115" s="4"/>
      <c r="G115" s="35"/>
    </row>
    <row r="116" spans="1:7" s="2" customFormat="1" ht="6.75" customHeight="1" thickBot="1">
      <c r="A116" s="33"/>
      <c r="D116" s="3"/>
      <c r="F116" s="4"/>
      <c r="G116" s="35"/>
    </row>
    <row r="117" spans="1:7" s="2" customFormat="1" ht="13.5" thickBot="1">
      <c r="A117" s="33"/>
      <c r="B117" s="2" t="s">
        <v>23</v>
      </c>
      <c r="D117" s="3"/>
      <c r="E117" s="208" t="s">
        <v>2</v>
      </c>
      <c r="F117" s="53"/>
      <c r="G117" s="35"/>
    </row>
    <row r="118" spans="1:7" s="2" customFormat="1" ht="6.75" customHeight="1" thickBot="1">
      <c r="A118" s="33"/>
      <c r="D118" s="3"/>
      <c r="F118" s="4"/>
      <c r="G118" s="35"/>
    </row>
    <row r="119" spans="1:7" s="2" customFormat="1" ht="13.5" thickBot="1">
      <c r="A119" s="33"/>
      <c r="C119" s="34" t="s">
        <v>16</v>
      </c>
      <c r="D119" s="3"/>
      <c r="F119" s="17" t="str">
        <f>IF(F117=0," ",IF(F107="Yes",1,IF(F107="No",0,IF(F104/F117&gt;=1,1,IF(F104/F117&gt;=0.75,0.75,IF(F104/F117&gt;=0.5,0.5,IF(F104/F117&gt;=0.25,0.25,0)))))))</f>
        <v xml:space="preserve"> </v>
      </c>
      <c r="G119" s="35"/>
    </row>
    <row r="120" spans="1:7" s="2" customFormat="1"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196</v>
      </c>
      <c r="C122" s="40"/>
      <c r="D122" s="37"/>
      <c r="G122" s="38"/>
    </row>
    <row r="123" spans="1:7" s="44" customFormat="1" ht="12">
      <c r="A123" s="41"/>
      <c r="B123" s="171"/>
      <c r="C123" s="42"/>
      <c r="D123" s="43" t="s">
        <v>162</v>
      </c>
      <c r="F123" s="45"/>
      <c r="G123" s="46"/>
    </row>
    <row r="124" spans="1:7" s="32" customFormat="1" ht="6.75" customHeight="1" thickBot="1">
      <c r="A124" s="39"/>
      <c r="B124" s="16"/>
      <c r="C124" s="40"/>
      <c r="D124" s="52"/>
      <c r="F124" s="18"/>
      <c r="G124" s="38"/>
    </row>
    <row r="125" spans="1:7" s="2" customFormat="1" ht="13.5" thickBot="1">
      <c r="A125" s="33"/>
      <c r="B125" s="2" t="s">
        <v>19</v>
      </c>
      <c r="D125" s="3"/>
      <c r="E125" s="208" t="s">
        <v>2</v>
      </c>
      <c r="F125" s="177"/>
      <c r="G125" s="35"/>
    </row>
    <row r="126" spans="1:7" s="2" customFormat="1" ht="6.75" customHeight="1" thickBot="1">
      <c r="A126" s="33"/>
      <c r="D126" s="3"/>
      <c r="F126" s="4"/>
      <c r="G126" s="35"/>
    </row>
    <row r="127" spans="1:7" s="2" customFormat="1" ht="13.5" thickBot="1">
      <c r="A127" s="33"/>
      <c r="B127" s="2" t="s">
        <v>20</v>
      </c>
      <c r="D127" s="3"/>
      <c r="E127" s="208" t="s">
        <v>2</v>
      </c>
      <c r="F127" s="177"/>
      <c r="G127" s="35"/>
    </row>
    <row r="128" spans="1:7" s="2" customFormat="1" ht="6.75" customHeight="1" thickBot="1">
      <c r="A128" s="33"/>
      <c r="D128" s="3"/>
      <c r="F128" s="4"/>
      <c r="G128" s="35"/>
    </row>
    <row r="129" spans="1:7" s="2" customFormat="1" ht="13.5" thickBot="1">
      <c r="A129" s="33"/>
      <c r="C129" s="2" t="s">
        <v>14</v>
      </c>
      <c r="D129" s="3"/>
      <c r="F129" s="15" t="str">
        <f>IF(F127&gt;0,F125/F127,IF(F132&gt;0,F132,"N/A"))</f>
        <v>N/A</v>
      </c>
      <c r="G129" s="35"/>
    </row>
    <row r="130" spans="1:7" s="2" customFormat="1" ht="6.75" customHeight="1">
      <c r="A130" s="33"/>
      <c r="D130" s="3"/>
      <c r="F130" s="4"/>
      <c r="G130" s="35"/>
    </row>
    <row r="131" spans="1:7" s="2" customFormat="1" ht="13.5" thickBot="1">
      <c r="A131" s="33"/>
      <c r="B131" s="2" t="s">
        <v>21</v>
      </c>
      <c r="D131" s="3"/>
      <c r="F131" s="4"/>
      <c r="G131" s="35"/>
    </row>
    <row r="132" spans="1:7" s="2" customFormat="1" ht="13.5" thickBot="1">
      <c r="A132" s="33"/>
      <c r="B132" s="2" t="s">
        <v>22</v>
      </c>
      <c r="D132" s="3"/>
      <c r="E132" s="208" t="s">
        <v>2</v>
      </c>
      <c r="F132" s="14"/>
      <c r="G132" s="35"/>
    </row>
    <row r="133" spans="1:7" s="2" customFormat="1" ht="6.75" customHeight="1">
      <c r="A133" s="33"/>
      <c r="D133" s="3"/>
      <c r="F133" s="4"/>
      <c r="G133" s="35"/>
    </row>
    <row r="134" spans="1:7" s="2" customFormat="1" ht="15">
      <c r="A134" s="33"/>
      <c r="B134" s="199"/>
      <c r="C134" s="200"/>
      <c r="D134" s="201"/>
      <c r="F134" s="4"/>
      <c r="G134" s="35"/>
    </row>
    <row r="135" spans="1:7" s="2" customFormat="1" ht="15">
      <c r="A135" s="33"/>
      <c r="B135" s="202"/>
      <c r="C135" s="203"/>
      <c r="D135" s="204"/>
      <c r="F135" s="4"/>
      <c r="G135" s="35"/>
    </row>
    <row r="136" spans="1:7" s="2" customFormat="1" ht="15">
      <c r="A136" s="33"/>
      <c r="B136" s="202"/>
      <c r="C136" s="203"/>
      <c r="D136" s="204"/>
      <c r="F136" s="4"/>
      <c r="G136" s="35"/>
    </row>
    <row r="137" spans="1:7" s="2" customFormat="1" ht="15">
      <c r="A137" s="33"/>
      <c r="B137" s="202"/>
      <c r="C137" s="203"/>
      <c r="D137" s="204"/>
      <c r="F137" s="4"/>
      <c r="G137" s="35"/>
    </row>
    <row r="138" spans="1:7" s="2" customFormat="1" ht="15">
      <c r="A138" s="33"/>
      <c r="B138" s="202"/>
      <c r="C138" s="203"/>
      <c r="D138" s="204"/>
      <c r="F138" s="4"/>
      <c r="G138" s="35"/>
    </row>
    <row r="139" spans="1:7" s="2" customFormat="1" ht="15">
      <c r="A139" s="33"/>
      <c r="B139" s="202"/>
      <c r="C139" s="203"/>
      <c r="D139" s="204"/>
      <c r="F139" s="4"/>
      <c r="G139" s="35"/>
    </row>
    <row r="140" spans="1:7" s="2" customFormat="1" ht="15">
      <c r="A140" s="33"/>
      <c r="B140" s="205"/>
      <c r="C140" s="206"/>
      <c r="D140" s="207"/>
      <c r="F140" s="4"/>
      <c r="G140" s="35"/>
    </row>
    <row r="141" spans="1:7" s="2" customFormat="1" ht="6.75" customHeight="1" thickBot="1">
      <c r="A141" s="33"/>
      <c r="D141" s="3"/>
      <c r="F141" s="4"/>
      <c r="G141" s="35"/>
    </row>
    <row r="142" spans="1:7" s="2" customFormat="1" ht="13.5" thickBot="1">
      <c r="A142" s="33"/>
      <c r="B142" s="2" t="s">
        <v>23</v>
      </c>
      <c r="D142" s="3"/>
      <c r="E142" s="208" t="s">
        <v>2</v>
      </c>
      <c r="F142" s="53"/>
      <c r="G142" s="35"/>
    </row>
    <row r="143" spans="1:7" s="2" customFormat="1" ht="6.75" customHeight="1" thickBot="1">
      <c r="A143" s="33"/>
      <c r="D143" s="3"/>
      <c r="F143" s="4"/>
      <c r="G143" s="35"/>
    </row>
    <row r="144" spans="1:7" s="2" customFormat="1" ht="13.5" thickBot="1">
      <c r="A144" s="33"/>
      <c r="C144" s="34" t="s">
        <v>16</v>
      </c>
      <c r="D144" s="3"/>
      <c r="F144" s="17" t="str">
        <f>IF(F142=0," ",IF(F132="Yes",1,IF(F132="No",0,IF(F129/F142&gt;=1,1,IF(F129/F142&gt;=0.75,0.75,IF(F129/F142&gt;=0.5,0.5,IF(F129/F142&gt;=0.25,0.25,0)))))))</f>
        <v xml:space="preserve"> </v>
      </c>
      <c r="G144" s="35"/>
    </row>
    <row r="145" spans="1:7" s="2" customFormat="1"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196</v>
      </c>
      <c r="C147" s="40"/>
      <c r="D147" s="37"/>
      <c r="G147" s="38"/>
    </row>
    <row r="148" spans="1:7" s="44" customFormat="1" ht="12">
      <c r="A148" s="41"/>
      <c r="B148" s="171"/>
      <c r="C148" s="42"/>
      <c r="D148" s="43" t="s">
        <v>162</v>
      </c>
      <c r="F148" s="45"/>
      <c r="G148" s="46"/>
    </row>
    <row r="149" spans="1:7" s="32" customFormat="1" ht="6.75" customHeight="1" thickBot="1">
      <c r="A149" s="39"/>
      <c r="B149" s="16"/>
      <c r="C149" s="40"/>
      <c r="D149" s="52"/>
      <c r="F149" s="18"/>
      <c r="G149" s="38"/>
    </row>
    <row r="150" spans="1:7" s="2" customFormat="1" ht="13.5" thickBot="1">
      <c r="A150" s="33"/>
      <c r="B150" s="2" t="s">
        <v>19</v>
      </c>
      <c r="D150" s="3"/>
      <c r="E150" s="208" t="s">
        <v>2</v>
      </c>
      <c r="F150" s="177"/>
      <c r="G150" s="35"/>
    </row>
    <row r="151" spans="1:7" s="2" customFormat="1" ht="6.75" customHeight="1" thickBot="1">
      <c r="A151" s="33"/>
      <c r="D151" s="3"/>
      <c r="F151" s="4"/>
      <c r="G151" s="35"/>
    </row>
    <row r="152" spans="1:7" s="2" customFormat="1" ht="13.5" thickBot="1">
      <c r="A152" s="33"/>
      <c r="B152" s="2" t="s">
        <v>20</v>
      </c>
      <c r="D152" s="3"/>
      <c r="E152" s="208" t="s">
        <v>2</v>
      </c>
      <c r="F152" s="177"/>
      <c r="G152" s="35"/>
    </row>
    <row r="153" spans="1:7" s="2" customFormat="1" ht="6.75" customHeight="1" thickBot="1">
      <c r="A153" s="33"/>
      <c r="D153" s="3"/>
      <c r="F153" s="4"/>
      <c r="G153" s="35"/>
    </row>
    <row r="154" spans="1:7" s="2" customFormat="1" ht="13.5" thickBot="1">
      <c r="A154" s="33"/>
      <c r="C154" s="2" t="s">
        <v>14</v>
      </c>
      <c r="D154" s="3"/>
      <c r="F154" s="15" t="str">
        <f>IF(F152&gt;0,F150/F152,IF(F157&gt;0,F157,"N/A"))</f>
        <v>N/A</v>
      </c>
      <c r="G154" s="35"/>
    </row>
    <row r="155" spans="1:7" s="2" customFormat="1" ht="6.75" customHeight="1">
      <c r="A155" s="33"/>
      <c r="D155" s="3"/>
      <c r="F155" s="4"/>
      <c r="G155" s="35"/>
    </row>
    <row r="156" spans="1:7" s="2" customFormat="1" ht="13.5" thickBot="1">
      <c r="A156" s="33"/>
      <c r="B156" s="2" t="s">
        <v>21</v>
      </c>
      <c r="D156" s="3"/>
      <c r="F156" s="4"/>
      <c r="G156" s="35"/>
    </row>
    <row r="157" spans="1:7" s="2" customFormat="1" ht="13.5" thickBot="1">
      <c r="A157" s="33"/>
      <c r="B157" s="2" t="s">
        <v>22</v>
      </c>
      <c r="D157" s="3"/>
      <c r="E157" s="208" t="s">
        <v>2</v>
      </c>
      <c r="F157" s="14"/>
      <c r="G157" s="35"/>
    </row>
    <row r="158" spans="1:7" s="2" customFormat="1" ht="6.75" customHeight="1">
      <c r="A158" s="33"/>
      <c r="D158" s="3"/>
      <c r="F158" s="4"/>
      <c r="G158" s="35"/>
    </row>
    <row r="159" spans="1:7" s="2" customFormat="1" ht="15">
      <c r="A159" s="33"/>
      <c r="B159" s="199"/>
      <c r="C159" s="200"/>
      <c r="D159" s="201"/>
      <c r="F159" s="4"/>
      <c r="G159" s="35"/>
    </row>
    <row r="160" spans="1:7" s="2" customFormat="1" ht="15">
      <c r="A160" s="33"/>
      <c r="B160" s="202"/>
      <c r="C160" s="203"/>
      <c r="D160" s="204"/>
      <c r="F160" s="4"/>
      <c r="G160" s="35"/>
    </row>
    <row r="161" spans="1:7" s="2" customFormat="1" ht="15">
      <c r="A161" s="33"/>
      <c r="B161" s="202"/>
      <c r="C161" s="203"/>
      <c r="D161" s="204"/>
      <c r="F161" s="4"/>
      <c r="G161" s="35"/>
    </row>
    <row r="162" spans="1:7" s="2" customFormat="1" ht="15">
      <c r="A162" s="33"/>
      <c r="B162" s="202"/>
      <c r="C162" s="203"/>
      <c r="D162" s="204"/>
      <c r="F162" s="4"/>
      <c r="G162" s="35"/>
    </row>
    <row r="163" spans="1:7" s="2" customFormat="1" ht="15">
      <c r="A163" s="33"/>
      <c r="B163" s="202"/>
      <c r="C163" s="203"/>
      <c r="D163" s="204"/>
      <c r="F163" s="4"/>
      <c r="G163" s="35"/>
    </row>
    <row r="164" spans="1:7" s="2" customFormat="1" ht="15">
      <c r="A164" s="33"/>
      <c r="B164" s="202"/>
      <c r="C164" s="203"/>
      <c r="D164" s="204"/>
      <c r="F164" s="4"/>
      <c r="G164" s="35"/>
    </row>
    <row r="165" spans="1:7" s="2" customFormat="1" ht="15">
      <c r="A165" s="33"/>
      <c r="B165" s="205"/>
      <c r="C165" s="206"/>
      <c r="D165" s="207"/>
      <c r="F165" s="4"/>
      <c r="G165" s="35"/>
    </row>
    <row r="166" spans="1:7" s="2" customFormat="1" ht="6.75" customHeight="1" thickBot="1">
      <c r="A166" s="33"/>
      <c r="D166" s="3"/>
      <c r="F166" s="4"/>
      <c r="G166" s="35"/>
    </row>
    <row r="167" spans="1:7" s="2" customFormat="1" ht="13.5" thickBot="1">
      <c r="A167" s="33"/>
      <c r="B167" s="2" t="s">
        <v>23</v>
      </c>
      <c r="D167" s="3"/>
      <c r="E167" s="208" t="s">
        <v>2</v>
      </c>
      <c r="F167" s="53"/>
      <c r="G167" s="35"/>
    </row>
    <row r="168" spans="1:7" s="2" customFormat="1" ht="6.75" customHeight="1" thickBot="1">
      <c r="A168" s="33"/>
      <c r="D168" s="3"/>
      <c r="F168" s="4"/>
      <c r="G168" s="35"/>
    </row>
    <row r="169" spans="1:7" s="2" customFormat="1" ht="13.5" thickBot="1">
      <c r="A169" s="33"/>
      <c r="C169" s="34" t="s">
        <v>16</v>
      </c>
      <c r="D169" s="3"/>
      <c r="F169" s="17" t="str">
        <f>IF(F167=0," ",IF(F157="Yes",1,IF(F157="No",0,IF(F154/F167&gt;=1,1,IF(F154/F167&gt;=0.75,0.75,IF(F154/F167&gt;=0.5,0.5,IF(F154/F167&gt;=0.25,0.25,0)))))))</f>
        <v xml:space="preserve"> </v>
      </c>
      <c r="G169" s="35"/>
    </row>
    <row r="170" spans="1:7" s="2" customFormat="1"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196</v>
      </c>
      <c r="C172" s="40"/>
      <c r="D172" s="37"/>
      <c r="G172" s="38"/>
    </row>
    <row r="173" spans="1:7" s="44" customFormat="1" ht="12">
      <c r="A173" s="41"/>
      <c r="B173" s="171"/>
      <c r="C173" s="42"/>
      <c r="D173" s="43" t="s">
        <v>162</v>
      </c>
      <c r="F173" s="45"/>
      <c r="G173" s="46"/>
    </row>
    <row r="174" spans="1:7" s="32" customFormat="1" ht="6.75" customHeight="1" thickBot="1">
      <c r="A174" s="39"/>
      <c r="B174" s="16"/>
      <c r="C174" s="40"/>
      <c r="D174" s="37"/>
      <c r="F174" s="18"/>
      <c r="G174" s="38"/>
    </row>
    <row r="175" spans="1:7" s="2" customFormat="1" ht="13.5" thickBot="1">
      <c r="A175" s="33"/>
      <c r="B175" s="2" t="s">
        <v>19</v>
      </c>
      <c r="D175" s="3"/>
      <c r="E175" s="208" t="s">
        <v>2</v>
      </c>
      <c r="F175" s="177"/>
      <c r="G175" s="35"/>
    </row>
    <row r="176" spans="1:7" s="2" customFormat="1" ht="6.75" customHeight="1" thickBot="1">
      <c r="A176" s="33"/>
      <c r="D176" s="3"/>
      <c r="F176" s="4"/>
      <c r="G176" s="35"/>
    </row>
    <row r="177" spans="1:7" s="2" customFormat="1" ht="13.5" thickBot="1">
      <c r="A177" s="33"/>
      <c r="B177" s="2" t="s">
        <v>20</v>
      </c>
      <c r="D177" s="3"/>
      <c r="E177" s="208" t="s">
        <v>2</v>
      </c>
      <c r="F177" s="177"/>
      <c r="G177" s="35"/>
    </row>
    <row r="178" spans="1:7" s="2" customFormat="1" ht="6.75" customHeight="1" thickBot="1">
      <c r="A178" s="33"/>
      <c r="D178" s="3"/>
      <c r="F178" s="4"/>
      <c r="G178" s="35"/>
    </row>
    <row r="179" spans="1:7" s="2" customFormat="1" ht="13.5" thickBot="1">
      <c r="A179" s="33"/>
      <c r="C179" s="2" t="s">
        <v>14</v>
      </c>
      <c r="D179" s="3"/>
      <c r="F179" s="15" t="str">
        <f>IF(F177&gt;0,F175/F177,IF(F182&gt;0,F182,"N/A"))</f>
        <v>N/A</v>
      </c>
      <c r="G179" s="35"/>
    </row>
    <row r="180" spans="1:7" s="2" customFormat="1" ht="6.75" customHeight="1">
      <c r="A180" s="33"/>
      <c r="D180" s="3"/>
      <c r="F180" s="4"/>
      <c r="G180" s="35"/>
    </row>
    <row r="181" spans="1:7" s="2" customFormat="1" ht="13.5" thickBot="1">
      <c r="A181" s="33"/>
      <c r="B181" s="2" t="s">
        <v>21</v>
      </c>
      <c r="D181" s="3"/>
      <c r="F181" s="4"/>
      <c r="G181" s="35"/>
    </row>
    <row r="182" spans="1:7" s="2" customFormat="1" ht="13.5" thickBot="1">
      <c r="A182" s="33"/>
      <c r="B182" s="2" t="s">
        <v>22</v>
      </c>
      <c r="D182" s="3"/>
      <c r="E182" s="208" t="s">
        <v>2</v>
      </c>
      <c r="F182" s="14"/>
      <c r="G182" s="35"/>
    </row>
    <row r="183" spans="1:7" s="2" customFormat="1" ht="6.75" customHeight="1">
      <c r="A183" s="33"/>
      <c r="D183" s="3"/>
      <c r="F183" s="4"/>
      <c r="G183" s="35"/>
    </row>
    <row r="184" spans="1:7" s="2" customFormat="1" ht="15">
      <c r="A184" s="33"/>
      <c r="B184" s="199"/>
      <c r="C184" s="200"/>
      <c r="D184" s="201"/>
      <c r="F184" s="4"/>
      <c r="G184" s="35"/>
    </row>
    <row r="185" spans="1:7" s="2" customFormat="1" ht="15">
      <c r="A185" s="33"/>
      <c r="B185" s="202"/>
      <c r="C185" s="203"/>
      <c r="D185" s="204"/>
      <c r="F185" s="4"/>
      <c r="G185" s="35"/>
    </row>
    <row r="186" spans="1:7" s="2" customFormat="1" ht="15">
      <c r="A186" s="33"/>
      <c r="B186" s="202"/>
      <c r="C186" s="203"/>
      <c r="D186" s="204"/>
      <c r="F186" s="4"/>
      <c r="G186" s="35"/>
    </row>
    <row r="187" spans="1:7" s="2" customFormat="1" ht="15">
      <c r="A187" s="33"/>
      <c r="B187" s="202"/>
      <c r="C187" s="203"/>
      <c r="D187" s="204"/>
      <c r="F187" s="4"/>
      <c r="G187" s="35"/>
    </row>
    <row r="188" spans="1:7" s="2" customFormat="1" ht="15">
      <c r="A188" s="33"/>
      <c r="B188" s="202"/>
      <c r="C188" s="203"/>
      <c r="D188" s="204"/>
      <c r="F188" s="4"/>
      <c r="G188" s="35"/>
    </row>
    <row r="189" spans="1:7" s="2" customFormat="1" ht="15">
      <c r="A189" s="33"/>
      <c r="B189" s="202"/>
      <c r="C189" s="203"/>
      <c r="D189" s="204"/>
      <c r="F189" s="4"/>
      <c r="G189" s="35"/>
    </row>
    <row r="190" spans="1:7" s="2" customFormat="1" ht="15">
      <c r="A190" s="33"/>
      <c r="B190" s="205"/>
      <c r="C190" s="206"/>
      <c r="D190" s="207"/>
      <c r="F190" s="4"/>
      <c r="G190" s="35"/>
    </row>
    <row r="191" spans="1:7" s="2" customFormat="1" ht="6.75" customHeight="1" thickBot="1">
      <c r="A191" s="33"/>
      <c r="D191" s="3"/>
      <c r="F191" s="4"/>
      <c r="G191" s="35"/>
    </row>
    <row r="192" spans="1:7" s="2" customFormat="1" ht="13.5" thickBot="1">
      <c r="A192" s="33"/>
      <c r="B192" s="2" t="s">
        <v>23</v>
      </c>
      <c r="D192" s="3"/>
      <c r="E192" s="208" t="s">
        <v>2</v>
      </c>
      <c r="F192" s="53"/>
      <c r="G192" s="35"/>
    </row>
    <row r="193" spans="1:7" s="2" customFormat="1" ht="6.75" customHeight="1" thickBot="1">
      <c r="A193" s="33"/>
      <c r="D193" s="3"/>
      <c r="F193" s="4"/>
      <c r="G193" s="35"/>
    </row>
    <row r="194" spans="1:7" s="2" customFormat="1" ht="13.5" thickBot="1">
      <c r="A194" s="33"/>
      <c r="C194" s="34" t="s">
        <v>16</v>
      </c>
      <c r="D194" s="3"/>
      <c r="F194" s="17" t="str">
        <f>IF(F192=0," ",IF(F182="Yes",1,IF(F182="No",0,IF(F179/F192&gt;=1,1,IF(F179/F192&gt;=0.75,0.75,IF(F179/F192&gt;=0.5,0.5,IF(F179/F192&gt;=0.25,0.25,0)))))))</f>
        <v xml:space="preserve"> </v>
      </c>
      <c r="G194" s="35"/>
    </row>
    <row r="195" spans="1:7" s="2" customFormat="1" ht="15">
      <c r="A195" s="47"/>
      <c r="B195" s="48"/>
      <c r="C195" s="48"/>
      <c r="D195" s="49"/>
      <c r="E195" s="48"/>
      <c r="F195" s="50"/>
      <c r="G195" s="51"/>
    </row>
  </sheetData>
  <mergeCells count="6">
    <mergeCell ref="B184:D190"/>
    <mergeCell ref="B59:D65"/>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673"/>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152</v>
      </c>
    </row>
    <row r="6" ht="10.5" customHeight="1">
      <c r="A6" s="63"/>
    </row>
    <row r="7" ht="14.25">
      <c r="A7" s="10" t="s">
        <v>63</v>
      </c>
    </row>
    <row r="8" spans="1:2" ht="15" thickBot="1">
      <c r="A8" s="208"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153</v>
      </c>
      <c r="B13" s="68"/>
      <c r="C13" s="68"/>
      <c r="D13" s="69"/>
      <c r="E13" s="70"/>
      <c r="F13" s="71"/>
      <c r="G13" s="72"/>
    </row>
    <row r="14" spans="1:7" s="76" customFormat="1" ht="15.75" thickBot="1">
      <c r="A14" s="96" t="s">
        <v>102</v>
      </c>
      <c r="B14" s="63"/>
      <c r="C14" s="63"/>
      <c r="D14" s="75"/>
      <c r="F14" s="77"/>
      <c r="G14" s="78"/>
    </row>
    <row r="15" spans="1:7" s="76" customFormat="1" ht="13.5" customHeight="1" thickBot="1">
      <c r="A15" s="79"/>
      <c r="B15" s="10" t="str">
        <f>'Expand Primary Care Capacity'!B22</f>
        <v>Process Milestone: Pilot opening of weekend clinic sessions at one DPH primary care clinic</v>
      </c>
      <c r="C15" s="80"/>
      <c r="D15" s="75"/>
      <c r="F15" s="81" t="str">
        <f>'Expand Primary Care Capacity'!F29</f>
        <v>Yes</v>
      </c>
      <c r="G15" s="78"/>
    </row>
    <row r="16" spans="1:7" ht="6.75" customHeight="1" thickBot="1">
      <c r="A16" s="85"/>
      <c r="G16" s="86"/>
    </row>
    <row r="17" spans="1:7" ht="13.5" thickBot="1">
      <c r="A17" s="85"/>
      <c r="C17" s="82" t="s">
        <v>16</v>
      </c>
      <c r="F17" s="87">
        <f>'Expand Primary Care Capacity'!F44</f>
        <v>1</v>
      </c>
      <c r="G17" s="86"/>
    </row>
    <row r="18" spans="1:7" s="76" customFormat="1" ht="6.75" customHeight="1" thickBot="1">
      <c r="A18" s="79"/>
      <c r="B18" s="10"/>
      <c r="C18" s="80"/>
      <c r="D18" s="75"/>
      <c r="F18" s="77"/>
      <c r="G18" s="78"/>
    </row>
    <row r="19" spans="1:7" s="76" customFormat="1" ht="13.5" customHeight="1" thickBot="1">
      <c r="A19" s="79"/>
      <c r="B19" s="10" t="str">
        <f>'Expand Primary Care Capacity'!B47</f>
        <v xml:space="preserve">Process Milestone: Establish a centralized nurse advice line and primary care patient appointment unit </v>
      </c>
      <c r="C19" s="80"/>
      <c r="D19" s="75"/>
      <c r="F19" s="81" t="str">
        <f>'Expand Primary Care Capacity'!F54</f>
        <v>Yes</v>
      </c>
      <c r="G19" s="78"/>
    </row>
    <row r="20" spans="1:7" ht="6.75" customHeight="1" thickBot="1">
      <c r="A20" s="85"/>
      <c r="G20" s="86"/>
    </row>
    <row r="21" spans="1:7" ht="13.5" thickBot="1">
      <c r="A21" s="85"/>
      <c r="C21" s="82" t="s">
        <v>16</v>
      </c>
      <c r="F21" s="87">
        <f>'Expand Primary Care Capacity'!F69</f>
        <v>1</v>
      </c>
      <c r="G21" s="86"/>
    </row>
    <row r="22" spans="1:7" s="76" customFormat="1" ht="6.75" customHeight="1" thickBot="1">
      <c r="A22" s="79"/>
      <c r="B22" s="10"/>
      <c r="C22" s="80"/>
      <c r="D22" s="75"/>
      <c r="F22" s="77"/>
      <c r="G22" s="78"/>
    </row>
    <row r="23" spans="1:7" s="76" customFormat="1" ht="13.5" customHeight="1" thickBot="1">
      <c r="A23" s="79"/>
      <c r="B23" s="10" t="str">
        <f>'Expand Primary Care Capacity'!B72</f>
        <v>Process Milestone: ________________________________</v>
      </c>
      <c r="C23" s="80"/>
      <c r="D23" s="75"/>
      <c r="F23" s="81" t="str">
        <f>'Expand Primary Care Capacity'!F79</f>
        <v>N/A</v>
      </c>
      <c r="G23" s="78"/>
    </row>
    <row r="24" spans="1:7" ht="6.75" customHeight="1" thickBot="1">
      <c r="A24" s="85"/>
      <c r="G24" s="86"/>
    </row>
    <row r="25" spans="1:7" ht="13.5" thickBot="1">
      <c r="A25" s="85"/>
      <c r="C25" s="82" t="s">
        <v>16</v>
      </c>
      <c r="F25" s="87" t="str">
        <f>'Expand Primary Care Capacity'!F94</f>
        <v xml:space="preserve"> </v>
      </c>
      <c r="G25" s="86"/>
    </row>
    <row r="26" spans="1:7" s="76" customFormat="1" ht="6.75" customHeight="1" thickBot="1">
      <c r="A26" s="79"/>
      <c r="B26" s="10"/>
      <c r="C26" s="80"/>
      <c r="D26" s="75"/>
      <c r="F26" s="77"/>
      <c r="G26" s="78"/>
    </row>
    <row r="27" spans="1:7" s="76" customFormat="1" ht="13.5" customHeight="1" thickBot="1">
      <c r="A27" s="79"/>
      <c r="B27" s="10" t="str">
        <f>'Expand Primary Care Capacity'!B97</f>
        <v>Process Milestone: ________________________________</v>
      </c>
      <c r="C27" s="80"/>
      <c r="D27" s="75"/>
      <c r="F27" s="81" t="str">
        <f>'Expand Primary Care Capacity'!F104</f>
        <v>N/A</v>
      </c>
      <c r="G27" s="78"/>
    </row>
    <row r="28" spans="1:7" ht="6.75" customHeight="1" thickBot="1">
      <c r="A28" s="85"/>
      <c r="G28" s="86"/>
    </row>
    <row r="29" spans="1:7" ht="13.5" thickBot="1">
      <c r="A29" s="85"/>
      <c r="C29" s="82" t="s">
        <v>16</v>
      </c>
      <c r="F29" s="87" t="str">
        <f>'Expand Primary Care Capacity'!F119</f>
        <v xml:space="preserve"> </v>
      </c>
      <c r="G29" s="86"/>
    </row>
    <row r="30" spans="1:7" s="76" customFormat="1" ht="6.75" customHeight="1" thickBot="1">
      <c r="A30" s="79"/>
      <c r="B30" s="10"/>
      <c r="C30" s="80"/>
      <c r="D30" s="75"/>
      <c r="F30" s="77"/>
      <c r="G30" s="78"/>
    </row>
    <row r="31" spans="1:7" s="76" customFormat="1" ht="13.5" customHeight="1" thickBot="1">
      <c r="A31" s="79"/>
      <c r="B31" s="10" t="str">
        <f>'Expand Primary Care Capacity'!B122</f>
        <v>Process Milestone: ________________________________</v>
      </c>
      <c r="C31" s="80"/>
      <c r="D31" s="75"/>
      <c r="F31" s="81" t="str">
        <f>'Expand Primary Care Capacity'!F129</f>
        <v>N/A</v>
      </c>
      <c r="G31" s="78"/>
    </row>
    <row r="32" spans="1:7" ht="6.75" customHeight="1" thickBot="1">
      <c r="A32" s="85"/>
      <c r="G32" s="86"/>
    </row>
    <row r="33" spans="1:7" ht="13.5" thickBot="1">
      <c r="A33" s="85"/>
      <c r="C33" s="82" t="s">
        <v>16</v>
      </c>
      <c r="F33" s="87" t="str">
        <f>'Expand Primary Care Capacity'!F144</f>
        <v xml:space="preserve"> </v>
      </c>
      <c r="G33" s="86"/>
    </row>
    <row r="34" spans="1:7" s="76" customFormat="1" ht="6.75" customHeight="1" thickBot="1">
      <c r="A34" s="79"/>
      <c r="B34" s="10"/>
      <c r="C34" s="80"/>
      <c r="D34" s="75"/>
      <c r="F34" s="77"/>
      <c r="G34" s="78"/>
    </row>
    <row r="35" spans="1:7" s="76" customFormat="1" ht="13.5" customHeight="1" thickBot="1">
      <c r="A35" s="79"/>
      <c r="B35" s="10" t="str">
        <f>'Expand Primary Care Capacity'!B147</f>
        <v>Improvement Milestone: ________________________________</v>
      </c>
      <c r="C35" s="80"/>
      <c r="D35" s="75"/>
      <c r="F35" s="81" t="str">
        <f>'Expand Primary Care Capacity'!F154</f>
        <v>N/A</v>
      </c>
      <c r="G35" s="78"/>
    </row>
    <row r="36" spans="1:7" ht="6.75" customHeight="1" thickBot="1">
      <c r="A36" s="85"/>
      <c r="G36" s="86"/>
    </row>
    <row r="37" spans="1:7" ht="13.5" thickBot="1">
      <c r="A37" s="85"/>
      <c r="C37" s="82" t="s">
        <v>16</v>
      </c>
      <c r="F37" s="87" t="str">
        <f>'Expand Primary Care Capacity'!F169</f>
        <v xml:space="preserve"> </v>
      </c>
      <c r="G37" s="86"/>
    </row>
    <row r="38" spans="1:7" s="76" customFormat="1" ht="6.75" customHeight="1" thickBot="1">
      <c r="A38" s="79"/>
      <c r="B38" s="10"/>
      <c r="C38" s="80"/>
      <c r="D38" s="75"/>
      <c r="F38" s="77"/>
      <c r="G38" s="78"/>
    </row>
    <row r="39" spans="1:7" s="76" customFormat="1" ht="13.5" customHeight="1" thickBot="1">
      <c r="A39" s="79"/>
      <c r="B39" s="10" t="str">
        <f>'Expand Primary Care Capacity'!B172</f>
        <v>Improvement Milestone: ________________________________</v>
      </c>
      <c r="C39" s="80"/>
      <c r="D39" s="75"/>
      <c r="F39" s="81" t="str">
        <f>'Expand Primary Care Capacity'!F179</f>
        <v>N/A</v>
      </c>
      <c r="G39" s="78"/>
    </row>
    <row r="40" spans="1:7" ht="6.75" customHeight="1" thickBot="1">
      <c r="A40" s="85"/>
      <c r="G40" s="86"/>
    </row>
    <row r="41" spans="1:7" ht="13.5" thickBot="1">
      <c r="A41" s="85"/>
      <c r="C41" s="82" t="s">
        <v>16</v>
      </c>
      <c r="F41" s="87" t="str">
        <f>'Expand Primary Care Capacity'!F194</f>
        <v xml:space="preserve"> </v>
      </c>
      <c r="G41" s="86"/>
    </row>
    <row r="42" spans="1:7" s="76" customFormat="1" ht="6.75" customHeight="1" thickBot="1">
      <c r="A42" s="79"/>
      <c r="B42" s="10"/>
      <c r="C42" s="80"/>
      <c r="D42" s="75"/>
      <c r="F42" s="77"/>
      <c r="G42" s="78"/>
    </row>
    <row r="43" spans="1:7" s="76" customFormat="1" ht="13.5" customHeight="1" thickBot="1">
      <c r="A43" s="79"/>
      <c r="B43" s="10" t="str">
        <f>'Expand Primary Care Capacity'!B197</f>
        <v>Improvement Milestone: ________________________________</v>
      </c>
      <c r="C43" s="80"/>
      <c r="D43" s="75"/>
      <c r="F43" s="81" t="str">
        <f>'Expand Primary Care Capacity'!F204</f>
        <v>N/A</v>
      </c>
      <c r="G43" s="78"/>
    </row>
    <row r="44" spans="1:7" ht="6.75" customHeight="1" thickBot="1">
      <c r="A44" s="85"/>
      <c r="G44" s="86"/>
    </row>
    <row r="45" spans="1:7" ht="13.5" thickBot="1">
      <c r="A45" s="85"/>
      <c r="C45" s="82" t="s">
        <v>16</v>
      </c>
      <c r="F45" s="87" t="str">
        <f>'Expand Primary Care Capacity'!F219</f>
        <v xml:space="preserve"> </v>
      </c>
      <c r="G45" s="86"/>
    </row>
    <row r="46" spans="1:7" s="76" customFormat="1" ht="6.75" customHeight="1" thickBot="1">
      <c r="A46" s="79"/>
      <c r="B46" s="10"/>
      <c r="C46" s="80"/>
      <c r="D46" s="75"/>
      <c r="F46" s="77"/>
      <c r="G46" s="78"/>
    </row>
    <row r="47" spans="1:7" s="76" customFormat="1" ht="13.5" customHeight="1" thickBot="1">
      <c r="A47" s="79"/>
      <c r="B47" s="10" t="str">
        <f>'Expand Primary Care Capacity'!B222</f>
        <v>Improvement Milestone: ________________________________</v>
      </c>
      <c r="C47" s="80"/>
      <c r="D47" s="75"/>
      <c r="F47" s="81" t="str">
        <f>'Expand Primary Care Capacity'!F229</f>
        <v>N/A</v>
      </c>
      <c r="G47" s="78"/>
    </row>
    <row r="48" spans="1:7" ht="6.75" customHeight="1" thickBot="1">
      <c r="A48" s="85"/>
      <c r="G48" s="86"/>
    </row>
    <row r="49" spans="1:7" ht="13.5" thickBot="1">
      <c r="A49" s="85"/>
      <c r="C49" s="82" t="s">
        <v>16</v>
      </c>
      <c r="F49" s="87" t="str">
        <f>'Expand Primary Care Capacity'!F244</f>
        <v xml:space="preserve"> </v>
      </c>
      <c r="G49" s="86"/>
    </row>
    <row r="50" spans="1:7" s="76" customFormat="1" ht="6.75" customHeight="1" thickBot="1">
      <c r="A50" s="79"/>
      <c r="B50" s="10"/>
      <c r="C50" s="80"/>
      <c r="D50" s="75"/>
      <c r="F50" s="77"/>
      <c r="G50" s="78"/>
    </row>
    <row r="51" spans="1:7" s="76" customFormat="1" ht="13.5" customHeight="1" thickBot="1">
      <c r="A51" s="79"/>
      <c r="B51" s="10" t="str">
        <f>'Expand Primary Care Capacity'!B247</f>
        <v>Improvement Milestone: ________________________________</v>
      </c>
      <c r="C51" s="80"/>
      <c r="D51" s="75"/>
      <c r="F51" s="81" t="str">
        <f>'Expand Primary Care Capacity'!F254</f>
        <v>N/A</v>
      </c>
      <c r="G51" s="78"/>
    </row>
    <row r="52" spans="1:7" ht="6.75" customHeight="1" thickBot="1">
      <c r="A52" s="85"/>
      <c r="G52" s="86"/>
    </row>
    <row r="53" spans="1:7" ht="13.5" thickBot="1">
      <c r="A53" s="85"/>
      <c r="C53" s="82" t="s">
        <v>16</v>
      </c>
      <c r="F53" s="87" t="str">
        <f>'Expand Primary Care Capacity'!F269</f>
        <v xml:space="preserve"> </v>
      </c>
      <c r="G53" s="86"/>
    </row>
    <row r="54" spans="1:7" ht="13.5" thickBot="1">
      <c r="A54" s="85"/>
      <c r="C54" s="82"/>
      <c r="G54" s="86"/>
    </row>
    <row r="55" spans="1:7" ht="13.5" thickBot="1">
      <c r="A55" s="85"/>
      <c r="B55" s="5" t="s">
        <v>10</v>
      </c>
      <c r="C55" s="82"/>
      <c r="F55" s="88">
        <f>'Expand Primary Care Capacity'!F18</f>
        <v>7.015</v>
      </c>
      <c r="G55" s="86"/>
    </row>
    <row r="56" spans="1:7" ht="13.5" thickBot="1">
      <c r="A56" s="85"/>
      <c r="C56" s="82"/>
      <c r="G56" s="86"/>
    </row>
    <row r="57" spans="1:7" ht="13.5" thickBot="1">
      <c r="A57" s="85"/>
      <c r="B57" s="5" t="s">
        <v>70</v>
      </c>
      <c r="C57" s="82"/>
      <c r="F57" s="89">
        <f>SUM(F53,F49,F45,F41,F37,F33,F29,F25,F21,F17)</f>
        <v>2</v>
      </c>
      <c r="G57" s="86"/>
    </row>
    <row r="58" spans="1:7" ht="13.5" thickBot="1">
      <c r="A58" s="85"/>
      <c r="C58" s="82"/>
      <c r="G58" s="86"/>
    </row>
    <row r="59" spans="1:7" ht="13.5" thickBot="1">
      <c r="A59" s="85"/>
      <c r="B59" s="5" t="s">
        <v>71</v>
      </c>
      <c r="C59" s="82"/>
      <c r="F59" s="89">
        <f>COUNT(F53,F49,F45,F41,F37,F33,F29,F25,F21,F17)</f>
        <v>2</v>
      </c>
      <c r="G59" s="86"/>
    </row>
    <row r="60" spans="1:7" ht="13.5" thickBot="1">
      <c r="A60" s="85"/>
      <c r="C60" s="82"/>
      <c r="G60" s="86"/>
    </row>
    <row r="61" spans="1:7" ht="13.5" thickBot="1">
      <c r="A61" s="85"/>
      <c r="B61" s="5" t="s">
        <v>72</v>
      </c>
      <c r="C61" s="82"/>
      <c r="F61" s="90">
        <f>IF(F59=0," ",F57/F59)</f>
        <v>1</v>
      </c>
      <c r="G61" s="86"/>
    </row>
    <row r="62" spans="1:7" ht="13.5" thickBot="1">
      <c r="A62" s="85"/>
      <c r="C62" s="82"/>
      <c r="G62" s="86"/>
    </row>
    <row r="63" spans="1:7" ht="13.5" thickBot="1">
      <c r="A63" s="85"/>
      <c r="B63" s="5" t="s">
        <v>73</v>
      </c>
      <c r="C63" s="82"/>
      <c r="F63" s="88">
        <f>IF(F59=0," ",F61*F55)</f>
        <v>7.015</v>
      </c>
      <c r="G63" s="86"/>
    </row>
    <row r="64" spans="1:7" ht="13.5" thickBot="1">
      <c r="A64" s="85"/>
      <c r="C64" s="82"/>
      <c r="G64" s="86"/>
    </row>
    <row r="65" spans="1:7" ht="13.5" thickBot="1">
      <c r="A65" s="85"/>
      <c r="B65" s="5" t="s">
        <v>11</v>
      </c>
      <c r="C65" s="82"/>
      <c r="F65" s="91">
        <f>'Expand Primary Care Capacity'!F20</f>
        <v>7.015</v>
      </c>
      <c r="G65" s="86"/>
    </row>
    <row r="66" spans="1:7" ht="13.5" thickBot="1">
      <c r="A66" s="85"/>
      <c r="C66" s="82"/>
      <c r="G66" s="86"/>
    </row>
    <row r="67" spans="1:7" ht="13.5" thickBot="1">
      <c r="A67" s="85"/>
      <c r="B67" s="92" t="s">
        <v>74</v>
      </c>
      <c r="C67" s="82"/>
      <c r="F67" s="93">
        <f>IF(F59=0," ",F63-F65)</f>
        <v>0</v>
      </c>
      <c r="G67" s="86"/>
    </row>
    <row r="68" spans="1:7" s="76" customFormat="1" ht="12.75" customHeight="1">
      <c r="A68" s="79"/>
      <c r="B68" s="10"/>
      <c r="C68" s="80"/>
      <c r="D68" s="75"/>
      <c r="F68" s="77"/>
      <c r="G68" s="78"/>
    </row>
    <row r="69" spans="1:7" s="76" customFormat="1" ht="15.75" thickBot="1">
      <c r="A69" s="96" t="s">
        <v>103</v>
      </c>
      <c r="B69" s="63"/>
      <c r="C69" s="63"/>
      <c r="D69" s="75"/>
      <c r="F69" s="77"/>
      <c r="G69" s="78"/>
    </row>
    <row r="70" spans="1:7" s="76" customFormat="1" ht="13.5" customHeight="1" thickBot="1">
      <c r="A70" s="79"/>
      <c r="B70" s="10" t="str">
        <f>'Training Primary Care Workforce'!B22</f>
        <v>Process Milestone: Obtain approval from ACGME to increase number of primary care residents over 5 years</v>
      </c>
      <c r="C70" s="80"/>
      <c r="D70" s="75"/>
      <c r="F70" s="81" t="str">
        <f>'Training Primary Care Workforce'!F29</f>
        <v>Yes</v>
      </c>
      <c r="G70" s="78"/>
    </row>
    <row r="71" spans="1:7" ht="6.75" customHeight="1" thickBot="1">
      <c r="A71" s="85"/>
      <c r="G71" s="86"/>
    </row>
    <row r="72" spans="1:7" ht="13.5" thickBot="1">
      <c r="A72" s="85"/>
      <c r="C72" s="82" t="s">
        <v>16</v>
      </c>
      <c r="F72" s="87">
        <f>'Training Primary Care Workforce'!F44</f>
        <v>1</v>
      </c>
      <c r="G72" s="86"/>
    </row>
    <row r="73" spans="1:7" s="76" customFormat="1" ht="6.75" customHeight="1" thickBot="1">
      <c r="A73" s="79"/>
      <c r="B73" s="10"/>
      <c r="C73" s="80"/>
      <c r="D73" s="75"/>
      <c r="F73" s="77"/>
      <c r="G73" s="78"/>
    </row>
    <row r="74" spans="1:7" s="76" customFormat="1" ht="13.5" customHeight="1" thickBot="1">
      <c r="A74" s="79"/>
      <c r="B74" s="10" t="str">
        <f>'Training Primary Care Workforce'!B47</f>
        <v>Process Milestone: ________________________________</v>
      </c>
      <c r="C74" s="80"/>
      <c r="D74" s="75"/>
      <c r="F74" s="81" t="str">
        <f>'Training Primary Care Workforce'!F54</f>
        <v>N/A</v>
      </c>
      <c r="G74" s="78"/>
    </row>
    <row r="75" spans="1:7" ht="6.75" customHeight="1" thickBot="1">
      <c r="A75" s="85"/>
      <c r="G75" s="86"/>
    </row>
    <row r="76" spans="1:7" ht="13.5" thickBot="1">
      <c r="A76" s="85"/>
      <c r="C76" s="82" t="s">
        <v>16</v>
      </c>
      <c r="F76" s="87" t="str">
        <f>'Training Primary Care Workforce'!F69</f>
        <v xml:space="preserve"> </v>
      </c>
      <c r="G76" s="86"/>
    </row>
    <row r="77" spans="1:7" s="76" customFormat="1" ht="6.75" customHeight="1" thickBot="1">
      <c r="A77" s="79"/>
      <c r="B77" s="10"/>
      <c r="C77" s="80"/>
      <c r="D77" s="75"/>
      <c r="F77" s="77"/>
      <c r="G77" s="78"/>
    </row>
    <row r="78" spans="1:7" s="76" customFormat="1" ht="13.5" customHeight="1" thickBot="1">
      <c r="A78" s="79"/>
      <c r="B78" s="10" t="str">
        <f>'Training Primary Care Workforce'!B72</f>
        <v>Process Milestone: ________________________________</v>
      </c>
      <c r="C78" s="80"/>
      <c r="D78" s="75"/>
      <c r="F78" s="81" t="str">
        <f>'Training Primary Care Workforce'!F79</f>
        <v>N/A</v>
      </c>
      <c r="G78" s="78"/>
    </row>
    <row r="79" spans="1:7" ht="6.75" customHeight="1" thickBot="1">
      <c r="A79" s="85"/>
      <c r="G79" s="86"/>
    </row>
    <row r="80" spans="1:7" ht="13.5" thickBot="1">
      <c r="A80" s="85"/>
      <c r="C80" s="82" t="s">
        <v>16</v>
      </c>
      <c r="F80" s="87" t="str">
        <f>'Training Primary Care Workforce'!F94</f>
        <v xml:space="preserve"> </v>
      </c>
      <c r="G80" s="86"/>
    </row>
    <row r="81" spans="1:7" s="76" customFormat="1" ht="6.75" customHeight="1" thickBot="1">
      <c r="A81" s="79"/>
      <c r="B81" s="10"/>
      <c r="C81" s="80"/>
      <c r="D81" s="75"/>
      <c r="F81" s="77"/>
      <c r="G81" s="78"/>
    </row>
    <row r="82" spans="1:7" s="76" customFormat="1" ht="13.5" customHeight="1" thickBot="1">
      <c r="A82" s="79"/>
      <c r="B82" s="10" t="str">
        <f>'Training Primary Care Workforce'!B97</f>
        <v>Process Milestone: ________________________________</v>
      </c>
      <c r="C82" s="80"/>
      <c r="D82" s="75"/>
      <c r="F82" s="81" t="str">
        <f>'Training Primary Care Workforce'!F104</f>
        <v>N/A</v>
      </c>
      <c r="G82" s="78"/>
    </row>
    <row r="83" spans="1:7" ht="6.75" customHeight="1" thickBot="1">
      <c r="A83" s="85"/>
      <c r="G83" s="86"/>
    </row>
    <row r="84" spans="1:7" ht="13.5" thickBot="1">
      <c r="A84" s="85"/>
      <c r="C84" s="82" t="s">
        <v>16</v>
      </c>
      <c r="F84" s="87" t="str">
        <f>'Training Primary Care Workforce'!F144</f>
        <v xml:space="preserve"> </v>
      </c>
      <c r="G84" s="86"/>
    </row>
    <row r="85" spans="1:7" s="76" customFormat="1" ht="6.75" customHeight="1" thickBot="1">
      <c r="A85" s="79"/>
      <c r="B85" s="10"/>
      <c r="C85" s="80"/>
      <c r="D85" s="75"/>
      <c r="F85" s="77"/>
      <c r="G85" s="78"/>
    </row>
    <row r="86" spans="1:7" s="76" customFormat="1" ht="13.5" customHeight="1" thickBot="1">
      <c r="A86" s="79"/>
      <c r="B86" s="10" t="str">
        <f>'Training Primary Care Workforce'!B122</f>
        <v>Process Milestone: ________________________________</v>
      </c>
      <c r="C86" s="80"/>
      <c r="D86" s="75"/>
      <c r="F86" s="81" t="str">
        <f>'Training Primary Care Workforce'!F129</f>
        <v>N/A</v>
      </c>
      <c r="G86" s="78"/>
    </row>
    <row r="87" spans="1:7" ht="6.75" customHeight="1" thickBot="1">
      <c r="A87" s="85"/>
      <c r="G87" s="86"/>
    </row>
    <row r="88" spans="1:7" ht="13.5" thickBot="1">
      <c r="A88" s="85"/>
      <c r="C88" s="82" t="s">
        <v>16</v>
      </c>
      <c r="F88" s="87" t="str">
        <f>'Training Primary Care Workforce'!F144</f>
        <v xml:space="preserve"> </v>
      </c>
      <c r="G88" s="86"/>
    </row>
    <row r="89" spans="1:7" s="76" customFormat="1" ht="6.75" customHeight="1" thickBot="1">
      <c r="A89" s="79"/>
      <c r="B89" s="10"/>
      <c r="C89" s="80"/>
      <c r="D89" s="75"/>
      <c r="F89" s="77"/>
      <c r="G89" s="78"/>
    </row>
    <row r="90" spans="1:7" s="76" customFormat="1" ht="13.5" customHeight="1" thickBot="1">
      <c r="A90" s="79"/>
      <c r="B90" s="10" t="str">
        <f>'Training Primary Care Workforce'!B147</f>
        <v>Improvement Milestone: ________________________________</v>
      </c>
      <c r="C90" s="80"/>
      <c r="D90" s="75"/>
      <c r="F90" s="81" t="str">
        <f>'Training Primary Care Workforce'!F154</f>
        <v>N/A</v>
      </c>
      <c r="G90" s="78"/>
    </row>
    <row r="91" spans="1:7" ht="6.75" customHeight="1" thickBot="1">
      <c r="A91" s="85"/>
      <c r="G91" s="86"/>
    </row>
    <row r="92" spans="1:7" ht="13.5" thickBot="1">
      <c r="A92" s="85"/>
      <c r="C92" s="82" t="s">
        <v>16</v>
      </c>
      <c r="F92" s="87" t="str">
        <f>'Training Primary Care Workforce'!F169</f>
        <v xml:space="preserve"> </v>
      </c>
      <c r="G92" s="86"/>
    </row>
    <row r="93" spans="1:7" s="76" customFormat="1" ht="6.75" customHeight="1" thickBot="1">
      <c r="A93" s="79"/>
      <c r="B93" s="10"/>
      <c r="C93" s="80"/>
      <c r="D93" s="75"/>
      <c r="F93" s="77"/>
      <c r="G93" s="78"/>
    </row>
    <row r="94" spans="1:7" s="76" customFormat="1" ht="13.5" customHeight="1" thickBot="1">
      <c r="A94" s="79"/>
      <c r="B94" s="10" t="str">
        <f>'Training Primary Care Workforce'!B172</f>
        <v>Improvement Milestone: ________________________________</v>
      </c>
      <c r="C94" s="80"/>
      <c r="D94" s="75"/>
      <c r="F94" s="81" t="str">
        <f>'Training Primary Care Workforce'!F179</f>
        <v>N/A</v>
      </c>
      <c r="G94" s="78"/>
    </row>
    <row r="95" spans="1:7" ht="6.75" customHeight="1" thickBot="1">
      <c r="A95" s="85"/>
      <c r="G95" s="86"/>
    </row>
    <row r="96" spans="1:7" ht="13.5" thickBot="1">
      <c r="A96" s="85"/>
      <c r="C96" s="82" t="s">
        <v>16</v>
      </c>
      <c r="F96" s="87" t="str">
        <f>'Training Primary Care Workforce'!F194</f>
        <v xml:space="preserve"> </v>
      </c>
      <c r="G96" s="86"/>
    </row>
    <row r="97" spans="1:7" s="76" customFormat="1" ht="6.75" customHeight="1" thickBot="1">
      <c r="A97" s="79"/>
      <c r="B97" s="10"/>
      <c r="C97" s="80"/>
      <c r="D97" s="75"/>
      <c r="F97" s="77"/>
      <c r="G97" s="78"/>
    </row>
    <row r="98" spans="1:7" s="76" customFormat="1" ht="13.5" customHeight="1" thickBot="1">
      <c r="A98" s="79"/>
      <c r="B98" s="10" t="str">
        <f>'Training Primary Care Workforce'!B197</f>
        <v>Improvement Milestone: ________________________________</v>
      </c>
      <c r="C98" s="80"/>
      <c r="D98" s="75"/>
      <c r="F98" s="81" t="str">
        <f>'Training Primary Care Workforce'!F204</f>
        <v>N/A</v>
      </c>
      <c r="G98" s="78"/>
    </row>
    <row r="99" spans="1:7" ht="6.75" customHeight="1" thickBot="1">
      <c r="A99" s="85"/>
      <c r="G99" s="86"/>
    </row>
    <row r="100" spans="1:7" ht="13.5" thickBot="1">
      <c r="A100" s="85"/>
      <c r="C100" s="82" t="s">
        <v>16</v>
      </c>
      <c r="F100" s="87" t="str">
        <f>'Training Primary Care Workforce'!F219</f>
        <v xml:space="preserve"> </v>
      </c>
      <c r="G100" s="86"/>
    </row>
    <row r="101" spans="1:7" s="76" customFormat="1" ht="6.75" customHeight="1" thickBot="1">
      <c r="A101" s="79"/>
      <c r="B101" s="10"/>
      <c r="C101" s="80"/>
      <c r="D101" s="75"/>
      <c r="F101" s="77"/>
      <c r="G101" s="78"/>
    </row>
    <row r="102" spans="1:7" s="76" customFormat="1" ht="13.5" customHeight="1" thickBot="1">
      <c r="A102" s="79"/>
      <c r="B102" s="10" t="str">
        <f>'Training Primary Care Workforce'!B222</f>
        <v>Improvement Milestone: ________________________________</v>
      </c>
      <c r="C102" s="80"/>
      <c r="D102" s="75"/>
      <c r="F102" s="81" t="str">
        <f>'Training Primary Care Workforce'!F229</f>
        <v>N/A</v>
      </c>
      <c r="G102" s="78"/>
    </row>
    <row r="103" spans="1:7" ht="6.75" customHeight="1" thickBot="1">
      <c r="A103" s="85"/>
      <c r="G103" s="86"/>
    </row>
    <row r="104" spans="1:7" ht="13.5" thickBot="1">
      <c r="A104" s="85"/>
      <c r="C104" s="82" t="s">
        <v>16</v>
      </c>
      <c r="F104" s="87" t="str">
        <f>'Training Primary Care Workforce'!F244</f>
        <v xml:space="preserve"> </v>
      </c>
      <c r="G104" s="86"/>
    </row>
    <row r="105" spans="1:7" s="76" customFormat="1" ht="6.75" customHeight="1" thickBot="1">
      <c r="A105" s="79"/>
      <c r="B105" s="10"/>
      <c r="C105" s="80"/>
      <c r="D105" s="75"/>
      <c r="F105" s="77"/>
      <c r="G105" s="78"/>
    </row>
    <row r="106" spans="1:7" s="76" customFormat="1" ht="13.5" customHeight="1" thickBot="1">
      <c r="A106" s="79"/>
      <c r="B106" s="10" t="str">
        <f>'Training Primary Care Workforce'!B247</f>
        <v>Improvement Milestone: ________________________________</v>
      </c>
      <c r="C106" s="80"/>
      <c r="D106" s="75"/>
      <c r="F106" s="81" t="str">
        <f>'Training Primary Care Workforce'!F254</f>
        <v>N/A</v>
      </c>
      <c r="G106" s="78"/>
    </row>
    <row r="107" spans="1:7" ht="6.75" customHeight="1" thickBot="1">
      <c r="A107" s="85"/>
      <c r="G107" s="86"/>
    </row>
    <row r="108" spans="1:7" ht="13.5" thickBot="1">
      <c r="A108" s="85"/>
      <c r="C108" s="82" t="s">
        <v>16</v>
      </c>
      <c r="F108" s="87" t="str">
        <f>'Training Primary Care Workforce'!F269</f>
        <v xml:space="preserve"> </v>
      </c>
      <c r="G108" s="86"/>
    </row>
    <row r="109" spans="1:7" ht="13.5" thickBot="1">
      <c r="A109" s="85"/>
      <c r="C109" s="82"/>
      <c r="G109" s="86"/>
    </row>
    <row r="110" spans="1:7" ht="13.5" thickBot="1">
      <c r="A110" s="85"/>
      <c r="B110" s="5" t="s">
        <v>10</v>
      </c>
      <c r="C110" s="82"/>
      <c r="F110" s="88">
        <f>'Training Primary Care Workforce'!F18</f>
        <v>7.015</v>
      </c>
      <c r="G110" s="86"/>
    </row>
    <row r="111" spans="1:7" ht="13.5" thickBot="1">
      <c r="A111" s="85"/>
      <c r="C111" s="82"/>
      <c r="G111" s="86"/>
    </row>
    <row r="112" spans="1:7" ht="13.5" thickBot="1">
      <c r="A112" s="85"/>
      <c r="B112" s="5" t="s">
        <v>70</v>
      </c>
      <c r="C112" s="82"/>
      <c r="F112" s="89">
        <f>SUM(F108,F104,F100,F96,F92,F88,F84,F80,F76,F72)</f>
        <v>1</v>
      </c>
      <c r="G112" s="86"/>
    </row>
    <row r="113" spans="1:7" ht="13.5" thickBot="1">
      <c r="A113" s="85"/>
      <c r="C113" s="82"/>
      <c r="G113" s="86"/>
    </row>
    <row r="114" spans="1:7" ht="13.5" thickBot="1">
      <c r="A114" s="85"/>
      <c r="B114" s="5" t="s">
        <v>71</v>
      </c>
      <c r="C114" s="82"/>
      <c r="F114" s="89">
        <f>COUNT(F108,F104,F100,F96,F92,F88,F84,F80,F76,F72)</f>
        <v>1</v>
      </c>
      <c r="G114" s="86"/>
    </row>
    <row r="115" spans="1:7" ht="13.5" thickBot="1">
      <c r="A115" s="85"/>
      <c r="C115" s="82"/>
      <c r="G115" s="86"/>
    </row>
    <row r="116" spans="1:7" ht="13.5" thickBot="1">
      <c r="A116" s="85"/>
      <c r="B116" s="5" t="s">
        <v>72</v>
      </c>
      <c r="C116" s="82"/>
      <c r="F116" s="90">
        <f>IF(F114=0," ",F112/F114)</f>
        <v>1</v>
      </c>
      <c r="G116" s="86"/>
    </row>
    <row r="117" spans="1:7" ht="13.5" thickBot="1">
      <c r="A117" s="85"/>
      <c r="C117" s="82"/>
      <c r="G117" s="86"/>
    </row>
    <row r="118" spans="1:7" ht="13.5" thickBot="1">
      <c r="A118" s="85"/>
      <c r="B118" s="5" t="s">
        <v>73</v>
      </c>
      <c r="C118" s="82"/>
      <c r="F118" s="88">
        <f>IF(F114=0," ",F116*F110)</f>
        <v>7.015</v>
      </c>
      <c r="G118" s="86"/>
    </row>
    <row r="119" spans="1:7" ht="13.5" thickBot="1">
      <c r="A119" s="85"/>
      <c r="C119" s="82"/>
      <c r="G119" s="86"/>
    </row>
    <row r="120" spans="1:7" ht="13.5" thickBot="1">
      <c r="A120" s="85"/>
      <c r="B120" s="5" t="s">
        <v>11</v>
      </c>
      <c r="C120" s="82"/>
      <c r="F120" s="91">
        <f>'Training Primary Care Workforce'!F20</f>
        <v>7.015</v>
      </c>
      <c r="G120" s="86"/>
    </row>
    <row r="121" spans="1:7" ht="13.5" thickBot="1">
      <c r="A121" s="85"/>
      <c r="C121" s="82"/>
      <c r="G121" s="86"/>
    </row>
    <row r="122" spans="1:7" ht="13.5" thickBot="1">
      <c r="A122" s="85"/>
      <c r="B122" s="92" t="s">
        <v>74</v>
      </c>
      <c r="C122" s="82"/>
      <c r="F122" s="93">
        <f>IF(F114=0," ",F118-F120)</f>
        <v>0</v>
      </c>
      <c r="G122" s="86"/>
    </row>
    <row r="123" spans="1:7" s="76" customFormat="1" ht="12.75" customHeight="1">
      <c r="A123" s="79"/>
      <c r="B123" s="10"/>
      <c r="C123" s="80"/>
      <c r="D123" s="75"/>
      <c r="F123" s="77"/>
      <c r="G123" s="78"/>
    </row>
    <row r="124" spans="1:7" s="76" customFormat="1" ht="15.75" thickBot="1">
      <c r="A124" s="96" t="s">
        <v>104</v>
      </c>
      <c r="B124" s="63"/>
      <c r="C124" s="63"/>
      <c r="D124" s="75"/>
      <c r="F124" s="77"/>
      <c r="G124" s="78"/>
    </row>
    <row r="125" spans="1:7" s="76" customFormat="1" ht="13.5" customHeight="1" thickBot="1">
      <c r="A125" s="79"/>
      <c r="B125" s="10" t="str">
        <f>'Registry Functionality'!B22</f>
        <v>Process Milestone: ________________________________</v>
      </c>
      <c r="C125" s="80"/>
      <c r="D125" s="75"/>
      <c r="F125" s="81" t="str">
        <f>'Registry Functionality'!F29</f>
        <v>N/A</v>
      </c>
      <c r="G125" s="78"/>
    </row>
    <row r="126" spans="1:7" ht="6.75" customHeight="1" thickBot="1">
      <c r="A126" s="85"/>
      <c r="G126" s="86"/>
    </row>
    <row r="127" spans="1:7" ht="13.5" thickBot="1">
      <c r="A127" s="85"/>
      <c r="C127" s="82" t="s">
        <v>16</v>
      </c>
      <c r="F127" s="87" t="str">
        <f>'Registry Functionality'!F44</f>
        <v xml:space="preserve"> </v>
      </c>
      <c r="G127" s="86"/>
    </row>
    <row r="128" spans="1:7" s="76" customFormat="1" ht="6.75" customHeight="1" thickBot="1">
      <c r="A128" s="79"/>
      <c r="B128" s="10"/>
      <c r="C128" s="80"/>
      <c r="D128" s="75"/>
      <c r="F128" s="77"/>
      <c r="G128" s="78"/>
    </row>
    <row r="129" spans="1:7" s="76" customFormat="1" ht="13.5" customHeight="1" thickBot="1">
      <c r="A129" s="79"/>
      <c r="B129" s="10" t="str">
        <f>'Registry Functionality'!B47</f>
        <v>Process Milestone: ________________________________</v>
      </c>
      <c r="C129" s="80"/>
      <c r="D129" s="75"/>
      <c r="F129" s="81" t="str">
        <f>'Registry Functionality'!F54</f>
        <v>N/A</v>
      </c>
      <c r="G129" s="78"/>
    </row>
    <row r="130" spans="1:7" ht="6.75" customHeight="1" thickBot="1">
      <c r="A130" s="85"/>
      <c r="G130" s="86"/>
    </row>
    <row r="131" spans="1:7" ht="13.5" thickBot="1">
      <c r="A131" s="85"/>
      <c r="C131" s="82" t="s">
        <v>16</v>
      </c>
      <c r="F131" s="87" t="str">
        <f>'Registry Functionality'!F69</f>
        <v xml:space="preserve"> </v>
      </c>
      <c r="G131" s="86"/>
    </row>
    <row r="132" spans="1:7" s="76" customFormat="1" ht="6.75" customHeight="1" thickBot="1">
      <c r="A132" s="79"/>
      <c r="B132" s="10"/>
      <c r="C132" s="80"/>
      <c r="D132" s="75"/>
      <c r="F132" s="77"/>
      <c r="G132" s="78"/>
    </row>
    <row r="133" spans="1:7" s="76" customFormat="1" ht="13.5" customHeight="1" thickBot="1">
      <c r="A133" s="79"/>
      <c r="B133" s="10" t="str">
        <f>'Registry Functionality'!B72</f>
        <v>Process Milestone: ________________________________</v>
      </c>
      <c r="C133" s="80"/>
      <c r="D133" s="75"/>
      <c r="F133" s="81" t="str">
        <f>'Registry Functionality'!F79</f>
        <v>N/A</v>
      </c>
      <c r="G133" s="78"/>
    </row>
    <row r="134" spans="1:7" ht="6.75" customHeight="1" thickBot="1">
      <c r="A134" s="85"/>
      <c r="G134" s="86"/>
    </row>
    <row r="135" spans="1:7" ht="13.5" thickBot="1">
      <c r="A135" s="85"/>
      <c r="C135" s="82" t="s">
        <v>16</v>
      </c>
      <c r="F135" s="87" t="str">
        <f>'Registry Functionality'!F94</f>
        <v xml:space="preserve"> </v>
      </c>
      <c r="G135" s="86"/>
    </row>
    <row r="136" spans="1:7" s="76" customFormat="1" ht="6.75" customHeight="1" thickBot="1">
      <c r="A136" s="79"/>
      <c r="B136" s="10"/>
      <c r="C136" s="80"/>
      <c r="D136" s="75"/>
      <c r="F136" s="77"/>
      <c r="G136" s="78"/>
    </row>
    <row r="137" spans="1:7" s="76" customFormat="1" ht="13.5" customHeight="1" thickBot="1">
      <c r="A137" s="79"/>
      <c r="B137" s="10" t="str">
        <f>'Registry Functionality'!B97</f>
        <v>Process Milestone: ________________________________</v>
      </c>
      <c r="C137" s="80"/>
      <c r="D137" s="75"/>
      <c r="F137" s="81" t="str">
        <f>'Registry Functionality'!F104</f>
        <v>N/A</v>
      </c>
      <c r="G137" s="78"/>
    </row>
    <row r="138" spans="1:7" ht="6.75" customHeight="1" thickBot="1">
      <c r="A138" s="85"/>
      <c r="G138" s="86"/>
    </row>
    <row r="139" spans="1:7" ht="13.5" thickBot="1">
      <c r="A139" s="85"/>
      <c r="C139" s="82" t="s">
        <v>16</v>
      </c>
      <c r="F139" s="87" t="str">
        <f>'Registry Functionality'!F119</f>
        <v xml:space="preserve"> </v>
      </c>
      <c r="G139" s="86"/>
    </row>
    <row r="140" spans="1:7" s="76" customFormat="1" ht="6.75" customHeight="1" thickBot="1">
      <c r="A140" s="79"/>
      <c r="B140" s="10"/>
      <c r="C140" s="80"/>
      <c r="D140" s="75"/>
      <c r="F140" s="77"/>
      <c r="G140" s="78"/>
    </row>
    <row r="141" spans="1:7" s="76" customFormat="1" ht="13.5" customHeight="1" thickBot="1">
      <c r="A141" s="79"/>
      <c r="B141" s="10" t="str">
        <f>'Registry Functionality'!B122</f>
        <v>Process Milestone: ________________________________</v>
      </c>
      <c r="C141" s="80"/>
      <c r="D141" s="75"/>
      <c r="F141" s="81" t="str">
        <f>'Registry Functionality'!F129</f>
        <v>N/A</v>
      </c>
      <c r="G141" s="78"/>
    </row>
    <row r="142" spans="1:7" ht="6.75" customHeight="1" thickBot="1">
      <c r="A142" s="85"/>
      <c r="G142" s="86"/>
    </row>
    <row r="143" spans="1:7" ht="13.5" thickBot="1">
      <c r="A143" s="85"/>
      <c r="C143" s="82" t="s">
        <v>16</v>
      </c>
      <c r="F143" s="87" t="str">
        <f>'Registry Functionality'!F144</f>
        <v xml:space="preserve"> </v>
      </c>
      <c r="G143" s="86"/>
    </row>
    <row r="144" spans="1:7" s="76" customFormat="1" ht="6.75" customHeight="1" thickBot="1">
      <c r="A144" s="79"/>
      <c r="B144" s="10"/>
      <c r="C144" s="80"/>
      <c r="D144" s="75"/>
      <c r="F144" s="77"/>
      <c r="G144" s="78"/>
    </row>
    <row r="145" spans="1:7" s="76" customFormat="1" ht="13.5" customHeight="1" thickBot="1">
      <c r="A145" s="79"/>
      <c r="B145" s="10" t="str">
        <f>'Registry Functionality'!B147</f>
        <v>Improvement Milestone: ________________________________</v>
      </c>
      <c r="C145" s="80"/>
      <c r="D145" s="75"/>
      <c r="F145" s="81" t="str">
        <f>'Registry Functionality'!F154</f>
        <v>N/A</v>
      </c>
      <c r="G145" s="78"/>
    </row>
    <row r="146" spans="1:7" ht="6.75" customHeight="1" thickBot="1">
      <c r="A146" s="85"/>
      <c r="G146" s="86"/>
    </row>
    <row r="147" spans="1:7" ht="13.5" thickBot="1">
      <c r="A147" s="85"/>
      <c r="C147" s="82" t="s">
        <v>16</v>
      </c>
      <c r="F147" s="87" t="str">
        <f>'Registry Functionality'!F169</f>
        <v xml:space="preserve"> </v>
      </c>
      <c r="G147" s="86"/>
    </row>
    <row r="148" spans="1:7" s="76" customFormat="1" ht="6.75" customHeight="1" thickBot="1">
      <c r="A148" s="79"/>
      <c r="B148" s="10"/>
      <c r="C148" s="80"/>
      <c r="D148" s="75"/>
      <c r="F148" s="77"/>
      <c r="G148" s="78"/>
    </row>
    <row r="149" spans="1:7" s="76" customFormat="1" ht="13.5" customHeight="1" thickBot="1">
      <c r="A149" s="79"/>
      <c r="B149" s="10" t="str">
        <f>'Registry Functionality'!B172</f>
        <v>Improvement Milestone: ________________________________</v>
      </c>
      <c r="C149" s="80"/>
      <c r="D149" s="75"/>
      <c r="F149" s="81" t="str">
        <f>'Registry Functionality'!F179</f>
        <v>N/A</v>
      </c>
      <c r="G149" s="78"/>
    </row>
    <row r="150" spans="1:7" ht="6.75" customHeight="1" thickBot="1">
      <c r="A150" s="85"/>
      <c r="G150" s="86"/>
    </row>
    <row r="151" spans="1:7" ht="13.5" thickBot="1">
      <c r="A151" s="85"/>
      <c r="C151" s="82" t="s">
        <v>16</v>
      </c>
      <c r="F151" s="87" t="str">
        <f>'Registry Functionality'!F194</f>
        <v xml:space="preserve"> </v>
      </c>
      <c r="G151" s="86"/>
    </row>
    <row r="152" spans="1:7" s="76" customFormat="1" ht="6.75" customHeight="1" thickBot="1">
      <c r="A152" s="79"/>
      <c r="B152" s="10"/>
      <c r="C152" s="80"/>
      <c r="D152" s="75"/>
      <c r="F152" s="77"/>
      <c r="G152" s="78"/>
    </row>
    <row r="153" spans="1:7" s="76" customFormat="1" ht="13.5" customHeight="1" thickBot="1">
      <c r="A153" s="79"/>
      <c r="B153" s="10" t="str">
        <f>'Registry Functionality'!B197</f>
        <v>Improvement Milestone: ________________________________</v>
      </c>
      <c r="C153" s="80"/>
      <c r="D153" s="75"/>
      <c r="F153" s="81" t="str">
        <f>'Registry Functionality'!F204</f>
        <v>N/A</v>
      </c>
      <c r="G153" s="78"/>
    </row>
    <row r="154" spans="1:7" ht="6.75" customHeight="1" thickBot="1">
      <c r="A154" s="85"/>
      <c r="G154" s="86"/>
    </row>
    <row r="155" spans="1:7" ht="13.5" thickBot="1">
      <c r="A155" s="85"/>
      <c r="C155" s="82" t="s">
        <v>16</v>
      </c>
      <c r="F155" s="87" t="str">
        <f>'Registry Functionality'!F219</f>
        <v xml:space="preserve"> </v>
      </c>
      <c r="G155" s="86"/>
    </row>
    <row r="156" spans="1:7" s="76" customFormat="1" ht="6.75" customHeight="1" thickBot="1">
      <c r="A156" s="79"/>
      <c r="B156" s="10"/>
      <c r="C156" s="80"/>
      <c r="D156" s="75"/>
      <c r="F156" s="77"/>
      <c r="G156" s="78"/>
    </row>
    <row r="157" spans="1:7" s="76" customFormat="1" ht="13.5" customHeight="1" thickBot="1">
      <c r="A157" s="79"/>
      <c r="B157" s="10" t="str">
        <f>'Registry Functionality'!B222</f>
        <v>Improvement Milestone: ________________________________</v>
      </c>
      <c r="C157" s="80"/>
      <c r="D157" s="75"/>
      <c r="F157" s="81" t="str">
        <f>'Registry Functionality'!F229</f>
        <v>N/A</v>
      </c>
      <c r="G157" s="78"/>
    </row>
    <row r="158" spans="1:7" ht="6.75" customHeight="1" thickBot="1">
      <c r="A158" s="85"/>
      <c r="G158" s="86"/>
    </row>
    <row r="159" spans="1:7" ht="13.5" thickBot="1">
      <c r="A159" s="85"/>
      <c r="C159" s="82" t="s">
        <v>16</v>
      </c>
      <c r="F159" s="87" t="str">
        <f>'Registry Functionality'!F244</f>
        <v xml:space="preserve"> </v>
      </c>
      <c r="G159" s="86"/>
    </row>
    <row r="160" spans="1:7" s="76" customFormat="1" ht="6.75" customHeight="1" thickBot="1">
      <c r="A160" s="79"/>
      <c r="B160" s="10"/>
      <c r="C160" s="80"/>
      <c r="D160" s="75"/>
      <c r="F160" s="77"/>
      <c r="G160" s="78"/>
    </row>
    <row r="161" spans="1:7" s="76" customFormat="1" ht="13.5" customHeight="1" thickBot="1">
      <c r="A161" s="79"/>
      <c r="B161" s="10" t="str">
        <f>'Registry Functionality'!B247</f>
        <v>Improvement Milestone: ________________________________</v>
      </c>
      <c r="C161" s="80"/>
      <c r="D161" s="75"/>
      <c r="F161" s="81" t="str">
        <f>'Registry Functionality'!F254</f>
        <v>N/A</v>
      </c>
      <c r="G161" s="78"/>
    </row>
    <row r="162" spans="1:7" ht="6.75" customHeight="1" thickBot="1">
      <c r="A162" s="85"/>
      <c r="G162" s="86"/>
    </row>
    <row r="163" spans="1:7" ht="13.5" thickBot="1">
      <c r="A163" s="85"/>
      <c r="C163" s="82" t="s">
        <v>16</v>
      </c>
      <c r="F163" s="87" t="str">
        <f>'Registry Functionality'!F269</f>
        <v xml:space="preserve"> </v>
      </c>
      <c r="G163" s="86"/>
    </row>
    <row r="164" spans="1:7" ht="13.5" thickBot="1">
      <c r="A164" s="85"/>
      <c r="C164" s="82"/>
      <c r="G164" s="86"/>
    </row>
    <row r="165" spans="1:7" ht="13.5" thickBot="1">
      <c r="A165" s="85"/>
      <c r="B165" s="5" t="s">
        <v>10</v>
      </c>
      <c r="C165" s="82"/>
      <c r="F165" s="88">
        <f>'Registry Functionality'!F18</f>
        <v>0</v>
      </c>
      <c r="G165" s="86"/>
    </row>
    <row r="166" spans="1:7" ht="13.5" thickBot="1">
      <c r="A166" s="85"/>
      <c r="C166" s="82"/>
      <c r="G166" s="86"/>
    </row>
    <row r="167" spans="1:7" ht="13.5" thickBot="1">
      <c r="A167" s="85"/>
      <c r="B167" s="5" t="s">
        <v>70</v>
      </c>
      <c r="C167" s="82"/>
      <c r="F167" s="89">
        <f>SUM(F163,F159,F155,F151,F147,F143,F139,F135,F131,F127)</f>
        <v>0</v>
      </c>
      <c r="G167" s="86"/>
    </row>
    <row r="168" spans="1:7" ht="13.5" thickBot="1">
      <c r="A168" s="85"/>
      <c r="C168" s="82"/>
      <c r="G168" s="86"/>
    </row>
    <row r="169" spans="1:7" ht="13.5" thickBot="1">
      <c r="A169" s="85"/>
      <c r="B169" s="5" t="s">
        <v>71</v>
      </c>
      <c r="C169" s="82"/>
      <c r="F169" s="89">
        <f>COUNT(F163,F159,F155,F151,F147,F143,F139,F135,F131,F127)</f>
        <v>0</v>
      </c>
      <c r="G169" s="86"/>
    </row>
    <row r="170" spans="1:7" ht="13.5" thickBot="1">
      <c r="A170" s="85"/>
      <c r="C170" s="82"/>
      <c r="G170" s="86"/>
    </row>
    <row r="171" spans="1:7" ht="13.5" thickBot="1">
      <c r="A171" s="85"/>
      <c r="B171" s="5" t="s">
        <v>72</v>
      </c>
      <c r="C171" s="82"/>
      <c r="F171" s="90" t="str">
        <f>IF(F169=0," ",F167/F169)</f>
        <v xml:space="preserve"> </v>
      </c>
      <c r="G171" s="86"/>
    </row>
    <row r="172" spans="1:7" ht="13.5" thickBot="1">
      <c r="A172" s="85"/>
      <c r="C172" s="82"/>
      <c r="G172" s="86"/>
    </row>
    <row r="173" spans="1:7" ht="13.5" thickBot="1">
      <c r="A173" s="85"/>
      <c r="B173" s="5" t="s">
        <v>73</v>
      </c>
      <c r="C173" s="82"/>
      <c r="F173" s="88" t="str">
        <f>IF(F169=0," ",F171*F165)</f>
        <v xml:space="preserve"> </v>
      </c>
      <c r="G173" s="86"/>
    </row>
    <row r="174" spans="1:7" ht="13.5" thickBot="1">
      <c r="A174" s="85"/>
      <c r="C174" s="82"/>
      <c r="G174" s="86"/>
    </row>
    <row r="175" spans="1:7" ht="13.5" thickBot="1">
      <c r="A175" s="85"/>
      <c r="B175" s="5" t="s">
        <v>11</v>
      </c>
      <c r="C175" s="82"/>
      <c r="F175" s="91">
        <f>'Registry Functionality'!F20</f>
        <v>0</v>
      </c>
      <c r="G175" s="86"/>
    </row>
    <row r="176" spans="1:7" ht="13.5" thickBot="1">
      <c r="A176" s="85"/>
      <c r="C176" s="82"/>
      <c r="G176" s="86"/>
    </row>
    <row r="177" spans="1:7" ht="13.5" thickBot="1">
      <c r="A177" s="85"/>
      <c r="B177" s="92" t="s">
        <v>74</v>
      </c>
      <c r="C177" s="82"/>
      <c r="F177" s="93" t="str">
        <f>IF(F169=0," ",F173-F175)</f>
        <v xml:space="preserve"> </v>
      </c>
      <c r="G177" s="86"/>
    </row>
    <row r="178" spans="1:7" s="76" customFormat="1" ht="12.75" customHeight="1">
      <c r="A178" s="79"/>
      <c r="B178" s="10"/>
      <c r="C178" s="80"/>
      <c r="D178" s="75"/>
      <c r="F178" s="77"/>
      <c r="G178" s="78"/>
    </row>
    <row r="179" spans="1:7" s="76" customFormat="1" ht="15.75" thickBot="1">
      <c r="A179" s="96" t="s">
        <v>105</v>
      </c>
      <c r="B179" s="63"/>
      <c r="C179" s="63"/>
      <c r="D179" s="75"/>
      <c r="F179" s="77"/>
      <c r="G179" s="78"/>
    </row>
    <row r="180" spans="1:7" s="76" customFormat="1" ht="13.5" customHeight="1" thickBot="1">
      <c r="A180" s="79"/>
      <c r="B180" s="10" t="str">
        <f>'Interpretation Services'!B22</f>
        <v>Process Milestone: ________________________________</v>
      </c>
      <c r="C180" s="80"/>
      <c r="D180" s="75"/>
      <c r="F180" s="81" t="str">
        <f>'Interpretation Services'!F29</f>
        <v>N/A</v>
      </c>
      <c r="G180" s="78"/>
    </row>
    <row r="181" spans="1:7" ht="6.75" customHeight="1" thickBot="1">
      <c r="A181" s="85"/>
      <c r="G181" s="86"/>
    </row>
    <row r="182" spans="1:7" ht="13.5" thickBot="1">
      <c r="A182" s="85"/>
      <c r="C182" s="82" t="s">
        <v>16</v>
      </c>
      <c r="F182" s="87" t="str">
        <f>'Interpretation Services'!F44</f>
        <v xml:space="preserve"> </v>
      </c>
      <c r="G182" s="86"/>
    </row>
    <row r="183" spans="1:7" s="76" customFormat="1" ht="6.75" customHeight="1" thickBot="1">
      <c r="A183" s="79"/>
      <c r="B183" s="10"/>
      <c r="C183" s="80"/>
      <c r="D183" s="75"/>
      <c r="F183" s="77"/>
      <c r="G183" s="78"/>
    </row>
    <row r="184" spans="1:7" s="76" customFormat="1" ht="13.5" customHeight="1" thickBot="1">
      <c r="A184" s="79"/>
      <c r="B184" s="10" t="str">
        <f>'Interpretation Services'!B47</f>
        <v>Process Milestone: ________________________________</v>
      </c>
      <c r="C184" s="80"/>
      <c r="D184" s="75"/>
      <c r="F184" s="81" t="str">
        <f>'Interpretation Services'!F54</f>
        <v>N/A</v>
      </c>
      <c r="G184" s="78"/>
    </row>
    <row r="185" spans="1:7" ht="6.75" customHeight="1" thickBot="1">
      <c r="A185" s="85"/>
      <c r="G185" s="86"/>
    </row>
    <row r="186" spans="1:7" ht="13.5" thickBot="1">
      <c r="A186" s="85"/>
      <c r="C186" s="82" t="s">
        <v>16</v>
      </c>
      <c r="F186" s="87" t="str">
        <f>'Interpretation Services'!F69</f>
        <v xml:space="preserve"> </v>
      </c>
      <c r="G186" s="86"/>
    </row>
    <row r="187" spans="1:7" s="76" customFormat="1" ht="6.75" customHeight="1" thickBot="1">
      <c r="A187" s="79"/>
      <c r="B187" s="10"/>
      <c r="C187" s="80"/>
      <c r="D187" s="75"/>
      <c r="F187" s="77"/>
      <c r="G187" s="78"/>
    </row>
    <row r="188" spans="1:7" s="76" customFormat="1" ht="13.5" customHeight="1" thickBot="1">
      <c r="A188" s="79"/>
      <c r="B188" s="10" t="str">
        <f>'Interpretation Services'!B72</f>
        <v>Process Milestone: ________________________________</v>
      </c>
      <c r="C188" s="80"/>
      <c r="D188" s="75"/>
      <c r="F188" s="81" t="str">
        <f>'Interpretation Services'!F79</f>
        <v>N/A</v>
      </c>
      <c r="G188" s="78"/>
    </row>
    <row r="189" spans="1:7" ht="6.75" customHeight="1" thickBot="1">
      <c r="A189" s="85"/>
      <c r="G189" s="86"/>
    </row>
    <row r="190" spans="1:7" ht="13.5" thickBot="1">
      <c r="A190" s="85"/>
      <c r="C190" s="82" t="s">
        <v>16</v>
      </c>
      <c r="F190" s="87" t="str">
        <f>'Interpretation Services'!F94</f>
        <v xml:space="preserve"> </v>
      </c>
      <c r="G190" s="86"/>
    </row>
    <row r="191" spans="1:7" s="76" customFormat="1" ht="6.75" customHeight="1" thickBot="1">
      <c r="A191" s="79"/>
      <c r="B191" s="10"/>
      <c r="C191" s="80"/>
      <c r="D191" s="75"/>
      <c r="F191" s="77"/>
      <c r="G191" s="78"/>
    </row>
    <row r="192" spans="1:7" s="76" customFormat="1" ht="13.5" customHeight="1" thickBot="1">
      <c r="A192" s="79"/>
      <c r="B192" s="10" t="str">
        <f>'Interpretation Services'!B97</f>
        <v>Process Milestone: ________________________________</v>
      </c>
      <c r="C192" s="80"/>
      <c r="D192" s="75"/>
      <c r="F192" s="81" t="str">
        <f>'Interpretation Services'!F104</f>
        <v>N/A</v>
      </c>
      <c r="G192" s="78"/>
    </row>
    <row r="193" spans="1:7" ht="6.75" customHeight="1" thickBot="1">
      <c r="A193" s="85"/>
      <c r="G193" s="86"/>
    </row>
    <row r="194" spans="1:7" ht="13.5" thickBot="1">
      <c r="A194" s="85"/>
      <c r="C194" s="82" t="s">
        <v>16</v>
      </c>
      <c r="F194" s="87" t="str">
        <f>'Interpretation Services'!F119</f>
        <v xml:space="preserve"> </v>
      </c>
      <c r="G194" s="86"/>
    </row>
    <row r="195" spans="1:7" s="76" customFormat="1" ht="6.75" customHeight="1" thickBot="1">
      <c r="A195" s="79"/>
      <c r="B195" s="10"/>
      <c r="C195" s="80"/>
      <c r="D195" s="75"/>
      <c r="F195" s="77"/>
      <c r="G195" s="78"/>
    </row>
    <row r="196" spans="1:7" s="76" customFormat="1" ht="13.5" customHeight="1" thickBot="1">
      <c r="A196" s="79"/>
      <c r="B196" s="10" t="str">
        <f>'Interpretation Services'!B122</f>
        <v>Process Milestone: ________________________________</v>
      </c>
      <c r="C196" s="80"/>
      <c r="D196" s="75"/>
      <c r="F196" s="81" t="str">
        <f>'Interpretation Services'!F129</f>
        <v>N/A</v>
      </c>
      <c r="G196" s="78"/>
    </row>
    <row r="197" spans="1:7" ht="6.75" customHeight="1" thickBot="1">
      <c r="A197" s="85"/>
      <c r="G197" s="86"/>
    </row>
    <row r="198" spans="1:7" ht="13.5" thickBot="1">
      <c r="A198" s="85"/>
      <c r="C198" s="82" t="s">
        <v>16</v>
      </c>
      <c r="F198" s="87" t="str">
        <f>'Interpretation Services'!F144</f>
        <v xml:space="preserve"> </v>
      </c>
      <c r="G198" s="86"/>
    </row>
    <row r="199" spans="1:7" s="76" customFormat="1" ht="6.75" customHeight="1" thickBot="1">
      <c r="A199" s="79"/>
      <c r="B199" s="10"/>
      <c r="C199" s="80"/>
      <c r="D199" s="75"/>
      <c r="F199" s="77"/>
      <c r="G199" s="78"/>
    </row>
    <row r="200" spans="1:7" s="76" customFormat="1" ht="13.5" customHeight="1" thickBot="1">
      <c r="A200" s="79"/>
      <c r="B200" s="10" t="str">
        <f>'Interpretation Services'!B147</f>
        <v>Improvement Milestone: ________________________________</v>
      </c>
      <c r="C200" s="80"/>
      <c r="D200" s="75"/>
      <c r="F200" s="81" t="str">
        <f>'Interpretation Services'!F154</f>
        <v>N/A</v>
      </c>
      <c r="G200" s="78"/>
    </row>
    <row r="201" spans="1:7" ht="6.75" customHeight="1" thickBot="1">
      <c r="A201" s="85"/>
      <c r="G201" s="86"/>
    </row>
    <row r="202" spans="1:7" ht="13.5" thickBot="1">
      <c r="A202" s="85"/>
      <c r="C202" s="82" t="s">
        <v>16</v>
      </c>
      <c r="F202" s="87" t="str">
        <f>'Interpretation Services'!F169</f>
        <v xml:space="preserve"> </v>
      </c>
      <c r="G202" s="86"/>
    </row>
    <row r="203" spans="1:7" s="76" customFormat="1" ht="6.75" customHeight="1" thickBot="1">
      <c r="A203" s="79"/>
      <c r="B203" s="10"/>
      <c r="C203" s="80"/>
      <c r="D203" s="75"/>
      <c r="F203" s="77"/>
      <c r="G203" s="78"/>
    </row>
    <row r="204" spans="1:7" s="76" customFormat="1" ht="13.5" customHeight="1" thickBot="1">
      <c r="A204" s="79"/>
      <c r="B204" s="10" t="str">
        <f>'Interpretation Services'!B172</f>
        <v>Improvement Milestone: ________________________________</v>
      </c>
      <c r="C204" s="80"/>
      <c r="D204" s="75"/>
      <c r="F204" s="81" t="str">
        <f>'Interpretation Services'!F179</f>
        <v>N/A</v>
      </c>
      <c r="G204" s="78"/>
    </row>
    <row r="205" spans="1:7" ht="6.75" customHeight="1" thickBot="1">
      <c r="A205" s="85"/>
      <c r="G205" s="86"/>
    </row>
    <row r="206" spans="1:7" ht="13.5" thickBot="1">
      <c r="A206" s="85"/>
      <c r="C206" s="82" t="s">
        <v>16</v>
      </c>
      <c r="F206" s="87" t="str">
        <f>'Interpretation Services'!F194</f>
        <v xml:space="preserve"> </v>
      </c>
      <c r="G206" s="86"/>
    </row>
    <row r="207" spans="1:7" s="76" customFormat="1" ht="6.75" customHeight="1" thickBot="1">
      <c r="A207" s="79"/>
      <c r="B207" s="10"/>
      <c r="C207" s="80"/>
      <c r="D207" s="75"/>
      <c r="F207" s="77"/>
      <c r="G207" s="78"/>
    </row>
    <row r="208" spans="1:7" s="76" customFormat="1" ht="13.5" customHeight="1" thickBot="1">
      <c r="A208" s="79"/>
      <c r="B208" s="10" t="str">
        <f>'Interpretation Services'!B197</f>
        <v>Improvement Milestone: ________________________________</v>
      </c>
      <c r="C208" s="80"/>
      <c r="D208" s="75"/>
      <c r="F208" s="81" t="str">
        <f>'Interpretation Services'!F204</f>
        <v>N/A</v>
      </c>
      <c r="G208" s="78"/>
    </row>
    <row r="209" spans="1:7" ht="6.75" customHeight="1" thickBot="1">
      <c r="A209" s="85"/>
      <c r="G209" s="86"/>
    </row>
    <row r="210" spans="1:7" ht="13.5" thickBot="1">
      <c r="A210" s="85"/>
      <c r="C210" s="82" t="s">
        <v>16</v>
      </c>
      <c r="F210" s="87" t="str">
        <f>'Interpretation Services'!F219</f>
        <v xml:space="preserve"> </v>
      </c>
      <c r="G210" s="86"/>
    </row>
    <row r="211" spans="1:7" s="76" customFormat="1" ht="6.75" customHeight="1" thickBot="1">
      <c r="A211" s="79"/>
      <c r="B211" s="10"/>
      <c r="C211" s="80"/>
      <c r="D211" s="75"/>
      <c r="F211" s="77"/>
      <c r="G211" s="78"/>
    </row>
    <row r="212" spans="1:7" s="76" customFormat="1" ht="13.5" customHeight="1" thickBot="1">
      <c r="A212" s="79"/>
      <c r="B212" s="10" t="str">
        <f>'Interpretation Services'!B222</f>
        <v>Improvement Milestone: ________________________________</v>
      </c>
      <c r="C212" s="80"/>
      <c r="D212" s="75"/>
      <c r="F212" s="81" t="str">
        <f>'Interpretation Services'!F229</f>
        <v>N/A</v>
      </c>
      <c r="G212" s="78"/>
    </row>
    <row r="213" spans="1:7" ht="6.75" customHeight="1" thickBot="1">
      <c r="A213" s="85"/>
      <c r="G213" s="86"/>
    </row>
    <row r="214" spans="1:7" ht="13.5" thickBot="1">
      <c r="A214" s="85"/>
      <c r="C214" s="82" t="s">
        <v>16</v>
      </c>
      <c r="F214" s="87" t="str">
        <f>'Interpretation Services'!F244</f>
        <v xml:space="preserve"> </v>
      </c>
      <c r="G214" s="86"/>
    </row>
    <row r="215" spans="1:7" s="76" customFormat="1" ht="6.75" customHeight="1" thickBot="1">
      <c r="A215" s="79"/>
      <c r="B215" s="10"/>
      <c r="C215" s="80"/>
      <c r="D215" s="75"/>
      <c r="F215" s="77"/>
      <c r="G215" s="78"/>
    </row>
    <row r="216" spans="1:7" s="76" customFormat="1" ht="13.5" customHeight="1" thickBot="1">
      <c r="A216" s="79"/>
      <c r="B216" s="10" t="str">
        <f>'Interpretation Services'!B247</f>
        <v>Improvement Milestone: ________________________________</v>
      </c>
      <c r="C216" s="80"/>
      <c r="D216" s="75"/>
      <c r="F216" s="81" t="str">
        <f>'Interpretation Services'!F254</f>
        <v>N/A</v>
      </c>
      <c r="G216" s="78"/>
    </row>
    <row r="217" spans="1:7" ht="6.75" customHeight="1" thickBot="1">
      <c r="A217" s="85"/>
      <c r="G217" s="86"/>
    </row>
    <row r="218" spans="1:7" ht="13.5" thickBot="1">
      <c r="A218" s="85"/>
      <c r="C218" s="82" t="s">
        <v>16</v>
      </c>
      <c r="F218" s="87" t="str">
        <f>'Interpretation Services'!F269</f>
        <v xml:space="preserve"> </v>
      </c>
      <c r="G218" s="86"/>
    </row>
    <row r="219" spans="1:7" ht="13.5" thickBot="1">
      <c r="A219" s="85"/>
      <c r="C219" s="82"/>
      <c r="G219" s="86"/>
    </row>
    <row r="220" spans="1:7" ht="13.5" thickBot="1">
      <c r="A220" s="85"/>
      <c r="B220" s="5" t="s">
        <v>10</v>
      </c>
      <c r="C220" s="82"/>
      <c r="F220" s="88">
        <f>'Interpretation Services'!F18</f>
        <v>0</v>
      </c>
      <c r="G220" s="86"/>
    </row>
    <row r="221" spans="1:7" ht="13.5" thickBot="1">
      <c r="A221" s="85"/>
      <c r="C221" s="82"/>
      <c r="G221" s="86"/>
    </row>
    <row r="222" spans="1:7" ht="13.5" thickBot="1">
      <c r="A222" s="85"/>
      <c r="B222" s="5" t="s">
        <v>70</v>
      </c>
      <c r="C222" s="82"/>
      <c r="F222" s="89">
        <f>SUM(F218,F214,F210,F206,F202,F198,F194,F190,F186,F182)</f>
        <v>0</v>
      </c>
      <c r="G222" s="86"/>
    </row>
    <row r="223" spans="1:7" ht="13.5" thickBot="1">
      <c r="A223" s="85"/>
      <c r="C223" s="82"/>
      <c r="G223" s="86"/>
    </row>
    <row r="224" spans="1:7" ht="13.5" thickBot="1">
      <c r="A224" s="85"/>
      <c r="B224" s="5" t="s">
        <v>71</v>
      </c>
      <c r="C224" s="82"/>
      <c r="F224" s="89">
        <f>COUNT(F218,F214,F210,F206,F202,F198,F194,F190,F186,F182)</f>
        <v>0</v>
      </c>
      <c r="G224" s="86"/>
    </row>
    <row r="225" spans="1:7" ht="13.5" thickBot="1">
      <c r="A225" s="85"/>
      <c r="C225" s="82"/>
      <c r="G225" s="86"/>
    </row>
    <row r="226" spans="1:7" ht="13.5" thickBot="1">
      <c r="A226" s="85"/>
      <c r="B226" s="5" t="s">
        <v>72</v>
      </c>
      <c r="C226" s="82"/>
      <c r="F226" s="90" t="str">
        <f>IF(F224=0," ",F222/F224)</f>
        <v xml:space="preserve"> </v>
      </c>
      <c r="G226" s="86"/>
    </row>
    <row r="227" spans="1:7" ht="13.5" thickBot="1">
      <c r="A227" s="85"/>
      <c r="C227" s="82"/>
      <c r="G227" s="86"/>
    </row>
    <row r="228" spans="1:7" ht="13.5" thickBot="1">
      <c r="A228" s="85"/>
      <c r="B228" s="5" t="s">
        <v>73</v>
      </c>
      <c r="C228" s="82"/>
      <c r="F228" s="88" t="str">
        <f>IF(F224=0," ",F226*F220)</f>
        <v xml:space="preserve"> </v>
      </c>
      <c r="G228" s="86"/>
    </row>
    <row r="229" spans="1:7" ht="13.5" thickBot="1">
      <c r="A229" s="85"/>
      <c r="C229" s="82"/>
      <c r="G229" s="86"/>
    </row>
    <row r="230" spans="1:7" ht="13.5" thickBot="1">
      <c r="A230" s="85"/>
      <c r="B230" s="5" t="s">
        <v>11</v>
      </c>
      <c r="C230" s="82"/>
      <c r="F230" s="91">
        <f>'Interpretation Services'!F20</f>
        <v>0</v>
      </c>
      <c r="G230" s="86"/>
    </row>
    <row r="231" spans="1:7" ht="13.5" thickBot="1">
      <c r="A231" s="85"/>
      <c r="C231" s="82"/>
      <c r="G231" s="86"/>
    </row>
    <row r="232" spans="1:7" ht="13.5" thickBot="1">
      <c r="A232" s="85"/>
      <c r="B232" s="92" t="s">
        <v>74</v>
      </c>
      <c r="C232" s="82"/>
      <c r="F232" s="93" t="str">
        <f>IF(F224=0," ",F228-F230)</f>
        <v xml:space="preserve"> </v>
      </c>
      <c r="G232" s="86"/>
    </row>
    <row r="233" spans="1:7" s="76" customFormat="1" ht="12.75" customHeight="1">
      <c r="A233" s="79"/>
      <c r="B233" s="10"/>
      <c r="C233" s="80"/>
      <c r="D233" s="75"/>
      <c r="F233" s="77"/>
      <c r="G233" s="78"/>
    </row>
    <row r="234" spans="1:7" s="76" customFormat="1" ht="15.75" thickBot="1">
      <c r="A234" s="96" t="s">
        <v>106</v>
      </c>
      <c r="B234" s="63"/>
      <c r="C234" s="63"/>
      <c r="D234" s="75"/>
      <c r="F234" s="77"/>
      <c r="G234" s="78"/>
    </row>
    <row r="235" spans="1:7" s="76" customFormat="1" ht="13.5" customHeight="1" thickBot="1">
      <c r="A235" s="79"/>
      <c r="B235" s="10" t="str">
        <f>'REAL Data'!B22</f>
        <v>Process Milestone: ________________________________</v>
      </c>
      <c r="C235" s="80"/>
      <c r="D235" s="75"/>
      <c r="F235" s="81" t="str">
        <f>'REAL Data'!F29</f>
        <v>N/A</v>
      </c>
      <c r="G235" s="78"/>
    </row>
    <row r="236" spans="1:7" ht="6.75" customHeight="1" thickBot="1">
      <c r="A236" s="85"/>
      <c r="G236" s="86"/>
    </row>
    <row r="237" spans="1:7" ht="13.5" thickBot="1">
      <c r="A237" s="85"/>
      <c r="C237" s="82" t="s">
        <v>16</v>
      </c>
      <c r="F237" s="87" t="str">
        <f>'REAL Data'!F44</f>
        <v xml:space="preserve"> </v>
      </c>
      <c r="G237" s="86"/>
    </row>
    <row r="238" spans="1:7" s="76" customFormat="1" ht="6.75" customHeight="1" thickBot="1">
      <c r="A238" s="79"/>
      <c r="B238" s="10"/>
      <c r="C238" s="80"/>
      <c r="D238" s="75"/>
      <c r="F238" s="77"/>
      <c r="G238" s="78"/>
    </row>
    <row r="239" spans="1:7" s="76" customFormat="1" ht="13.5" customHeight="1" thickBot="1">
      <c r="A239" s="79"/>
      <c r="B239" s="10" t="str">
        <f>'REAL Data'!B47</f>
        <v>Process Milestone: ________________________________</v>
      </c>
      <c r="C239" s="80"/>
      <c r="D239" s="75"/>
      <c r="F239" s="81" t="str">
        <f>'REAL Data'!F54</f>
        <v>N/A</v>
      </c>
      <c r="G239" s="78"/>
    </row>
    <row r="240" spans="1:7" ht="6.75" customHeight="1" thickBot="1">
      <c r="A240" s="85"/>
      <c r="G240" s="86"/>
    </row>
    <row r="241" spans="1:7" ht="13.5" thickBot="1">
      <c r="A241" s="85"/>
      <c r="C241" s="82" t="s">
        <v>16</v>
      </c>
      <c r="F241" s="87" t="str">
        <f>'REAL Data'!F69</f>
        <v xml:space="preserve"> </v>
      </c>
      <c r="G241" s="86"/>
    </row>
    <row r="242" spans="1:7" s="76" customFormat="1" ht="6.75" customHeight="1" thickBot="1">
      <c r="A242" s="79"/>
      <c r="B242" s="10"/>
      <c r="C242" s="80"/>
      <c r="D242" s="75"/>
      <c r="F242" s="77"/>
      <c r="G242" s="78"/>
    </row>
    <row r="243" spans="1:7" s="76" customFormat="1" ht="13.5" customHeight="1" thickBot="1">
      <c r="A243" s="79"/>
      <c r="B243" s="10" t="str">
        <f>'REAL Data'!B72</f>
        <v>Process Milestone: ________________________________</v>
      </c>
      <c r="C243" s="80"/>
      <c r="D243" s="75"/>
      <c r="F243" s="81" t="str">
        <f>'REAL Data'!F79</f>
        <v>N/A</v>
      </c>
      <c r="G243" s="78"/>
    </row>
    <row r="244" spans="1:7" ht="6.75" customHeight="1" thickBot="1">
      <c r="A244" s="85"/>
      <c r="G244" s="86"/>
    </row>
    <row r="245" spans="1:7" ht="13.5" thickBot="1">
      <c r="A245" s="85"/>
      <c r="C245" s="82" t="s">
        <v>16</v>
      </c>
      <c r="F245" s="87" t="str">
        <f>'REAL Data'!F94</f>
        <v xml:space="preserve"> </v>
      </c>
      <c r="G245" s="86"/>
    </row>
    <row r="246" spans="1:7" s="76" customFormat="1" ht="6.75" customHeight="1" thickBot="1">
      <c r="A246" s="79"/>
      <c r="B246" s="10"/>
      <c r="C246" s="80"/>
      <c r="D246" s="75"/>
      <c r="F246" s="77"/>
      <c r="G246" s="78"/>
    </row>
    <row r="247" spans="1:7" s="76" customFormat="1" ht="13.5" customHeight="1" thickBot="1">
      <c r="A247" s="79"/>
      <c r="B247" s="10" t="str">
        <f>'REAL Data'!B97</f>
        <v>Process Milestone: ________________________________</v>
      </c>
      <c r="C247" s="80"/>
      <c r="D247" s="75"/>
      <c r="F247" s="81" t="str">
        <f>'REAL Data'!F104</f>
        <v>N/A</v>
      </c>
      <c r="G247" s="78"/>
    </row>
    <row r="248" spans="1:7" ht="6.75" customHeight="1" thickBot="1">
      <c r="A248" s="85"/>
      <c r="G248" s="86"/>
    </row>
    <row r="249" spans="1:7" ht="13.5" thickBot="1">
      <c r="A249" s="85"/>
      <c r="C249" s="82" t="s">
        <v>16</v>
      </c>
      <c r="F249" s="87" t="str">
        <f>'REAL Data'!F119</f>
        <v xml:space="preserve"> </v>
      </c>
      <c r="G249" s="86"/>
    </row>
    <row r="250" spans="1:7" s="76" customFormat="1" ht="6.75" customHeight="1" thickBot="1">
      <c r="A250" s="79"/>
      <c r="B250" s="10"/>
      <c r="C250" s="80"/>
      <c r="D250" s="75"/>
      <c r="F250" s="77"/>
      <c r="G250" s="78"/>
    </row>
    <row r="251" spans="1:7" s="76" customFormat="1" ht="13.5" customHeight="1" thickBot="1">
      <c r="A251" s="79"/>
      <c r="B251" s="10" t="str">
        <f>'REAL Data'!B122</f>
        <v>Process Milestone: ________________________________</v>
      </c>
      <c r="C251" s="80"/>
      <c r="D251" s="75"/>
      <c r="F251" s="81" t="str">
        <f>'REAL Data'!F129</f>
        <v>N/A</v>
      </c>
      <c r="G251" s="78"/>
    </row>
    <row r="252" spans="1:7" ht="6.75" customHeight="1" thickBot="1">
      <c r="A252" s="85"/>
      <c r="G252" s="86"/>
    </row>
    <row r="253" spans="1:7" ht="13.5" thickBot="1">
      <c r="A253" s="85"/>
      <c r="C253" s="82" t="s">
        <v>16</v>
      </c>
      <c r="F253" s="87" t="str">
        <f>'REAL Data'!F144</f>
        <v xml:space="preserve"> </v>
      </c>
      <c r="G253" s="86"/>
    </row>
    <row r="254" spans="1:7" s="76" customFormat="1" ht="6.75" customHeight="1" thickBot="1">
      <c r="A254" s="79"/>
      <c r="B254" s="10"/>
      <c r="C254" s="80"/>
      <c r="D254" s="75"/>
      <c r="F254" s="77"/>
      <c r="G254" s="78"/>
    </row>
    <row r="255" spans="1:7" s="76" customFormat="1" ht="13.5" customHeight="1" thickBot="1">
      <c r="A255" s="79"/>
      <c r="B255" s="10" t="str">
        <f>'REAL Data'!B147</f>
        <v>Improvement Milestone: ________________________________</v>
      </c>
      <c r="C255" s="80"/>
      <c r="D255" s="75"/>
      <c r="F255" s="81" t="str">
        <f>'REAL Data'!F154</f>
        <v>N/A</v>
      </c>
      <c r="G255" s="78"/>
    </row>
    <row r="256" spans="1:7" ht="6.75" customHeight="1" thickBot="1">
      <c r="A256" s="85"/>
      <c r="G256" s="86"/>
    </row>
    <row r="257" spans="1:7" ht="13.5" thickBot="1">
      <c r="A257" s="85"/>
      <c r="C257" s="82" t="s">
        <v>16</v>
      </c>
      <c r="F257" s="87" t="str">
        <f>'REAL Data'!F169</f>
        <v xml:space="preserve"> </v>
      </c>
      <c r="G257" s="86"/>
    </row>
    <row r="258" spans="1:7" s="76" customFormat="1" ht="6.75" customHeight="1" thickBot="1">
      <c r="A258" s="79"/>
      <c r="B258" s="10"/>
      <c r="C258" s="80"/>
      <c r="D258" s="75"/>
      <c r="F258" s="77"/>
      <c r="G258" s="78"/>
    </row>
    <row r="259" spans="1:7" s="76" customFormat="1" ht="13.5" customHeight="1" thickBot="1">
      <c r="A259" s="79"/>
      <c r="B259" s="10" t="str">
        <f>'REAL Data'!B172</f>
        <v>Improvement Milestone: ________________________________</v>
      </c>
      <c r="C259" s="80"/>
      <c r="D259" s="75"/>
      <c r="F259" s="81" t="str">
        <f>'REAL Data'!F179</f>
        <v>N/A</v>
      </c>
      <c r="G259" s="78"/>
    </row>
    <row r="260" spans="1:7" ht="6.75" customHeight="1" thickBot="1">
      <c r="A260" s="85"/>
      <c r="G260" s="86"/>
    </row>
    <row r="261" spans="1:7" ht="13.5" thickBot="1">
      <c r="A261" s="85"/>
      <c r="C261" s="82" t="s">
        <v>16</v>
      </c>
      <c r="F261" s="87" t="str">
        <f>'REAL Data'!F194</f>
        <v xml:space="preserve"> </v>
      </c>
      <c r="G261" s="86"/>
    </row>
    <row r="262" spans="1:7" s="76" customFormat="1" ht="6.75" customHeight="1" thickBot="1">
      <c r="A262" s="79"/>
      <c r="B262" s="10"/>
      <c r="C262" s="80"/>
      <c r="D262" s="75"/>
      <c r="F262" s="77"/>
      <c r="G262" s="78"/>
    </row>
    <row r="263" spans="1:7" s="76" customFormat="1" ht="13.5" customHeight="1" thickBot="1">
      <c r="A263" s="79"/>
      <c r="B263" s="10" t="str">
        <f>'REAL Data'!B197</f>
        <v>Improvement Milestone: ________________________________</v>
      </c>
      <c r="C263" s="80"/>
      <c r="D263" s="75"/>
      <c r="F263" s="81" t="str">
        <f>'REAL Data'!F204</f>
        <v>N/A</v>
      </c>
      <c r="G263" s="78"/>
    </row>
    <row r="264" spans="1:7" ht="6.75" customHeight="1" thickBot="1">
      <c r="A264" s="85"/>
      <c r="G264" s="86"/>
    </row>
    <row r="265" spans="1:7" ht="13.5" thickBot="1">
      <c r="A265" s="85"/>
      <c r="C265" s="82" t="s">
        <v>16</v>
      </c>
      <c r="F265" s="87" t="str">
        <f>'REAL Data'!F219</f>
        <v xml:space="preserve"> </v>
      </c>
      <c r="G265" s="86"/>
    </row>
    <row r="266" spans="1:7" s="76" customFormat="1" ht="6.75" customHeight="1" thickBot="1">
      <c r="A266" s="79"/>
      <c r="B266" s="10"/>
      <c r="C266" s="80"/>
      <c r="D266" s="75"/>
      <c r="F266" s="77"/>
      <c r="G266" s="78"/>
    </row>
    <row r="267" spans="1:7" s="76" customFormat="1" ht="13.5" customHeight="1" thickBot="1">
      <c r="A267" s="79"/>
      <c r="B267" s="10" t="str">
        <f>'REAL Data'!B222</f>
        <v>Improvement Milestone: ________________________________</v>
      </c>
      <c r="C267" s="80"/>
      <c r="D267" s="75"/>
      <c r="F267" s="81" t="str">
        <f>'REAL Data'!F229</f>
        <v>N/A</v>
      </c>
      <c r="G267" s="78"/>
    </row>
    <row r="268" spans="1:7" ht="6.75" customHeight="1" thickBot="1">
      <c r="A268" s="85"/>
      <c r="G268" s="86"/>
    </row>
    <row r="269" spans="1:7" ht="13.5" thickBot="1">
      <c r="A269" s="85"/>
      <c r="C269" s="82" t="s">
        <v>16</v>
      </c>
      <c r="F269" s="87" t="str">
        <f>'REAL Data'!F244</f>
        <v xml:space="preserve"> </v>
      </c>
      <c r="G269" s="86"/>
    </row>
    <row r="270" spans="1:7" s="76" customFormat="1" ht="6.75" customHeight="1" thickBot="1">
      <c r="A270" s="79"/>
      <c r="B270" s="10"/>
      <c r="C270" s="80"/>
      <c r="D270" s="75"/>
      <c r="F270" s="77"/>
      <c r="G270" s="78"/>
    </row>
    <row r="271" spans="1:7" s="76" customFormat="1" ht="13.5" customHeight="1" thickBot="1">
      <c r="A271" s="79"/>
      <c r="B271" s="10" t="str">
        <f>'REAL Data'!B247</f>
        <v>Improvement Milestone: ________________________________</v>
      </c>
      <c r="C271" s="80"/>
      <c r="D271" s="75"/>
      <c r="F271" s="81" t="str">
        <f>'REAL Data'!F254</f>
        <v>N/A</v>
      </c>
      <c r="G271" s="78"/>
    </row>
    <row r="272" spans="1:7" ht="6.75" customHeight="1" thickBot="1">
      <c r="A272" s="85"/>
      <c r="G272" s="86"/>
    </row>
    <row r="273" spans="1:7" ht="13.5" thickBot="1">
      <c r="A273" s="85"/>
      <c r="C273" s="82" t="s">
        <v>16</v>
      </c>
      <c r="F273" s="87" t="str">
        <f>'REAL Data'!F269</f>
        <v xml:space="preserve"> </v>
      </c>
      <c r="G273" s="86"/>
    </row>
    <row r="274" spans="1:7" ht="13.5" thickBot="1">
      <c r="A274" s="85"/>
      <c r="C274" s="82"/>
      <c r="G274" s="86"/>
    </row>
    <row r="275" spans="1:7" ht="13.5" thickBot="1">
      <c r="A275" s="85"/>
      <c r="B275" s="5" t="s">
        <v>10</v>
      </c>
      <c r="C275" s="82"/>
      <c r="F275" s="88">
        <f>'REAL Data'!F18</f>
        <v>0</v>
      </c>
      <c r="G275" s="86"/>
    </row>
    <row r="276" spans="1:7" ht="13.5" thickBot="1">
      <c r="A276" s="85"/>
      <c r="C276" s="82"/>
      <c r="G276" s="86"/>
    </row>
    <row r="277" spans="1:7" ht="13.5" thickBot="1">
      <c r="A277" s="85"/>
      <c r="B277" s="5" t="s">
        <v>70</v>
      </c>
      <c r="C277" s="82"/>
      <c r="F277" s="89">
        <f>SUM(F273,F269,F265,F261,F257,F253,F249,F245,F241,F237)</f>
        <v>0</v>
      </c>
      <c r="G277" s="86"/>
    </row>
    <row r="278" spans="1:7" ht="13.5" thickBot="1">
      <c r="A278" s="85"/>
      <c r="C278" s="82"/>
      <c r="G278" s="86"/>
    </row>
    <row r="279" spans="1:7" ht="13.5" thickBot="1">
      <c r="A279" s="85"/>
      <c r="B279" s="5" t="s">
        <v>71</v>
      </c>
      <c r="C279" s="82"/>
      <c r="F279" s="89">
        <f>COUNT(F273,F269,F265,F261,F257,F253,F249,F245,F241,F237)</f>
        <v>0</v>
      </c>
      <c r="G279" s="86"/>
    </row>
    <row r="280" spans="1:7" ht="13.5" thickBot="1">
      <c r="A280" s="85"/>
      <c r="C280" s="82"/>
      <c r="G280" s="86"/>
    </row>
    <row r="281" spans="1:7" ht="13.5" thickBot="1">
      <c r="A281" s="85"/>
      <c r="B281" s="5" t="s">
        <v>72</v>
      </c>
      <c r="C281" s="82"/>
      <c r="F281" s="90" t="str">
        <f>IF(F279=0," ",F277/F279)</f>
        <v xml:space="preserve"> </v>
      </c>
      <c r="G281" s="86"/>
    </row>
    <row r="282" spans="1:7" ht="13.5" thickBot="1">
      <c r="A282" s="85"/>
      <c r="C282" s="82"/>
      <c r="G282" s="86"/>
    </row>
    <row r="283" spans="1:7" ht="13.5" thickBot="1">
      <c r="A283" s="85"/>
      <c r="B283" s="5" t="s">
        <v>73</v>
      </c>
      <c r="C283" s="82"/>
      <c r="F283" s="88" t="str">
        <f>IF(F279=0," ",F281*F275)</f>
        <v xml:space="preserve"> </v>
      </c>
      <c r="G283" s="86"/>
    </row>
    <row r="284" spans="1:7" ht="13.5" thickBot="1">
      <c r="A284" s="85"/>
      <c r="C284" s="82"/>
      <c r="G284" s="86"/>
    </row>
    <row r="285" spans="1:7" ht="13.5" thickBot="1">
      <c r="A285" s="85"/>
      <c r="B285" s="5" t="s">
        <v>11</v>
      </c>
      <c r="C285" s="82"/>
      <c r="F285" s="91">
        <f>'REAL Data'!F20</f>
        <v>0</v>
      </c>
      <c r="G285" s="86"/>
    </row>
    <row r="286" spans="1:7" ht="13.5" thickBot="1">
      <c r="A286" s="85"/>
      <c r="C286" s="82"/>
      <c r="G286" s="86"/>
    </row>
    <row r="287" spans="1:7" ht="13.5" thickBot="1">
      <c r="A287" s="85"/>
      <c r="B287" s="92" t="s">
        <v>74</v>
      </c>
      <c r="C287" s="82"/>
      <c r="F287" s="93" t="str">
        <f>IF(F279=0," ",F283-F285)</f>
        <v xml:space="preserve"> </v>
      </c>
      <c r="G287" s="86"/>
    </row>
    <row r="288" spans="1:7" s="76" customFormat="1" ht="12.75" customHeight="1">
      <c r="A288" s="79"/>
      <c r="B288" s="10"/>
      <c r="C288" s="80"/>
      <c r="D288" s="75"/>
      <c r="F288" s="77"/>
      <c r="G288" s="78"/>
    </row>
    <row r="289" spans="1:7" s="76" customFormat="1" ht="15.75" thickBot="1">
      <c r="A289" s="96" t="s">
        <v>107</v>
      </c>
      <c r="B289" s="63"/>
      <c r="C289" s="63"/>
      <c r="D289" s="75"/>
      <c r="F289" s="77"/>
      <c r="G289" s="78"/>
    </row>
    <row r="290" spans="1:7" s="76" customFormat="1" ht="13.5" customHeight="1" thickBot="1">
      <c r="A290" s="79"/>
      <c r="B290" s="10" t="str">
        <f>'Urgent Medical Advice'!B22</f>
        <v>Process Milestone: ________________________________</v>
      </c>
      <c r="C290" s="80"/>
      <c r="D290" s="75"/>
      <c r="F290" s="81" t="str">
        <f>'Urgent Medical Advice'!F29</f>
        <v>N/A</v>
      </c>
      <c r="G290" s="78"/>
    </row>
    <row r="291" spans="1:7" ht="6.75" customHeight="1" thickBot="1">
      <c r="A291" s="85"/>
      <c r="G291" s="86"/>
    </row>
    <row r="292" spans="1:7" ht="13.5" thickBot="1">
      <c r="A292" s="85"/>
      <c r="C292" s="82" t="s">
        <v>16</v>
      </c>
      <c r="F292" s="87" t="str">
        <f>'Urgent Medical Advice'!F44</f>
        <v xml:space="preserve"> </v>
      </c>
      <c r="G292" s="86"/>
    </row>
    <row r="293" spans="1:7" s="76" customFormat="1" ht="6.75" customHeight="1" thickBot="1">
      <c r="A293" s="79"/>
      <c r="B293" s="10"/>
      <c r="C293" s="80"/>
      <c r="D293" s="75"/>
      <c r="F293" s="77"/>
      <c r="G293" s="78"/>
    </row>
    <row r="294" spans="1:7" s="76" customFormat="1" ht="13.5" customHeight="1" thickBot="1">
      <c r="A294" s="79"/>
      <c r="B294" s="10" t="str">
        <f>'Urgent Medical Advice'!B47</f>
        <v>Process Milestone: ________________________________</v>
      </c>
      <c r="C294" s="80"/>
      <c r="D294" s="75"/>
      <c r="F294" s="81" t="str">
        <f>'Urgent Medical Advice'!F54</f>
        <v>N/A</v>
      </c>
      <c r="G294" s="78"/>
    </row>
    <row r="295" spans="1:7" ht="6.75" customHeight="1" thickBot="1">
      <c r="A295" s="85"/>
      <c r="G295" s="86"/>
    </row>
    <row r="296" spans="1:7" ht="13.5" thickBot="1">
      <c r="A296" s="85"/>
      <c r="C296" s="82" t="s">
        <v>16</v>
      </c>
      <c r="F296" s="87" t="str">
        <f>'Urgent Medical Advice'!F69</f>
        <v xml:space="preserve"> </v>
      </c>
      <c r="G296" s="86"/>
    </row>
    <row r="297" spans="1:7" s="76" customFormat="1" ht="6.75" customHeight="1" thickBot="1">
      <c r="A297" s="79"/>
      <c r="B297" s="10"/>
      <c r="C297" s="80"/>
      <c r="D297" s="75"/>
      <c r="F297" s="77"/>
      <c r="G297" s="78"/>
    </row>
    <row r="298" spans="1:7" s="76" customFormat="1" ht="13.5" customHeight="1" thickBot="1">
      <c r="A298" s="79"/>
      <c r="B298" s="10" t="str">
        <f>'Urgent Medical Advice'!B72</f>
        <v>Process Milestone: ________________________________</v>
      </c>
      <c r="C298" s="80"/>
      <c r="D298" s="75"/>
      <c r="F298" s="81" t="str">
        <f>'Urgent Medical Advice'!F79</f>
        <v>N/A</v>
      </c>
      <c r="G298" s="78"/>
    </row>
    <row r="299" spans="1:7" ht="6.75" customHeight="1" thickBot="1">
      <c r="A299" s="85"/>
      <c r="G299" s="86"/>
    </row>
    <row r="300" spans="1:7" ht="13.5" thickBot="1">
      <c r="A300" s="85"/>
      <c r="C300" s="82" t="s">
        <v>16</v>
      </c>
      <c r="F300" s="87" t="str">
        <f>'Urgent Medical Advice'!F94</f>
        <v xml:space="preserve"> </v>
      </c>
      <c r="G300" s="86"/>
    </row>
    <row r="301" spans="1:7" s="76" customFormat="1" ht="6.75" customHeight="1" thickBot="1">
      <c r="A301" s="79"/>
      <c r="B301" s="10"/>
      <c r="C301" s="80"/>
      <c r="D301" s="75"/>
      <c r="F301" s="77"/>
      <c r="G301" s="78"/>
    </row>
    <row r="302" spans="1:7" s="76" customFormat="1" ht="13.5" customHeight="1" thickBot="1">
      <c r="A302" s="79"/>
      <c r="B302" s="10" t="str">
        <f>'Urgent Medical Advice'!B97</f>
        <v>Process Milestone: ________________________________</v>
      </c>
      <c r="C302" s="80"/>
      <c r="D302" s="75"/>
      <c r="F302" s="81" t="str">
        <f>'Urgent Medical Advice'!F104</f>
        <v>N/A</v>
      </c>
      <c r="G302" s="78"/>
    </row>
    <row r="303" spans="1:7" ht="6.75" customHeight="1" thickBot="1">
      <c r="A303" s="85"/>
      <c r="G303" s="86"/>
    </row>
    <row r="304" spans="1:7" ht="13.5" thickBot="1">
      <c r="A304" s="85"/>
      <c r="C304" s="82" t="s">
        <v>16</v>
      </c>
      <c r="F304" s="87" t="str">
        <f>'Urgent Medical Advice'!F119</f>
        <v xml:space="preserve"> </v>
      </c>
      <c r="G304" s="86"/>
    </row>
    <row r="305" spans="1:7" s="76" customFormat="1" ht="6.75" customHeight="1" thickBot="1">
      <c r="A305" s="79"/>
      <c r="B305" s="10"/>
      <c r="C305" s="80"/>
      <c r="D305" s="75"/>
      <c r="F305" s="77"/>
      <c r="G305" s="78"/>
    </row>
    <row r="306" spans="1:7" s="76" customFormat="1" ht="13.5" customHeight="1" thickBot="1">
      <c r="A306" s="79"/>
      <c r="B306" s="10" t="str">
        <f>'Urgent Medical Advice'!B122</f>
        <v>Process Milestone: ________________________________</v>
      </c>
      <c r="C306" s="80"/>
      <c r="D306" s="75"/>
      <c r="F306" s="81" t="str">
        <f>'Urgent Medical Advice'!F129</f>
        <v>N/A</v>
      </c>
      <c r="G306" s="78"/>
    </row>
    <row r="307" spans="1:7" ht="6.75" customHeight="1" thickBot="1">
      <c r="A307" s="85"/>
      <c r="G307" s="86"/>
    </row>
    <row r="308" spans="1:7" ht="13.5" thickBot="1">
      <c r="A308" s="85"/>
      <c r="C308" s="82" t="s">
        <v>16</v>
      </c>
      <c r="F308" s="87" t="str">
        <f>'Urgent Medical Advice'!F144</f>
        <v xml:space="preserve"> </v>
      </c>
      <c r="G308" s="86"/>
    </row>
    <row r="309" spans="1:7" s="76" customFormat="1" ht="6.75" customHeight="1" thickBot="1">
      <c r="A309" s="79"/>
      <c r="B309" s="10"/>
      <c r="C309" s="80"/>
      <c r="D309" s="75"/>
      <c r="F309" s="77"/>
      <c r="G309" s="78"/>
    </row>
    <row r="310" spans="1:7" s="76" customFormat="1" ht="13.5" customHeight="1" thickBot="1">
      <c r="A310" s="79"/>
      <c r="B310" s="10" t="str">
        <f>'Urgent Medical Advice'!B147</f>
        <v>Improvement Milestone: ________________________________</v>
      </c>
      <c r="C310" s="80"/>
      <c r="D310" s="75"/>
      <c r="F310" s="81" t="str">
        <f>'Urgent Medical Advice'!F154</f>
        <v>N/A</v>
      </c>
      <c r="G310" s="78"/>
    </row>
    <row r="311" spans="1:7" ht="6.75" customHeight="1" thickBot="1">
      <c r="A311" s="85"/>
      <c r="G311" s="86"/>
    </row>
    <row r="312" spans="1:7" ht="13.5" thickBot="1">
      <c r="A312" s="85"/>
      <c r="C312" s="82" t="s">
        <v>16</v>
      </c>
      <c r="F312" s="87" t="str">
        <f>'Urgent Medical Advice'!F169</f>
        <v xml:space="preserve"> </v>
      </c>
      <c r="G312" s="86"/>
    </row>
    <row r="313" spans="1:7" s="76" customFormat="1" ht="6.75" customHeight="1" thickBot="1">
      <c r="A313" s="79"/>
      <c r="B313" s="10"/>
      <c r="C313" s="80"/>
      <c r="D313" s="75"/>
      <c r="F313" s="77"/>
      <c r="G313" s="78"/>
    </row>
    <row r="314" spans="1:7" s="76" customFormat="1" ht="13.5" customHeight="1" thickBot="1">
      <c r="A314" s="79"/>
      <c r="B314" s="10" t="str">
        <f>'Urgent Medical Advice'!B172</f>
        <v>Improvement Milestone: ________________________________</v>
      </c>
      <c r="C314" s="80"/>
      <c r="D314" s="75"/>
      <c r="F314" s="81" t="str">
        <f>'Urgent Medical Advice'!F179</f>
        <v>N/A</v>
      </c>
      <c r="G314" s="78"/>
    </row>
    <row r="315" spans="1:7" ht="6.75" customHeight="1" thickBot="1">
      <c r="A315" s="85"/>
      <c r="G315" s="86"/>
    </row>
    <row r="316" spans="1:7" ht="13.5" thickBot="1">
      <c r="A316" s="85"/>
      <c r="C316" s="82" t="s">
        <v>16</v>
      </c>
      <c r="F316" s="87" t="str">
        <f>'Urgent Medical Advice'!F194</f>
        <v xml:space="preserve"> </v>
      </c>
      <c r="G316" s="86"/>
    </row>
    <row r="317" spans="1:7" s="76" customFormat="1" ht="6.75" customHeight="1" thickBot="1">
      <c r="A317" s="79"/>
      <c r="B317" s="10"/>
      <c r="C317" s="80"/>
      <c r="D317" s="75"/>
      <c r="F317" s="77"/>
      <c r="G317" s="78"/>
    </row>
    <row r="318" spans="1:7" s="76" customFormat="1" ht="13.5" customHeight="1" thickBot="1">
      <c r="A318" s="79"/>
      <c r="B318" s="10" t="str">
        <f>'Urgent Medical Advice'!B197</f>
        <v>Improvement Milestone: ________________________________</v>
      </c>
      <c r="C318" s="80"/>
      <c r="D318" s="75"/>
      <c r="F318" s="81" t="str">
        <f>'Urgent Medical Advice'!F204</f>
        <v>N/A</v>
      </c>
      <c r="G318" s="78"/>
    </row>
    <row r="319" spans="1:7" ht="6.75" customHeight="1" thickBot="1">
      <c r="A319" s="85"/>
      <c r="G319" s="86"/>
    </row>
    <row r="320" spans="1:7" ht="13.5" thickBot="1">
      <c r="A320" s="85"/>
      <c r="C320" s="82" t="s">
        <v>16</v>
      </c>
      <c r="F320" s="87" t="str">
        <f>'Urgent Medical Advice'!F219</f>
        <v xml:space="preserve"> </v>
      </c>
      <c r="G320" s="86"/>
    </row>
    <row r="321" spans="1:7" s="76" customFormat="1" ht="6.75" customHeight="1" thickBot="1">
      <c r="A321" s="79"/>
      <c r="B321" s="10"/>
      <c r="C321" s="80"/>
      <c r="D321" s="75"/>
      <c r="F321" s="77"/>
      <c r="G321" s="78"/>
    </row>
    <row r="322" spans="1:7" s="76" customFormat="1" ht="13.5" customHeight="1" thickBot="1">
      <c r="A322" s="79"/>
      <c r="B322" s="10" t="str">
        <f>'Urgent Medical Advice'!B222</f>
        <v>Improvement Milestone: ________________________________</v>
      </c>
      <c r="C322" s="80"/>
      <c r="D322" s="75"/>
      <c r="F322" s="81" t="str">
        <f>'Urgent Medical Advice'!F229</f>
        <v>N/A</v>
      </c>
      <c r="G322" s="78"/>
    </row>
    <row r="323" spans="1:7" ht="6.75" customHeight="1" thickBot="1">
      <c r="A323" s="85"/>
      <c r="G323" s="86"/>
    </row>
    <row r="324" spans="1:7" ht="13.5" thickBot="1">
      <c r="A324" s="85"/>
      <c r="C324" s="82" t="s">
        <v>16</v>
      </c>
      <c r="F324" s="87" t="str">
        <f>'Urgent Medical Advice'!F244</f>
        <v xml:space="preserve"> </v>
      </c>
      <c r="G324" s="86"/>
    </row>
    <row r="325" spans="1:7" s="76" customFormat="1" ht="6.75" customHeight="1" thickBot="1">
      <c r="A325" s="79"/>
      <c r="B325" s="10"/>
      <c r="C325" s="80"/>
      <c r="D325" s="75"/>
      <c r="F325" s="77"/>
      <c r="G325" s="78"/>
    </row>
    <row r="326" spans="1:7" s="76" customFormat="1" ht="13.5" customHeight="1" thickBot="1">
      <c r="A326" s="79"/>
      <c r="B326" s="10" t="str">
        <f>'Urgent Medical Advice'!B247</f>
        <v>Improvement Milestone: ________________________________</v>
      </c>
      <c r="C326" s="80"/>
      <c r="D326" s="75"/>
      <c r="F326" s="81" t="str">
        <f>'Urgent Medical Advice'!F254</f>
        <v>N/A</v>
      </c>
      <c r="G326" s="78"/>
    </row>
    <row r="327" spans="1:7" ht="6.75" customHeight="1" thickBot="1">
      <c r="A327" s="85"/>
      <c r="G327" s="86"/>
    </row>
    <row r="328" spans="1:7" ht="13.5" thickBot="1">
      <c r="A328" s="85"/>
      <c r="C328" s="82" t="s">
        <v>16</v>
      </c>
      <c r="F328" s="87" t="str">
        <f>'Urgent Medical Advice'!F269</f>
        <v xml:space="preserve"> </v>
      </c>
      <c r="G328" s="86"/>
    </row>
    <row r="329" spans="1:7" ht="13.5" thickBot="1">
      <c r="A329" s="85"/>
      <c r="C329" s="82"/>
      <c r="G329" s="86"/>
    </row>
    <row r="330" spans="1:7" ht="13.5" thickBot="1">
      <c r="A330" s="85"/>
      <c r="B330" s="5" t="s">
        <v>10</v>
      </c>
      <c r="C330" s="82"/>
      <c r="F330" s="88">
        <f>'Urgent Medical Advice'!F18</f>
        <v>0</v>
      </c>
      <c r="G330" s="86"/>
    </row>
    <row r="331" spans="1:7" ht="13.5" thickBot="1">
      <c r="A331" s="85"/>
      <c r="C331" s="82"/>
      <c r="G331" s="86"/>
    </row>
    <row r="332" spans="1:7" ht="13.5" thickBot="1">
      <c r="A332" s="85"/>
      <c r="B332" s="5" t="s">
        <v>70</v>
      </c>
      <c r="C332" s="82"/>
      <c r="F332" s="89">
        <f>SUM(F328,F324,F320,F316,F312,F308,F304,F300,F296,F292)</f>
        <v>0</v>
      </c>
      <c r="G332" s="86"/>
    </row>
    <row r="333" spans="1:7" ht="13.5" thickBot="1">
      <c r="A333" s="85"/>
      <c r="C333" s="82"/>
      <c r="G333" s="86"/>
    </row>
    <row r="334" spans="1:7" ht="13.5" thickBot="1">
      <c r="A334" s="85"/>
      <c r="B334" s="5" t="s">
        <v>71</v>
      </c>
      <c r="C334" s="82"/>
      <c r="F334" s="89">
        <f>COUNT(F328,F324,F320,F316,F312,F308,F304,F300,F296,F292)</f>
        <v>0</v>
      </c>
      <c r="G334" s="86"/>
    </row>
    <row r="335" spans="1:7" ht="13.5" thickBot="1">
      <c r="A335" s="85"/>
      <c r="C335" s="82"/>
      <c r="G335" s="86"/>
    </row>
    <row r="336" spans="1:7" ht="13.5" thickBot="1">
      <c r="A336" s="85"/>
      <c r="B336" s="5" t="s">
        <v>72</v>
      </c>
      <c r="C336" s="82"/>
      <c r="F336" s="90" t="str">
        <f>IF(F334=0," ",F332/F334)</f>
        <v xml:space="preserve"> </v>
      </c>
      <c r="G336" s="86"/>
    </row>
    <row r="337" spans="1:7" ht="13.5" thickBot="1">
      <c r="A337" s="85"/>
      <c r="C337" s="82"/>
      <c r="G337" s="86"/>
    </row>
    <row r="338" spans="1:7" ht="13.5" thickBot="1">
      <c r="A338" s="85"/>
      <c r="B338" s="5" t="s">
        <v>73</v>
      </c>
      <c r="C338" s="82"/>
      <c r="F338" s="88" t="str">
        <f>IF(F334=0," ",F336*F330)</f>
        <v xml:space="preserve"> </v>
      </c>
      <c r="G338" s="86"/>
    </row>
    <row r="339" spans="1:7" ht="13.5" thickBot="1">
      <c r="A339" s="85"/>
      <c r="C339" s="82"/>
      <c r="G339" s="86"/>
    </row>
    <row r="340" spans="1:7" ht="13.5" thickBot="1">
      <c r="A340" s="85"/>
      <c r="B340" s="5" t="s">
        <v>11</v>
      </c>
      <c r="C340" s="82"/>
      <c r="F340" s="91">
        <f>'Urgent Medical Advice'!F20</f>
        <v>0</v>
      </c>
      <c r="G340" s="86"/>
    </row>
    <row r="341" spans="1:7" ht="13.5" thickBot="1">
      <c r="A341" s="85"/>
      <c r="C341" s="82"/>
      <c r="G341" s="86"/>
    </row>
    <row r="342" spans="1:7" ht="13.5" thickBot="1">
      <c r="A342" s="85"/>
      <c r="B342" s="92" t="s">
        <v>74</v>
      </c>
      <c r="C342" s="82"/>
      <c r="F342" s="93" t="str">
        <f>IF(F334=0," ",F338-F340)</f>
        <v xml:space="preserve"> </v>
      </c>
      <c r="G342" s="86"/>
    </row>
    <row r="343" spans="1:7" s="76" customFormat="1" ht="12.75" customHeight="1">
      <c r="A343" s="79"/>
      <c r="B343" s="10"/>
      <c r="C343" s="80"/>
      <c r="D343" s="75"/>
      <c r="F343" s="77"/>
      <c r="G343" s="78"/>
    </row>
    <row r="344" spans="1:7" s="76" customFormat="1" ht="15.75" thickBot="1">
      <c r="A344" s="96" t="s">
        <v>108</v>
      </c>
      <c r="B344" s="63"/>
      <c r="C344" s="63"/>
      <c r="D344" s="75"/>
      <c r="F344" s="77"/>
      <c r="G344" s="78"/>
    </row>
    <row r="345" spans="1:7" s="76" customFormat="1" ht="13.5" customHeight="1" thickBot="1">
      <c r="A345" s="79"/>
      <c r="B345" s="10" t="str">
        <f>'Introduce Telemedicine'!B22</f>
        <v>Process Milestone: ________________________________</v>
      </c>
      <c r="C345" s="80"/>
      <c r="D345" s="75"/>
      <c r="F345" s="81" t="str">
        <f>'Introduce Telemedicine'!F29</f>
        <v>N/A</v>
      </c>
      <c r="G345" s="78"/>
    </row>
    <row r="346" spans="1:7" ht="6.75" customHeight="1" thickBot="1">
      <c r="A346" s="85"/>
      <c r="G346" s="86"/>
    </row>
    <row r="347" spans="1:7" ht="13.5" thickBot="1">
      <c r="A347" s="85"/>
      <c r="C347" s="82" t="s">
        <v>16</v>
      </c>
      <c r="F347" s="87" t="str">
        <f>'Introduce Telemedicine'!F44</f>
        <v xml:space="preserve"> </v>
      </c>
      <c r="G347" s="86"/>
    </row>
    <row r="348" spans="1:7" s="76" customFormat="1" ht="6.75" customHeight="1" thickBot="1">
      <c r="A348" s="79"/>
      <c r="B348" s="10"/>
      <c r="C348" s="80"/>
      <c r="D348" s="75"/>
      <c r="F348" s="77"/>
      <c r="G348" s="78"/>
    </row>
    <row r="349" spans="1:7" s="76" customFormat="1" ht="13.5" customHeight="1" thickBot="1">
      <c r="A349" s="79"/>
      <c r="B349" s="10" t="str">
        <f>'Introduce Telemedicine'!B47</f>
        <v>Process Milestone: ________________________________</v>
      </c>
      <c r="C349" s="80"/>
      <c r="D349" s="75"/>
      <c r="F349" s="81" t="str">
        <f>'Introduce Telemedicine'!F54</f>
        <v>N/A</v>
      </c>
      <c r="G349" s="78"/>
    </row>
    <row r="350" spans="1:7" ht="6.75" customHeight="1" thickBot="1">
      <c r="A350" s="85"/>
      <c r="G350" s="86"/>
    </row>
    <row r="351" spans="1:7" ht="13.5" thickBot="1">
      <c r="A351" s="85"/>
      <c r="C351" s="82" t="s">
        <v>16</v>
      </c>
      <c r="F351" s="87" t="str">
        <f>'Introduce Telemedicine'!F69</f>
        <v xml:space="preserve"> </v>
      </c>
      <c r="G351" s="86"/>
    </row>
    <row r="352" spans="1:7" s="76" customFormat="1" ht="6.75" customHeight="1" thickBot="1">
      <c r="A352" s="79"/>
      <c r="B352" s="10"/>
      <c r="C352" s="80"/>
      <c r="D352" s="75"/>
      <c r="F352" s="77"/>
      <c r="G352" s="78"/>
    </row>
    <row r="353" spans="1:7" s="76" customFormat="1" ht="13.5" customHeight="1" thickBot="1">
      <c r="A353" s="79"/>
      <c r="B353" s="10" t="str">
        <f>'Introduce Telemedicine'!B72</f>
        <v>Process Milestone: ________________________________</v>
      </c>
      <c r="C353" s="80"/>
      <c r="D353" s="75"/>
      <c r="F353" s="81" t="str">
        <f>'Introduce Telemedicine'!F79</f>
        <v>N/A</v>
      </c>
      <c r="G353" s="78"/>
    </row>
    <row r="354" spans="1:7" ht="6.75" customHeight="1" thickBot="1">
      <c r="A354" s="85"/>
      <c r="G354" s="86"/>
    </row>
    <row r="355" spans="1:7" ht="13.5" thickBot="1">
      <c r="A355" s="85"/>
      <c r="C355" s="82" t="s">
        <v>16</v>
      </c>
      <c r="F355" s="87" t="str">
        <f>'Introduce Telemedicine'!F94</f>
        <v xml:space="preserve"> </v>
      </c>
      <c r="G355" s="86"/>
    </row>
    <row r="356" spans="1:7" s="76" customFormat="1" ht="6.75" customHeight="1" thickBot="1">
      <c r="A356" s="79"/>
      <c r="B356" s="10"/>
      <c r="C356" s="80"/>
      <c r="D356" s="75"/>
      <c r="F356" s="77"/>
      <c r="G356" s="78"/>
    </row>
    <row r="357" spans="1:7" s="76" customFormat="1" ht="13.5" customHeight="1" thickBot="1">
      <c r="A357" s="79"/>
      <c r="B357" s="10" t="str">
        <f>'Introduce Telemedicine'!B97</f>
        <v>Process Milestone: ________________________________</v>
      </c>
      <c r="C357" s="80"/>
      <c r="D357" s="75"/>
      <c r="F357" s="81" t="str">
        <f>'Introduce Telemedicine'!F104</f>
        <v>N/A</v>
      </c>
      <c r="G357" s="78"/>
    </row>
    <row r="358" spans="1:7" ht="6.75" customHeight="1" thickBot="1">
      <c r="A358" s="85"/>
      <c r="G358" s="86"/>
    </row>
    <row r="359" spans="1:7" ht="13.5" thickBot="1">
      <c r="A359" s="85"/>
      <c r="C359" s="82" t="s">
        <v>16</v>
      </c>
      <c r="F359" s="87" t="str">
        <f>'Introduce Telemedicine'!F119</f>
        <v xml:space="preserve"> </v>
      </c>
      <c r="G359" s="86"/>
    </row>
    <row r="360" spans="1:7" s="76" customFormat="1" ht="6.75" customHeight="1" thickBot="1">
      <c r="A360" s="79"/>
      <c r="B360" s="10"/>
      <c r="C360" s="80"/>
      <c r="D360" s="75"/>
      <c r="F360" s="77"/>
      <c r="G360" s="78"/>
    </row>
    <row r="361" spans="1:7" s="76" customFormat="1" ht="13.5" customHeight="1" thickBot="1">
      <c r="A361" s="79"/>
      <c r="B361" s="10" t="str">
        <f>'Introduce Telemedicine'!B122</f>
        <v>Process Milestone: ________________________________</v>
      </c>
      <c r="C361" s="80"/>
      <c r="D361" s="75"/>
      <c r="F361" s="81" t="str">
        <f>'Introduce Telemedicine'!F129</f>
        <v>N/A</v>
      </c>
      <c r="G361" s="78"/>
    </row>
    <row r="362" spans="1:7" ht="6.75" customHeight="1" thickBot="1">
      <c r="A362" s="85"/>
      <c r="G362" s="86"/>
    </row>
    <row r="363" spans="1:7" ht="13.5" thickBot="1">
      <c r="A363" s="85"/>
      <c r="C363" s="82" t="s">
        <v>16</v>
      </c>
      <c r="F363" s="87" t="str">
        <f>'Introduce Telemedicine'!F144</f>
        <v xml:space="preserve"> </v>
      </c>
      <c r="G363" s="86"/>
    </row>
    <row r="364" spans="1:7" s="76" customFormat="1" ht="6.75" customHeight="1" thickBot="1">
      <c r="A364" s="79"/>
      <c r="B364" s="10"/>
      <c r="C364" s="80"/>
      <c r="D364" s="75"/>
      <c r="F364" s="77"/>
      <c r="G364" s="78"/>
    </row>
    <row r="365" spans="1:7" s="76" customFormat="1" ht="13.5" customHeight="1" thickBot="1">
      <c r="A365" s="79"/>
      <c r="B365" s="10" t="str">
        <f>'Introduce Telemedicine'!B147</f>
        <v>Improvement Milestone: ________________________________</v>
      </c>
      <c r="C365" s="80"/>
      <c r="D365" s="75"/>
      <c r="F365" s="81" t="str">
        <f>'Introduce Telemedicine'!F154</f>
        <v>N/A</v>
      </c>
      <c r="G365" s="78"/>
    </row>
    <row r="366" spans="1:7" ht="6.75" customHeight="1" thickBot="1">
      <c r="A366" s="85"/>
      <c r="G366" s="86"/>
    </row>
    <row r="367" spans="1:7" ht="13.5" thickBot="1">
      <c r="A367" s="85"/>
      <c r="C367" s="82" t="s">
        <v>16</v>
      </c>
      <c r="F367" s="87" t="str">
        <f>'Introduce Telemedicine'!F169</f>
        <v xml:space="preserve"> </v>
      </c>
      <c r="G367" s="86"/>
    </row>
    <row r="368" spans="1:7" s="76" customFormat="1" ht="6.75" customHeight="1" thickBot="1">
      <c r="A368" s="79"/>
      <c r="B368" s="10"/>
      <c r="C368" s="80"/>
      <c r="D368" s="75"/>
      <c r="F368" s="77"/>
      <c r="G368" s="78"/>
    </row>
    <row r="369" spans="1:7" s="76" customFormat="1" ht="13.5" customHeight="1" thickBot="1">
      <c r="A369" s="79"/>
      <c r="B369" s="10" t="str">
        <f>'Introduce Telemedicine'!B172</f>
        <v>Improvement Milestone: ________________________________</v>
      </c>
      <c r="C369" s="80"/>
      <c r="D369" s="75"/>
      <c r="F369" s="81" t="str">
        <f>'Introduce Telemedicine'!F179</f>
        <v>N/A</v>
      </c>
      <c r="G369" s="78"/>
    </row>
    <row r="370" spans="1:7" ht="6.75" customHeight="1" thickBot="1">
      <c r="A370" s="85"/>
      <c r="G370" s="86"/>
    </row>
    <row r="371" spans="1:7" ht="13.5" thickBot="1">
      <c r="A371" s="85"/>
      <c r="C371" s="82" t="s">
        <v>16</v>
      </c>
      <c r="F371" s="87" t="str">
        <f>'Introduce Telemedicine'!F194</f>
        <v xml:space="preserve"> </v>
      </c>
      <c r="G371" s="86"/>
    </row>
    <row r="372" spans="1:7" s="76" customFormat="1" ht="6.75" customHeight="1" thickBot="1">
      <c r="A372" s="79"/>
      <c r="B372" s="10"/>
      <c r="C372" s="80"/>
      <c r="D372" s="75"/>
      <c r="F372" s="77"/>
      <c r="G372" s="78"/>
    </row>
    <row r="373" spans="1:7" s="76" customFormat="1" ht="13.5" customHeight="1" thickBot="1">
      <c r="A373" s="79"/>
      <c r="B373" s="10" t="str">
        <f>'Introduce Telemedicine'!B197</f>
        <v>Improvement Milestone: ________________________________</v>
      </c>
      <c r="C373" s="80"/>
      <c r="D373" s="75"/>
      <c r="F373" s="81" t="str">
        <f>'Introduce Telemedicine'!F204</f>
        <v>N/A</v>
      </c>
      <c r="G373" s="78"/>
    </row>
    <row r="374" spans="1:7" ht="6.75" customHeight="1" thickBot="1">
      <c r="A374" s="85"/>
      <c r="G374" s="86"/>
    </row>
    <row r="375" spans="1:7" ht="13.5" thickBot="1">
      <c r="A375" s="85"/>
      <c r="C375" s="82" t="s">
        <v>16</v>
      </c>
      <c r="F375" s="87" t="str">
        <f>'Introduce Telemedicine'!F219</f>
        <v xml:space="preserve"> </v>
      </c>
      <c r="G375" s="86"/>
    </row>
    <row r="376" spans="1:7" s="76" customFormat="1" ht="6.75" customHeight="1" thickBot="1">
      <c r="A376" s="79"/>
      <c r="B376" s="10"/>
      <c r="C376" s="80"/>
      <c r="D376" s="75"/>
      <c r="F376" s="77"/>
      <c r="G376" s="78"/>
    </row>
    <row r="377" spans="1:7" s="76" customFormat="1" ht="13.5" customHeight="1" thickBot="1">
      <c r="A377" s="79"/>
      <c r="B377" s="10" t="str">
        <f>'Introduce Telemedicine'!B222</f>
        <v>Improvement Milestone: ________________________________</v>
      </c>
      <c r="C377" s="80"/>
      <c r="D377" s="75"/>
      <c r="F377" s="81" t="str">
        <f>'Introduce Telemedicine'!F229</f>
        <v>N/A</v>
      </c>
      <c r="G377" s="78"/>
    </row>
    <row r="378" spans="1:7" ht="6.75" customHeight="1" thickBot="1">
      <c r="A378" s="85"/>
      <c r="G378" s="86"/>
    </row>
    <row r="379" spans="1:7" ht="13.5" thickBot="1">
      <c r="A379" s="85"/>
      <c r="C379" s="82" t="s">
        <v>16</v>
      </c>
      <c r="F379" s="87" t="str">
        <f>'Introduce Telemedicine'!F244</f>
        <v xml:space="preserve"> </v>
      </c>
      <c r="G379" s="86"/>
    </row>
    <row r="380" spans="1:7" s="76" customFormat="1" ht="6.75" customHeight="1" thickBot="1">
      <c r="A380" s="79"/>
      <c r="B380" s="10"/>
      <c r="C380" s="80"/>
      <c r="D380" s="75"/>
      <c r="F380" s="77"/>
      <c r="G380" s="78"/>
    </row>
    <row r="381" spans="1:7" s="76" customFormat="1" ht="13.5" customHeight="1" thickBot="1">
      <c r="A381" s="79"/>
      <c r="B381" s="10" t="str">
        <f>'Introduce Telemedicine'!B247</f>
        <v>Improvement Milestone: ________________________________</v>
      </c>
      <c r="C381" s="80"/>
      <c r="D381" s="75"/>
      <c r="F381" s="81" t="str">
        <f>'Introduce Telemedicine'!F254</f>
        <v>N/A</v>
      </c>
      <c r="G381" s="78"/>
    </row>
    <row r="382" spans="1:7" ht="6.75" customHeight="1" thickBot="1">
      <c r="A382" s="85"/>
      <c r="G382" s="86"/>
    </row>
    <row r="383" spans="1:7" ht="13.5" thickBot="1">
      <c r="A383" s="85"/>
      <c r="C383" s="82" t="s">
        <v>16</v>
      </c>
      <c r="F383" s="87" t="str">
        <f>'Introduce Telemedicine'!F269</f>
        <v xml:space="preserve"> </v>
      </c>
      <c r="G383" s="86"/>
    </row>
    <row r="384" spans="1:7" ht="13.5" thickBot="1">
      <c r="A384" s="85"/>
      <c r="C384" s="82"/>
      <c r="G384" s="86"/>
    </row>
    <row r="385" spans="1:7" ht="13.5" thickBot="1">
      <c r="A385" s="85"/>
      <c r="B385" s="5" t="s">
        <v>10</v>
      </c>
      <c r="C385" s="82"/>
      <c r="F385" s="88">
        <f>'Introduce Telemedicine'!F18</f>
        <v>0</v>
      </c>
      <c r="G385" s="86"/>
    </row>
    <row r="386" spans="1:7" ht="13.5" thickBot="1">
      <c r="A386" s="85"/>
      <c r="C386" s="82"/>
      <c r="G386" s="86"/>
    </row>
    <row r="387" spans="1:7" ht="13.5" thickBot="1">
      <c r="A387" s="85"/>
      <c r="B387" s="5" t="s">
        <v>70</v>
      </c>
      <c r="C387" s="82"/>
      <c r="F387" s="89">
        <f>SUM(F383,F379,F375,F371,F367,F363,F359,F355,F351,F347)</f>
        <v>0</v>
      </c>
      <c r="G387" s="86"/>
    </row>
    <row r="388" spans="1:7" ht="13.5" thickBot="1">
      <c r="A388" s="85"/>
      <c r="C388" s="82"/>
      <c r="G388" s="86"/>
    </row>
    <row r="389" spans="1:7" ht="13.5" thickBot="1">
      <c r="A389" s="85"/>
      <c r="B389" s="5" t="s">
        <v>71</v>
      </c>
      <c r="C389" s="82"/>
      <c r="F389" s="89">
        <f>COUNT(F383,F379,F375,F371,F367,F363,F359,F355,F351,F347)</f>
        <v>0</v>
      </c>
      <c r="G389" s="86"/>
    </row>
    <row r="390" spans="1:7" ht="13.5" thickBot="1">
      <c r="A390" s="85"/>
      <c r="C390" s="82"/>
      <c r="G390" s="86"/>
    </row>
    <row r="391" spans="1:7" ht="13.5" thickBot="1">
      <c r="A391" s="85"/>
      <c r="B391" s="5" t="s">
        <v>72</v>
      </c>
      <c r="C391" s="82"/>
      <c r="F391" s="90" t="str">
        <f>IF(F389=0," ",F387/F389)</f>
        <v xml:space="preserve"> </v>
      </c>
      <c r="G391" s="86"/>
    </row>
    <row r="392" spans="1:7" ht="13.5" thickBot="1">
      <c r="A392" s="85"/>
      <c r="C392" s="82"/>
      <c r="G392" s="86"/>
    </row>
    <row r="393" spans="1:7" ht="13.5" thickBot="1">
      <c r="A393" s="85"/>
      <c r="B393" s="5" t="s">
        <v>73</v>
      </c>
      <c r="C393" s="82"/>
      <c r="F393" s="88" t="str">
        <f>IF(F389=0," ",F391*F385)</f>
        <v xml:space="preserve"> </v>
      </c>
      <c r="G393" s="86"/>
    </row>
    <row r="394" spans="1:7" ht="13.5" thickBot="1">
      <c r="A394" s="85"/>
      <c r="C394" s="82"/>
      <c r="G394" s="86"/>
    </row>
    <row r="395" spans="1:7" ht="13.5" thickBot="1">
      <c r="A395" s="85"/>
      <c r="B395" s="5" t="s">
        <v>11</v>
      </c>
      <c r="C395" s="82"/>
      <c r="F395" s="91">
        <f>'Introduce Telemedicine'!F20</f>
        <v>0</v>
      </c>
      <c r="G395" s="86"/>
    </row>
    <row r="396" spans="1:7" ht="13.5" thickBot="1">
      <c r="A396" s="85"/>
      <c r="C396" s="82"/>
      <c r="G396" s="86"/>
    </row>
    <row r="397" spans="1:7" ht="13.5" thickBot="1">
      <c r="A397" s="85"/>
      <c r="B397" s="92" t="s">
        <v>74</v>
      </c>
      <c r="C397" s="82"/>
      <c r="F397" s="93" t="str">
        <f>IF(F389=0," ",F393-F395)</f>
        <v xml:space="preserve"> </v>
      </c>
      <c r="G397" s="86"/>
    </row>
    <row r="398" spans="1:7" s="76" customFormat="1" ht="12.75" customHeight="1">
      <c r="A398" s="79"/>
      <c r="B398" s="10"/>
      <c r="C398" s="80"/>
      <c r="D398" s="75"/>
      <c r="F398" s="77"/>
      <c r="G398" s="78"/>
    </row>
    <row r="399" spans="1:7" s="76" customFormat="1" ht="15.75" thickBot="1">
      <c r="A399" s="96" t="s">
        <v>109</v>
      </c>
      <c r="B399" s="63"/>
      <c r="C399" s="63"/>
      <c r="D399" s="75"/>
      <c r="F399" s="77"/>
      <c r="G399" s="78"/>
    </row>
    <row r="400" spans="1:7" s="76" customFormat="1" ht="13.5" customHeight="1" thickBot="1">
      <c r="A400" s="79"/>
      <c r="B400" s="10" t="str">
        <f>'Coding &amp; Documentation'!B22</f>
        <v>Process Milestone: ________________________________</v>
      </c>
      <c r="C400" s="80"/>
      <c r="D400" s="75"/>
      <c r="F400" s="81" t="str">
        <f>'Coding &amp; Documentation'!F29</f>
        <v>N/A</v>
      </c>
      <c r="G400" s="78"/>
    </row>
    <row r="401" spans="1:7" ht="6.75" customHeight="1" thickBot="1">
      <c r="A401" s="85"/>
      <c r="G401" s="86"/>
    </row>
    <row r="402" spans="1:7" ht="13.5" thickBot="1">
      <c r="A402" s="85"/>
      <c r="C402" s="82" t="s">
        <v>16</v>
      </c>
      <c r="F402" s="87" t="str">
        <f>'Coding &amp; Documentation'!F44</f>
        <v xml:space="preserve"> </v>
      </c>
      <c r="G402" s="86"/>
    </row>
    <row r="403" spans="1:7" s="76" customFormat="1" ht="6.75" customHeight="1" thickBot="1">
      <c r="A403" s="79"/>
      <c r="B403" s="10"/>
      <c r="C403" s="80"/>
      <c r="D403" s="75"/>
      <c r="F403" s="77"/>
      <c r="G403" s="78"/>
    </row>
    <row r="404" spans="1:7" s="76" customFormat="1" ht="13.5" customHeight="1" thickBot="1">
      <c r="A404" s="79"/>
      <c r="B404" s="10" t="str">
        <f>'Coding &amp; Documentation'!B47</f>
        <v>Process Milestone: ________________________________</v>
      </c>
      <c r="C404" s="80"/>
      <c r="D404" s="75"/>
      <c r="F404" s="81" t="str">
        <f>'Coding &amp; Documentation'!F54</f>
        <v>N/A</v>
      </c>
      <c r="G404" s="78"/>
    </row>
    <row r="405" spans="1:7" ht="6.75" customHeight="1" thickBot="1">
      <c r="A405" s="85"/>
      <c r="G405" s="86"/>
    </row>
    <row r="406" spans="1:7" ht="13.5" thickBot="1">
      <c r="A406" s="85"/>
      <c r="C406" s="82" t="s">
        <v>16</v>
      </c>
      <c r="F406" s="87" t="str">
        <f>'Coding &amp; Documentation'!F69</f>
        <v xml:space="preserve"> </v>
      </c>
      <c r="G406" s="86"/>
    </row>
    <row r="407" spans="1:7" s="76" customFormat="1" ht="6.75" customHeight="1" thickBot="1">
      <c r="A407" s="79"/>
      <c r="B407" s="10"/>
      <c r="C407" s="80"/>
      <c r="D407" s="75"/>
      <c r="F407" s="77"/>
      <c r="G407" s="78"/>
    </row>
    <row r="408" spans="1:7" s="76" customFormat="1" ht="13.5" customHeight="1" thickBot="1">
      <c r="A408" s="79"/>
      <c r="B408" s="10" t="str">
        <f>'Coding &amp; Documentation'!B72</f>
        <v>Process Milestone: ________________________________</v>
      </c>
      <c r="C408" s="80"/>
      <c r="D408" s="75"/>
      <c r="F408" s="81" t="str">
        <f>'Coding &amp; Documentation'!F79</f>
        <v>N/A</v>
      </c>
      <c r="G408" s="78"/>
    </row>
    <row r="409" spans="1:7" ht="6.75" customHeight="1" thickBot="1">
      <c r="A409" s="85"/>
      <c r="G409" s="86"/>
    </row>
    <row r="410" spans="1:7" ht="13.5" thickBot="1">
      <c r="A410" s="85"/>
      <c r="C410" s="82" t="s">
        <v>16</v>
      </c>
      <c r="F410" s="87" t="str">
        <f>'Coding &amp; Documentation'!F94</f>
        <v xml:space="preserve"> </v>
      </c>
      <c r="G410" s="86"/>
    </row>
    <row r="411" spans="1:7" s="76" customFormat="1" ht="6.75" customHeight="1" thickBot="1">
      <c r="A411" s="79"/>
      <c r="B411" s="10"/>
      <c r="C411" s="80"/>
      <c r="D411" s="75"/>
      <c r="F411" s="77"/>
      <c r="G411" s="78"/>
    </row>
    <row r="412" spans="1:7" s="76" customFormat="1" ht="13.5" customHeight="1" thickBot="1">
      <c r="A412" s="79"/>
      <c r="B412" s="10" t="str">
        <f>'Coding &amp; Documentation'!B97</f>
        <v>Process Milestone: ________________________________</v>
      </c>
      <c r="C412" s="80"/>
      <c r="D412" s="75"/>
      <c r="F412" s="81" t="str">
        <f>'Coding &amp; Documentation'!F104</f>
        <v>N/A</v>
      </c>
      <c r="G412" s="78"/>
    </row>
    <row r="413" spans="1:7" ht="6.75" customHeight="1" thickBot="1">
      <c r="A413" s="85"/>
      <c r="G413" s="86"/>
    </row>
    <row r="414" spans="1:7" ht="13.5" thickBot="1">
      <c r="A414" s="85"/>
      <c r="C414" s="82" t="s">
        <v>16</v>
      </c>
      <c r="F414" s="87" t="str">
        <f>'Coding &amp; Documentation'!F119</f>
        <v xml:space="preserve"> </v>
      </c>
      <c r="G414" s="86"/>
    </row>
    <row r="415" spans="1:7" s="76" customFormat="1" ht="6.75" customHeight="1" thickBot="1">
      <c r="A415" s="79"/>
      <c r="B415" s="10"/>
      <c r="C415" s="80"/>
      <c r="D415" s="75"/>
      <c r="F415" s="77"/>
      <c r="G415" s="78"/>
    </row>
    <row r="416" spans="1:7" s="76" customFormat="1" ht="13.5" customHeight="1" thickBot="1">
      <c r="A416" s="79"/>
      <c r="B416" s="10" t="str">
        <f>'Coding &amp; Documentation'!B122</f>
        <v>Process Milestone: ________________________________</v>
      </c>
      <c r="C416" s="80"/>
      <c r="D416" s="75"/>
      <c r="F416" s="81" t="str">
        <f>'Coding &amp; Documentation'!F129</f>
        <v>N/A</v>
      </c>
      <c r="G416" s="78"/>
    </row>
    <row r="417" spans="1:7" ht="6.75" customHeight="1" thickBot="1">
      <c r="A417" s="85"/>
      <c r="G417" s="86"/>
    </row>
    <row r="418" spans="1:7" ht="13.5" thickBot="1">
      <c r="A418" s="85"/>
      <c r="C418" s="82" t="s">
        <v>16</v>
      </c>
      <c r="F418" s="87" t="str">
        <f>'Coding &amp; Documentation'!F144</f>
        <v xml:space="preserve"> </v>
      </c>
      <c r="G418" s="86"/>
    </row>
    <row r="419" spans="1:7" s="76" customFormat="1" ht="6.75" customHeight="1" thickBot="1">
      <c r="A419" s="79"/>
      <c r="B419" s="10"/>
      <c r="C419" s="80"/>
      <c r="D419" s="75"/>
      <c r="F419" s="77"/>
      <c r="G419" s="78"/>
    </row>
    <row r="420" spans="1:7" s="76" customFormat="1" ht="13.5" customHeight="1" thickBot="1">
      <c r="A420" s="79"/>
      <c r="B420" s="10" t="str">
        <f>'Coding &amp; Documentation'!B147</f>
        <v>Improvement Milestone: ________________________________</v>
      </c>
      <c r="C420" s="80"/>
      <c r="D420" s="75"/>
      <c r="F420" s="81" t="str">
        <f>'Coding &amp; Documentation'!F154</f>
        <v>N/A</v>
      </c>
      <c r="G420" s="78"/>
    </row>
    <row r="421" spans="1:7" ht="6.75" customHeight="1" thickBot="1">
      <c r="A421" s="85"/>
      <c r="G421" s="86"/>
    </row>
    <row r="422" spans="1:7" ht="13.5" thickBot="1">
      <c r="A422" s="85"/>
      <c r="C422" s="82" t="s">
        <v>16</v>
      </c>
      <c r="F422" s="87" t="str">
        <f>'Coding &amp; Documentation'!F169</f>
        <v xml:space="preserve"> </v>
      </c>
      <c r="G422" s="86"/>
    </row>
    <row r="423" spans="1:7" s="76" customFormat="1" ht="6.75" customHeight="1" thickBot="1">
      <c r="A423" s="79"/>
      <c r="B423" s="10"/>
      <c r="C423" s="80"/>
      <c r="D423" s="75"/>
      <c r="F423" s="77"/>
      <c r="G423" s="78"/>
    </row>
    <row r="424" spans="1:7" s="76" customFormat="1" ht="13.5" customHeight="1" thickBot="1">
      <c r="A424" s="79"/>
      <c r="B424" s="10" t="str">
        <f>'Coding &amp; Documentation'!B172</f>
        <v>Improvement Milestone: ________________________________</v>
      </c>
      <c r="C424" s="80"/>
      <c r="D424" s="75"/>
      <c r="F424" s="81" t="str">
        <f>'Coding &amp; Documentation'!F179</f>
        <v>N/A</v>
      </c>
      <c r="G424" s="78"/>
    </row>
    <row r="425" spans="1:7" ht="6.75" customHeight="1" thickBot="1">
      <c r="A425" s="85"/>
      <c r="G425" s="86"/>
    </row>
    <row r="426" spans="1:7" ht="13.5" thickBot="1">
      <c r="A426" s="85"/>
      <c r="C426" s="82" t="s">
        <v>16</v>
      </c>
      <c r="F426" s="87" t="str">
        <f>'Coding &amp; Documentation'!F194</f>
        <v xml:space="preserve"> </v>
      </c>
      <c r="G426" s="86"/>
    </row>
    <row r="427" spans="1:7" s="76" customFormat="1" ht="6.75" customHeight="1" thickBot="1">
      <c r="A427" s="79"/>
      <c r="B427" s="10"/>
      <c r="C427" s="80"/>
      <c r="D427" s="75"/>
      <c r="F427" s="77"/>
      <c r="G427" s="78"/>
    </row>
    <row r="428" spans="1:7" s="76" customFormat="1" ht="13.5" customHeight="1" thickBot="1">
      <c r="A428" s="79"/>
      <c r="B428" s="10" t="str">
        <f>'Coding &amp; Documentation'!B197</f>
        <v>Improvement Milestone: ________________________________</v>
      </c>
      <c r="C428" s="80"/>
      <c r="D428" s="75"/>
      <c r="F428" s="81" t="str">
        <f>'Coding &amp; Documentation'!F204</f>
        <v>N/A</v>
      </c>
      <c r="G428" s="78"/>
    </row>
    <row r="429" spans="1:7" ht="6.75" customHeight="1" thickBot="1">
      <c r="A429" s="85"/>
      <c r="G429" s="86"/>
    </row>
    <row r="430" spans="1:7" ht="13.5" thickBot="1">
      <c r="A430" s="85"/>
      <c r="C430" s="82" t="s">
        <v>16</v>
      </c>
      <c r="F430" s="87" t="str">
        <f>'Coding &amp; Documentation'!F219</f>
        <v xml:space="preserve"> </v>
      </c>
      <c r="G430" s="86"/>
    </row>
    <row r="431" spans="1:7" s="76" customFormat="1" ht="6.75" customHeight="1" thickBot="1">
      <c r="A431" s="79"/>
      <c r="B431" s="10"/>
      <c r="C431" s="80"/>
      <c r="D431" s="75"/>
      <c r="F431" s="77"/>
      <c r="G431" s="78"/>
    </row>
    <row r="432" spans="1:7" s="76" customFormat="1" ht="13.5" customHeight="1" thickBot="1">
      <c r="A432" s="79"/>
      <c r="B432" s="10" t="str">
        <f>'Coding &amp; Documentation'!B222</f>
        <v>Improvement Milestone: ________________________________</v>
      </c>
      <c r="C432" s="80"/>
      <c r="D432" s="75"/>
      <c r="F432" s="81" t="str">
        <f>'Coding &amp; Documentation'!F229</f>
        <v>N/A</v>
      </c>
      <c r="G432" s="78"/>
    </row>
    <row r="433" spans="1:7" ht="6.75" customHeight="1" thickBot="1">
      <c r="A433" s="85"/>
      <c r="G433" s="86"/>
    </row>
    <row r="434" spans="1:7" ht="13.5" thickBot="1">
      <c r="A434" s="85"/>
      <c r="C434" s="82" t="s">
        <v>16</v>
      </c>
      <c r="F434" s="87" t="str">
        <f>'Coding &amp; Documentation'!F244</f>
        <v xml:space="preserve"> </v>
      </c>
      <c r="G434" s="86"/>
    </row>
    <row r="435" spans="1:7" s="76" customFormat="1" ht="6.75" customHeight="1" thickBot="1">
      <c r="A435" s="79"/>
      <c r="B435" s="10"/>
      <c r="C435" s="80"/>
      <c r="D435" s="75"/>
      <c r="F435" s="77"/>
      <c r="G435" s="78"/>
    </row>
    <row r="436" spans="1:7" s="76" customFormat="1" ht="13.5" customHeight="1" thickBot="1">
      <c r="A436" s="79"/>
      <c r="B436" s="10" t="str">
        <f>'Coding &amp; Documentation'!B247</f>
        <v>Improvement Milestone: ________________________________</v>
      </c>
      <c r="C436" s="80"/>
      <c r="D436" s="75"/>
      <c r="F436" s="81" t="str">
        <f>'Coding &amp; Documentation'!F254</f>
        <v>N/A</v>
      </c>
      <c r="G436" s="78"/>
    </row>
    <row r="437" spans="1:7" ht="6.75" customHeight="1" thickBot="1">
      <c r="A437" s="85"/>
      <c r="G437" s="86"/>
    </row>
    <row r="438" spans="1:7" ht="13.5" thickBot="1">
      <c r="A438" s="85"/>
      <c r="C438" s="82" t="s">
        <v>16</v>
      </c>
      <c r="F438" s="87" t="str">
        <f>'Coding &amp; Documentation'!F269</f>
        <v xml:space="preserve"> </v>
      </c>
      <c r="G438" s="86"/>
    </row>
    <row r="439" spans="1:7" ht="13.5" thickBot="1">
      <c r="A439" s="85"/>
      <c r="C439" s="82"/>
      <c r="G439" s="86"/>
    </row>
    <row r="440" spans="1:7" ht="13.5" thickBot="1">
      <c r="A440" s="85"/>
      <c r="B440" s="5" t="s">
        <v>10</v>
      </c>
      <c r="C440" s="82"/>
      <c r="F440" s="88">
        <f>'Coding &amp; Documentation'!F18</f>
        <v>0</v>
      </c>
      <c r="G440" s="86"/>
    </row>
    <row r="441" spans="1:7" ht="13.5" thickBot="1">
      <c r="A441" s="85"/>
      <c r="C441" s="82"/>
      <c r="G441" s="86"/>
    </row>
    <row r="442" spans="1:7" ht="13.5" thickBot="1">
      <c r="A442" s="85"/>
      <c r="B442" s="5" t="s">
        <v>70</v>
      </c>
      <c r="C442" s="82"/>
      <c r="F442" s="89">
        <f>SUM(F438,F434,F430,F426,F422,F418,F414,F410,F406,F402)</f>
        <v>0</v>
      </c>
      <c r="G442" s="86"/>
    </row>
    <row r="443" spans="1:7" ht="13.5" thickBot="1">
      <c r="A443" s="85"/>
      <c r="C443" s="82"/>
      <c r="G443" s="86"/>
    </row>
    <row r="444" spans="1:7" ht="13.5" thickBot="1">
      <c r="A444" s="85"/>
      <c r="B444" s="5" t="s">
        <v>71</v>
      </c>
      <c r="C444" s="82"/>
      <c r="F444" s="89">
        <f>COUNT(F438,F434,F430,F426,F422,F418,F414,F410,F406,F402)</f>
        <v>0</v>
      </c>
      <c r="G444" s="86"/>
    </row>
    <row r="445" spans="1:7" ht="13.5" thickBot="1">
      <c r="A445" s="85"/>
      <c r="C445" s="82"/>
      <c r="G445" s="86"/>
    </row>
    <row r="446" spans="1:7" ht="13.5" thickBot="1">
      <c r="A446" s="85"/>
      <c r="B446" s="5" t="s">
        <v>72</v>
      </c>
      <c r="C446" s="82"/>
      <c r="F446" s="90" t="str">
        <f>IF(F444=0," ",F442/F444)</f>
        <v xml:space="preserve"> </v>
      </c>
      <c r="G446" s="86"/>
    </row>
    <row r="447" spans="1:7" ht="13.5" thickBot="1">
      <c r="A447" s="85"/>
      <c r="C447" s="82"/>
      <c r="G447" s="86"/>
    </row>
    <row r="448" spans="1:7" ht="13.5" thickBot="1">
      <c r="A448" s="85"/>
      <c r="B448" s="5" t="s">
        <v>73</v>
      </c>
      <c r="C448" s="82"/>
      <c r="F448" s="88" t="str">
        <f>IF(F444=0," ",F446*F440)</f>
        <v xml:space="preserve"> </v>
      </c>
      <c r="G448" s="86"/>
    </row>
    <row r="449" spans="1:7" ht="13.5" thickBot="1">
      <c r="A449" s="85"/>
      <c r="C449" s="82"/>
      <c r="G449" s="86"/>
    </row>
    <row r="450" spans="1:7" ht="13.5" thickBot="1">
      <c r="A450" s="85"/>
      <c r="B450" s="5" t="s">
        <v>11</v>
      </c>
      <c r="C450" s="82"/>
      <c r="F450" s="91">
        <f>'Coding &amp; Documentation'!F20</f>
        <v>0</v>
      </c>
      <c r="G450" s="86"/>
    </row>
    <row r="451" spans="1:7" ht="13.5" thickBot="1">
      <c r="A451" s="85"/>
      <c r="C451" s="82"/>
      <c r="G451" s="86"/>
    </row>
    <row r="452" spans="1:7" ht="13.5" thickBot="1">
      <c r="A452" s="85"/>
      <c r="B452" s="92" t="s">
        <v>74</v>
      </c>
      <c r="C452" s="82"/>
      <c r="F452" s="93" t="str">
        <f>IF(F444=0," ",F448-F450)</f>
        <v xml:space="preserve"> </v>
      </c>
      <c r="G452" s="86"/>
    </row>
    <row r="453" spans="1:7" s="76" customFormat="1" ht="12.75" customHeight="1">
      <c r="A453" s="79"/>
      <c r="B453" s="10"/>
      <c r="C453" s="80"/>
      <c r="D453" s="75"/>
      <c r="F453" s="77"/>
      <c r="G453" s="78"/>
    </row>
    <row r="454" spans="1:7" s="76" customFormat="1" ht="15.75" thickBot="1">
      <c r="A454" s="96" t="s">
        <v>110</v>
      </c>
      <c r="B454" s="63"/>
      <c r="C454" s="63"/>
      <c r="D454" s="75"/>
      <c r="F454" s="77"/>
      <c r="G454" s="78"/>
    </row>
    <row r="455" spans="1:7" s="76" customFormat="1" ht="13.5" customHeight="1" thickBot="1">
      <c r="A455" s="79"/>
      <c r="B455" s="10" t="str">
        <f>'Risk Stratification'!B22</f>
        <v>Process Milestone: ________________________________</v>
      </c>
      <c r="C455" s="80"/>
      <c r="D455" s="75"/>
      <c r="F455" s="81" t="str">
        <f>'Risk Stratification'!F29</f>
        <v>N/A</v>
      </c>
      <c r="G455" s="78"/>
    </row>
    <row r="456" spans="1:7" ht="6.75" customHeight="1" thickBot="1">
      <c r="A456" s="85"/>
      <c r="G456" s="86"/>
    </row>
    <row r="457" spans="1:7" ht="13.5" thickBot="1">
      <c r="A457" s="85"/>
      <c r="C457" s="82" t="s">
        <v>16</v>
      </c>
      <c r="F457" s="87" t="str">
        <f>'Risk Stratification'!F44</f>
        <v xml:space="preserve"> </v>
      </c>
      <c r="G457" s="86"/>
    </row>
    <row r="458" spans="1:7" s="76" customFormat="1" ht="6.75" customHeight="1" thickBot="1">
      <c r="A458" s="79"/>
      <c r="B458" s="10"/>
      <c r="C458" s="80"/>
      <c r="D458" s="75"/>
      <c r="F458" s="77"/>
      <c r="G458" s="78"/>
    </row>
    <row r="459" spans="1:7" s="76" customFormat="1" ht="13.5" customHeight="1" thickBot="1">
      <c r="A459" s="79"/>
      <c r="B459" s="10" t="str">
        <f>'Risk Stratification'!B47</f>
        <v>Process Milestone: ________________________________</v>
      </c>
      <c r="C459" s="80"/>
      <c r="D459" s="75"/>
      <c r="F459" s="81" t="str">
        <f>'Risk Stratification'!F54</f>
        <v>N/A</v>
      </c>
      <c r="G459" s="78"/>
    </row>
    <row r="460" spans="1:7" ht="6.75" customHeight="1" thickBot="1">
      <c r="A460" s="85"/>
      <c r="G460" s="86"/>
    </row>
    <row r="461" spans="1:7" ht="13.5" thickBot="1">
      <c r="A461" s="85"/>
      <c r="C461" s="82" t="s">
        <v>16</v>
      </c>
      <c r="F461" s="87" t="str">
        <f>'Risk Stratification'!F69</f>
        <v xml:space="preserve"> </v>
      </c>
      <c r="G461" s="86"/>
    </row>
    <row r="462" spans="1:7" s="76" customFormat="1" ht="6.75" customHeight="1" thickBot="1">
      <c r="A462" s="79"/>
      <c r="B462" s="10"/>
      <c r="C462" s="80"/>
      <c r="D462" s="75"/>
      <c r="F462" s="77"/>
      <c r="G462" s="78"/>
    </row>
    <row r="463" spans="1:7" s="76" customFormat="1" ht="13.5" customHeight="1" thickBot="1">
      <c r="A463" s="79"/>
      <c r="B463" s="10" t="str">
        <f>'Risk Stratification'!B72</f>
        <v>Process Milestone: ________________________________</v>
      </c>
      <c r="C463" s="80"/>
      <c r="D463" s="75"/>
      <c r="F463" s="81" t="str">
        <f>'Risk Stratification'!F79</f>
        <v>N/A</v>
      </c>
      <c r="G463" s="78"/>
    </row>
    <row r="464" spans="1:7" ht="6.75" customHeight="1" thickBot="1">
      <c r="A464" s="85"/>
      <c r="G464" s="86"/>
    </row>
    <row r="465" spans="1:7" ht="13.5" thickBot="1">
      <c r="A465" s="85"/>
      <c r="C465" s="82" t="s">
        <v>16</v>
      </c>
      <c r="F465" s="87" t="str">
        <f>'Risk Stratification'!F94</f>
        <v xml:space="preserve"> </v>
      </c>
      <c r="G465" s="86"/>
    </row>
    <row r="466" spans="1:7" s="76" customFormat="1" ht="6.75" customHeight="1" thickBot="1">
      <c r="A466" s="79"/>
      <c r="B466" s="10"/>
      <c r="C466" s="80"/>
      <c r="D466" s="75"/>
      <c r="F466" s="77"/>
      <c r="G466" s="78"/>
    </row>
    <row r="467" spans="1:7" s="76" customFormat="1" ht="13.5" customHeight="1" thickBot="1">
      <c r="A467" s="79"/>
      <c r="B467" s="10" t="str">
        <f>'Risk Stratification'!B97</f>
        <v>Process Milestone: ________________________________</v>
      </c>
      <c r="C467" s="80"/>
      <c r="D467" s="75"/>
      <c r="F467" s="81" t="str">
        <f>'Risk Stratification'!F104</f>
        <v>N/A</v>
      </c>
      <c r="G467" s="78"/>
    </row>
    <row r="468" spans="1:7" ht="6.75" customHeight="1" thickBot="1">
      <c r="A468" s="85"/>
      <c r="G468" s="86"/>
    </row>
    <row r="469" spans="1:7" ht="13.5" thickBot="1">
      <c r="A469" s="85"/>
      <c r="C469" s="82" t="s">
        <v>16</v>
      </c>
      <c r="F469" s="87" t="str">
        <f>'Risk Stratification'!F119</f>
        <v xml:space="preserve"> </v>
      </c>
      <c r="G469" s="86"/>
    </row>
    <row r="470" spans="1:7" s="76" customFormat="1" ht="6.75" customHeight="1" thickBot="1">
      <c r="A470" s="79"/>
      <c r="B470" s="10"/>
      <c r="C470" s="80"/>
      <c r="D470" s="75"/>
      <c r="F470" s="77"/>
      <c r="G470" s="78"/>
    </row>
    <row r="471" spans="1:7" s="76" customFormat="1" ht="13.5" customHeight="1" thickBot="1">
      <c r="A471" s="79"/>
      <c r="B471" s="10" t="str">
        <f>'Risk Stratification'!B122</f>
        <v>Process Milestone: ________________________________</v>
      </c>
      <c r="C471" s="80"/>
      <c r="D471" s="75"/>
      <c r="F471" s="81" t="str">
        <f>'Risk Stratification'!F129</f>
        <v>N/A</v>
      </c>
      <c r="G471" s="78"/>
    </row>
    <row r="472" spans="1:7" ht="6.75" customHeight="1" thickBot="1">
      <c r="A472" s="85"/>
      <c r="G472" s="86"/>
    </row>
    <row r="473" spans="1:7" ht="13.5" thickBot="1">
      <c r="A473" s="85"/>
      <c r="C473" s="82" t="s">
        <v>16</v>
      </c>
      <c r="F473" s="87" t="str">
        <f>'Risk Stratification'!F144</f>
        <v xml:space="preserve"> </v>
      </c>
      <c r="G473" s="86"/>
    </row>
    <row r="474" spans="1:7" s="76" customFormat="1" ht="6.75" customHeight="1" thickBot="1">
      <c r="A474" s="79"/>
      <c r="B474" s="10"/>
      <c r="C474" s="80"/>
      <c r="D474" s="75"/>
      <c r="F474" s="77"/>
      <c r="G474" s="78"/>
    </row>
    <row r="475" spans="1:7" s="76" customFormat="1" ht="13.5" customHeight="1" thickBot="1">
      <c r="A475" s="79"/>
      <c r="B475" s="10" t="str">
        <f>'Risk Stratification'!B147</f>
        <v>Improvement Milestone: ________________________________</v>
      </c>
      <c r="C475" s="80"/>
      <c r="D475" s="75"/>
      <c r="F475" s="81" t="str">
        <f>'Risk Stratification'!F154</f>
        <v>N/A</v>
      </c>
      <c r="G475" s="78"/>
    </row>
    <row r="476" spans="1:7" ht="6.75" customHeight="1" thickBot="1">
      <c r="A476" s="85"/>
      <c r="G476" s="86"/>
    </row>
    <row r="477" spans="1:7" ht="13.5" thickBot="1">
      <c r="A477" s="85"/>
      <c r="C477" s="82" t="s">
        <v>16</v>
      </c>
      <c r="F477" s="87" t="str">
        <f>'Risk Stratification'!F169</f>
        <v xml:space="preserve"> </v>
      </c>
      <c r="G477" s="86"/>
    </row>
    <row r="478" spans="1:7" s="76" customFormat="1" ht="6.75" customHeight="1" thickBot="1">
      <c r="A478" s="79"/>
      <c r="B478" s="10"/>
      <c r="C478" s="80"/>
      <c r="D478" s="75"/>
      <c r="F478" s="77"/>
      <c r="G478" s="78"/>
    </row>
    <row r="479" spans="1:7" s="76" customFormat="1" ht="13.5" customHeight="1" thickBot="1">
      <c r="A479" s="79"/>
      <c r="B479" s="10" t="str">
        <f>'Risk Stratification'!B172</f>
        <v>Improvement Milestone: ________________________________</v>
      </c>
      <c r="C479" s="80"/>
      <c r="D479" s="75"/>
      <c r="F479" s="81" t="str">
        <f>'Risk Stratification'!F179</f>
        <v>N/A</v>
      </c>
      <c r="G479" s="78"/>
    </row>
    <row r="480" spans="1:7" ht="6.75" customHeight="1" thickBot="1">
      <c r="A480" s="85"/>
      <c r="G480" s="86"/>
    </row>
    <row r="481" spans="1:7" ht="13.5" thickBot="1">
      <c r="A481" s="85"/>
      <c r="C481" s="82" t="s">
        <v>16</v>
      </c>
      <c r="F481" s="87" t="str">
        <f>'Risk Stratification'!F194</f>
        <v xml:space="preserve"> </v>
      </c>
      <c r="G481" s="86"/>
    </row>
    <row r="482" spans="1:7" s="76" customFormat="1" ht="6.75" customHeight="1" thickBot="1">
      <c r="A482" s="79"/>
      <c r="B482" s="10"/>
      <c r="C482" s="80"/>
      <c r="D482" s="75"/>
      <c r="F482" s="77"/>
      <c r="G482" s="78"/>
    </row>
    <row r="483" spans="1:7" s="76" customFormat="1" ht="13.5" customHeight="1" thickBot="1">
      <c r="A483" s="79"/>
      <c r="B483" s="10" t="str">
        <f>'Risk Stratification'!B197</f>
        <v>Improvement Milestone: ________________________________</v>
      </c>
      <c r="C483" s="80"/>
      <c r="D483" s="75"/>
      <c r="F483" s="81" t="str">
        <f>'Risk Stratification'!F204</f>
        <v>N/A</v>
      </c>
      <c r="G483" s="78"/>
    </row>
    <row r="484" spans="1:7" ht="6.75" customHeight="1" thickBot="1">
      <c r="A484" s="85"/>
      <c r="G484" s="86"/>
    </row>
    <row r="485" spans="1:7" ht="13.5" thickBot="1">
      <c r="A485" s="85"/>
      <c r="C485" s="82" t="s">
        <v>16</v>
      </c>
      <c r="F485" s="87" t="str">
        <f>'Risk Stratification'!F219</f>
        <v xml:space="preserve"> </v>
      </c>
      <c r="G485" s="86"/>
    </row>
    <row r="486" spans="1:7" s="76" customFormat="1" ht="6.75" customHeight="1" thickBot="1">
      <c r="A486" s="79"/>
      <c r="B486" s="10"/>
      <c r="C486" s="80"/>
      <c r="D486" s="75"/>
      <c r="F486" s="77"/>
      <c r="G486" s="78"/>
    </row>
    <row r="487" spans="1:7" s="76" customFormat="1" ht="13.5" customHeight="1" thickBot="1">
      <c r="A487" s="79"/>
      <c r="B487" s="10" t="str">
        <f>'Risk Stratification'!B222</f>
        <v>Improvement Milestone: ________________________________</v>
      </c>
      <c r="C487" s="80"/>
      <c r="D487" s="75"/>
      <c r="F487" s="81" t="str">
        <f>'Risk Stratification'!F229</f>
        <v>N/A</v>
      </c>
      <c r="G487" s="78"/>
    </row>
    <row r="488" spans="1:7" ht="6.75" customHeight="1" thickBot="1">
      <c r="A488" s="85"/>
      <c r="G488" s="86"/>
    </row>
    <row r="489" spans="1:7" ht="13.5" thickBot="1">
      <c r="A489" s="85"/>
      <c r="C489" s="82" t="s">
        <v>16</v>
      </c>
      <c r="F489" s="87" t="str">
        <f>'Risk Stratification'!F244</f>
        <v xml:space="preserve"> </v>
      </c>
      <c r="G489" s="86"/>
    </row>
    <row r="490" spans="1:7" s="76" customFormat="1" ht="6.75" customHeight="1" thickBot="1">
      <c r="A490" s="79"/>
      <c r="B490" s="10"/>
      <c r="C490" s="80"/>
      <c r="D490" s="75"/>
      <c r="F490" s="77"/>
      <c r="G490" s="78"/>
    </row>
    <row r="491" spans="1:7" s="76" customFormat="1" ht="13.5" customHeight="1" thickBot="1">
      <c r="A491" s="79"/>
      <c r="B491" s="10" t="str">
        <f>'Risk Stratification'!B247</f>
        <v>Improvement Milestone: ________________________________</v>
      </c>
      <c r="C491" s="80"/>
      <c r="D491" s="75"/>
      <c r="F491" s="81" t="str">
        <f>'Risk Stratification'!F254</f>
        <v>N/A</v>
      </c>
      <c r="G491" s="78"/>
    </row>
    <row r="492" spans="1:7" ht="6.75" customHeight="1" thickBot="1">
      <c r="A492" s="85"/>
      <c r="G492" s="86"/>
    </row>
    <row r="493" spans="1:7" ht="13.5" thickBot="1">
      <c r="A493" s="85"/>
      <c r="C493" s="82" t="s">
        <v>16</v>
      </c>
      <c r="F493" s="87" t="str">
        <f>'Risk Stratification'!F269</f>
        <v xml:space="preserve"> </v>
      </c>
      <c r="G493" s="86"/>
    </row>
    <row r="494" spans="1:7" ht="13.5" thickBot="1">
      <c r="A494" s="85"/>
      <c r="C494" s="82"/>
      <c r="G494" s="86"/>
    </row>
    <row r="495" spans="1:7" ht="13.5" thickBot="1">
      <c r="A495" s="85"/>
      <c r="B495" s="5" t="s">
        <v>10</v>
      </c>
      <c r="C495" s="82"/>
      <c r="F495" s="88">
        <f>'Risk Stratification'!F18</f>
        <v>0</v>
      </c>
      <c r="G495" s="86"/>
    </row>
    <row r="496" spans="1:7" ht="13.5" thickBot="1">
      <c r="A496" s="85"/>
      <c r="C496" s="82"/>
      <c r="G496" s="86"/>
    </row>
    <row r="497" spans="1:7" ht="13.5" thickBot="1">
      <c r="A497" s="85"/>
      <c r="B497" s="5" t="s">
        <v>70</v>
      </c>
      <c r="C497" s="82"/>
      <c r="F497" s="89">
        <f>SUM(F493,F489,F485,F481,F477,F473,F469,F465,F461,F457)</f>
        <v>0</v>
      </c>
      <c r="G497" s="86"/>
    </row>
    <row r="498" spans="1:7" ht="13.5" thickBot="1">
      <c r="A498" s="85"/>
      <c r="C498" s="82"/>
      <c r="G498" s="86"/>
    </row>
    <row r="499" spans="1:7" ht="13.5" thickBot="1">
      <c r="A499" s="85"/>
      <c r="B499" s="5" t="s">
        <v>71</v>
      </c>
      <c r="C499" s="82"/>
      <c r="F499" s="89">
        <f>COUNT(F493,F489,F485,F481,F477,F473,F469,F465,F461,F457)</f>
        <v>0</v>
      </c>
      <c r="G499" s="86"/>
    </row>
    <row r="500" spans="1:7" ht="13.5" thickBot="1">
      <c r="A500" s="85"/>
      <c r="C500" s="82"/>
      <c r="G500" s="86"/>
    </row>
    <row r="501" spans="1:7" ht="13.5" thickBot="1">
      <c r="A501" s="85"/>
      <c r="B501" s="5" t="s">
        <v>72</v>
      </c>
      <c r="C501" s="82"/>
      <c r="F501" s="90" t="str">
        <f>IF(F499=0," ",F497/F499)</f>
        <v xml:space="preserve"> </v>
      </c>
      <c r="G501" s="86"/>
    </row>
    <row r="502" spans="1:7" ht="13.5" thickBot="1">
      <c r="A502" s="85"/>
      <c r="C502" s="82"/>
      <c r="G502" s="86"/>
    </row>
    <row r="503" spans="1:7" ht="13.5" thickBot="1">
      <c r="A503" s="85"/>
      <c r="B503" s="5" t="s">
        <v>73</v>
      </c>
      <c r="C503" s="82"/>
      <c r="F503" s="88" t="str">
        <f>IF(F499=0," ",F501*F495)</f>
        <v xml:space="preserve"> </v>
      </c>
      <c r="G503" s="86"/>
    </row>
    <row r="504" spans="1:7" ht="13.5" thickBot="1">
      <c r="A504" s="85"/>
      <c r="C504" s="82"/>
      <c r="G504" s="86"/>
    </row>
    <row r="505" spans="1:7" ht="13.5" thickBot="1">
      <c r="A505" s="85"/>
      <c r="B505" s="5" t="s">
        <v>11</v>
      </c>
      <c r="C505" s="82"/>
      <c r="F505" s="91">
        <f>'Risk Stratification'!F20</f>
        <v>0</v>
      </c>
      <c r="G505" s="86"/>
    </row>
    <row r="506" spans="1:7" ht="13.5" thickBot="1">
      <c r="A506" s="85"/>
      <c r="C506" s="82"/>
      <c r="G506" s="86"/>
    </row>
    <row r="507" spans="1:7" ht="13.5" thickBot="1">
      <c r="A507" s="85"/>
      <c r="B507" s="92" t="s">
        <v>74</v>
      </c>
      <c r="C507" s="82"/>
      <c r="F507" s="93" t="str">
        <f>IF(F499=0," ",F503-F505)</f>
        <v xml:space="preserve"> </v>
      </c>
      <c r="G507" s="86"/>
    </row>
    <row r="508" spans="1:7" s="76" customFormat="1" ht="12.75" customHeight="1">
      <c r="A508" s="79"/>
      <c r="B508" s="10"/>
      <c r="C508" s="80"/>
      <c r="D508" s="75"/>
      <c r="F508" s="77"/>
      <c r="G508" s="78"/>
    </row>
    <row r="509" spans="1:7" s="76" customFormat="1" ht="15.75" thickBot="1">
      <c r="A509" s="96" t="s">
        <v>111</v>
      </c>
      <c r="B509" s="63"/>
      <c r="C509" s="63"/>
      <c r="D509" s="75"/>
      <c r="F509" s="77"/>
      <c r="G509" s="78"/>
    </row>
    <row r="510" spans="1:7" s="76" customFormat="1" ht="13.5" customHeight="1" thickBot="1">
      <c r="A510" s="79"/>
      <c r="B510" s="10" t="str">
        <f>'Spec Care Access in Primary Car'!B22</f>
        <v>Process Milestone: ________________________________</v>
      </c>
      <c r="C510" s="80"/>
      <c r="D510" s="75"/>
      <c r="F510" s="81" t="str">
        <f>'Spec Care Access in Primary Car'!F29</f>
        <v>N/A</v>
      </c>
      <c r="G510" s="78"/>
    </row>
    <row r="511" spans="1:7" ht="6.75" customHeight="1" thickBot="1">
      <c r="A511" s="85"/>
      <c r="G511" s="86"/>
    </row>
    <row r="512" spans="1:7" ht="13.5" thickBot="1">
      <c r="A512" s="85"/>
      <c r="C512" s="82" t="s">
        <v>16</v>
      </c>
      <c r="F512" s="87" t="str">
        <f>'Spec Care Access in Primary Car'!F44</f>
        <v xml:space="preserve"> </v>
      </c>
      <c r="G512" s="86"/>
    </row>
    <row r="513" spans="1:7" s="76" customFormat="1" ht="6.75" customHeight="1" thickBot="1">
      <c r="A513" s="79"/>
      <c r="B513" s="10"/>
      <c r="C513" s="80"/>
      <c r="D513" s="75"/>
      <c r="F513" s="77"/>
      <c r="G513" s="78"/>
    </row>
    <row r="514" spans="1:7" s="76" customFormat="1" ht="13.5" customHeight="1" thickBot="1">
      <c r="A514" s="79"/>
      <c r="B514" s="10" t="str">
        <f>'Spec Care Access in Primary Car'!B47</f>
        <v>Process Milestone: ________________________________</v>
      </c>
      <c r="C514" s="80"/>
      <c r="D514" s="75"/>
      <c r="F514" s="81" t="str">
        <f>'Spec Care Access in Primary Car'!F54</f>
        <v>N/A</v>
      </c>
      <c r="G514" s="78"/>
    </row>
    <row r="515" spans="1:7" ht="6.75" customHeight="1" thickBot="1">
      <c r="A515" s="85"/>
      <c r="G515" s="86"/>
    </row>
    <row r="516" spans="1:7" ht="13.5" thickBot="1">
      <c r="A516" s="85"/>
      <c r="C516" s="82" t="s">
        <v>16</v>
      </c>
      <c r="F516" s="87" t="str">
        <f>'Spec Care Access in Primary Car'!F69</f>
        <v xml:space="preserve"> </v>
      </c>
      <c r="G516" s="86"/>
    </row>
    <row r="517" spans="1:7" s="76" customFormat="1" ht="6.75" customHeight="1" thickBot="1">
      <c r="A517" s="79"/>
      <c r="B517" s="10"/>
      <c r="C517" s="80"/>
      <c r="D517" s="75"/>
      <c r="F517" s="77"/>
      <c r="G517" s="78"/>
    </row>
    <row r="518" spans="1:7" s="76" customFormat="1" ht="13.5" customHeight="1" thickBot="1">
      <c r="A518" s="79"/>
      <c r="B518" s="10" t="str">
        <f>'Spec Care Access in Primary Car'!B72</f>
        <v>Process Milestone: ________________________________</v>
      </c>
      <c r="C518" s="80"/>
      <c r="D518" s="75"/>
      <c r="F518" s="81" t="str">
        <f>'Spec Care Access in Primary Car'!F79</f>
        <v>N/A</v>
      </c>
      <c r="G518" s="78"/>
    </row>
    <row r="519" spans="1:7" ht="6.75" customHeight="1" thickBot="1">
      <c r="A519" s="85"/>
      <c r="G519" s="86"/>
    </row>
    <row r="520" spans="1:7" ht="13.5" thickBot="1">
      <c r="A520" s="85"/>
      <c r="C520" s="82" t="s">
        <v>16</v>
      </c>
      <c r="F520" s="87" t="str">
        <f>'Spec Care Access in Primary Car'!F94</f>
        <v xml:space="preserve"> </v>
      </c>
      <c r="G520" s="86"/>
    </row>
    <row r="521" spans="1:7" s="76" customFormat="1" ht="6.75" customHeight="1" thickBot="1">
      <c r="A521" s="79"/>
      <c r="B521" s="10"/>
      <c r="C521" s="80"/>
      <c r="D521" s="75"/>
      <c r="F521" s="77"/>
      <c r="G521" s="78"/>
    </row>
    <row r="522" spans="1:7" s="76" customFormat="1" ht="13.5" customHeight="1" thickBot="1">
      <c r="A522" s="79"/>
      <c r="B522" s="10" t="str">
        <f>'Spec Care Access in Primary Car'!B97</f>
        <v>Process Milestone: ________________________________</v>
      </c>
      <c r="C522" s="80"/>
      <c r="D522" s="75"/>
      <c r="F522" s="81" t="str">
        <f>'Spec Care Access in Primary Car'!F104</f>
        <v>N/A</v>
      </c>
      <c r="G522" s="78"/>
    </row>
    <row r="523" spans="1:7" ht="6.75" customHeight="1" thickBot="1">
      <c r="A523" s="85"/>
      <c r="G523" s="86"/>
    </row>
    <row r="524" spans="1:7" ht="13.5" thickBot="1">
      <c r="A524" s="85"/>
      <c r="C524" s="82" t="s">
        <v>16</v>
      </c>
      <c r="F524" s="87" t="str">
        <f>'Spec Care Access in Primary Car'!F119</f>
        <v xml:space="preserve"> </v>
      </c>
      <c r="G524" s="86"/>
    </row>
    <row r="525" spans="1:7" s="76" customFormat="1" ht="6.75" customHeight="1" thickBot="1">
      <c r="A525" s="79"/>
      <c r="B525" s="10"/>
      <c r="C525" s="80"/>
      <c r="D525" s="75"/>
      <c r="F525" s="77"/>
      <c r="G525" s="78"/>
    </row>
    <row r="526" spans="1:7" s="76" customFormat="1" ht="13.5" customHeight="1" thickBot="1">
      <c r="A526" s="79"/>
      <c r="B526" s="10" t="str">
        <f>'Spec Care Access in Primary Car'!B122</f>
        <v>Process Milestone: ________________________________</v>
      </c>
      <c r="C526" s="80"/>
      <c r="D526" s="75"/>
      <c r="F526" s="81" t="str">
        <f>'Spec Care Access in Primary Car'!F129</f>
        <v>N/A</v>
      </c>
      <c r="G526" s="78"/>
    </row>
    <row r="527" spans="1:7" ht="6.75" customHeight="1" thickBot="1">
      <c r="A527" s="85"/>
      <c r="G527" s="86"/>
    </row>
    <row r="528" spans="1:7" ht="13.5" thickBot="1">
      <c r="A528" s="85"/>
      <c r="C528" s="82" t="s">
        <v>16</v>
      </c>
      <c r="F528" s="87" t="str">
        <f>'Spec Care Access in Primary Car'!F144</f>
        <v xml:space="preserve"> </v>
      </c>
      <c r="G528" s="86"/>
    </row>
    <row r="529" spans="1:7" s="76" customFormat="1" ht="6.75" customHeight="1" thickBot="1">
      <c r="A529" s="79"/>
      <c r="B529" s="10"/>
      <c r="C529" s="80"/>
      <c r="D529" s="75"/>
      <c r="F529" s="77"/>
      <c r="G529" s="78"/>
    </row>
    <row r="530" spans="1:7" s="76" customFormat="1" ht="13.5" customHeight="1" thickBot="1">
      <c r="A530" s="79"/>
      <c r="B530" s="10" t="str">
        <f>'Spec Care Access in Primary Car'!B147</f>
        <v>Improvement Milestone: ________________________________</v>
      </c>
      <c r="C530" s="80"/>
      <c r="D530" s="75"/>
      <c r="F530" s="81" t="str">
        <f>'Spec Care Access in Primary Car'!F154</f>
        <v>N/A</v>
      </c>
      <c r="G530" s="78"/>
    </row>
    <row r="531" spans="1:7" ht="6.75" customHeight="1" thickBot="1">
      <c r="A531" s="85"/>
      <c r="G531" s="86"/>
    </row>
    <row r="532" spans="1:7" ht="13.5" thickBot="1">
      <c r="A532" s="85"/>
      <c r="C532" s="82" t="s">
        <v>16</v>
      </c>
      <c r="F532" s="87" t="str">
        <f>'Spec Care Access in Primary Car'!F169</f>
        <v xml:space="preserve"> </v>
      </c>
      <c r="G532" s="86"/>
    </row>
    <row r="533" spans="1:7" s="76" customFormat="1" ht="6.75" customHeight="1" thickBot="1">
      <c r="A533" s="79"/>
      <c r="B533" s="10"/>
      <c r="C533" s="80"/>
      <c r="D533" s="75"/>
      <c r="F533" s="77"/>
      <c r="G533" s="78"/>
    </row>
    <row r="534" spans="1:7" s="76" customFormat="1" ht="13.5" customHeight="1" thickBot="1">
      <c r="A534" s="79"/>
      <c r="B534" s="10" t="str">
        <f>'Spec Care Access in Primary Car'!B172</f>
        <v>Improvement Milestone: ________________________________</v>
      </c>
      <c r="C534" s="80"/>
      <c r="D534" s="75"/>
      <c r="F534" s="81" t="str">
        <f>'Spec Care Access in Primary Car'!F179</f>
        <v>N/A</v>
      </c>
      <c r="G534" s="78"/>
    </row>
    <row r="535" spans="1:7" ht="6.75" customHeight="1" thickBot="1">
      <c r="A535" s="85"/>
      <c r="G535" s="86"/>
    </row>
    <row r="536" spans="1:7" ht="13.5" thickBot="1">
      <c r="A536" s="85"/>
      <c r="C536" s="82" t="s">
        <v>16</v>
      </c>
      <c r="F536" s="87" t="str">
        <f>'Spec Care Access in Primary Car'!F194</f>
        <v xml:space="preserve"> </v>
      </c>
      <c r="G536" s="86"/>
    </row>
    <row r="537" spans="1:7" s="76" customFormat="1" ht="6.75" customHeight="1" thickBot="1">
      <c r="A537" s="79"/>
      <c r="B537" s="10"/>
      <c r="C537" s="80"/>
      <c r="D537" s="75"/>
      <c r="F537" s="77"/>
      <c r="G537" s="78"/>
    </row>
    <row r="538" spans="1:7" s="76" customFormat="1" ht="13.5" customHeight="1" thickBot="1">
      <c r="A538" s="79"/>
      <c r="B538" s="10" t="str">
        <f>'Spec Care Access in Primary Car'!B197</f>
        <v>Improvement Milestone: ________________________________</v>
      </c>
      <c r="C538" s="80"/>
      <c r="D538" s="75"/>
      <c r="F538" s="81" t="str">
        <f>'Spec Care Access in Primary Car'!F204</f>
        <v>N/A</v>
      </c>
      <c r="G538" s="78"/>
    </row>
    <row r="539" spans="1:7" ht="6.75" customHeight="1" thickBot="1">
      <c r="A539" s="85"/>
      <c r="G539" s="86"/>
    </row>
    <row r="540" spans="1:7" ht="13.5" thickBot="1">
      <c r="A540" s="85"/>
      <c r="C540" s="82" t="s">
        <v>16</v>
      </c>
      <c r="F540" s="87" t="str">
        <f>'Spec Care Access in Primary Car'!F219</f>
        <v xml:space="preserve"> </v>
      </c>
      <c r="G540" s="86"/>
    </row>
    <row r="541" spans="1:7" s="76" customFormat="1" ht="6.75" customHeight="1" thickBot="1">
      <c r="A541" s="79"/>
      <c r="B541" s="10"/>
      <c r="C541" s="80"/>
      <c r="D541" s="75"/>
      <c r="F541" s="77"/>
      <c r="G541" s="78"/>
    </row>
    <row r="542" spans="1:7" s="76" customFormat="1" ht="13.5" customHeight="1" thickBot="1">
      <c r="A542" s="79"/>
      <c r="B542" s="10" t="str">
        <f>'Spec Care Access in Primary Car'!B222</f>
        <v>Improvement Milestone: ________________________________</v>
      </c>
      <c r="C542" s="80"/>
      <c r="D542" s="75"/>
      <c r="F542" s="81" t="str">
        <f>'Spec Care Access in Primary Car'!F229</f>
        <v>N/A</v>
      </c>
      <c r="G542" s="78"/>
    </row>
    <row r="543" spans="1:7" ht="6.75" customHeight="1" thickBot="1">
      <c r="A543" s="85"/>
      <c r="G543" s="86"/>
    </row>
    <row r="544" spans="1:7" ht="13.5" thickBot="1">
      <c r="A544" s="85"/>
      <c r="C544" s="82" t="s">
        <v>16</v>
      </c>
      <c r="F544" s="87" t="str">
        <f>'Spec Care Access in Primary Car'!F244</f>
        <v xml:space="preserve"> </v>
      </c>
      <c r="G544" s="86"/>
    </row>
    <row r="545" spans="1:7" s="76" customFormat="1" ht="6.75" customHeight="1" thickBot="1">
      <c r="A545" s="79"/>
      <c r="B545" s="10"/>
      <c r="C545" s="80"/>
      <c r="D545" s="75"/>
      <c r="F545" s="77"/>
      <c r="G545" s="78"/>
    </row>
    <row r="546" spans="1:7" s="76" customFormat="1" ht="13.5" customHeight="1" thickBot="1">
      <c r="A546" s="79"/>
      <c r="B546" s="10" t="str">
        <f>'Spec Care Access in Primary Car'!B247</f>
        <v>Improvement Milestone: ________________________________</v>
      </c>
      <c r="C546" s="80"/>
      <c r="D546" s="75"/>
      <c r="F546" s="81" t="str">
        <f>'Spec Care Access in Primary Car'!F254</f>
        <v>N/A</v>
      </c>
      <c r="G546" s="78"/>
    </row>
    <row r="547" spans="1:7" ht="6.75" customHeight="1" thickBot="1">
      <c r="A547" s="85"/>
      <c r="G547" s="86"/>
    </row>
    <row r="548" spans="1:7" ht="13.5" thickBot="1">
      <c r="A548" s="85"/>
      <c r="C548" s="82" t="s">
        <v>16</v>
      </c>
      <c r="F548" s="87" t="str">
        <f>'Spec Care Access in Primary Car'!F269</f>
        <v xml:space="preserve"> </v>
      </c>
      <c r="G548" s="86"/>
    </row>
    <row r="549" spans="1:7" ht="13.5" thickBot="1">
      <c r="A549" s="85"/>
      <c r="C549" s="82"/>
      <c r="G549" s="86"/>
    </row>
    <row r="550" spans="1:7" ht="13.5" thickBot="1">
      <c r="A550" s="85"/>
      <c r="B550" s="5" t="s">
        <v>10</v>
      </c>
      <c r="C550" s="82"/>
      <c r="F550" s="88">
        <f>'Spec Care Access in Primary Car'!F18</f>
        <v>0</v>
      </c>
      <c r="G550" s="86"/>
    </row>
    <row r="551" spans="1:7" ht="13.5" thickBot="1">
      <c r="A551" s="85"/>
      <c r="C551" s="82"/>
      <c r="G551" s="86"/>
    </row>
    <row r="552" spans="1:7" ht="13.5" thickBot="1">
      <c r="A552" s="85"/>
      <c r="B552" s="5" t="s">
        <v>70</v>
      </c>
      <c r="C552" s="82"/>
      <c r="F552" s="89">
        <f>SUM(F548,F544,F540,F536,F532,F528,F524,F520,F516,F512)</f>
        <v>0</v>
      </c>
      <c r="G552" s="86"/>
    </row>
    <row r="553" spans="1:7" ht="13.5" thickBot="1">
      <c r="A553" s="85"/>
      <c r="C553" s="82"/>
      <c r="G553" s="86"/>
    </row>
    <row r="554" spans="1:7" ht="13.5" thickBot="1">
      <c r="A554" s="85"/>
      <c r="B554" s="5" t="s">
        <v>71</v>
      </c>
      <c r="C554" s="82"/>
      <c r="F554" s="89">
        <f>COUNT(F548,F544,F540,F536,F532,F528,F524,F520,F516,F512)</f>
        <v>0</v>
      </c>
      <c r="G554" s="86"/>
    </row>
    <row r="555" spans="1:7" ht="13.5" thickBot="1">
      <c r="A555" s="85"/>
      <c r="C555" s="82"/>
      <c r="G555" s="86"/>
    </row>
    <row r="556" spans="1:7" ht="13.5" thickBot="1">
      <c r="A556" s="85"/>
      <c r="B556" s="5" t="s">
        <v>72</v>
      </c>
      <c r="C556" s="82"/>
      <c r="F556" s="90" t="str">
        <f>IF(F554=0," ",F552/F554)</f>
        <v xml:space="preserve"> </v>
      </c>
      <c r="G556" s="86"/>
    </row>
    <row r="557" spans="1:7" ht="13.5" thickBot="1">
      <c r="A557" s="85"/>
      <c r="C557" s="82"/>
      <c r="G557" s="86"/>
    </row>
    <row r="558" spans="1:7" ht="13.5" thickBot="1">
      <c r="A558" s="85"/>
      <c r="B558" s="5" t="s">
        <v>73</v>
      </c>
      <c r="C558" s="82"/>
      <c r="F558" s="88" t="str">
        <f>IF(F554=0," ",F556*F550)</f>
        <v xml:space="preserve"> </v>
      </c>
      <c r="G558" s="86"/>
    </row>
    <row r="559" spans="1:7" ht="13.5" thickBot="1">
      <c r="A559" s="85"/>
      <c r="C559" s="82"/>
      <c r="G559" s="86"/>
    </row>
    <row r="560" spans="1:7" ht="13.5" thickBot="1">
      <c r="A560" s="85"/>
      <c r="B560" s="5" t="s">
        <v>11</v>
      </c>
      <c r="C560" s="82"/>
      <c r="F560" s="91">
        <f>'Spec Care Access in Primary Car'!F20</f>
        <v>0</v>
      </c>
      <c r="G560" s="86"/>
    </row>
    <row r="561" spans="1:7" ht="13.5" thickBot="1">
      <c r="A561" s="85"/>
      <c r="C561" s="82"/>
      <c r="G561" s="86"/>
    </row>
    <row r="562" spans="1:7" ht="13.5" thickBot="1">
      <c r="A562" s="85"/>
      <c r="B562" s="92" t="s">
        <v>74</v>
      </c>
      <c r="C562" s="82"/>
      <c r="F562" s="93" t="str">
        <f>IF(F554=0," ",F558-F560)</f>
        <v xml:space="preserve"> </v>
      </c>
      <c r="G562" s="86"/>
    </row>
    <row r="563" spans="1:7" s="76" customFormat="1" ht="12.75" customHeight="1">
      <c r="A563" s="79"/>
      <c r="B563" s="10"/>
      <c r="C563" s="80"/>
      <c r="D563" s="75"/>
      <c r="F563" s="77"/>
      <c r="G563" s="78"/>
    </row>
    <row r="564" spans="1:7" s="76" customFormat="1" ht="15.75" thickBot="1">
      <c r="A564" s="96" t="s">
        <v>112</v>
      </c>
      <c r="B564" s="63"/>
      <c r="C564" s="63"/>
      <c r="D564" s="75"/>
      <c r="F564" s="77"/>
      <c r="G564" s="78"/>
    </row>
    <row r="565" spans="1:7" s="76" customFormat="1" ht="13.5" customHeight="1" thickBot="1">
      <c r="A565" s="79"/>
      <c r="B565" s="10" t="str">
        <f>'Expand Specialty Care Capacity'!B22</f>
        <v>Process Milestone: Appoint task force to assess SFGH specialty clinic capacity.</v>
      </c>
      <c r="C565" s="80"/>
      <c r="D565" s="75"/>
      <c r="F565" s="81" t="str">
        <f>'Expand Specialty Care Capacity'!F29</f>
        <v>Yes</v>
      </c>
      <c r="G565" s="78"/>
    </row>
    <row r="566" spans="1:7" ht="6.75" customHeight="1" thickBot="1">
      <c r="A566" s="85"/>
      <c r="G566" s="86"/>
    </row>
    <row r="567" spans="1:7" ht="13.5" thickBot="1">
      <c r="A567" s="85"/>
      <c r="C567" s="82" t="s">
        <v>16</v>
      </c>
      <c r="F567" s="87">
        <f>'Expand Specialty Care Capacity'!F44</f>
        <v>1</v>
      </c>
      <c r="G567" s="86"/>
    </row>
    <row r="568" spans="1:7" s="76" customFormat="1" ht="6.75" customHeight="1" thickBot="1">
      <c r="A568" s="79"/>
      <c r="B568" s="10"/>
      <c r="C568" s="80"/>
      <c r="D568" s="75"/>
      <c r="F568" s="77"/>
      <c r="G568" s="78"/>
    </row>
    <row r="569" spans="1:7" s="76" customFormat="1" ht="13.5" customHeight="1" thickBot="1">
      <c r="A569" s="79"/>
      <c r="B569" s="10" t="str">
        <f>'Expand Specialty Care Capacity'!B47</f>
        <v>Process Milestone: Conduct initial assessment of specialty clinic access, capacity, productivity and efficiency.</v>
      </c>
      <c r="C569" s="80"/>
      <c r="D569" s="75"/>
      <c r="F569" s="81" t="str">
        <f>'Expand Specialty Care Capacity'!F54</f>
        <v>Yes</v>
      </c>
      <c r="G569" s="78"/>
    </row>
    <row r="570" spans="1:7" ht="6.75" customHeight="1" thickBot="1">
      <c r="A570" s="85"/>
      <c r="G570" s="86"/>
    </row>
    <row r="571" spans="1:7" ht="13.5" thickBot="1">
      <c r="A571" s="85"/>
      <c r="C571" s="82" t="s">
        <v>16</v>
      </c>
      <c r="F571" s="87">
        <f>'Expand Specialty Care Capacity'!F69</f>
        <v>1</v>
      </c>
      <c r="G571" s="86"/>
    </row>
    <row r="572" spans="1:7" s="76" customFormat="1" ht="6.75" customHeight="1" thickBot="1">
      <c r="A572" s="79"/>
      <c r="B572" s="10"/>
      <c r="C572" s="80"/>
      <c r="D572" s="75"/>
      <c r="F572" s="77"/>
      <c r="G572" s="78"/>
    </row>
    <row r="573" spans="1:7" s="76" customFormat="1" ht="13.5" customHeight="1" thickBot="1">
      <c r="A573" s="79"/>
      <c r="B573" s="10" t="str">
        <f>'Expand Specialty Care Capacity'!B72</f>
        <v>Process Milestone: ________________________________</v>
      </c>
      <c r="C573" s="80"/>
      <c r="D573" s="75"/>
      <c r="F573" s="81" t="str">
        <f>'Expand Specialty Care Capacity'!F79</f>
        <v>N/A</v>
      </c>
      <c r="G573" s="78"/>
    </row>
    <row r="574" spans="1:7" ht="6.75" customHeight="1" thickBot="1">
      <c r="A574" s="85"/>
      <c r="G574" s="86"/>
    </row>
    <row r="575" spans="1:7" ht="13.5" thickBot="1">
      <c r="A575" s="85"/>
      <c r="C575" s="82" t="s">
        <v>16</v>
      </c>
      <c r="F575" s="87" t="str">
        <f>'Expand Specialty Care Capacity'!F94</f>
        <v xml:space="preserve"> </v>
      </c>
      <c r="G575" s="86"/>
    </row>
    <row r="576" spans="1:7" s="76" customFormat="1" ht="6.75" customHeight="1" thickBot="1">
      <c r="A576" s="79"/>
      <c r="B576" s="10"/>
      <c r="C576" s="80"/>
      <c r="D576" s="75"/>
      <c r="F576" s="77"/>
      <c r="G576" s="78"/>
    </row>
    <row r="577" spans="1:7" s="76" customFormat="1" ht="13.5" customHeight="1" thickBot="1">
      <c r="A577" s="79"/>
      <c r="B577" s="10" t="str">
        <f>'Expand Specialty Care Capacity'!B97</f>
        <v>Process Milestone: ________________________________</v>
      </c>
      <c r="C577" s="80"/>
      <c r="D577" s="75"/>
      <c r="F577" s="81" t="str">
        <f>'Expand Specialty Care Capacity'!F104</f>
        <v>N/A</v>
      </c>
      <c r="G577" s="78"/>
    </row>
    <row r="578" spans="1:7" ht="6.75" customHeight="1" thickBot="1">
      <c r="A578" s="85"/>
      <c r="G578" s="86"/>
    </row>
    <row r="579" spans="1:7" ht="13.5" thickBot="1">
      <c r="A579" s="85"/>
      <c r="C579" s="82" t="s">
        <v>16</v>
      </c>
      <c r="F579" s="87" t="str">
        <f>'Expand Specialty Care Capacity'!F119</f>
        <v xml:space="preserve"> </v>
      </c>
      <c r="G579" s="86"/>
    </row>
    <row r="580" spans="1:7" s="76" customFormat="1" ht="6.75" customHeight="1" thickBot="1">
      <c r="A580" s="79"/>
      <c r="B580" s="10"/>
      <c r="C580" s="80"/>
      <c r="D580" s="75"/>
      <c r="F580" s="77"/>
      <c r="G580" s="78"/>
    </row>
    <row r="581" spans="1:7" s="76" customFormat="1" ht="13.5" customHeight="1" thickBot="1">
      <c r="A581" s="79"/>
      <c r="B581" s="10" t="str">
        <f>'Expand Specialty Care Capacity'!B122</f>
        <v>Process Milestone: ________________________________</v>
      </c>
      <c r="C581" s="80"/>
      <c r="D581" s="75"/>
      <c r="F581" s="81" t="str">
        <f>'Expand Specialty Care Capacity'!F129</f>
        <v>N/A</v>
      </c>
      <c r="G581" s="78"/>
    </row>
    <row r="582" spans="1:7" ht="6.75" customHeight="1" thickBot="1">
      <c r="A582" s="85"/>
      <c r="G582" s="86"/>
    </row>
    <row r="583" spans="1:7" ht="13.5" thickBot="1">
      <c r="A583" s="85"/>
      <c r="C583" s="82" t="s">
        <v>16</v>
      </c>
      <c r="F583" s="87" t="str">
        <f>'Expand Specialty Care Capacity'!F144</f>
        <v xml:space="preserve"> </v>
      </c>
      <c r="G583" s="86"/>
    </row>
    <row r="584" spans="1:7" s="76" customFormat="1" ht="6.75" customHeight="1" thickBot="1">
      <c r="A584" s="79"/>
      <c r="B584" s="10"/>
      <c r="C584" s="80"/>
      <c r="D584" s="75"/>
      <c r="F584" s="77"/>
      <c r="G584" s="78"/>
    </row>
    <row r="585" spans="1:7" s="76" customFormat="1" ht="13.5" customHeight="1" thickBot="1">
      <c r="A585" s="79"/>
      <c r="B585" s="10" t="str">
        <f>'Expand Specialty Care Capacity'!B147</f>
        <v>Improvement Milestone: ________________________________</v>
      </c>
      <c r="C585" s="80"/>
      <c r="D585" s="75"/>
      <c r="F585" s="81" t="str">
        <f>'Expand Specialty Care Capacity'!F154</f>
        <v>N/A</v>
      </c>
      <c r="G585" s="78"/>
    </row>
    <row r="586" spans="1:7" ht="6.75" customHeight="1" thickBot="1">
      <c r="A586" s="85"/>
      <c r="G586" s="86"/>
    </row>
    <row r="587" spans="1:7" ht="13.5" thickBot="1">
      <c r="A587" s="85"/>
      <c r="C587" s="82" t="s">
        <v>16</v>
      </c>
      <c r="F587" s="87" t="str">
        <f>'Expand Specialty Care Capacity'!F169</f>
        <v xml:space="preserve"> </v>
      </c>
      <c r="G587" s="86"/>
    </row>
    <row r="588" spans="1:7" s="76" customFormat="1" ht="6.75" customHeight="1" thickBot="1">
      <c r="A588" s="79"/>
      <c r="B588" s="10"/>
      <c r="C588" s="80"/>
      <c r="D588" s="75"/>
      <c r="F588" s="77"/>
      <c r="G588" s="78"/>
    </row>
    <row r="589" spans="1:7" s="76" customFormat="1" ht="13.5" customHeight="1" thickBot="1">
      <c r="A589" s="79"/>
      <c r="B589" s="10" t="str">
        <f>'Expand Specialty Care Capacity'!B172</f>
        <v>Improvement Milestone: ________________________________</v>
      </c>
      <c r="C589" s="80"/>
      <c r="D589" s="75"/>
      <c r="F589" s="81" t="str">
        <f>'Expand Specialty Care Capacity'!F179</f>
        <v>N/A</v>
      </c>
      <c r="G589" s="78"/>
    </row>
    <row r="590" spans="1:7" ht="6.75" customHeight="1" thickBot="1">
      <c r="A590" s="85"/>
      <c r="G590" s="86"/>
    </row>
    <row r="591" spans="1:7" ht="13.5" thickBot="1">
      <c r="A591" s="85"/>
      <c r="C591" s="82" t="s">
        <v>16</v>
      </c>
      <c r="F591" s="87" t="str">
        <f>'Expand Specialty Care Capacity'!F194</f>
        <v xml:space="preserve"> </v>
      </c>
      <c r="G591" s="86"/>
    </row>
    <row r="592" spans="1:7" s="76" customFormat="1" ht="6.75" customHeight="1" thickBot="1">
      <c r="A592" s="79"/>
      <c r="B592" s="10"/>
      <c r="C592" s="80"/>
      <c r="D592" s="75"/>
      <c r="F592" s="77"/>
      <c r="G592" s="78"/>
    </row>
    <row r="593" spans="1:7" s="76" customFormat="1" ht="13.5" customHeight="1" thickBot="1">
      <c r="A593" s="79"/>
      <c r="B593" s="10" t="str">
        <f>'Expand Specialty Care Capacity'!B197</f>
        <v>Improvement Milestone: ________________________________</v>
      </c>
      <c r="C593" s="80"/>
      <c r="D593" s="75"/>
      <c r="F593" s="81" t="str">
        <f>'Expand Specialty Care Capacity'!F204</f>
        <v>N/A</v>
      </c>
      <c r="G593" s="78"/>
    </row>
    <row r="594" spans="1:7" ht="6.75" customHeight="1" thickBot="1">
      <c r="A594" s="85"/>
      <c r="G594" s="86"/>
    </row>
    <row r="595" spans="1:7" ht="13.5" thickBot="1">
      <c r="A595" s="85"/>
      <c r="C595" s="82" t="s">
        <v>16</v>
      </c>
      <c r="F595" s="87" t="str">
        <f>'Expand Specialty Care Capacity'!F219</f>
        <v xml:space="preserve"> </v>
      </c>
      <c r="G595" s="86"/>
    </row>
    <row r="596" spans="1:7" s="76" customFormat="1" ht="6.75" customHeight="1" thickBot="1">
      <c r="A596" s="79"/>
      <c r="B596" s="10"/>
      <c r="C596" s="80"/>
      <c r="D596" s="75"/>
      <c r="F596" s="77"/>
      <c r="G596" s="78"/>
    </row>
    <row r="597" spans="1:7" s="76" customFormat="1" ht="13.5" customHeight="1" thickBot="1">
      <c r="A597" s="79"/>
      <c r="B597" s="10" t="str">
        <f>'Expand Specialty Care Capacity'!B222</f>
        <v>Improvement Milestone: ________________________________</v>
      </c>
      <c r="C597" s="80"/>
      <c r="D597" s="75"/>
      <c r="F597" s="81" t="str">
        <f>'Expand Specialty Care Capacity'!F229</f>
        <v>N/A</v>
      </c>
      <c r="G597" s="78"/>
    </row>
    <row r="598" spans="1:7" ht="6.75" customHeight="1" thickBot="1">
      <c r="A598" s="85"/>
      <c r="G598" s="86"/>
    </row>
    <row r="599" spans="1:7" ht="13.5" thickBot="1">
      <c r="A599" s="85"/>
      <c r="C599" s="82" t="s">
        <v>16</v>
      </c>
      <c r="F599" s="87" t="str">
        <f>'Expand Specialty Care Capacity'!F244</f>
        <v xml:space="preserve"> </v>
      </c>
      <c r="G599" s="86"/>
    </row>
    <row r="600" spans="1:7" s="76" customFormat="1" ht="6.75" customHeight="1" thickBot="1">
      <c r="A600" s="79"/>
      <c r="B600" s="10"/>
      <c r="C600" s="80"/>
      <c r="D600" s="75"/>
      <c r="F600" s="77"/>
      <c r="G600" s="78"/>
    </row>
    <row r="601" spans="1:7" s="76" customFormat="1" ht="13.5" customHeight="1" thickBot="1">
      <c r="A601" s="79"/>
      <c r="B601" s="10" t="str">
        <f>'Expand Specialty Care Capacity'!B247</f>
        <v>Improvement Milestone: ________________________________</v>
      </c>
      <c r="C601" s="80"/>
      <c r="D601" s="75"/>
      <c r="F601" s="81" t="str">
        <f>'Expand Specialty Care Capacity'!F254</f>
        <v>N/A</v>
      </c>
      <c r="G601" s="78"/>
    </row>
    <row r="602" spans="1:7" ht="6.75" customHeight="1" thickBot="1">
      <c r="A602" s="85"/>
      <c r="G602" s="86"/>
    </row>
    <row r="603" spans="1:7" ht="13.5" thickBot="1">
      <c r="A603" s="85"/>
      <c r="C603" s="82" t="s">
        <v>16</v>
      </c>
      <c r="F603" s="87" t="str">
        <f>'Expand Specialty Care Capacity'!F269</f>
        <v xml:space="preserve"> </v>
      </c>
      <c r="G603" s="86"/>
    </row>
    <row r="604" spans="1:7" ht="13.5" thickBot="1">
      <c r="A604" s="85"/>
      <c r="C604" s="82"/>
      <c r="G604" s="86"/>
    </row>
    <row r="605" spans="1:7" ht="13.5" thickBot="1">
      <c r="A605" s="85"/>
      <c r="B605" s="5" t="s">
        <v>10</v>
      </c>
      <c r="C605" s="82"/>
      <c r="F605" s="88">
        <f>'Expand Specialty Care Capacity'!F18</f>
        <v>7.015</v>
      </c>
      <c r="G605" s="86"/>
    </row>
    <row r="606" spans="1:7" ht="13.5" thickBot="1">
      <c r="A606" s="85"/>
      <c r="C606" s="82"/>
      <c r="G606" s="86"/>
    </row>
    <row r="607" spans="1:7" ht="13.5" thickBot="1">
      <c r="A607" s="85"/>
      <c r="B607" s="5" t="s">
        <v>70</v>
      </c>
      <c r="C607" s="82"/>
      <c r="F607" s="89">
        <f>SUM(F603,F599,F595,F591,F587,F583,F579,F575,F571,F567)</f>
        <v>2</v>
      </c>
      <c r="G607" s="86"/>
    </row>
    <row r="608" spans="1:7" ht="13.5" thickBot="1">
      <c r="A608" s="85"/>
      <c r="C608" s="82"/>
      <c r="G608" s="86"/>
    </row>
    <row r="609" spans="1:7" ht="13.5" thickBot="1">
      <c r="A609" s="85"/>
      <c r="B609" s="5" t="s">
        <v>71</v>
      </c>
      <c r="C609" s="82"/>
      <c r="F609" s="89">
        <f>COUNT(F603,F599,F595,F591,F587,F583,F579,F575,F571,F567)</f>
        <v>2</v>
      </c>
      <c r="G609" s="86"/>
    </row>
    <row r="610" spans="1:7" ht="13.5" thickBot="1">
      <c r="A610" s="85"/>
      <c r="C610" s="82"/>
      <c r="G610" s="86"/>
    </row>
    <row r="611" spans="1:7" ht="13.5" thickBot="1">
      <c r="A611" s="85"/>
      <c r="B611" s="5" t="s">
        <v>72</v>
      </c>
      <c r="C611" s="82"/>
      <c r="F611" s="90">
        <f>IF(F609=0," ",F607/F609)</f>
        <v>1</v>
      </c>
      <c r="G611" s="86"/>
    </row>
    <row r="612" spans="1:7" ht="13.5" thickBot="1">
      <c r="A612" s="85"/>
      <c r="C612" s="82"/>
      <c r="G612" s="86"/>
    </row>
    <row r="613" spans="1:7" ht="13.5" thickBot="1">
      <c r="A613" s="85"/>
      <c r="B613" s="5" t="s">
        <v>73</v>
      </c>
      <c r="C613" s="82"/>
      <c r="F613" s="88">
        <f>IF(F609=0," ",F611*F605)</f>
        <v>7.015</v>
      </c>
      <c r="G613" s="86"/>
    </row>
    <row r="614" spans="1:7" ht="13.5" thickBot="1">
      <c r="A614" s="85"/>
      <c r="C614" s="82"/>
      <c r="G614" s="86"/>
    </row>
    <row r="615" spans="1:7" ht="13.5" thickBot="1">
      <c r="A615" s="85"/>
      <c r="B615" s="5" t="s">
        <v>11</v>
      </c>
      <c r="C615" s="82"/>
      <c r="F615" s="91">
        <f>'Expand Specialty Care Capacity'!F20</f>
        <v>7.015</v>
      </c>
      <c r="G615" s="86"/>
    </row>
    <row r="616" spans="1:7" ht="13.5" thickBot="1">
      <c r="A616" s="85"/>
      <c r="C616" s="82"/>
      <c r="G616" s="86"/>
    </row>
    <row r="617" spans="1:7" ht="13.5" thickBot="1">
      <c r="A617" s="85"/>
      <c r="B617" s="92" t="s">
        <v>74</v>
      </c>
      <c r="C617" s="82"/>
      <c r="F617" s="93">
        <f>IF(F609=0," ",F613-F615)</f>
        <v>0</v>
      </c>
      <c r="G617" s="86"/>
    </row>
    <row r="618" spans="1:7" s="76" customFormat="1" ht="12.75" customHeight="1">
      <c r="A618" s="79"/>
      <c r="B618" s="10"/>
      <c r="C618" s="80"/>
      <c r="D618" s="75"/>
      <c r="F618" s="77"/>
      <c r="G618" s="78"/>
    </row>
    <row r="619" spans="1:7" s="76" customFormat="1" ht="15.75" thickBot="1">
      <c r="A619" s="96" t="s">
        <v>113</v>
      </c>
      <c r="B619" s="63"/>
      <c r="C619" s="63"/>
      <c r="D619" s="75"/>
      <c r="F619" s="77"/>
      <c r="G619" s="78"/>
    </row>
    <row r="620" spans="1:7" s="76" customFormat="1" ht="13.5" customHeight="1" thickBot="1">
      <c r="A620" s="79"/>
      <c r="B620" s="10" t="str">
        <f>'Perf Improvement &amp; Reporting'!B22</f>
        <v>Process Milestone: Develop a plan for development of a DPH Training Center at SFGH</v>
      </c>
      <c r="C620" s="80"/>
      <c r="D620" s="75"/>
      <c r="F620" s="81" t="str">
        <f>'Perf Improvement &amp; Reporting'!F29</f>
        <v>Yes</v>
      </c>
      <c r="G620" s="78"/>
    </row>
    <row r="621" spans="1:7" ht="6.75" customHeight="1" thickBot="1">
      <c r="A621" s="85"/>
      <c r="G621" s="86"/>
    </row>
    <row r="622" spans="1:7" ht="13.5" thickBot="1">
      <c r="A622" s="85"/>
      <c r="C622" s="82" t="s">
        <v>16</v>
      </c>
      <c r="F622" s="87">
        <f>'Perf Improvement &amp; Reporting'!F44</f>
        <v>1</v>
      </c>
      <c r="G622" s="86"/>
    </row>
    <row r="623" spans="1:7" s="76" customFormat="1" ht="6.75" customHeight="1" thickBot="1">
      <c r="A623" s="79"/>
      <c r="B623" s="10"/>
      <c r="C623" s="80"/>
      <c r="D623" s="75"/>
      <c r="F623" s="77"/>
      <c r="G623" s="78"/>
    </row>
    <row r="624" spans="1:7" s="76" customFormat="1" ht="13.5" customHeight="1" thickBot="1">
      <c r="A624" s="79"/>
      <c r="B624" s="10" t="str">
        <f>'Perf Improvement &amp; Reporting'!B47</f>
        <v>Process Milestone: Establish a hospital-wide Administrative Data Task Force</v>
      </c>
      <c r="C624" s="80"/>
      <c r="D624" s="75"/>
      <c r="F624" s="81" t="str">
        <f>'Perf Improvement &amp; Reporting'!F54</f>
        <v>Yes</v>
      </c>
      <c r="G624" s="78"/>
    </row>
    <row r="625" spans="1:7" ht="6.75" customHeight="1" thickBot="1">
      <c r="A625" s="85"/>
      <c r="G625" s="86"/>
    </row>
    <row r="626" spans="1:7" ht="13.5" thickBot="1">
      <c r="A626" s="85"/>
      <c r="C626" s="82" t="s">
        <v>16</v>
      </c>
      <c r="F626" s="87">
        <f>'Perf Improvement &amp; Reporting'!F69</f>
        <v>1</v>
      </c>
      <c r="G626" s="86"/>
    </row>
    <row r="627" spans="1:7" s="76" customFormat="1" ht="6.75" customHeight="1" thickBot="1">
      <c r="A627" s="79"/>
      <c r="B627" s="10"/>
      <c r="C627" s="80"/>
      <c r="D627" s="75"/>
      <c r="F627" s="77"/>
      <c r="G627" s="78"/>
    </row>
    <row r="628" spans="1:7" s="76" customFormat="1" ht="13.5" customHeight="1" thickBot="1">
      <c r="A628" s="79"/>
      <c r="B628" s="10" t="str">
        <f>'Perf Improvement &amp; Reporting'!B72</f>
        <v>Process Milestone: ________________________________</v>
      </c>
      <c r="C628" s="80"/>
      <c r="D628" s="75"/>
      <c r="F628" s="81" t="str">
        <f>'Perf Improvement &amp; Reporting'!F79</f>
        <v>N/A</v>
      </c>
      <c r="G628" s="78"/>
    </row>
    <row r="629" spans="1:7" ht="6.75" customHeight="1" thickBot="1">
      <c r="A629" s="85"/>
      <c r="G629" s="86"/>
    </row>
    <row r="630" spans="1:7" ht="13.5" thickBot="1">
      <c r="A630" s="85"/>
      <c r="C630" s="82" t="s">
        <v>16</v>
      </c>
      <c r="F630" s="87" t="str">
        <f>'Perf Improvement &amp; Reporting'!F94</f>
        <v xml:space="preserve"> </v>
      </c>
      <c r="G630" s="86"/>
    </row>
    <row r="631" spans="1:7" s="76" customFormat="1" ht="6.75" customHeight="1" thickBot="1">
      <c r="A631" s="79"/>
      <c r="B631" s="10"/>
      <c r="C631" s="80"/>
      <c r="D631" s="75"/>
      <c r="F631" s="77"/>
      <c r="G631" s="78"/>
    </row>
    <row r="632" spans="1:7" s="76" customFormat="1" ht="13.5" customHeight="1" thickBot="1">
      <c r="A632" s="79"/>
      <c r="B632" s="10" t="str">
        <f>'Perf Improvement &amp; Reporting'!B97</f>
        <v>Process Milestone: ________________________________</v>
      </c>
      <c r="C632" s="80"/>
      <c r="D632" s="75"/>
      <c r="F632" s="81" t="str">
        <f>'Perf Improvement &amp; Reporting'!F104</f>
        <v>N/A</v>
      </c>
      <c r="G632" s="78"/>
    </row>
    <row r="633" spans="1:7" ht="6.75" customHeight="1" thickBot="1">
      <c r="A633" s="85"/>
      <c r="G633" s="86"/>
    </row>
    <row r="634" spans="1:7" ht="13.5" thickBot="1">
      <c r="A634" s="85"/>
      <c r="C634" s="82" t="s">
        <v>16</v>
      </c>
      <c r="F634" s="87" t="str">
        <f>'Perf Improvement &amp; Reporting'!F119</f>
        <v xml:space="preserve"> </v>
      </c>
      <c r="G634" s="86"/>
    </row>
    <row r="635" spans="1:7" s="76" customFormat="1" ht="6.75" customHeight="1" thickBot="1">
      <c r="A635" s="79"/>
      <c r="B635" s="10"/>
      <c r="C635" s="80"/>
      <c r="D635" s="75"/>
      <c r="F635" s="77"/>
      <c r="G635" s="78"/>
    </row>
    <row r="636" spans="1:7" s="76" customFormat="1" ht="13.5" customHeight="1" thickBot="1">
      <c r="A636" s="79"/>
      <c r="B636" s="10" t="str">
        <f>'Perf Improvement &amp; Reporting'!B122</f>
        <v>Process Milestone: ________________________________</v>
      </c>
      <c r="C636" s="80"/>
      <c r="D636" s="75"/>
      <c r="F636" s="81" t="str">
        <f>'Perf Improvement &amp; Reporting'!F129</f>
        <v>N/A</v>
      </c>
      <c r="G636" s="78"/>
    </row>
    <row r="637" spans="1:7" ht="6.75" customHeight="1" thickBot="1">
      <c r="A637" s="85"/>
      <c r="G637" s="86"/>
    </row>
    <row r="638" spans="1:7" ht="13.5" thickBot="1">
      <c r="A638" s="85"/>
      <c r="C638" s="82" t="s">
        <v>16</v>
      </c>
      <c r="F638" s="87" t="str">
        <f>'Perf Improvement &amp; Reporting'!F144</f>
        <v xml:space="preserve"> </v>
      </c>
      <c r="G638" s="86"/>
    </row>
    <row r="639" spans="1:7" s="76" customFormat="1" ht="6.75" customHeight="1" thickBot="1">
      <c r="A639" s="79"/>
      <c r="B639" s="10"/>
      <c r="C639" s="80"/>
      <c r="D639" s="75"/>
      <c r="F639" s="77"/>
      <c r="G639" s="78"/>
    </row>
    <row r="640" spans="1:7" s="76" customFormat="1" ht="13.5" customHeight="1" thickBot="1">
      <c r="A640" s="79"/>
      <c r="B640" s="10" t="str">
        <f>'Perf Improvement &amp; Reporting'!B147</f>
        <v>Improvement Milestone: ________________________________</v>
      </c>
      <c r="C640" s="80"/>
      <c r="D640" s="75"/>
      <c r="F640" s="81" t="str">
        <f>'Perf Improvement &amp; Reporting'!F154</f>
        <v>N/A</v>
      </c>
      <c r="G640" s="78"/>
    </row>
    <row r="641" spans="1:7" ht="6.75" customHeight="1" thickBot="1">
      <c r="A641" s="85"/>
      <c r="G641" s="86"/>
    </row>
    <row r="642" spans="1:7" ht="13.5" thickBot="1">
      <c r="A642" s="85"/>
      <c r="C642" s="82" t="s">
        <v>16</v>
      </c>
      <c r="F642" s="87" t="str">
        <f>'Perf Improvement &amp; Reporting'!F169</f>
        <v xml:space="preserve"> </v>
      </c>
      <c r="G642" s="86"/>
    </row>
    <row r="643" spans="1:7" s="76" customFormat="1" ht="6.75" customHeight="1" thickBot="1">
      <c r="A643" s="79"/>
      <c r="B643" s="10"/>
      <c r="C643" s="80"/>
      <c r="D643" s="75"/>
      <c r="F643" s="77"/>
      <c r="G643" s="78"/>
    </row>
    <row r="644" spans="1:7" s="76" customFormat="1" ht="13.5" customHeight="1" thickBot="1">
      <c r="A644" s="79"/>
      <c r="B644" s="10" t="str">
        <f>'Perf Improvement &amp; Reporting'!B172</f>
        <v>Improvement Milestone: ________________________________</v>
      </c>
      <c r="C644" s="80"/>
      <c r="D644" s="75"/>
      <c r="F644" s="81" t="str">
        <f>'Perf Improvement &amp; Reporting'!F179</f>
        <v>N/A</v>
      </c>
      <c r="G644" s="78"/>
    </row>
    <row r="645" spans="1:7" ht="6.75" customHeight="1" thickBot="1">
      <c r="A645" s="85"/>
      <c r="G645" s="86"/>
    </row>
    <row r="646" spans="1:7" ht="13.5" thickBot="1">
      <c r="A646" s="85"/>
      <c r="C646" s="82" t="s">
        <v>16</v>
      </c>
      <c r="F646" s="87" t="str">
        <f>'Perf Improvement &amp; Reporting'!F194</f>
        <v xml:space="preserve"> </v>
      </c>
      <c r="G646" s="86"/>
    </row>
    <row r="647" spans="1:7" s="76" customFormat="1" ht="6.75" customHeight="1" thickBot="1">
      <c r="A647" s="79"/>
      <c r="B647" s="10"/>
      <c r="C647" s="80"/>
      <c r="D647" s="75"/>
      <c r="F647" s="77"/>
      <c r="G647" s="78"/>
    </row>
    <row r="648" spans="1:7" s="76" customFormat="1" ht="13.5" customHeight="1" thickBot="1">
      <c r="A648" s="79"/>
      <c r="B648" s="10" t="str">
        <f>'Perf Improvement &amp; Reporting'!B197</f>
        <v>Improvement Milestone: ________________________________</v>
      </c>
      <c r="C648" s="80"/>
      <c r="D648" s="75"/>
      <c r="F648" s="81" t="str">
        <f>'Perf Improvement &amp; Reporting'!F204</f>
        <v>N/A</v>
      </c>
      <c r="G648" s="78"/>
    </row>
    <row r="649" spans="1:7" ht="6.75" customHeight="1" thickBot="1">
      <c r="A649" s="85"/>
      <c r="G649" s="86"/>
    </row>
    <row r="650" spans="1:7" ht="13.5" thickBot="1">
      <c r="A650" s="85"/>
      <c r="C650" s="82" t="s">
        <v>16</v>
      </c>
      <c r="F650" s="87" t="str">
        <f>'Perf Improvement &amp; Reporting'!F219</f>
        <v xml:space="preserve"> </v>
      </c>
      <c r="G650" s="86"/>
    </row>
    <row r="651" spans="1:7" s="76" customFormat="1" ht="6.75" customHeight="1" thickBot="1">
      <c r="A651" s="79"/>
      <c r="B651" s="10"/>
      <c r="C651" s="80"/>
      <c r="D651" s="75"/>
      <c r="F651" s="77"/>
      <c r="G651" s="78"/>
    </row>
    <row r="652" spans="1:7" s="76" customFormat="1" ht="13.5" customHeight="1" thickBot="1">
      <c r="A652" s="79"/>
      <c r="B652" s="10" t="str">
        <f>'Perf Improvement &amp; Reporting'!B222</f>
        <v>Improvement Milestone: ________________________________</v>
      </c>
      <c r="C652" s="80"/>
      <c r="D652" s="75"/>
      <c r="F652" s="81" t="str">
        <f>'Perf Improvement &amp; Reporting'!F229</f>
        <v>N/A</v>
      </c>
      <c r="G652" s="78"/>
    </row>
    <row r="653" spans="1:7" ht="6.75" customHeight="1" thickBot="1">
      <c r="A653" s="85"/>
      <c r="G653" s="86"/>
    </row>
    <row r="654" spans="1:7" ht="13.5" thickBot="1">
      <c r="A654" s="85"/>
      <c r="C654" s="82" t="s">
        <v>16</v>
      </c>
      <c r="F654" s="87" t="str">
        <f>'Perf Improvement &amp; Reporting'!F244</f>
        <v xml:space="preserve"> </v>
      </c>
      <c r="G654" s="86"/>
    </row>
    <row r="655" spans="1:7" s="76" customFormat="1" ht="6.75" customHeight="1" thickBot="1">
      <c r="A655" s="79"/>
      <c r="B655" s="10"/>
      <c r="C655" s="80"/>
      <c r="D655" s="75"/>
      <c r="F655" s="77"/>
      <c r="G655" s="78"/>
    </row>
    <row r="656" spans="1:7" s="76" customFormat="1" ht="13.5" customHeight="1" thickBot="1">
      <c r="A656" s="79"/>
      <c r="B656" s="10" t="str">
        <f>'Perf Improvement &amp; Reporting'!B247</f>
        <v>Improvement Milestone: ________________________________</v>
      </c>
      <c r="C656" s="80"/>
      <c r="D656" s="75"/>
      <c r="F656" s="81" t="str">
        <f>'Perf Improvement &amp; Reporting'!F254</f>
        <v>N/A</v>
      </c>
      <c r="G656" s="78"/>
    </row>
    <row r="657" spans="1:7" ht="6.75" customHeight="1" thickBot="1">
      <c r="A657" s="85"/>
      <c r="G657" s="86"/>
    </row>
    <row r="658" spans="1:7" ht="13.5" thickBot="1">
      <c r="A658" s="85"/>
      <c r="C658" s="82" t="s">
        <v>16</v>
      </c>
      <c r="F658" s="87" t="str">
        <f>'Perf Improvement &amp; Reporting'!F269</f>
        <v xml:space="preserve"> </v>
      </c>
      <c r="G658" s="86"/>
    </row>
    <row r="659" spans="1:7" ht="13.5" thickBot="1">
      <c r="A659" s="85"/>
      <c r="C659" s="82"/>
      <c r="G659" s="86"/>
    </row>
    <row r="660" spans="1:7" ht="13.5" thickBot="1">
      <c r="A660" s="85"/>
      <c r="B660" s="5" t="s">
        <v>10</v>
      </c>
      <c r="C660" s="82"/>
      <c r="F660" s="88">
        <f>'Perf Improvement &amp; Reporting'!F18</f>
        <v>7.015</v>
      </c>
      <c r="G660" s="86"/>
    </row>
    <row r="661" spans="1:7" ht="13.5" thickBot="1">
      <c r="A661" s="85"/>
      <c r="C661" s="82"/>
      <c r="G661" s="86"/>
    </row>
    <row r="662" spans="1:7" ht="13.5" thickBot="1">
      <c r="A662" s="85"/>
      <c r="B662" s="5" t="s">
        <v>70</v>
      </c>
      <c r="C662" s="82"/>
      <c r="F662" s="89">
        <f>SUM(F658,F654,F650,F646,F642,F638,F634,F630,F626,F622)</f>
        <v>2</v>
      </c>
      <c r="G662" s="86"/>
    </row>
    <row r="663" spans="1:7" ht="13.5" thickBot="1">
      <c r="A663" s="85"/>
      <c r="C663" s="82"/>
      <c r="G663" s="86"/>
    </row>
    <row r="664" spans="1:7" ht="13.5" thickBot="1">
      <c r="A664" s="85"/>
      <c r="B664" s="5" t="s">
        <v>71</v>
      </c>
      <c r="C664" s="82"/>
      <c r="F664" s="89">
        <f>COUNT(F658,F654,F650,F646,F642,F638,F634,F630,F626,F622)</f>
        <v>2</v>
      </c>
      <c r="G664" s="86"/>
    </row>
    <row r="665" spans="1:7" ht="13.5" thickBot="1">
      <c r="A665" s="85"/>
      <c r="C665" s="82"/>
      <c r="G665" s="86"/>
    </row>
    <row r="666" spans="1:7" ht="13.5" thickBot="1">
      <c r="A666" s="85"/>
      <c r="B666" s="5" t="s">
        <v>72</v>
      </c>
      <c r="C666" s="82"/>
      <c r="F666" s="90">
        <f>IF(F664=0," ",F662/F664)</f>
        <v>1</v>
      </c>
      <c r="G666" s="86"/>
    </row>
    <row r="667" spans="1:7" ht="13.5" thickBot="1">
      <c r="A667" s="85"/>
      <c r="C667" s="82"/>
      <c r="G667" s="86"/>
    </row>
    <row r="668" spans="1:7" ht="13.5" thickBot="1">
      <c r="A668" s="85"/>
      <c r="B668" s="5" t="s">
        <v>73</v>
      </c>
      <c r="C668" s="82"/>
      <c r="F668" s="88">
        <f>IF(F664=0," ",F666*F660)</f>
        <v>7.015</v>
      </c>
      <c r="G668" s="86"/>
    </row>
    <row r="669" spans="1:7" ht="13.5" thickBot="1">
      <c r="A669" s="85"/>
      <c r="C669" s="82"/>
      <c r="G669" s="86"/>
    </row>
    <row r="670" spans="1:7" ht="13.5" thickBot="1">
      <c r="A670" s="85"/>
      <c r="B670" s="5" t="s">
        <v>11</v>
      </c>
      <c r="C670" s="82"/>
      <c r="F670" s="91">
        <f>'Perf Improvement &amp; Reporting'!F20</f>
        <v>7.015</v>
      </c>
      <c r="G670" s="86"/>
    </row>
    <row r="671" spans="1:7" ht="13.5" thickBot="1">
      <c r="A671" s="85"/>
      <c r="C671" s="82"/>
      <c r="G671" s="86"/>
    </row>
    <row r="672" spans="1:7" ht="13.5" thickBot="1">
      <c r="A672" s="85"/>
      <c r="B672" s="92" t="s">
        <v>74</v>
      </c>
      <c r="C672" s="82"/>
      <c r="F672" s="93">
        <f>IF(F664=0," ",F668-F670)</f>
        <v>0</v>
      </c>
      <c r="G672" s="86"/>
    </row>
    <row r="673" spans="1:7" ht="15">
      <c r="A673" s="97"/>
      <c r="B673" s="98"/>
      <c r="C673" s="98"/>
      <c r="D673" s="99"/>
      <c r="E673" s="98"/>
      <c r="F673" s="100"/>
      <c r="G673" s="101"/>
    </row>
  </sheetData>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1" manualBreakCount="11">
    <brk id="68" max="16383" man="1"/>
    <brk id="123" max="16383" man="1"/>
    <brk id="178" max="16383" man="1"/>
    <brk id="233" max="16383" man="1"/>
    <brk id="288" max="16383" man="1"/>
    <brk id="343" max="16383" man="1"/>
    <brk id="398" max="16383" man="1"/>
    <brk id="453" max="16383" man="1"/>
    <brk id="508" max="16383" man="1"/>
    <brk id="563" max="16383" man="1"/>
    <brk id="61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8"/>
  </sheetPr>
  <dimension ref="A1:G183"/>
  <sheetViews>
    <sheetView showGridLines="0" zoomScale="75" zoomScaleNormal="75" zoomScalePageLayoutView="90" workbookViewId="0" topLeftCell="A161">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40678</v>
      </c>
    </row>
    <row r="5" spans="1:6" s="125" customFormat="1" ht="13.5" thickBot="1">
      <c r="A5" s="124"/>
      <c r="D5" s="128" t="s">
        <v>157</v>
      </c>
      <c r="E5" s="208" t="s">
        <v>2</v>
      </c>
      <c r="F5" s="14" t="s">
        <v>229</v>
      </c>
    </row>
    <row r="6" ht="15">
      <c r="A6" s="63" t="s">
        <v>202</v>
      </c>
    </row>
    <row r="8" ht="14.25">
      <c r="A8" s="10" t="s">
        <v>1</v>
      </c>
    </row>
    <row r="9" spans="1:2" ht="14.25">
      <c r="A9" s="208" t="s">
        <v>2</v>
      </c>
      <c r="B9" s="13" t="s">
        <v>159</v>
      </c>
    </row>
    <row r="10" spans="1:2" ht="15" thickBot="1">
      <c r="A10" s="13" t="s">
        <v>160</v>
      </c>
      <c r="B10" s="13"/>
    </row>
    <row r="11" spans="1:7" s="2" customFormat="1" ht="13.5" thickBot="1">
      <c r="A11" s="208"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139</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8" t="s">
        <v>2</v>
      </c>
      <c r="F18" s="188">
        <v>1.2705</v>
      </c>
      <c r="G18" s="35"/>
    </row>
    <row r="19" spans="1:7" s="2" customFormat="1" ht="13.5" thickBot="1">
      <c r="A19" s="33"/>
      <c r="C19" s="34"/>
      <c r="D19" s="3"/>
      <c r="F19" s="4"/>
      <c r="G19" s="35"/>
    </row>
    <row r="20" spans="1:7" s="2" customFormat="1" ht="13.5" thickBot="1">
      <c r="A20" s="33"/>
      <c r="B20" s="2" t="s">
        <v>11</v>
      </c>
      <c r="C20" s="34"/>
      <c r="D20" s="3"/>
      <c r="E20" s="208" t="s">
        <v>2</v>
      </c>
      <c r="F20" s="188">
        <v>1.2705</v>
      </c>
      <c r="G20" s="35"/>
    </row>
    <row r="21" spans="1:7" s="76" customFormat="1" ht="15">
      <c r="A21" s="96"/>
      <c r="B21" s="63"/>
      <c r="C21" s="63"/>
      <c r="D21" s="75"/>
      <c r="F21" s="77"/>
      <c r="G21" s="78"/>
    </row>
    <row r="22" spans="1:7" s="76" customFormat="1" ht="15">
      <c r="A22" s="79"/>
      <c r="B22" s="80" t="s">
        <v>203</v>
      </c>
      <c r="C22" s="80"/>
      <c r="D22" s="75"/>
      <c r="G22" s="78"/>
    </row>
    <row r="23" spans="1:7" s="76" customFormat="1" ht="6.75" customHeight="1" thickBot="1">
      <c r="A23" s="79"/>
      <c r="B23" s="10"/>
      <c r="C23" s="80"/>
      <c r="D23" s="75"/>
      <c r="F23" s="77"/>
      <c r="G23" s="78"/>
    </row>
    <row r="24" spans="1:7" ht="13.5" thickBot="1">
      <c r="A24" s="85"/>
      <c r="B24" s="5" t="s">
        <v>34</v>
      </c>
      <c r="E24" s="208" t="s">
        <v>2</v>
      </c>
      <c r="F24" s="177"/>
      <c r="G24" s="86"/>
    </row>
    <row r="25" spans="1:7" ht="6.75" customHeight="1" thickBot="1">
      <c r="A25" s="85"/>
      <c r="G25" s="86"/>
    </row>
    <row r="26" spans="1:7" ht="13.5" thickBot="1">
      <c r="A26" s="85"/>
      <c r="B26" s="5" t="s">
        <v>35</v>
      </c>
      <c r="E26" s="208" t="s">
        <v>2</v>
      </c>
      <c r="F26" s="177"/>
      <c r="G26" s="86"/>
    </row>
    <row r="27" spans="1:7" ht="6.75" customHeight="1" thickBot="1">
      <c r="A27" s="85"/>
      <c r="G27" s="86"/>
    </row>
    <row r="28" spans="1:7" ht="13.5" thickBot="1">
      <c r="A28" s="85"/>
      <c r="C28" s="5" t="s">
        <v>204</v>
      </c>
      <c r="F28" s="15" t="str">
        <f>IF(F26&gt;0,F24/F26,IF(F31&gt;0,F31,"N/A"))</f>
        <v>N/A</v>
      </c>
      <c r="G28" s="86"/>
    </row>
    <row r="29" spans="1:7" ht="6.75" customHeight="1" thickBot="1">
      <c r="A29" s="85"/>
      <c r="G29" s="86"/>
    </row>
    <row r="30" spans="1:7" ht="13.5" thickBot="1">
      <c r="A30" s="85"/>
      <c r="B30" s="5" t="s">
        <v>193</v>
      </c>
      <c r="E30" s="208" t="s">
        <v>2</v>
      </c>
      <c r="F30" s="53"/>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2" customFormat="1" ht="6.75" customHeight="1">
      <c r="A34" s="33"/>
      <c r="D34" s="3"/>
      <c r="F34" s="4"/>
      <c r="G34" s="35"/>
    </row>
    <row r="35" spans="1:7" s="32" customFormat="1" ht="15">
      <c r="A35" s="39"/>
      <c r="B35" s="187" t="s">
        <v>303</v>
      </c>
      <c r="C35" s="40"/>
      <c r="D35" s="37"/>
      <c r="G35" s="38"/>
    </row>
    <row r="36" spans="1:7" s="44" customFormat="1" ht="12">
      <c r="A36" s="41"/>
      <c r="B36" s="171"/>
      <c r="C36" s="42"/>
      <c r="D36" s="43" t="s">
        <v>162</v>
      </c>
      <c r="F36" s="45"/>
      <c r="G36" s="46"/>
    </row>
    <row r="37" spans="1:7" s="32" customFormat="1" ht="6.75" customHeight="1" thickBot="1">
      <c r="A37" s="39"/>
      <c r="B37" s="16"/>
      <c r="C37" s="40"/>
      <c r="D37" s="52"/>
      <c r="F37" s="18"/>
      <c r="G37" s="38"/>
    </row>
    <row r="38" spans="1:7" s="2" customFormat="1" ht="13.5" thickBot="1">
      <c r="A38" s="33"/>
      <c r="B38" s="2" t="s">
        <v>19</v>
      </c>
      <c r="D38" s="3"/>
      <c r="E38" s="208" t="s">
        <v>2</v>
      </c>
      <c r="F38" s="177"/>
      <c r="G38" s="35"/>
    </row>
    <row r="39" spans="1:7" s="2" customFormat="1" ht="6.75" customHeight="1" thickBot="1">
      <c r="A39" s="33"/>
      <c r="D39" s="3"/>
      <c r="F39" s="4"/>
      <c r="G39" s="35"/>
    </row>
    <row r="40" spans="1:7" s="2" customFormat="1" ht="13.5" thickBot="1">
      <c r="A40" s="33"/>
      <c r="B40" s="2" t="s">
        <v>20</v>
      </c>
      <c r="D40" s="3"/>
      <c r="E40" s="208" t="s">
        <v>2</v>
      </c>
      <c r="F40" s="177"/>
      <c r="G40" s="35"/>
    </row>
    <row r="41" spans="1:7" s="2" customFormat="1" ht="6.75" customHeight="1" thickBot="1">
      <c r="A41" s="33"/>
      <c r="D41" s="3"/>
      <c r="F41" s="4"/>
      <c r="G41" s="35"/>
    </row>
    <row r="42" spans="1:7" s="2" customFormat="1" ht="13.5" thickBot="1">
      <c r="A42" s="33"/>
      <c r="C42" s="2" t="s">
        <v>14</v>
      </c>
      <c r="D42" s="3"/>
      <c r="F42" s="15" t="str">
        <f>IF(F40&gt;0,F38/F40,IF(F45&gt;0,F45,"N/A"))</f>
        <v>Yes</v>
      </c>
      <c r="G42" s="35"/>
    </row>
    <row r="43" spans="1:7" s="2" customFormat="1" ht="6.75" customHeight="1">
      <c r="A43" s="33"/>
      <c r="D43" s="3"/>
      <c r="F43" s="4"/>
      <c r="G43" s="35"/>
    </row>
    <row r="44" spans="1:7" s="2" customFormat="1" ht="13.5" thickBot="1">
      <c r="A44" s="33"/>
      <c r="B44" s="2" t="s">
        <v>21</v>
      </c>
      <c r="D44" s="3"/>
      <c r="F44" s="4"/>
      <c r="G44" s="35"/>
    </row>
    <row r="45" spans="1:7" s="2" customFormat="1" ht="13.5" thickBot="1">
      <c r="A45" s="33"/>
      <c r="B45" s="2" t="s">
        <v>22</v>
      </c>
      <c r="D45" s="3"/>
      <c r="E45" s="208" t="s">
        <v>2</v>
      </c>
      <c r="F45" s="14" t="s">
        <v>229</v>
      </c>
      <c r="G45" s="35"/>
    </row>
    <row r="46" spans="1:7" s="2" customFormat="1" ht="6.75" customHeight="1">
      <c r="A46" s="33"/>
      <c r="D46" s="3"/>
      <c r="F46" s="4"/>
      <c r="G46" s="35"/>
    </row>
    <row r="47" spans="1:7" s="2" customFormat="1" ht="15">
      <c r="A47" s="33"/>
      <c r="B47" s="199" t="s">
        <v>304</v>
      </c>
      <c r="C47" s="200"/>
      <c r="D47" s="201"/>
      <c r="F47" s="4"/>
      <c r="G47" s="35"/>
    </row>
    <row r="48" spans="1:7" s="2" customFormat="1" ht="15">
      <c r="A48" s="33"/>
      <c r="B48" s="202"/>
      <c r="C48" s="203"/>
      <c r="D48" s="204"/>
      <c r="F48" s="4"/>
      <c r="G48" s="35"/>
    </row>
    <row r="49" spans="1:7" s="2" customFormat="1" ht="15">
      <c r="A49" s="33"/>
      <c r="B49" s="202"/>
      <c r="C49" s="203"/>
      <c r="D49" s="204"/>
      <c r="F49" s="4"/>
      <c r="G49" s="35"/>
    </row>
    <row r="50" spans="1:7" s="2" customFormat="1" ht="15">
      <c r="A50" s="33"/>
      <c r="B50" s="202"/>
      <c r="C50" s="203"/>
      <c r="D50" s="204"/>
      <c r="F50" s="4"/>
      <c r="G50" s="35"/>
    </row>
    <row r="51" spans="1:7" s="2" customFormat="1" ht="15">
      <c r="A51" s="33"/>
      <c r="B51" s="202"/>
      <c r="C51" s="203"/>
      <c r="D51" s="204"/>
      <c r="F51" s="4"/>
      <c r="G51" s="35"/>
    </row>
    <row r="52" spans="1:7" s="2" customFormat="1" ht="15">
      <c r="A52" s="33"/>
      <c r="B52" s="202"/>
      <c r="C52" s="203"/>
      <c r="D52" s="204"/>
      <c r="F52" s="4"/>
      <c r="G52" s="35"/>
    </row>
    <row r="53" spans="1:7" s="2" customFormat="1" ht="15">
      <c r="A53" s="33"/>
      <c r="B53" s="205"/>
      <c r="C53" s="206"/>
      <c r="D53" s="207"/>
      <c r="F53" s="4"/>
      <c r="G53" s="35"/>
    </row>
    <row r="54" spans="1:7" s="2" customFormat="1" ht="6.75" customHeight="1" thickBot="1">
      <c r="A54" s="33"/>
      <c r="D54" s="3"/>
      <c r="F54" s="4"/>
      <c r="G54" s="35"/>
    </row>
    <row r="55" spans="1:7" s="2" customFormat="1" ht="13.5" thickBot="1">
      <c r="A55" s="33"/>
      <c r="B55" s="2" t="s">
        <v>23</v>
      </c>
      <c r="D55" s="3"/>
      <c r="E55" s="208" t="s">
        <v>2</v>
      </c>
      <c r="F55" s="53" t="s">
        <v>229</v>
      </c>
      <c r="G55" s="35"/>
    </row>
    <row r="56" spans="1:7" s="2" customFormat="1" ht="6.75" customHeight="1" thickBot="1">
      <c r="A56" s="33"/>
      <c r="D56" s="3"/>
      <c r="F56" s="4"/>
      <c r="G56" s="35"/>
    </row>
    <row r="57" spans="1:7" s="2" customFormat="1" ht="13.5" thickBot="1">
      <c r="A57" s="33"/>
      <c r="C57" s="34" t="s">
        <v>16</v>
      </c>
      <c r="D57" s="3"/>
      <c r="F57" s="17">
        <f>IF(F55=0," ",IF(F45="Yes",1,IF(F45="No",0,IF(F42/F55&gt;=1,1,IF(F42/F55&gt;=0.75,0.75,IF(F42/F55&gt;=0.5,0.5,IF(F42/F55&gt;=0.25,0.25,0)))))))</f>
        <v>1</v>
      </c>
      <c r="G57" s="35"/>
    </row>
    <row r="58" spans="1:7" s="2" customFormat="1" ht="6.75" customHeight="1">
      <c r="A58" s="47"/>
      <c r="B58" s="48"/>
      <c r="C58" s="48"/>
      <c r="D58" s="49"/>
      <c r="E58" s="48"/>
      <c r="F58" s="50"/>
      <c r="G58" s="51"/>
    </row>
    <row r="59" spans="1:7" s="32" customFormat="1" ht="15">
      <c r="A59" s="26"/>
      <c r="B59" s="27"/>
      <c r="C59" s="27"/>
      <c r="D59" s="28"/>
      <c r="E59" s="29"/>
      <c r="F59" s="30"/>
      <c r="G59" s="31"/>
    </row>
    <row r="60" spans="1:7" s="32" customFormat="1" ht="15">
      <c r="A60" s="39"/>
      <c r="B60" s="40" t="s">
        <v>196</v>
      </c>
      <c r="C60" s="40"/>
      <c r="D60" s="37"/>
      <c r="G60" s="38"/>
    </row>
    <row r="61" spans="1:7" s="44" customFormat="1" ht="12">
      <c r="A61" s="41"/>
      <c r="B61" s="171"/>
      <c r="C61" s="42"/>
      <c r="D61" s="43" t="s">
        <v>162</v>
      </c>
      <c r="F61" s="45"/>
      <c r="G61" s="46"/>
    </row>
    <row r="62" spans="1:7" s="32" customFormat="1" ht="6.75" customHeight="1" thickBot="1">
      <c r="A62" s="39"/>
      <c r="B62" s="16"/>
      <c r="C62" s="40"/>
      <c r="D62" s="52"/>
      <c r="F62" s="18"/>
      <c r="G62" s="38"/>
    </row>
    <row r="63" spans="1:7" s="2" customFormat="1" ht="13.5" thickBot="1">
      <c r="A63" s="33"/>
      <c r="B63" s="2" t="s">
        <v>19</v>
      </c>
      <c r="D63" s="3"/>
      <c r="E63" s="208" t="s">
        <v>2</v>
      </c>
      <c r="F63" s="177"/>
      <c r="G63" s="35"/>
    </row>
    <row r="64" spans="1:7" s="2" customFormat="1" ht="6.75" customHeight="1" thickBot="1">
      <c r="A64" s="33"/>
      <c r="D64" s="3"/>
      <c r="F64" s="4"/>
      <c r="G64" s="35"/>
    </row>
    <row r="65" spans="1:7" s="2" customFormat="1" ht="13.5" thickBot="1">
      <c r="A65" s="33"/>
      <c r="B65" s="2" t="s">
        <v>20</v>
      </c>
      <c r="D65" s="3"/>
      <c r="E65" s="208" t="s">
        <v>2</v>
      </c>
      <c r="F65" s="177"/>
      <c r="G65" s="35"/>
    </row>
    <row r="66" spans="1:7" s="2" customFormat="1" ht="6.75" customHeight="1" thickBot="1">
      <c r="A66" s="33"/>
      <c r="D66" s="3"/>
      <c r="F66" s="4"/>
      <c r="G66" s="35"/>
    </row>
    <row r="67" spans="1:7" s="2" customFormat="1" ht="13.5" thickBot="1">
      <c r="A67" s="33"/>
      <c r="C67" s="2" t="s">
        <v>14</v>
      </c>
      <c r="D67" s="3"/>
      <c r="F67" s="15" t="str">
        <f>IF(F65&gt;0,F63/F65,IF(F70&gt;0,F70,"N/A"))</f>
        <v>N/A</v>
      </c>
      <c r="G67" s="35"/>
    </row>
    <row r="68" spans="1:7" s="2" customFormat="1" ht="6.75" customHeight="1">
      <c r="A68" s="33"/>
      <c r="D68" s="3"/>
      <c r="F68" s="4"/>
      <c r="G68" s="35"/>
    </row>
    <row r="69" spans="1:7" s="2" customFormat="1" ht="13.5" thickBot="1">
      <c r="A69" s="33"/>
      <c r="B69" s="2" t="s">
        <v>21</v>
      </c>
      <c r="D69" s="3"/>
      <c r="F69" s="4"/>
      <c r="G69" s="35"/>
    </row>
    <row r="70" spans="1:7" s="2" customFormat="1" ht="13.5" thickBot="1">
      <c r="A70" s="33"/>
      <c r="B70" s="2" t="s">
        <v>22</v>
      </c>
      <c r="D70" s="3"/>
      <c r="E70" s="208" t="s">
        <v>2</v>
      </c>
      <c r="F70" s="14"/>
      <c r="G70" s="35"/>
    </row>
    <row r="71" spans="1:7" s="2" customFormat="1" ht="6.75" customHeight="1">
      <c r="A71" s="33"/>
      <c r="D71" s="3"/>
      <c r="F71" s="4"/>
      <c r="G71" s="35"/>
    </row>
    <row r="72" spans="1:7" s="2" customFormat="1" ht="15">
      <c r="A72" s="33"/>
      <c r="B72" s="199"/>
      <c r="C72" s="200"/>
      <c r="D72" s="201"/>
      <c r="F72" s="4"/>
      <c r="G72" s="35"/>
    </row>
    <row r="73" spans="1:7" s="2" customFormat="1" ht="15">
      <c r="A73" s="33"/>
      <c r="B73" s="202"/>
      <c r="C73" s="203"/>
      <c r="D73" s="204"/>
      <c r="F73" s="4"/>
      <c r="G73" s="35"/>
    </row>
    <row r="74" spans="1:7" s="2" customFormat="1" ht="15">
      <c r="A74" s="33"/>
      <c r="B74" s="202"/>
      <c r="C74" s="203"/>
      <c r="D74" s="204"/>
      <c r="F74" s="4"/>
      <c r="G74" s="35"/>
    </row>
    <row r="75" spans="1:7" s="2" customFormat="1" ht="15">
      <c r="A75" s="33"/>
      <c r="B75" s="202"/>
      <c r="C75" s="203"/>
      <c r="D75" s="204"/>
      <c r="F75" s="4"/>
      <c r="G75" s="35"/>
    </row>
    <row r="76" spans="1:7" s="2" customFormat="1" ht="15">
      <c r="A76" s="33"/>
      <c r="B76" s="202"/>
      <c r="C76" s="203"/>
      <c r="D76" s="204"/>
      <c r="F76" s="4"/>
      <c r="G76" s="35"/>
    </row>
    <row r="77" spans="1:7" s="2" customFormat="1" ht="15">
      <c r="A77" s="33"/>
      <c r="B77" s="202"/>
      <c r="C77" s="203"/>
      <c r="D77" s="204"/>
      <c r="F77" s="4"/>
      <c r="G77" s="35"/>
    </row>
    <row r="78" spans="1:7" s="2" customFormat="1" ht="15">
      <c r="A78" s="33"/>
      <c r="B78" s="205"/>
      <c r="C78" s="206"/>
      <c r="D78" s="207"/>
      <c r="F78" s="4"/>
      <c r="G78" s="35"/>
    </row>
    <row r="79" spans="1:7" s="2" customFormat="1" ht="6.75" customHeight="1" thickBot="1">
      <c r="A79" s="33"/>
      <c r="D79" s="3"/>
      <c r="F79" s="4"/>
      <c r="G79" s="35"/>
    </row>
    <row r="80" spans="1:7" s="2" customFormat="1" ht="13.5" thickBot="1">
      <c r="A80" s="33"/>
      <c r="B80" s="2" t="s">
        <v>23</v>
      </c>
      <c r="D80" s="3"/>
      <c r="E80" s="208" t="s">
        <v>2</v>
      </c>
      <c r="F80" s="53"/>
      <c r="G80" s="35"/>
    </row>
    <row r="81" spans="1:7" s="2" customFormat="1" ht="6.75" customHeight="1" thickBot="1">
      <c r="A81" s="33"/>
      <c r="D81" s="3"/>
      <c r="F81" s="4"/>
      <c r="G81" s="35"/>
    </row>
    <row r="82" spans="1:7" s="2" customFormat="1" ht="13.5" thickBot="1">
      <c r="A82" s="33"/>
      <c r="C82" s="34" t="s">
        <v>16</v>
      </c>
      <c r="D82" s="3"/>
      <c r="F82" s="17" t="str">
        <f>IF(F80=0," ",IF(F70="Yes",1,IF(F70="No",0,IF(F67/F80&gt;=1,1,IF(F67/F80&gt;=0.75,0.75,IF(F67/F80&gt;=0.5,0.5,IF(F67/F80&gt;=0.25,0.25,0)))))))</f>
        <v xml:space="preserve"> </v>
      </c>
      <c r="G82" s="35"/>
    </row>
    <row r="83" spans="1:7" s="2" customFormat="1" ht="6.75" customHeight="1">
      <c r="A83" s="47"/>
      <c r="B83" s="48"/>
      <c r="C83" s="48"/>
      <c r="D83" s="49"/>
      <c r="E83" s="48"/>
      <c r="F83" s="50"/>
      <c r="G83" s="51"/>
    </row>
    <row r="84" spans="1:7" s="32" customFormat="1" ht="15">
      <c r="A84" s="26"/>
      <c r="B84" s="27"/>
      <c r="C84" s="27"/>
      <c r="D84" s="28"/>
      <c r="E84" s="29"/>
      <c r="F84" s="30"/>
      <c r="G84" s="31"/>
    </row>
    <row r="85" spans="1:7" s="32" customFormat="1" ht="15">
      <c r="A85" s="39"/>
      <c r="B85" s="40" t="s">
        <v>196</v>
      </c>
      <c r="C85" s="40"/>
      <c r="D85" s="37"/>
      <c r="G85" s="38"/>
    </row>
    <row r="86" spans="1:7" s="44" customFormat="1" ht="12">
      <c r="A86" s="41"/>
      <c r="B86" s="171"/>
      <c r="C86" s="42"/>
      <c r="D86" s="43" t="s">
        <v>162</v>
      </c>
      <c r="F86" s="45"/>
      <c r="G86" s="46"/>
    </row>
    <row r="87" spans="1:7" s="32" customFormat="1" ht="6.75" customHeight="1" thickBot="1">
      <c r="A87" s="39"/>
      <c r="B87" s="16"/>
      <c r="C87" s="40"/>
      <c r="D87" s="52"/>
      <c r="F87" s="18"/>
      <c r="G87" s="38"/>
    </row>
    <row r="88" spans="1:7" s="2" customFormat="1" ht="13.5" thickBot="1">
      <c r="A88" s="33"/>
      <c r="B88" s="2" t="s">
        <v>19</v>
      </c>
      <c r="D88" s="3"/>
      <c r="E88" s="208" t="s">
        <v>2</v>
      </c>
      <c r="F88" s="177"/>
      <c r="G88" s="35"/>
    </row>
    <row r="89" spans="1:7" s="2" customFormat="1" ht="6.75" customHeight="1" thickBot="1">
      <c r="A89" s="33"/>
      <c r="D89" s="3"/>
      <c r="F89" s="4"/>
      <c r="G89" s="35"/>
    </row>
    <row r="90" spans="1:7" s="2" customFormat="1" ht="13.5" thickBot="1">
      <c r="A90" s="33"/>
      <c r="B90" s="2" t="s">
        <v>20</v>
      </c>
      <c r="D90" s="3"/>
      <c r="E90" s="208" t="s">
        <v>2</v>
      </c>
      <c r="F90" s="177"/>
      <c r="G90" s="35"/>
    </row>
    <row r="91" spans="1:7" s="2" customFormat="1" ht="6.75" customHeight="1" thickBot="1">
      <c r="A91" s="33"/>
      <c r="D91" s="3"/>
      <c r="F91" s="4"/>
      <c r="G91" s="35"/>
    </row>
    <row r="92" spans="1:7" s="2" customFormat="1" ht="13.5" thickBot="1">
      <c r="A92" s="33"/>
      <c r="C92" s="2" t="s">
        <v>14</v>
      </c>
      <c r="D92" s="3"/>
      <c r="F92" s="15" t="str">
        <f>IF(F90&gt;0,F88/F90,IF(F95&gt;0,F95,"N/A"))</f>
        <v>N/A</v>
      </c>
      <c r="G92" s="35"/>
    </row>
    <row r="93" spans="1:7" s="2" customFormat="1" ht="6.75" customHeight="1">
      <c r="A93" s="33"/>
      <c r="D93" s="3"/>
      <c r="F93" s="4"/>
      <c r="G93" s="35"/>
    </row>
    <row r="94" spans="1:7" s="2" customFormat="1" ht="13.5" thickBot="1">
      <c r="A94" s="33"/>
      <c r="B94" s="2" t="s">
        <v>21</v>
      </c>
      <c r="D94" s="3"/>
      <c r="F94" s="4"/>
      <c r="G94" s="35"/>
    </row>
    <row r="95" spans="1:7" s="2" customFormat="1" ht="13.5" thickBot="1">
      <c r="A95" s="33"/>
      <c r="B95" s="2" t="s">
        <v>22</v>
      </c>
      <c r="D95" s="3"/>
      <c r="E95" s="208" t="s">
        <v>2</v>
      </c>
      <c r="F95" s="14"/>
      <c r="G95" s="35"/>
    </row>
    <row r="96" spans="1:7" s="2" customFormat="1" ht="6.75" customHeight="1">
      <c r="A96" s="33"/>
      <c r="D96" s="3"/>
      <c r="F96" s="4"/>
      <c r="G96" s="35"/>
    </row>
    <row r="97" spans="1:7" s="2" customFormat="1" ht="15">
      <c r="A97" s="33"/>
      <c r="B97" s="199"/>
      <c r="C97" s="200"/>
      <c r="D97" s="201"/>
      <c r="F97" s="4"/>
      <c r="G97" s="35"/>
    </row>
    <row r="98" spans="1:7" s="2" customFormat="1" ht="15">
      <c r="A98" s="33"/>
      <c r="B98" s="202"/>
      <c r="C98" s="203"/>
      <c r="D98" s="204"/>
      <c r="F98" s="4"/>
      <c r="G98" s="35"/>
    </row>
    <row r="99" spans="1:7" s="2" customFormat="1" ht="15">
      <c r="A99" s="33"/>
      <c r="B99" s="202"/>
      <c r="C99" s="203"/>
      <c r="D99" s="204"/>
      <c r="F99" s="4"/>
      <c r="G99" s="35"/>
    </row>
    <row r="100" spans="1:7" s="2" customFormat="1" ht="15">
      <c r="A100" s="33"/>
      <c r="B100" s="202"/>
      <c r="C100" s="203"/>
      <c r="D100" s="204"/>
      <c r="F100" s="4"/>
      <c r="G100" s="35"/>
    </row>
    <row r="101" spans="1:7" s="2" customFormat="1" ht="15">
      <c r="A101" s="33"/>
      <c r="B101" s="202"/>
      <c r="C101" s="203"/>
      <c r="D101" s="204"/>
      <c r="F101" s="4"/>
      <c r="G101" s="35"/>
    </row>
    <row r="102" spans="1:7" s="2" customFormat="1" ht="15">
      <c r="A102" s="33"/>
      <c r="B102" s="202"/>
      <c r="C102" s="203"/>
      <c r="D102" s="204"/>
      <c r="F102" s="4"/>
      <c r="G102" s="35"/>
    </row>
    <row r="103" spans="1:7" s="2" customFormat="1" ht="15">
      <c r="A103" s="33"/>
      <c r="B103" s="205"/>
      <c r="C103" s="206"/>
      <c r="D103" s="207"/>
      <c r="F103" s="4"/>
      <c r="G103" s="35"/>
    </row>
    <row r="104" spans="1:7" s="2" customFormat="1" ht="6.75" customHeight="1" thickBot="1">
      <c r="A104" s="33"/>
      <c r="D104" s="3"/>
      <c r="F104" s="4"/>
      <c r="G104" s="35"/>
    </row>
    <row r="105" spans="1:7" s="2" customFormat="1" ht="13.5" thickBot="1">
      <c r="A105" s="33"/>
      <c r="B105" s="2" t="s">
        <v>23</v>
      </c>
      <c r="D105" s="3"/>
      <c r="E105" s="208" t="s">
        <v>2</v>
      </c>
      <c r="F105" s="53"/>
      <c r="G105" s="35"/>
    </row>
    <row r="106" spans="1:7" s="2" customFormat="1" ht="6.75" customHeight="1" thickBot="1">
      <c r="A106" s="33"/>
      <c r="D106" s="3"/>
      <c r="F106" s="4"/>
      <c r="G106" s="35"/>
    </row>
    <row r="107" spans="1:7" s="2" customFormat="1" ht="13.5" thickBot="1">
      <c r="A107" s="33"/>
      <c r="C107" s="34" t="s">
        <v>16</v>
      </c>
      <c r="D107" s="3"/>
      <c r="F107" s="17" t="str">
        <f>IF(F105=0," ",IF(F95="Yes",1,IF(F95="No",0,IF(F92/F105&gt;=1,1,IF(F92/F105&gt;=0.75,0.75,IF(F92/F105&gt;=0.5,0.5,IF(F92/F105&gt;=0.25,0.25,0)))))))</f>
        <v xml:space="preserve"> </v>
      </c>
      <c r="G107" s="35"/>
    </row>
    <row r="108" spans="1:7" s="2" customFormat="1" ht="6.75" customHeight="1">
      <c r="A108" s="47"/>
      <c r="B108" s="48"/>
      <c r="C108" s="48"/>
      <c r="D108" s="49"/>
      <c r="E108" s="48"/>
      <c r="F108" s="50"/>
      <c r="G108" s="51"/>
    </row>
    <row r="109" spans="1:7" s="32" customFormat="1" ht="15">
      <c r="A109" s="26"/>
      <c r="B109" s="27"/>
      <c r="C109" s="27"/>
      <c r="D109" s="28"/>
      <c r="E109" s="29"/>
      <c r="F109" s="30"/>
      <c r="G109" s="31"/>
    </row>
    <row r="110" spans="1:7" s="32" customFormat="1" ht="15">
      <c r="A110" s="39"/>
      <c r="B110" s="40" t="s">
        <v>196</v>
      </c>
      <c r="C110" s="40"/>
      <c r="D110" s="37"/>
      <c r="G110" s="38"/>
    </row>
    <row r="111" spans="1:7" s="44" customFormat="1" ht="12">
      <c r="A111" s="41"/>
      <c r="B111" s="171"/>
      <c r="C111" s="42"/>
      <c r="D111" s="43" t="s">
        <v>162</v>
      </c>
      <c r="F111" s="45"/>
      <c r="G111" s="46"/>
    </row>
    <row r="112" spans="1:7" s="32" customFormat="1" ht="6.75" customHeight="1" thickBot="1">
      <c r="A112" s="39"/>
      <c r="B112" s="16"/>
      <c r="C112" s="40"/>
      <c r="D112" s="52"/>
      <c r="F112" s="18"/>
      <c r="G112" s="38"/>
    </row>
    <row r="113" spans="1:7" s="2" customFormat="1" ht="13.5" thickBot="1">
      <c r="A113" s="33"/>
      <c r="B113" s="2" t="s">
        <v>19</v>
      </c>
      <c r="D113" s="3"/>
      <c r="E113" s="208" t="s">
        <v>2</v>
      </c>
      <c r="F113" s="177"/>
      <c r="G113" s="35"/>
    </row>
    <row r="114" spans="1:7" s="2" customFormat="1" ht="6.75" customHeight="1" thickBot="1">
      <c r="A114" s="33"/>
      <c r="D114" s="3"/>
      <c r="F114" s="4"/>
      <c r="G114" s="35"/>
    </row>
    <row r="115" spans="1:7" s="2" customFormat="1" ht="13.5" thickBot="1">
      <c r="A115" s="33"/>
      <c r="B115" s="2" t="s">
        <v>20</v>
      </c>
      <c r="D115" s="3"/>
      <c r="E115" s="208" t="s">
        <v>2</v>
      </c>
      <c r="F115" s="177"/>
      <c r="G115" s="35"/>
    </row>
    <row r="116" spans="1:7" s="2" customFormat="1" ht="6.75" customHeight="1" thickBot="1">
      <c r="A116" s="33"/>
      <c r="D116" s="3"/>
      <c r="F116" s="4"/>
      <c r="G116" s="35"/>
    </row>
    <row r="117" spans="1:7" s="2" customFormat="1" ht="13.5" thickBot="1">
      <c r="A117" s="33"/>
      <c r="C117" s="2" t="s">
        <v>14</v>
      </c>
      <c r="D117" s="3"/>
      <c r="F117" s="15" t="str">
        <f>IF(F115&gt;0,F113/F115,IF(F120&gt;0,F120,"N/A"))</f>
        <v>N/A</v>
      </c>
      <c r="G117" s="35"/>
    </row>
    <row r="118" spans="1:7" s="2" customFormat="1" ht="6.75" customHeight="1">
      <c r="A118" s="33"/>
      <c r="D118" s="3"/>
      <c r="F118" s="4"/>
      <c r="G118" s="35"/>
    </row>
    <row r="119" spans="1:7" s="2" customFormat="1" ht="13.5" thickBot="1">
      <c r="A119" s="33"/>
      <c r="B119" s="2" t="s">
        <v>21</v>
      </c>
      <c r="D119" s="3"/>
      <c r="F119" s="4"/>
      <c r="G119" s="35"/>
    </row>
    <row r="120" spans="1:7" s="2" customFormat="1" ht="13.5" thickBot="1">
      <c r="A120" s="33"/>
      <c r="B120" s="2" t="s">
        <v>22</v>
      </c>
      <c r="D120" s="3"/>
      <c r="E120" s="208" t="s">
        <v>2</v>
      </c>
      <c r="F120" s="14"/>
      <c r="G120" s="35"/>
    </row>
    <row r="121" spans="1:7" s="2" customFormat="1" ht="6.75" customHeight="1">
      <c r="A121" s="33"/>
      <c r="D121" s="3"/>
      <c r="F121" s="4"/>
      <c r="G121" s="35"/>
    </row>
    <row r="122" spans="1:7" s="2" customFormat="1" ht="15">
      <c r="A122" s="33"/>
      <c r="B122" s="199"/>
      <c r="C122" s="200"/>
      <c r="D122" s="201"/>
      <c r="F122" s="4"/>
      <c r="G122" s="35"/>
    </row>
    <row r="123" spans="1:7" s="2" customFormat="1" ht="15">
      <c r="A123" s="33"/>
      <c r="B123" s="202"/>
      <c r="C123" s="203"/>
      <c r="D123" s="204"/>
      <c r="F123" s="4"/>
      <c r="G123" s="35"/>
    </row>
    <row r="124" spans="1:7" s="2" customFormat="1" ht="15">
      <c r="A124" s="33"/>
      <c r="B124" s="202"/>
      <c r="C124" s="203"/>
      <c r="D124" s="204"/>
      <c r="F124" s="4"/>
      <c r="G124" s="35"/>
    </row>
    <row r="125" spans="1:7" s="2" customFormat="1" ht="15">
      <c r="A125" s="33"/>
      <c r="B125" s="202"/>
      <c r="C125" s="203"/>
      <c r="D125" s="204"/>
      <c r="F125" s="4"/>
      <c r="G125" s="35"/>
    </row>
    <row r="126" spans="1:7" s="2" customFormat="1" ht="15">
      <c r="A126" s="33"/>
      <c r="B126" s="202"/>
      <c r="C126" s="203"/>
      <c r="D126" s="204"/>
      <c r="F126" s="4"/>
      <c r="G126" s="35"/>
    </row>
    <row r="127" spans="1:7" s="2" customFormat="1" ht="15">
      <c r="A127" s="33"/>
      <c r="B127" s="202"/>
      <c r="C127" s="203"/>
      <c r="D127" s="204"/>
      <c r="F127" s="4"/>
      <c r="G127" s="35"/>
    </row>
    <row r="128" spans="1:7" s="2" customFormat="1" ht="15">
      <c r="A128" s="33"/>
      <c r="B128" s="205"/>
      <c r="C128" s="206"/>
      <c r="D128" s="207"/>
      <c r="F128" s="4"/>
      <c r="G128" s="35"/>
    </row>
    <row r="129" spans="1:7" s="2" customFormat="1" ht="6.75" customHeight="1" thickBot="1">
      <c r="A129" s="33"/>
      <c r="D129" s="3"/>
      <c r="F129" s="4"/>
      <c r="G129" s="35"/>
    </row>
    <row r="130" spans="1:7" s="2" customFormat="1" ht="13.5" thickBot="1">
      <c r="A130" s="33"/>
      <c r="B130" s="2" t="s">
        <v>23</v>
      </c>
      <c r="D130" s="3"/>
      <c r="E130" s="208" t="s">
        <v>2</v>
      </c>
      <c r="F130" s="53"/>
      <c r="G130" s="35"/>
    </row>
    <row r="131" spans="1:7" s="2" customFormat="1" ht="6.75" customHeight="1" thickBot="1">
      <c r="A131" s="33"/>
      <c r="D131" s="3"/>
      <c r="F131" s="4"/>
      <c r="G131" s="35"/>
    </row>
    <row r="132" spans="1:7" s="2" customFormat="1" ht="13.5" thickBot="1">
      <c r="A132" s="33"/>
      <c r="C132" s="34" t="s">
        <v>16</v>
      </c>
      <c r="D132" s="3"/>
      <c r="F132" s="17" t="str">
        <f>IF(F130=0," ",IF(F120="Yes",1,IF(F120="No",0,IF(F117/F130&gt;=1,1,IF(F117/F130&gt;=0.75,0.75,IF(F117/F130&gt;=0.5,0.5,IF(F117/F130&gt;=0.25,0.25,0)))))))</f>
        <v xml:space="preserve"> </v>
      </c>
      <c r="G132" s="35"/>
    </row>
    <row r="133" spans="1:7" s="2" customFormat="1" ht="6.75" customHeight="1">
      <c r="A133" s="47"/>
      <c r="B133" s="48"/>
      <c r="C133" s="48"/>
      <c r="D133" s="49"/>
      <c r="E133" s="48"/>
      <c r="F133" s="50"/>
      <c r="G133" s="51"/>
    </row>
    <row r="134" spans="1:7" s="32" customFormat="1" ht="15">
      <c r="A134" s="26"/>
      <c r="B134" s="27"/>
      <c r="C134" s="27"/>
      <c r="D134" s="28"/>
      <c r="E134" s="29"/>
      <c r="F134" s="30"/>
      <c r="G134" s="31"/>
    </row>
    <row r="135" spans="1:7" s="32" customFormat="1" ht="15">
      <c r="A135" s="39"/>
      <c r="B135" s="40" t="s">
        <v>196</v>
      </c>
      <c r="C135" s="40"/>
      <c r="D135" s="37"/>
      <c r="G135" s="38"/>
    </row>
    <row r="136" spans="1:7" s="44" customFormat="1" ht="12">
      <c r="A136" s="41"/>
      <c r="B136" s="171"/>
      <c r="C136" s="42"/>
      <c r="D136" s="43" t="s">
        <v>162</v>
      </c>
      <c r="F136" s="45"/>
      <c r="G136" s="46"/>
    </row>
    <row r="137" spans="1:7" s="32" customFormat="1" ht="6.75" customHeight="1" thickBot="1">
      <c r="A137" s="39"/>
      <c r="B137" s="16"/>
      <c r="C137" s="40"/>
      <c r="D137" s="52"/>
      <c r="F137" s="18"/>
      <c r="G137" s="38"/>
    </row>
    <row r="138" spans="1:7" s="2" customFormat="1" ht="13.5" thickBot="1">
      <c r="A138" s="33"/>
      <c r="B138" s="2" t="s">
        <v>19</v>
      </c>
      <c r="D138" s="3"/>
      <c r="E138" s="208" t="s">
        <v>2</v>
      </c>
      <c r="F138" s="177"/>
      <c r="G138" s="35"/>
    </row>
    <row r="139" spans="1:7" s="2" customFormat="1" ht="6.75" customHeight="1" thickBot="1">
      <c r="A139" s="33"/>
      <c r="D139" s="3"/>
      <c r="F139" s="4"/>
      <c r="G139" s="35"/>
    </row>
    <row r="140" spans="1:7" s="2" customFormat="1" ht="13.5" thickBot="1">
      <c r="A140" s="33"/>
      <c r="B140" s="2" t="s">
        <v>20</v>
      </c>
      <c r="D140" s="3"/>
      <c r="E140" s="208" t="s">
        <v>2</v>
      </c>
      <c r="F140" s="177"/>
      <c r="G140" s="35"/>
    </row>
    <row r="141" spans="1:7" s="2" customFormat="1" ht="6.75" customHeight="1" thickBot="1">
      <c r="A141" s="33"/>
      <c r="D141" s="3"/>
      <c r="F141" s="4"/>
      <c r="G141" s="35"/>
    </row>
    <row r="142" spans="1:7" s="2" customFormat="1" ht="13.5" thickBot="1">
      <c r="A142" s="33"/>
      <c r="C142" s="2" t="s">
        <v>14</v>
      </c>
      <c r="D142" s="3"/>
      <c r="F142" s="15" t="str">
        <f>IF(F140&gt;0,F138/F140,IF(F145&gt;0,F145,"N/A"))</f>
        <v>N/A</v>
      </c>
      <c r="G142" s="35"/>
    </row>
    <row r="143" spans="1:7" s="2" customFormat="1" ht="6.75" customHeight="1">
      <c r="A143" s="33"/>
      <c r="D143" s="3"/>
      <c r="F143" s="4"/>
      <c r="G143" s="35"/>
    </row>
    <row r="144" spans="1:7" s="2" customFormat="1" ht="13.5" thickBot="1">
      <c r="A144" s="33"/>
      <c r="B144" s="2" t="s">
        <v>21</v>
      </c>
      <c r="D144" s="3"/>
      <c r="F144" s="4"/>
      <c r="G144" s="35"/>
    </row>
    <row r="145" spans="1:7" s="2" customFormat="1" ht="13.5" thickBot="1">
      <c r="A145" s="33"/>
      <c r="B145" s="2" t="s">
        <v>22</v>
      </c>
      <c r="D145" s="3"/>
      <c r="E145" s="208" t="s">
        <v>2</v>
      </c>
      <c r="F145" s="14"/>
      <c r="G145" s="35"/>
    </row>
    <row r="146" spans="1:7" s="2" customFormat="1" ht="6.75" customHeight="1">
      <c r="A146" s="33"/>
      <c r="D146" s="3"/>
      <c r="F146" s="4"/>
      <c r="G146" s="35"/>
    </row>
    <row r="147" spans="1:7" s="2" customFormat="1" ht="15">
      <c r="A147" s="33"/>
      <c r="B147" s="199"/>
      <c r="C147" s="200"/>
      <c r="D147" s="201"/>
      <c r="F147" s="4"/>
      <c r="G147" s="35"/>
    </row>
    <row r="148" spans="1:7" s="2" customFormat="1" ht="15">
      <c r="A148" s="33"/>
      <c r="B148" s="202"/>
      <c r="C148" s="203"/>
      <c r="D148" s="204"/>
      <c r="F148" s="4"/>
      <c r="G148" s="35"/>
    </row>
    <row r="149" spans="1:7" s="2" customFormat="1" ht="15">
      <c r="A149" s="33"/>
      <c r="B149" s="202"/>
      <c r="C149" s="203"/>
      <c r="D149" s="204"/>
      <c r="F149" s="4"/>
      <c r="G149" s="35"/>
    </row>
    <row r="150" spans="1:7" s="2" customFormat="1" ht="15">
      <c r="A150" s="33"/>
      <c r="B150" s="202"/>
      <c r="C150" s="203"/>
      <c r="D150" s="204"/>
      <c r="F150" s="4"/>
      <c r="G150" s="35"/>
    </row>
    <row r="151" spans="1:7" s="2" customFormat="1" ht="15">
      <c r="A151" s="33"/>
      <c r="B151" s="202"/>
      <c r="C151" s="203"/>
      <c r="D151" s="204"/>
      <c r="F151" s="4"/>
      <c r="G151" s="35"/>
    </row>
    <row r="152" spans="1:7" s="2" customFormat="1" ht="15">
      <c r="A152" s="33"/>
      <c r="B152" s="202"/>
      <c r="C152" s="203"/>
      <c r="D152" s="204"/>
      <c r="F152" s="4"/>
      <c r="G152" s="35"/>
    </row>
    <row r="153" spans="1:7" s="2" customFormat="1" ht="15">
      <c r="A153" s="33"/>
      <c r="B153" s="205"/>
      <c r="C153" s="206"/>
      <c r="D153" s="207"/>
      <c r="F153" s="4"/>
      <c r="G153" s="35"/>
    </row>
    <row r="154" spans="1:7" s="2" customFormat="1" ht="6.75" customHeight="1" thickBot="1">
      <c r="A154" s="33"/>
      <c r="D154" s="3"/>
      <c r="F154" s="4"/>
      <c r="G154" s="35"/>
    </row>
    <row r="155" spans="1:7" s="2" customFormat="1" ht="13.5" thickBot="1">
      <c r="A155" s="33"/>
      <c r="B155" s="2" t="s">
        <v>23</v>
      </c>
      <c r="D155" s="3"/>
      <c r="E155" s="208" t="s">
        <v>2</v>
      </c>
      <c r="F155" s="53"/>
      <c r="G155" s="35"/>
    </row>
    <row r="156" spans="1:7" s="2" customFormat="1" ht="6.75" customHeight="1" thickBot="1">
      <c r="A156" s="33"/>
      <c r="D156" s="3"/>
      <c r="F156" s="4"/>
      <c r="G156" s="35"/>
    </row>
    <row r="157" spans="1:7" s="2" customFormat="1" ht="13.5" thickBot="1">
      <c r="A157" s="33"/>
      <c r="C157" s="34" t="s">
        <v>16</v>
      </c>
      <c r="D157" s="3"/>
      <c r="F157" s="17" t="str">
        <f>IF(F155=0," ",IF(F145="Yes",1,IF(F145="No",0,IF(F142/F155&gt;=1,1,IF(F142/F155&gt;=0.75,0.75,IF(F142/F155&gt;=0.5,0.5,IF(F142/F155&gt;=0.25,0.25,0)))))))</f>
        <v xml:space="preserve"> </v>
      </c>
      <c r="G157" s="35"/>
    </row>
    <row r="158" spans="1:7" s="2" customFormat="1" ht="6.75" customHeight="1">
      <c r="A158" s="47"/>
      <c r="B158" s="48"/>
      <c r="C158" s="48"/>
      <c r="D158" s="49"/>
      <c r="E158" s="48"/>
      <c r="F158" s="50"/>
      <c r="G158" s="51"/>
    </row>
    <row r="159" spans="1:7" s="32" customFormat="1" ht="15">
      <c r="A159" s="26"/>
      <c r="B159" s="27"/>
      <c r="C159" s="27"/>
      <c r="D159" s="28"/>
      <c r="E159" s="29"/>
      <c r="F159" s="30"/>
      <c r="G159" s="31"/>
    </row>
    <row r="160" spans="1:7" s="32" customFormat="1" ht="15">
      <c r="A160" s="39"/>
      <c r="B160" s="40" t="s">
        <v>196</v>
      </c>
      <c r="C160" s="40"/>
      <c r="D160" s="37"/>
      <c r="G160" s="38"/>
    </row>
    <row r="161" spans="1:7" s="44" customFormat="1" ht="12">
      <c r="A161" s="41"/>
      <c r="B161" s="171"/>
      <c r="C161" s="42"/>
      <c r="D161" s="43" t="s">
        <v>162</v>
      </c>
      <c r="F161" s="45"/>
      <c r="G161" s="46"/>
    </row>
    <row r="162" spans="1:7" s="32" customFormat="1" ht="6.75" customHeight="1" thickBot="1">
      <c r="A162" s="39"/>
      <c r="B162" s="16"/>
      <c r="C162" s="40"/>
      <c r="D162" s="52"/>
      <c r="F162" s="18"/>
      <c r="G162" s="38"/>
    </row>
    <row r="163" spans="1:7" s="2" customFormat="1" ht="13.5" thickBot="1">
      <c r="A163" s="33"/>
      <c r="B163" s="2" t="s">
        <v>19</v>
      </c>
      <c r="D163" s="3"/>
      <c r="E163" s="208" t="s">
        <v>2</v>
      </c>
      <c r="F163" s="177"/>
      <c r="G163" s="35"/>
    </row>
    <row r="164" spans="1:7" s="2" customFormat="1" ht="6.75" customHeight="1" thickBot="1">
      <c r="A164" s="33"/>
      <c r="D164" s="3"/>
      <c r="F164" s="4"/>
      <c r="G164" s="35"/>
    </row>
    <row r="165" spans="1:7" s="2" customFormat="1" ht="13.5" thickBot="1">
      <c r="A165" s="33"/>
      <c r="B165" s="2" t="s">
        <v>20</v>
      </c>
      <c r="D165" s="3"/>
      <c r="E165" s="208" t="s">
        <v>2</v>
      </c>
      <c r="F165" s="177"/>
      <c r="G165" s="35"/>
    </row>
    <row r="166" spans="1:7" s="2" customFormat="1" ht="6.75" customHeight="1" thickBot="1">
      <c r="A166" s="33"/>
      <c r="D166" s="3"/>
      <c r="F166" s="4"/>
      <c r="G166" s="35"/>
    </row>
    <row r="167" spans="1:7" s="2" customFormat="1" ht="13.5" thickBot="1">
      <c r="A167" s="33"/>
      <c r="C167" s="2" t="s">
        <v>14</v>
      </c>
      <c r="D167" s="3"/>
      <c r="F167" s="15" t="str">
        <f>IF(F165&gt;0,F163/F165,IF(F170&gt;0,F170,"N/A"))</f>
        <v>N/A</v>
      </c>
      <c r="G167" s="35"/>
    </row>
    <row r="168" spans="1:7" s="2" customFormat="1" ht="6.75" customHeight="1">
      <c r="A168" s="33"/>
      <c r="D168" s="3"/>
      <c r="F168" s="4"/>
      <c r="G168" s="35"/>
    </row>
    <row r="169" spans="1:7" s="2" customFormat="1" ht="13.5" thickBot="1">
      <c r="A169" s="33"/>
      <c r="B169" s="2" t="s">
        <v>21</v>
      </c>
      <c r="D169" s="3"/>
      <c r="F169" s="4"/>
      <c r="G169" s="35"/>
    </row>
    <row r="170" spans="1:7" s="2" customFormat="1" ht="13.5" thickBot="1">
      <c r="A170" s="33"/>
      <c r="B170" s="2" t="s">
        <v>22</v>
      </c>
      <c r="D170" s="3"/>
      <c r="E170" s="208" t="s">
        <v>2</v>
      </c>
      <c r="F170" s="14"/>
      <c r="G170" s="35"/>
    </row>
    <row r="171" spans="1:7" s="2" customFormat="1" ht="6.75" customHeight="1">
      <c r="A171" s="33"/>
      <c r="D171" s="3"/>
      <c r="F171" s="4"/>
      <c r="G171" s="35"/>
    </row>
    <row r="172" spans="1:7" s="2" customFormat="1" ht="15">
      <c r="A172" s="33"/>
      <c r="B172" s="199"/>
      <c r="C172" s="200"/>
      <c r="D172" s="201"/>
      <c r="F172" s="4"/>
      <c r="G172" s="35"/>
    </row>
    <row r="173" spans="1:7" s="2" customFormat="1" ht="15">
      <c r="A173" s="33"/>
      <c r="B173" s="202"/>
      <c r="C173" s="203"/>
      <c r="D173" s="204"/>
      <c r="F173" s="4"/>
      <c r="G173" s="35"/>
    </row>
    <row r="174" spans="1:7" s="2" customFormat="1" ht="15">
      <c r="A174" s="33"/>
      <c r="B174" s="202"/>
      <c r="C174" s="203"/>
      <c r="D174" s="204"/>
      <c r="F174" s="4"/>
      <c r="G174" s="35"/>
    </row>
    <row r="175" spans="1:7" s="2" customFormat="1" ht="15">
      <c r="A175" s="33"/>
      <c r="B175" s="202"/>
      <c r="C175" s="203"/>
      <c r="D175" s="204"/>
      <c r="F175" s="4"/>
      <c r="G175" s="35"/>
    </row>
    <row r="176" spans="1:7" s="2" customFormat="1" ht="15">
      <c r="A176" s="33"/>
      <c r="B176" s="202"/>
      <c r="C176" s="203"/>
      <c r="D176" s="204"/>
      <c r="F176" s="4"/>
      <c r="G176" s="35"/>
    </row>
    <row r="177" spans="1:7" s="2" customFormat="1" ht="15">
      <c r="A177" s="33"/>
      <c r="B177" s="202"/>
      <c r="C177" s="203"/>
      <c r="D177" s="204"/>
      <c r="F177" s="4"/>
      <c r="G177" s="35"/>
    </row>
    <row r="178" spans="1:7" s="2" customFormat="1" ht="15">
      <c r="A178" s="33"/>
      <c r="B178" s="205"/>
      <c r="C178" s="206"/>
      <c r="D178" s="207"/>
      <c r="F178" s="4"/>
      <c r="G178" s="35"/>
    </row>
    <row r="179" spans="1:7" s="2" customFormat="1" ht="6.75" customHeight="1" thickBot="1">
      <c r="A179" s="33"/>
      <c r="D179" s="3"/>
      <c r="F179" s="4"/>
      <c r="G179" s="35"/>
    </row>
    <row r="180" spans="1:7" s="2" customFormat="1" ht="13.5" thickBot="1">
      <c r="A180" s="33"/>
      <c r="B180" s="2" t="s">
        <v>23</v>
      </c>
      <c r="D180" s="3"/>
      <c r="E180" s="208" t="s">
        <v>2</v>
      </c>
      <c r="F180" s="53"/>
      <c r="G180" s="35"/>
    </row>
    <row r="181" spans="1:7" s="2" customFormat="1" ht="6.75" customHeight="1" thickBot="1">
      <c r="A181" s="33"/>
      <c r="D181" s="3"/>
      <c r="F181" s="4"/>
      <c r="G181" s="35"/>
    </row>
    <row r="182" spans="1:7" s="2" customFormat="1" ht="13.5" thickBot="1">
      <c r="A182" s="33"/>
      <c r="C182" s="34" t="s">
        <v>16</v>
      </c>
      <c r="D182" s="3"/>
      <c r="F182" s="17" t="str">
        <f>IF(F180=0," ",IF(F170="Yes",1,IF(F170="No",0,IF(F167/F180&gt;=1,1,IF(F167/F180&gt;=0.75,0.75,IF(F167/F180&gt;=0.5,0.5,IF(F167/F180&gt;=0.25,0.25,0)))))))</f>
        <v xml:space="preserve"> </v>
      </c>
      <c r="G182" s="35"/>
    </row>
    <row r="183" spans="1:7" s="2" customFormat="1" ht="15">
      <c r="A183" s="47"/>
      <c r="B183" s="48"/>
      <c r="C183" s="48"/>
      <c r="D183" s="49"/>
      <c r="E183" s="48"/>
      <c r="F183" s="50"/>
      <c r="G183" s="51"/>
    </row>
  </sheetData>
  <mergeCells count="6">
    <mergeCell ref="B172:D178"/>
    <mergeCell ref="B47:D53"/>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8"/>
  </sheetPr>
  <dimension ref="A1:G183"/>
  <sheetViews>
    <sheetView showGridLines="0" zoomScale="90" zoomScaleNormal="90" zoomScalePageLayoutView="90" workbookViewId="0" topLeftCell="D163">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40678</v>
      </c>
    </row>
    <row r="5" spans="1:6" s="125" customFormat="1" ht="13.5" thickBot="1">
      <c r="A5" s="124"/>
      <c r="D5" s="128" t="s">
        <v>157</v>
      </c>
      <c r="E5" s="208" t="s">
        <v>2</v>
      </c>
      <c r="F5" s="14" t="s">
        <v>230</v>
      </c>
    </row>
    <row r="6" ht="15">
      <c r="A6" s="63" t="s">
        <v>205</v>
      </c>
    </row>
    <row r="8" ht="14.25">
      <c r="A8" s="10" t="s">
        <v>1</v>
      </c>
    </row>
    <row r="9" spans="1:2" ht="14.25">
      <c r="A9" s="208" t="s">
        <v>2</v>
      </c>
      <c r="B9" s="13" t="s">
        <v>159</v>
      </c>
    </row>
    <row r="10" spans="1:2" ht="15" thickBot="1">
      <c r="A10" s="13" t="s">
        <v>160</v>
      </c>
      <c r="B10" s="13"/>
    </row>
    <row r="11" spans="1:7" s="2" customFormat="1" ht="13.5" thickBot="1">
      <c r="A11" s="208"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140</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8" t="s">
        <v>2</v>
      </c>
      <c r="F18" s="14"/>
      <c r="G18" s="35"/>
    </row>
    <row r="19" spans="1:7" s="2" customFormat="1" ht="13.5" thickBot="1">
      <c r="A19" s="33"/>
      <c r="C19" s="34"/>
      <c r="D19" s="3"/>
      <c r="F19" s="4"/>
      <c r="G19" s="35"/>
    </row>
    <row r="20" spans="1:7" s="2" customFormat="1" ht="13.5" thickBot="1">
      <c r="A20" s="33"/>
      <c r="B20" s="2" t="s">
        <v>11</v>
      </c>
      <c r="C20" s="34"/>
      <c r="D20" s="3"/>
      <c r="E20" s="208" t="s">
        <v>2</v>
      </c>
      <c r="F20" s="14"/>
      <c r="G20" s="35"/>
    </row>
    <row r="21" spans="1:7" s="76" customFormat="1" ht="15">
      <c r="A21" s="96"/>
      <c r="B21" s="63"/>
      <c r="C21" s="63"/>
      <c r="D21" s="75"/>
      <c r="F21" s="77"/>
      <c r="G21" s="78"/>
    </row>
    <row r="22" spans="1:7" s="76" customFormat="1" ht="15">
      <c r="A22" s="79"/>
      <c r="B22" s="80" t="s">
        <v>206</v>
      </c>
      <c r="C22" s="80"/>
      <c r="D22" s="75"/>
      <c r="G22" s="78"/>
    </row>
    <row r="23" spans="1:7" s="76" customFormat="1" ht="6.75" customHeight="1" thickBot="1">
      <c r="A23" s="79"/>
      <c r="B23" s="10"/>
      <c r="C23" s="80"/>
      <c r="D23" s="75"/>
      <c r="F23" s="77"/>
      <c r="G23" s="78"/>
    </row>
    <row r="24" spans="1:7" ht="13.5" thickBot="1">
      <c r="A24" s="85"/>
      <c r="B24" s="5" t="s">
        <v>34</v>
      </c>
      <c r="E24" s="208" t="s">
        <v>2</v>
      </c>
      <c r="F24" s="177"/>
      <c r="G24" s="86"/>
    </row>
    <row r="25" spans="1:7" ht="6.75" customHeight="1" thickBot="1">
      <c r="A25" s="85"/>
      <c r="G25" s="86"/>
    </row>
    <row r="26" spans="1:7" ht="13.5" thickBot="1">
      <c r="A26" s="85"/>
      <c r="B26" s="5" t="s">
        <v>35</v>
      </c>
      <c r="E26" s="208" t="s">
        <v>2</v>
      </c>
      <c r="F26" s="177"/>
      <c r="G26" s="86"/>
    </row>
    <row r="27" spans="1:7" ht="6.75" customHeight="1" thickBot="1">
      <c r="A27" s="85"/>
      <c r="G27" s="86"/>
    </row>
    <row r="28" spans="1:7" ht="13.5" thickBot="1">
      <c r="A28" s="85"/>
      <c r="C28" s="5" t="s">
        <v>207</v>
      </c>
      <c r="F28" s="15" t="str">
        <f>IF(F26&gt;0,F24/F26,IF(F31&gt;0,F31,"N/A"))</f>
        <v>N/A</v>
      </c>
      <c r="G28" s="86"/>
    </row>
    <row r="29" spans="1:7" ht="6.75" customHeight="1" thickBot="1">
      <c r="A29" s="85"/>
      <c r="G29" s="86"/>
    </row>
    <row r="30" spans="1:7" ht="13.5" thickBot="1">
      <c r="A30" s="85"/>
      <c r="B30" s="5" t="s">
        <v>193</v>
      </c>
      <c r="E30" s="208" t="s">
        <v>2</v>
      </c>
      <c r="F30" s="175"/>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2" customFormat="1" ht="6.75" customHeight="1">
      <c r="A34" s="33"/>
      <c r="D34" s="3"/>
      <c r="F34" s="4"/>
      <c r="G34" s="35"/>
    </row>
    <row r="35" spans="1:7" s="32" customFormat="1" ht="15">
      <c r="A35" s="39"/>
      <c r="B35" s="40" t="s">
        <v>196</v>
      </c>
      <c r="C35" s="40"/>
      <c r="D35" s="37"/>
      <c r="G35" s="38"/>
    </row>
    <row r="36" spans="1:7" s="44" customFormat="1" ht="12">
      <c r="A36" s="41"/>
      <c r="B36" s="171"/>
      <c r="C36" s="42"/>
      <c r="D36" s="43" t="s">
        <v>162</v>
      </c>
      <c r="F36" s="45"/>
      <c r="G36" s="46"/>
    </row>
    <row r="37" spans="1:7" s="32" customFormat="1" ht="6.75" customHeight="1" thickBot="1">
      <c r="A37" s="39"/>
      <c r="B37" s="16"/>
      <c r="C37" s="40"/>
      <c r="D37" s="52"/>
      <c r="F37" s="18"/>
      <c r="G37" s="38"/>
    </row>
    <row r="38" spans="1:7" s="2" customFormat="1" ht="13.5" thickBot="1">
      <c r="A38" s="33"/>
      <c r="B38" s="2" t="s">
        <v>19</v>
      </c>
      <c r="D38" s="3"/>
      <c r="E38" s="208" t="s">
        <v>2</v>
      </c>
      <c r="F38" s="177"/>
      <c r="G38" s="35"/>
    </row>
    <row r="39" spans="1:7" s="2" customFormat="1" ht="6.75" customHeight="1" thickBot="1">
      <c r="A39" s="33"/>
      <c r="D39" s="3"/>
      <c r="F39" s="4"/>
      <c r="G39" s="35"/>
    </row>
    <row r="40" spans="1:7" s="2" customFormat="1" ht="13.5" thickBot="1">
      <c r="A40" s="33"/>
      <c r="B40" s="2" t="s">
        <v>20</v>
      </c>
      <c r="D40" s="3"/>
      <c r="E40" s="208" t="s">
        <v>2</v>
      </c>
      <c r="F40" s="177"/>
      <c r="G40" s="35"/>
    </row>
    <row r="41" spans="1:7" s="2" customFormat="1" ht="6.75" customHeight="1" thickBot="1">
      <c r="A41" s="33"/>
      <c r="D41" s="3"/>
      <c r="F41" s="4"/>
      <c r="G41" s="35"/>
    </row>
    <row r="42" spans="1:7" s="2" customFormat="1" ht="13.5" thickBot="1">
      <c r="A42" s="33"/>
      <c r="C42" s="2" t="s">
        <v>14</v>
      </c>
      <c r="D42" s="3"/>
      <c r="F42" s="15" t="str">
        <f>IF(F40&gt;0,F38/F40,IF(F45&gt;0,F45,"N/A"))</f>
        <v>N/A</v>
      </c>
      <c r="G42" s="35"/>
    </row>
    <row r="43" spans="1:7" s="2" customFormat="1" ht="6.75" customHeight="1">
      <c r="A43" s="33"/>
      <c r="D43" s="3"/>
      <c r="F43" s="4"/>
      <c r="G43" s="35"/>
    </row>
    <row r="44" spans="1:7" s="2" customFormat="1" ht="13.5" thickBot="1">
      <c r="A44" s="33"/>
      <c r="B44" s="2" t="s">
        <v>21</v>
      </c>
      <c r="D44" s="3"/>
      <c r="F44" s="4"/>
      <c r="G44" s="35"/>
    </row>
    <row r="45" spans="1:7" s="2" customFormat="1" ht="13.5" thickBot="1">
      <c r="A45" s="33"/>
      <c r="B45" s="2" t="s">
        <v>22</v>
      </c>
      <c r="D45" s="3"/>
      <c r="E45" s="208" t="s">
        <v>2</v>
      </c>
      <c r="F45" s="14"/>
      <c r="G45" s="35"/>
    </row>
    <row r="46" spans="1:7" s="2" customFormat="1" ht="6.75" customHeight="1">
      <c r="A46" s="33"/>
      <c r="D46" s="3"/>
      <c r="F46" s="4"/>
      <c r="G46" s="35"/>
    </row>
    <row r="47" spans="1:7" s="2" customFormat="1" ht="15">
      <c r="A47" s="33"/>
      <c r="B47" s="199"/>
      <c r="C47" s="200"/>
      <c r="D47" s="201"/>
      <c r="F47" s="4"/>
      <c r="G47" s="35"/>
    </row>
    <row r="48" spans="1:7" s="2" customFormat="1" ht="15">
      <c r="A48" s="33"/>
      <c r="B48" s="202"/>
      <c r="C48" s="203"/>
      <c r="D48" s="204"/>
      <c r="F48" s="4"/>
      <c r="G48" s="35"/>
    </row>
    <row r="49" spans="1:7" s="2" customFormat="1" ht="15">
      <c r="A49" s="33"/>
      <c r="B49" s="202"/>
      <c r="C49" s="203"/>
      <c r="D49" s="204"/>
      <c r="F49" s="4"/>
      <c r="G49" s="35"/>
    </row>
    <row r="50" spans="1:7" s="2" customFormat="1" ht="15">
      <c r="A50" s="33"/>
      <c r="B50" s="202"/>
      <c r="C50" s="203"/>
      <c r="D50" s="204"/>
      <c r="F50" s="4"/>
      <c r="G50" s="35"/>
    </row>
    <row r="51" spans="1:7" s="2" customFormat="1" ht="15">
      <c r="A51" s="33"/>
      <c r="B51" s="202"/>
      <c r="C51" s="203"/>
      <c r="D51" s="204"/>
      <c r="F51" s="4"/>
      <c r="G51" s="35"/>
    </row>
    <row r="52" spans="1:7" s="2" customFormat="1" ht="15">
      <c r="A52" s="33"/>
      <c r="B52" s="202"/>
      <c r="C52" s="203"/>
      <c r="D52" s="204"/>
      <c r="F52" s="4"/>
      <c r="G52" s="35"/>
    </row>
    <row r="53" spans="1:7" s="2" customFormat="1" ht="15">
      <c r="A53" s="33"/>
      <c r="B53" s="205"/>
      <c r="C53" s="206"/>
      <c r="D53" s="207"/>
      <c r="F53" s="4"/>
      <c r="G53" s="35"/>
    </row>
    <row r="54" spans="1:7" s="2" customFormat="1" ht="6.75" customHeight="1" thickBot="1">
      <c r="A54" s="33"/>
      <c r="D54" s="3"/>
      <c r="F54" s="4"/>
      <c r="G54" s="35"/>
    </row>
    <row r="55" spans="1:7" s="2" customFormat="1" ht="13.5" thickBot="1">
      <c r="A55" s="33"/>
      <c r="B55" s="2" t="s">
        <v>23</v>
      </c>
      <c r="D55" s="3"/>
      <c r="E55" s="208" t="s">
        <v>2</v>
      </c>
      <c r="F55" s="53"/>
      <c r="G55" s="35"/>
    </row>
    <row r="56" spans="1:7" s="2" customFormat="1" ht="6.75" customHeight="1" thickBot="1">
      <c r="A56" s="33"/>
      <c r="D56" s="3"/>
      <c r="F56" s="4"/>
      <c r="G56" s="35"/>
    </row>
    <row r="57" spans="1:7" s="2" customFormat="1" ht="13.5" thickBot="1">
      <c r="A57" s="33"/>
      <c r="C57" s="34" t="s">
        <v>16</v>
      </c>
      <c r="D57" s="3"/>
      <c r="F57" s="17" t="str">
        <f>IF(F55=0," ",IF(F45="Yes",1,IF(F45="No",0,IF(F42/F55&gt;=1,1,IF(F42/F55&gt;=0.75,0.75,IF(F42/F55&gt;=0.5,0.5,IF(F42/F55&gt;=0.25,0.25,0)))))))</f>
        <v xml:space="preserve"> </v>
      </c>
      <c r="G57" s="35"/>
    </row>
    <row r="58" spans="1:7" s="2" customFormat="1" ht="6.75" customHeight="1">
      <c r="A58" s="47"/>
      <c r="B58" s="48"/>
      <c r="C58" s="48"/>
      <c r="D58" s="49"/>
      <c r="E58" s="48"/>
      <c r="F58" s="50"/>
      <c r="G58" s="51"/>
    </row>
    <row r="59" spans="1:7" s="32" customFormat="1" ht="15">
      <c r="A59" s="26"/>
      <c r="B59" s="27"/>
      <c r="C59" s="27"/>
      <c r="D59" s="28"/>
      <c r="E59" s="29"/>
      <c r="F59" s="30"/>
      <c r="G59" s="31"/>
    </row>
    <row r="60" spans="1:7" s="32" customFormat="1" ht="15">
      <c r="A60" s="39"/>
      <c r="B60" s="40" t="s">
        <v>196</v>
      </c>
      <c r="C60" s="40"/>
      <c r="D60" s="37"/>
      <c r="G60" s="38"/>
    </row>
    <row r="61" spans="1:7" s="44" customFormat="1" ht="12">
      <c r="A61" s="41"/>
      <c r="B61" s="171"/>
      <c r="C61" s="42"/>
      <c r="D61" s="43" t="s">
        <v>162</v>
      </c>
      <c r="F61" s="45"/>
      <c r="G61" s="46"/>
    </row>
    <row r="62" spans="1:7" s="32" customFormat="1" ht="6.75" customHeight="1" thickBot="1">
      <c r="A62" s="39"/>
      <c r="B62" s="16"/>
      <c r="C62" s="40"/>
      <c r="D62" s="52"/>
      <c r="F62" s="18"/>
      <c r="G62" s="38"/>
    </row>
    <row r="63" spans="1:7" s="2" customFormat="1" ht="13.5" thickBot="1">
      <c r="A63" s="33"/>
      <c r="B63" s="2" t="s">
        <v>19</v>
      </c>
      <c r="D63" s="3"/>
      <c r="E63" s="208" t="s">
        <v>2</v>
      </c>
      <c r="F63" s="177"/>
      <c r="G63" s="35"/>
    </row>
    <row r="64" spans="1:7" s="2" customFormat="1" ht="6.75" customHeight="1" thickBot="1">
      <c r="A64" s="33"/>
      <c r="D64" s="3"/>
      <c r="F64" s="4"/>
      <c r="G64" s="35"/>
    </row>
    <row r="65" spans="1:7" s="2" customFormat="1" ht="13.5" thickBot="1">
      <c r="A65" s="33"/>
      <c r="B65" s="2" t="s">
        <v>20</v>
      </c>
      <c r="D65" s="3"/>
      <c r="E65" s="208" t="s">
        <v>2</v>
      </c>
      <c r="F65" s="177"/>
      <c r="G65" s="35"/>
    </row>
    <row r="66" spans="1:7" s="2" customFormat="1" ht="6.75" customHeight="1" thickBot="1">
      <c r="A66" s="33"/>
      <c r="D66" s="3"/>
      <c r="F66" s="4"/>
      <c r="G66" s="35"/>
    </row>
    <row r="67" spans="1:7" s="2" customFormat="1" ht="13.5" thickBot="1">
      <c r="A67" s="33"/>
      <c r="C67" s="2" t="s">
        <v>14</v>
      </c>
      <c r="D67" s="3"/>
      <c r="F67" s="15" t="str">
        <f>IF(F65&gt;0,F63/F65,IF(F70&gt;0,F70,"N/A"))</f>
        <v>N/A</v>
      </c>
      <c r="G67" s="35"/>
    </row>
    <row r="68" spans="1:7" s="2" customFormat="1" ht="6.75" customHeight="1">
      <c r="A68" s="33"/>
      <c r="D68" s="3"/>
      <c r="F68" s="4"/>
      <c r="G68" s="35"/>
    </row>
    <row r="69" spans="1:7" s="2" customFormat="1" ht="13.5" thickBot="1">
      <c r="A69" s="33"/>
      <c r="B69" s="2" t="s">
        <v>21</v>
      </c>
      <c r="D69" s="3"/>
      <c r="F69" s="4"/>
      <c r="G69" s="35"/>
    </row>
    <row r="70" spans="1:7" s="2" customFormat="1" ht="13.5" thickBot="1">
      <c r="A70" s="33"/>
      <c r="B70" s="2" t="s">
        <v>22</v>
      </c>
      <c r="D70" s="3"/>
      <c r="E70" s="208" t="s">
        <v>2</v>
      </c>
      <c r="F70" s="14"/>
      <c r="G70" s="35"/>
    </row>
    <row r="71" spans="1:7" s="2" customFormat="1" ht="6.75" customHeight="1">
      <c r="A71" s="33"/>
      <c r="D71" s="3"/>
      <c r="F71" s="4"/>
      <c r="G71" s="35"/>
    </row>
    <row r="72" spans="1:7" s="2" customFormat="1" ht="15">
      <c r="A72" s="33"/>
      <c r="B72" s="199"/>
      <c r="C72" s="200"/>
      <c r="D72" s="201"/>
      <c r="F72" s="4"/>
      <c r="G72" s="35"/>
    </row>
    <row r="73" spans="1:7" s="2" customFormat="1" ht="15">
      <c r="A73" s="33"/>
      <c r="B73" s="202"/>
      <c r="C73" s="203"/>
      <c r="D73" s="204"/>
      <c r="F73" s="4"/>
      <c r="G73" s="35"/>
    </row>
    <row r="74" spans="1:7" s="2" customFormat="1" ht="15">
      <c r="A74" s="33"/>
      <c r="B74" s="202"/>
      <c r="C74" s="203"/>
      <c r="D74" s="204"/>
      <c r="F74" s="4"/>
      <c r="G74" s="35"/>
    </row>
    <row r="75" spans="1:7" s="2" customFormat="1" ht="15">
      <c r="A75" s="33"/>
      <c r="B75" s="202"/>
      <c r="C75" s="203"/>
      <c r="D75" s="204"/>
      <c r="F75" s="4"/>
      <c r="G75" s="35"/>
    </row>
    <row r="76" spans="1:7" s="2" customFormat="1" ht="15">
      <c r="A76" s="33"/>
      <c r="B76" s="202"/>
      <c r="C76" s="203"/>
      <c r="D76" s="204"/>
      <c r="F76" s="4"/>
      <c r="G76" s="35"/>
    </row>
    <row r="77" spans="1:7" s="2" customFormat="1" ht="15">
      <c r="A77" s="33"/>
      <c r="B77" s="202"/>
      <c r="C77" s="203"/>
      <c r="D77" s="204"/>
      <c r="F77" s="4"/>
      <c r="G77" s="35"/>
    </row>
    <row r="78" spans="1:7" s="2" customFormat="1" ht="15">
      <c r="A78" s="33"/>
      <c r="B78" s="205"/>
      <c r="C78" s="206"/>
      <c r="D78" s="207"/>
      <c r="F78" s="4"/>
      <c r="G78" s="35"/>
    </row>
    <row r="79" spans="1:7" s="2" customFormat="1" ht="6.75" customHeight="1" thickBot="1">
      <c r="A79" s="33"/>
      <c r="D79" s="3"/>
      <c r="F79" s="4"/>
      <c r="G79" s="35"/>
    </row>
    <row r="80" spans="1:7" s="2" customFormat="1" ht="13.5" thickBot="1">
      <c r="A80" s="33"/>
      <c r="B80" s="2" t="s">
        <v>23</v>
      </c>
      <c r="D80" s="3"/>
      <c r="E80" s="208" t="s">
        <v>2</v>
      </c>
      <c r="F80" s="53"/>
      <c r="G80" s="35"/>
    </row>
    <row r="81" spans="1:7" s="2" customFormat="1" ht="6.75" customHeight="1" thickBot="1">
      <c r="A81" s="33"/>
      <c r="D81" s="3"/>
      <c r="F81" s="4"/>
      <c r="G81" s="35"/>
    </row>
    <row r="82" spans="1:7" s="2" customFormat="1" ht="13.5" thickBot="1">
      <c r="A82" s="33"/>
      <c r="C82" s="34" t="s">
        <v>16</v>
      </c>
      <c r="D82" s="3"/>
      <c r="F82" s="17" t="str">
        <f>IF(F80=0," ",IF(F70="Yes",1,IF(F70="No",0,IF(F67/F80&gt;=1,1,IF(F67/F80&gt;=0.75,0.75,IF(F67/F80&gt;=0.5,0.5,IF(F67/F80&gt;=0.25,0.25,0)))))))</f>
        <v xml:space="preserve"> </v>
      </c>
      <c r="G82" s="35"/>
    </row>
    <row r="83" spans="1:7" s="2" customFormat="1" ht="6.75" customHeight="1">
      <c r="A83" s="47"/>
      <c r="B83" s="48"/>
      <c r="C83" s="48"/>
      <c r="D83" s="49"/>
      <c r="E83" s="48"/>
      <c r="F83" s="50"/>
      <c r="G83" s="51"/>
    </row>
    <row r="84" spans="1:7" s="32" customFormat="1" ht="15">
      <c r="A84" s="26"/>
      <c r="B84" s="27"/>
      <c r="C84" s="27"/>
      <c r="D84" s="28"/>
      <c r="E84" s="29"/>
      <c r="F84" s="30"/>
      <c r="G84" s="31"/>
    </row>
    <row r="85" spans="1:7" s="32" customFormat="1" ht="15">
      <c r="A85" s="39"/>
      <c r="B85" s="40" t="s">
        <v>196</v>
      </c>
      <c r="C85" s="40"/>
      <c r="D85" s="37"/>
      <c r="G85" s="38"/>
    </row>
    <row r="86" spans="1:7" s="44" customFormat="1" ht="12">
      <c r="A86" s="41"/>
      <c r="B86" s="171"/>
      <c r="C86" s="42"/>
      <c r="D86" s="43" t="s">
        <v>162</v>
      </c>
      <c r="F86" s="45"/>
      <c r="G86" s="46"/>
    </row>
    <row r="87" spans="1:7" s="32" customFormat="1" ht="6.75" customHeight="1" thickBot="1">
      <c r="A87" s="39"/>
      <c r="B87" s="16"/>
      <c r="C87" s="40"/>
      <c r="D87" s="52"/>
      <c r="F87" s="18"/>
      <c r="G87" s="38"/>
    </row>
    <row r="88" spans="1:7" s="2" customFormat="1" ht="13.5" thickBot="1">
      <c r="A88" s="33"/>
      <c r="B88" s="2" t="s">
        <v>19</v>
      </c>
      <c r="D88" s="3"/>
      <c r="E88" s="208" t="s">
        <v>2</v>
      </c>
      <c r="F88" s="177"/>
      <c r="G88" s="35"/>
    </row>
    <row r="89" spans="1:7" s="2" customFormat="1" ht="6.75" customHeight="1" thickBot="1">
      <c r="A89" s="33"/>
      <c r="D89" s="3"/>
      <c r="F89" s="4"/>
      <c r="G89" s="35"/>
    </row>
    <row r="90" spans="1:7" s="2" customFormat="1" ht="13.5" thickBot="1">
      <c r="A90" s="33"/>
      <c r="B90" s="2" t="s">
        <v>20</v>
      </c>
      <c r="D90" s="3"/>
      <c r="E90" s="208" t="s">
        <v>2</v>
      </c>
      <c r="F90" s="177"/>
      <c r="G90" s="35"/>
    </row>
    <row r="91" spans="1:7" s="2" customFormat="1" ht="6.75" customHeight="1" thickBot="1">
      <c r="A91" s="33"/>
      <c r="D91" s="3"/>
      <c r="F91" s="4"/>
      <c r="G91" s="35"/>
    </row>
    <row r="92" spans="1:7" s="2" customFormat="1" ht="13.5" thickBot="1">
      <c r="A92" s="33"/>
      <c r="C92" s="2" t="s">
        <v>14</v>
      </c>
      <c r="D92" s="3"/>
      <c r="F92" s="15" t="str">
        <f>IF(F90&gt;0,F88/F90,IF(F95&gt;0,F95,"N/A"))</f>
        <v>N/A</v>
      </c>
      <c r="G92" s="35"/>
    </row>
    <row r="93" spans="1:7" s="2" customFormat="1" ht="6.75" customHeight="1">
      <c r="A93" s="33"/>
      <c r="D93" s="3"/>
      <c r="F93" s="4"/>
      <c r="G93" s="35"/>
    </row>
    <row r="94" spans="1:7" s="2" customFormat="1" ht="13.5" thickBot="1">
      <c r="A94" s="33"/>
      <c r="B94" s="2" t="s">
        <v>21</v>
      </c>
      <c r="D94" s="3"/>
      <c r="F94" s="4"/>
      <c r="G94" s="35"/>
    </row>
    <row r="95" spans="1:7" s="2" customFormat="1" ht="13.5" thickBot="1">
      <c r="A95" s="33"/>
      <c r="B95" s="2" t="s">
        <v>22</v>
      </c>
      <c r="D95" s="3"/>
      <c r="E95" s="208" t="s">
        <v>2</v>
      </c>
      <c r="F95" s="14"/>
      <c r="G95" s="35"/>
    </row>
    <row r="96" spans="1:7" s="2" customFormat="1" ht="6.75" customHeight="1">
      <c r="A96" s="33"/>
      <c r="D96" s="3"/>
      <c r="F96" s="4"/>
      <c r="G96" s="35"/>
    </row>
    <row r="97" spans="1:7" s="2" customFormat="1" ht="15">
      <c r="A97" s="33"/>
      <c r="B97" s="199"/>
      <c r="C97" s="200"/>
      <c r="D97" s="201"/>
      <c r="F97" s="4"/>
      <c r="G97" s="35"/>
    </row>
    <row r="98" spans="1:7" s="2" customFormat="1" ht="15">
      <c r="A98" s="33"/>
      <c r="B98" s="202"/>
      <c r="C98" s="203"/>
      <c r="D98" s="204"/>
      <c r="F98" s="4"/>
      <c r="G98" s="35"/>
    </row>
    <row r="99" spans="1:7" s="2" customFormat="1" ht="15">
      <c r="A99" s="33"/>
      <c r="B99" s="202"/>
      <c r="C99" s="203"/>
      <c r="D99" s="204"/>
      <c r="F99" s="4"/>
      <c r="G99" s="35"/>
    </row>
    <row r="100" spans="1:7" s="2" customFormat="1" ht="15">
      <c r="A100" s="33"/>
      <c r="B100" s="202"/>
      <c r="C100" s="203"/>
      <c r="D100" s="204"/>
      <c r="F100" s="4"/>
      <c r="G100" s="35"/>
    </row>
    <row r="101" spans="1:7" s="2" customFormat="1" ht="15">
      <c r="A101" s="33"/>
      <c r="B101" s="202"/>
      <c r="C101" s="203"/>
      <c r="D101" s="204"/>
      <c r="F101" s="4"/>
      <c r="G101" s="35"/>
    </row>
    <row r="102" spans="1:7" s="2" customFormat="1" ht="15">
      <c r="A102" s="33"/>
      <c r="B102" s="202"/>
      <c r="C102" s="203"/>
      <c r="D102" s="204"/>
      <c r="F102" s="4"/>
      <c r="G102" s="35"/>
    </row>
    <row r="103" spans="1:7" s="2" customFormat="1" ht="15">
      <c r="A103" s="33"/>
      <c r="B103" s="205"/>
      <c r="C103" s="206"/>
      <c r="D103" s="207"/>
      <c r="F103" s="4"/>
      <c r="G103" s="35"/>
    </row>
    <row r="104" spans="1:7" s="2" customFormat="1" ht="6.75" customHeight="1" thickBot="1">
      <c r="A104" s="33"/>
      <c r="D104" s="3"/>
      <c r="F104" s="4"/>
      <c r="G104" s="35"/>
    </row>
    <row r="105" spans="1:7" s="2" customFormat="1" ht="13.5" thickBot="1">
      <c r="A105" s="33"/>
      <c r="B105" s="2" t="s">
        <v>23</v>
      </c>
      <c r="D105" s="3"/>
      <c r="E105" s="208" t="s">
        <v>2</v>
      </c>
      <c r="F105" s="53"/>
      <c r="G105" s="35"/>
    </row>
    <row r="106" spans="1:7" s="2" customFormat="1" ht="6.75" customHeight="1" thickBot="1">
      <c r="A106" s="33"/>
      <c r="D106" s="3"/>
      <c r="F106" s="4"/>
      <c r="G106" s="35"/>
    </row>
    <row r="107" spans="1:7" s="2" customFormat="1" ht="13.5" thickBot="1">
      <c r="A107" s="33"/>
      <c r="C107" s="34" t="s">
        <v>16</v>
      </c>
      <c r="D107" s="3"/>
      <c r="F107" s="17" t="str">
        <f>IF(F105=0," ",IF(F95="Yes",1,IF(F95="No",0,IF(F92/F105&gt;=1,1,IF(F92/F105&gt;=0.75,0.75,IF(F92/F105&gt;=0.5,0.5,IF(F92/F105&gt;=0.25,0.25,0)))))))</f>
        <v xml:space="preserve"> </v>
      </c>
      <c r="G107" s="35"/>
    </row>
    <row r="108" spans="1:7" s="2" customFormat="1" ht="6.75" customHeight="1">
      <c r="A108" s="47"/>
      <c r="B108" s="48"/>
      <c r="C108" s="48"/>
      <c r="D108" s="49"/>
      <c r="E108" s="48"/>
      <c r="F108" s="50"/>
      <c r="G108" s="51"/>
    </row>
    <row r="109" spans="1:7" s="32" customFormat="1" ht="15">
      <c r="A109" s="26"/>
      <c r="B109" s="27"/>
      <c r="C109" s="27"/>
      <c r="D109" s="28"/>
      <c r="E109" s="29"/>
      <c r="F109" s="30"/>
      <c r="G109" s="31"/>
    </row>
    <row r="110" spans="1:7" s="32" customFormat="1" ht="15">
      <c r="A110" s="39"/>
      <c r="B110" s="40" t="s">
        <v>196</v>
      </c>
      <c r="C110" s="40"/>
      <c r="D110" s="37"/>
      <c r="G110" s="38"/>
    </row>
    <row r="111" spans="1:7" s="44" customFormat="1" ht="12">
      <c r="A111" s="41"/>
      <c r="B111" s="171"/>
      <c r="C111" s="42"/>
      <c r="D111" s="43" t="s">
        <v>162</v>
      </c>
      <c r="F111" s="45"/>
      <c r="G111" s="46"/>
    </row>
    <row r="112" spans="1:7" s="32" customFormat="1" ht="6.75" customHeight="1" thickBot="1">
      <c r="A112" s="39"/>
      <c r="B112" s="16"/>
      <c r="C112" s="40"/>
      <c r="D112" s="52"/>
      <c r="F112" s="18"/>
      <c r="G112" s="38"/>
    </row>
    <row r="113" spans="1:7" s="2" customFormat="1" ht="13.5" thickBot="1">
      <c r="A113" s="33"/>
      <c r="B113" s="2" t="s">
        <v>19</v>
      </c>
      <c r="D113" s="3"/>
      <c r="E113" s="208" t="s">
        <v>2</v>
      </c>
      <c r="F113" s="177"/>
      <c r="G113" s="35"/>
    </row>
    <row r="114" spans="1:7" s="2" customFormat="1" ht="6.75" customHeight="1" thickBot="1">
      <c r="A114" s="33"/>
      <c r="D114" s="3"/>
      <c r="F114" s="4"/>
      <c r="G114" s="35"/>
    </row>
    <row r="115" spans="1:7" s="2" customFormat="1" ht="13.5" thickBot="1">
      <c r="A115" s="33"/>
      <c r="B115" s="2" t="s">
        <v>20</v>
      </c>
      <c r="D115" s="3"/>
      <c r="E115" s="208" t="s">
        <v>2</v>
      </c>
      <c r="F115" s="177"/>
      <c r="G115" s="35"/>
    </row>
    <row r="116" spans="1:7" s="2" customFormat="1" ht="6.75" customHeight="1" thickBot="1">
      <c r="A116" s="33"/>
      <c r="D116" s="3"/>
      <c r="F116" s="4"/>
      <c r="G116" s="35"/>
    </row>
    <row r="117" spans="1:7" s="2" customFormat="1" ht="13.5" thickBot="1">
      <c r="A117" s="33"/>
      <c r="C117" s="2" t="s">
        <v>14</v>
      </c>
      <c r="D117" s="3"/>
      <c r="F117" s="15" t="str">
        <f>IF(F115&gt;0,F113/F115,IF(F120&gt;0,F120,"N/A"))</f>
        <v>N/A</v>
      </c>
      <c r="G117" s="35"/>
    </row>
    <row r="118" spans="1:7" s="2" customFormat="1" ht="6.75" customHeight="1">
      <c r="A118" s="33"/>
      <c r="D118" s="3"/>
      <c r="F118" s="4"/>
      <c r="G118" s="35"/>
    </row>
    <row r="119" spans="1:7" s="2" customFormat="1" ht="13.5" thickBot="1">
      <c r="A119" s="33"/>
      <c r="B119" s="2" t="s">
        <v>21</v>
      </c>
      <c r="D119" s="3"/>
      <c r="F119" s="4"/>
      <c r="G119" s="35"/>
    </row>
    <row r="120" spans="1:7" s="2" customFormat="1" ht="13.5" thickBot="1">
      <c r="A120" s="33"/>
      <c r="B120" s="2" t="s">
        <v>22</v>
      </c>
      <c r="D120" s="3"/>
      <c r="E120" s="208" t="s">
        <v>2</v>
      </c>
      <c r="F120" s="14"/>
      <c r="G120" s="35"/>
    </row>
    <row r="121" spans="1:7" s="2" customFormat="1" ht="6.75" customHeight="1">
      <c r="A121" s="33"/>
      <c r="D121" s="3"/>
      <c r="F121" s="4"/>
      <c r="G121" s="35"/>
    </row>
    <row r="122" spans="1:7" s="2" customFormat="1" ht="15">
      <c r="A122" s="33"/>
      <c r="B122" s="199"/>
      <c r="C122" s="200"/>
      <c r="D122" s="201"/>
      <c r="F122" s="4"/>
      <c r="G122" s="35"/>
    </row>
    <row r="123" spans="1:7" s="2" customFormat="1" ht="15">
      <c r="A123" s="33"/>
      <c r="B123" s="202"/>
      <c r="C123" s="203"/>
      <c r="D123" s="204"/>
      <c r="F123" s="4"/>
      <c r="G123" s="35"/>
    </row>
    <row r="124" spans="1:7" s="2" customFormat="1" ht="15">
      <c r="A124" s="33"/>
      <c r="B124" s="202"/>
      <c r="C124" s="203"/>
      <c r="D124" s="204"/>
      <c r="F124" s="4"/>
      <c r="G124" s="35"/>
    </row>
    <row r="125" spans="1:7" s="2" customFormat="1" ht="15">
      <c r="A125" s="33"/>
      <c r="B125" s="202"/>
      <c r="C125" s="203"/>
      <c r="D125" s="204"/>
      <c r="F125" s="4"/>
      <c r="G125" s="35"/>
    </row>
    <row r="126" spans="1:7" s="2" customFormat="1" ht="15">
      <c r="A126" s="33"/>
      <c r="B126" s="202"/>
      <c r="C126" s="203"/>
      <c r="D126" s="204"/>
      <c r="F126" s="4"/>
      <c r="G126" s="35"/>
    </row>
    <row r="127" spans="1:7" s="2" customFormat="1" ht="15">
      <c r="A127" s="33"/>
      <c r="B127" s="202"/>
      <c r="C127" s="203"/>
      <c r="D127" s="204"/>
      <c r="F127" s="4"/>
      <c r="G127" s="35"/>
    </row>
    <row r="128" spans="1:7" s="2" customFormat="1" ht="15">
      <c r="A128" s="33"/>
      <c r="B128" s="205"/>
      <c r="C128" s="206"/>
      <c r="D128" s="207"/>
      <c r="F128" s="4"/>
      <c r="G128" s="35"/>
    </row>
    <row r="129" spans="1:7" s="2" customFormat="1" ht="6.75" customHeight="1" thickBot="1">
      <c r="A129" s="33"/>
      <c r="D129" s="3"/>
      <c r="F129" s="4"/>
      <c r="G129" s="35"/>
    </row>
    <row r="130" spans="1:7" s="2" customFormat="1" ht="13.5" thickBot="1">
      <c r="A130" s="33"/>
      <c r="B130" s="2" t="s">
        <v>23</v>
      </c>
      <c r="D130" s="3"/>
      <c r="E130" s="208" t="s">
        <v>2</v>
      </c>
      <c r="F130" s="53"/>
      <c r="G130" s="35"/>
    </row>
    <row r="131" spans="1:7" s="2" customFormat="1" ht="6.75" customHeight="1" thickBot="1">
      <c r="A131" s="33"/>
      <c r="D131" s="3"/>
      <c r="F131" s="4"/>
      <c r="G131" s="35"/>
    </row>
    <row r="132" spans="1:7" s="2" customFormat="1" ht="13.5" thickBot="1">
      <c r="A132" s="33"/>
      <c r="C132" s="34" t="s">
        <v>16</v>
      </c>
      <c r="D132" s="3"/>
      <c r="F132" s="17" t="str">
        <f>IF(F130=0," ",IF(F120="Yes",1,IF(F120="No",0,IF(F117/F130&gt;=1,1,IF(F117/F130&gt;=0.75,0.75,IF(F117/F130&gt;=0.5,0.5,IF(F117/F130&gt;=0.25,0.25,0)))))))</f>
        <v xml:space="preserve"> </v>
      </c>
      <c r="G132" s="35"/>
    </row>
    <row r="133" spans="1:7" s="2" customFormat="1" ht="6.75" customHeight="1">
      <c r="A133" s="47"/>
      <c r="B133" s="48"/>
      <c r="C133" s="48"/>
      <c r="D133" s="49"/>
      <c r="E133" s="48"/>
      <c r="F133" s="50"/>
      <c r="G133" s="51"/>
    </row>
    <row r="134" spans="1:7" s="32" customFormat="1" ht="15">
      <c r="A134" s="26"/>
      <c r="B134" s="27"/>
      <c r="C134" s="27"/>
      <c r="D134" s="28"/>
      <c r="E134" s="29"/>
      <c r="F134" s="30"/>
      <c r="G134" s="31"/>
    </row>
    <row r="135" spans="1:7" s="32" customFormat="1" ht="15">
      <c r="A135" s="39"/>
      <c r="B135" s="40" t="s">
        <v>196</v>
      </c>
      <c r="C135" s="40"/>
      <c r="D135" s="37"/>
      <c r="G135" s="38"/>
    </row>
    <row r="136" spans="1:7" s="44" customFormat="1" ht="12">
      <c r="A136" s="41"/>
      <c r="B136" s="171"/>
      <c r="C136" s="42"/>
      <c r="D136" s="43" t="s">
        <v>162</v>
      </c>
      <c r="F136" s="45"/>
      <c r="G136" s="46"/>
    </row>
    <row r="137" spans="1:7" s="32" customFormat="1" ht="6.75" customHeight="1" thickBot="1">
      <c r="A137" s="39"/>
      <c r="B137" s="16"/>
      <c r="C137" s="40"/>
      <c r="D137" s="52"/>
      <c r="F137" s="18"/>
      <c r="G137" s="38"/>
    </row>
    <row r="138" spans="1:7" s="2" customFormat="1" ht="13.5" thickBot="1">
      <c r="A138" s="33"/>
      <c r="B138" s="2" t="s">
        <v>19</v>
      </c>
      <c r="D138" s="3"/>
      <c r="E138" s="208" t="s">
        <v>2</v>
      </c>
      <c r="F138" s="177"/>
      <c r="G138" s="35"/>
    </row>
    <row r="139" spans="1:7" s="2" customFormat="1" ht="6.75" customHeight="1" thickBot="1">
      <c r="A139" s="33"/>
      <c r="D139" s="3"/>
      <c r="F139" s="4"/>
      <c r="G139" s="35"/>
    </row>
    <row r="140" spans="1:7" s="2" customFormat="1" ht="13.5" thickBot="1">
      <c r="A140" s="33"/>
      <c r="B140" s="2" t="s">
        <v>20</v>
      </c>
      <c r="D140" s="3"/>
      <c r="E140" s="208" t="s">
        <v>2</v>
      </c>
      <c r="F140" s="177"/>
      <c r="G140" s="35"/>
    </row>
    <row r="141" spans="1:7" s="2" customFormat="1" ht="6.75" customHeight="1" thickBot="1">
      <c r="A141" s="33"/>
      <c r="D141" s="3"/>
      <c r="F141" s="4"/>
      <c r="G141" s="35"/>
    </row>
    <row r="142" spans="1:7" s="2" customFormat="1" ht="13.5" thickBot="1">
      <c r="A142" s="33"/>
      <c r="C142" s="2" t="s">
        <v>14</v>
      </c>
      <c r="D142" s="3"/>
      <c r="F142" s="15" t="str">
        <f>IF(F140&gt;0,F138/F140,IF(F145&gt;0,F145,"N/A"))</f>
        <v>N/A</v>
      </c>
      <c r="G142" s="35"/>
    </row>
    <row r="143" spans="1:7" s="2" customFormat="1" ht="6.75" customHeight="1">
      <c r="A143" s="33"/>
      <c r="D143" s="3"/>
      <c r="F143" s="4"/>
      <c r="G143" s="35"/>
    </row>
    <row r="144" spans="1:7" s="2" customFormat="1" ht="13.5" thickBot="1">
      <c r="A144" s="33"/>
      <c r="B144" s="2" t="s">
        <v>21</v>
      </c>
      <c r="D144" s="3"/>
      <c r="F144" s="4"/>
      <c r="G144" s="35"/>
    </row>
    <row r="145" spans="1:7" s="2" customFormat="1" ht="13.5" thickBot="1">
      <c r="A145" s="33"/>
      <c r="B145" s="2" t="s">
        <v>22</v>
      </c>
      <c r="D145" s="3"/>
      <c r="E145" s="208" t="s">
        <v>2</v>
      </c>
      <c r="F145" s="14"/>
      <c r="G145" s="35"/>
    </row>
    <row r="146" spans="1:7" s="2" customFormat="1" ht="6.75" customHeight="1">
      <c r="A146" s="33"/>
      <c r="D146" s="3"/>
      <c r="F146" s="4"/>
      <c r="G146" s="35"/>
    </row>
    <row r="147" spans="1:7" s="2" customFormat="1" ht="15">
      <c r="A147" s="33"/>
      <c r="B147" s="199"/>
      <c r="C147" s="200"/>
      <c r="D147" s="201"/>
      <c r="F147" s="4"/>
      <c r="G147" s="35"/>
    </row>
    <row r="148" spans="1:7" s="2" customFormat="1" ht="15">
      <c r="A148" s="33"/>
      <c r="B148" s="202"/>
      <c r="C148" s="203"/>
      <c r="D148" s="204"/>
      <c r="F148" s="4"/>
      <c r="G148" s="35"/>
    </row>
    <row r="149" spans="1:7" s="2" customFormat="1" ht="15">
      <c r="A149" s="33"/>
      <c r="B149" s="202"/>
      <c r="C149" s="203"/>
      <c r="D149" s="204"/>
      <c r="F149" s="4"/>
      <c r="G149" s="35"/>
    </row>
    <row r="150" spans="1:7" s="2" customFormat="1" ht="15">
      <c r="A150" s="33"/>
      <c r="B150" s="202"/>
      <c r="C150" s="203"/>
      <c r="D150" s="204"/>
      <c r="F150" s="4"/>
      <c r="G150" s="35"/>
    </row>
    <row r="151" spans="1:7" s="2" customFormat="1" ht="15">
      <c r="A151" s="33"/>
      <c r="B151" s="202"/>
      <c r="C151" s="203"/>
      <c r="D151" s="204"/>
      <c r="F151" s="4"/>
      <c r="G151" s="35"/>
    </row>
    <row r="152" spans="1:7" s="2" customFormat="1" ht="15">
      <c r="A152" s="33"/>
      <c r="B152" s="202"/>
      <c r="C152" s="203"/>
      <c r="D152" s="204"/>
      <c r="F152" s="4"/>
      <c r="G152" s="35"/>
    </row>
    <row r="153" spans="1:7" s="2" customFormat="1" ht="15">
      <c r="A153" s="33"/>
      <c r="B153" s="205"/>
      <c r="C153" s="206"/>
      <c r="D153" s="207"/>
      <c r="F153" s="4"/>
      <c r="G153" s="35"/>
    </row>
    <row r="154" spans="1:7" s="2" customFormat="1" ht="6.75" customHeight="1" thickBot="1">
      <c r="A154" s="33"/>
      <c r="D154" s="3"/>
      <c r="F154" s="4"/>
      <c r="G154" s="35"/>
    </row>
    <row r="155" spans="1:7" s="2" customFormat="1" ht="13.5" thickBot="1">
      <c r="A155" s="33"/>
      <c r="B155" s="2" t="s">
        <v>23</v>
      </c>
      <c r="D155" s="3"/>
      <c r="E155" s="208" t="s">
        <v>2</v>
      </c>
      <c r="F155" s="53"/>
      <c r="G155" s="35"/>
    </row>
    <row r="156" spans="1:7" s="2" customFormat="1" ht="6.75" customHeight="1" thickBot="1">
      <c r="A156" s="33"/>
      <c r="D156" s="3"/>
      <c r="F156" s="4"/>
      <c r="G156" s="35"/>
    </row>
    <row r="157" spans="1:7" s="2" customFormat="1" ht="13.5" thickBot="1">
      <c r="A157" s="33"/>
      <c r="C157" s="34" t="s">
        <v>16</v>
      </c>
      <c r="D157" s="3"/>
      <c r="F157" s="17" t="str">
        <f>IF(F155=0," ",IF(F145="Yes",1,IF(F145="No",0,IF(F142/F155&gt;=1,1,IF(F142/F155&gt;=0.75,0.75,IF(F142/F155&gt;=0.5,0.5,IF(F142/F155&gt;=0.25,0.25,0)))))))</f>
        <v xml:space="preserve"> </v>
      </c>
      <c r="G157" s="35"/>
    </row>
    <row r="158" spans="1:7" s="2" customFormat="1" ht="6.75" customHeight="1">
      <c r="A158" s="47"/>
      <c r="B158" s="48"/>
      <c r="C158" s="48"/>
      <c r="D158" s="49"/>
      <c r="E158" s="48"/>
      <c r="F158" s="50"/>
      <c r="G158" s="51"/>
    </row>
    <row r="159" spans="1:7" s="32" customFormat="1" ht="15">
      <c r="A159" s="26"/>
      <c r="B159" s="27"/>
      <c r="C159" s="27"/>
      <c r="D159" s="28"/>
      <c r="E159" s="29"/>
      <c r="F159" s="30"/>
      <c r="G159" s="31"/>
    </row>
    <row r="160" spans="1:7" s="32" customFormat="1" ht="15">
      <c r="A160" s="39"/>
      <c r="B160" s="40" t="s">
        <v>196</v>
      </c>
      <c r="C160" s="40"/>
      <c r="D160" s="37"/>
      <c r="G160" s="38"/>
    </row>
    <row r="161" spans="1:7" s="44" customFormat="1" ht="12">
      <c r="A161" s="41"/>
      <c r="B161" s="171"/>
      <c r="C161" s="42"/>
      <c r="D161" s="43" t="s">
        <v>162</v>
      </c>
      <c r="F161" s="45"/>
      <c r="G161" s="46"/>
    </row>
    <row r="162" spans="1:7" s="32" customFormat="1" ht="6.75" customHeight="1" thickBot="1">
      <c r="A162" s="39"/>
      <c r="B162" s="16"/>
      <c r="C162" s="40"/>
      <c r="D162" s="52"/>
      <c r="F162" s="18"/>
      <c r="G162" s="38"/>
    </row>
    <row r="163" spans="1:7" s="2" customFormat="1" ht="13.5" thickBot="1">
      <c r="A163" s="33"/>
      <c r="B163" s="2" t="s">
        <v>19</v>
      </c>
      <c r="D163" s="3"/>
      <c r="E163" s="208" t="s">
        <v>2</v>
      </c>
      <c r="F163" s="177"/>
      <c r="G163" s="35"/>
    </row>
    <row r="164" spans="1:7" s="2" customFormat="1" ht="6.75" customHeight="1" thickBot="1">
      <c r="A164" s="33"/>
      <c r="D164" s="3"/>
      <c r="F164" s="4"/>
      <c r="G164" s="35"/>
    </row>
    <row r="165" spans="1:7" s="2" customFormat="1" ht="13.5" thickBot="1">
      <c r="A165" s="33"/>
      <c r="B165" s="2" t="s">
        <v>20</v>
      </c>
      <c r="D165" s="3"/>
      <c r="E165" s="208" t="s">
        <v>2</v>
      </c>
      <c r="F165" s="177"/>
      <c r="G165" s="35"/>
    </row>
    <row r="166" spans="1:7" s="2" customFormat="1" ht="6.75" customHeight="1" thickBot="1">
      <c r="A166" s="33"/>
      <c r="D166" s="3"/>
      <c r="F166" s="4"/>
      <c r="G166" s="35"/>
    </row>
    <row r="167" spans="1:7" s="2" customFormat="1" ht="13.5" thickBot="1">
      <c r="A167" s="33"/>
      <c r="C167" s="2" t="s">
        <v>14</v>
      </c>
      <c r="D167" s="3"/>
      <c r="F167" s="15" t="str">
        <f>IF(F165&gt;0,F163/F165,IF(F170&gt;0,F170,"N/A"))</f>
        <v>N/A</v>
      </c>
      <c r="G167" s="35"/>
    </row>
    <row r="168" spans="1:7" s="2" customFormat="1" ht="6.75" customHeight="1">
      <c r="A168" s="33"/>
      <c r="D168" s="3"/>
      <c r="F168" s="4"/>
      <c r="G168" s="35"/>
    </row>
    <row r="169" spans="1:7" s="2" customFormat="1" ht="13.5" thickBot="1">
      <c r="A169" s="33"/>
      <c r="B169" s="2" t="s">
        <v>21</v>
      </c>
      <c r="D169" s="3"/>
      <c r="F169" s="4"/>
      <c r="G169" s="35"/>
    </row>
    <row r="170" spans="1:7" s="2" customFormat="1" ht="13.5" thickBot="1">
      <c r="A170" s="33"/>
      <c r="B170" s="2" t="s">
        <v>22</v>
      </c>
      <c r="D170" s="3"/>
      <c r="E170" s="208" t="s">
        <v>2</v>
      </c>
      <c r="F170" s="14"/>
      <c r="G170" s="35"/>
    </row>
    <row r="171" spans="1:7" s="2" customFormat="1" ht="6.75" customHeight="1">
      <c r="A171" s="33"/>
      <c r="D171" s="3"/>
      <c r="F171" s="4"/>
      <c r="G171" s="35"/>
    </row>
    <row r="172" spans="1:7" s="2" customFormat="1" ht="15">
      <c r="A172" s="33"/>
      <c r="B172" s="199"/>
      <c r="C172" s="200"/>
      <c r="D172" s="201"/>
      <c r="F172" s="4"/>
      <c r="G172" s="35"/>
    </row>
    <row r="173" spans="1:7" s="2" customFormat="1" ht="15">
      <c r="A173" s="33"/>
      <c r="B173" s="202"/>
      <c r="C173" s="203"/>
      <c r="D173" s="204"/>
      <c r="F173" s="4"/>
      <c r="G173" s="35"/>
    </row>
    <row r="174" spans="1:7" s="2" customFormat="1" ht="15">
      <c r="A174" s="33"/>
      <c r="B174" s="202"/>
      <c r="C174" s="203"/>
      <c r="D174" s="204"/>
      <c r="F174" s="4"/>
      <c r="G174" s="35"/>
    </row>
    <row r="175" spans="1:7" s="2" customFormat="1" ht="15">
      <c r="A175" s="33"/>
      <c r="B175" s="202"/>
      <c r="C175" s="203"/>
      <c r="D175" s="204"/>
      <c r="F175" s="4"/>
      <c r="G175" s="35"/>
    </row>
    <row r="176" spans="1:7" s="2" customFormat="1" ht="15">
      <c r="A176" s="33"/>
      <c r="B176" s="202"/>
      <c r="C176" s="203"/>
      <c r="D176" s="204"/>
      <c r="F176" s="4"/>
      <c r="G176" s="35"/>
    </row>
    <row r="177" spans="1:7" s="2" customFormat="1" ht="15">
      <c r="A177" s="33"/>
      <c r="B177" s="202"/>
      <c r="C177" s="203"/>
      <c r="D177" s="204"/>
      <c r="F177" s="4"/>
      <c r="G177" s="35"/>
    </row>
    <row r="178" spans="1:7" s="2" customFormat="1" ht="15">
      <c r="A178" s="33"/>
      <c r="B178" s="205"/>
      <c r="C178" s="206"/>
      <c r="D178" s="207"/>
      <c r="F178" s="4"/>
      <c r="G178" s="35"/>
    </row>
    <row r="179" spans="1:7" s="2" customFormat="1" ht="6.75" customHeight="1" thickBot="1">
      <c r="A179" s="33"/>
      <c r="D179" s="3"/>
      <c r="F179" s="4"/>
      <c r="G179" s="35"/>
    </row>
    <row r="180" spans="1:7" s="2" customFormat="1" ht="13.5" thickBot="1">
      <c r="A180" s="33"/>
      <c r="B180" s="2" t="s">
        <v>23</v>
      </c>
      <c r="D180" s="3"/>
      <c r="E180" s="208" t="s">
        <v>2</v>
      </c>
      <c r="F180" s="53"/>
      <c r="G180" s="35"/>
    </row>
    <row r="181" spans="1:7" s="2" customFormat="1" ht="6.75" customHeight="1" thickBot="1">
      <c r="A181" s="33"/>
      <c r="D181" s="3"/>
      <c r="F181" s="4"/>
      <c r="G181" s="35"/>
    </row>
    <row r="182" spans="1:7" s="2" customFormat="1" ht="13.5" thickBot="1">
      <c r="A182" s="33"/>
      <c r="C182" s="34" t="s">
        <v>16</v>
      </c>
      <c r="D182" s="3"/>
      <c r="F182" s="17" t="str">
        <f>IF(F180=0," ",IF(F170="Yes",1,IF(F170="No",0,IF(F167/F180&gt;=1,1,IF(F167/F180&gt;=0.75,0.75,IF(F167/F180&gt;=0.5,0.5,IF(F167/F180&gt;=0.25,0.25,0)))))))</f>
        <v xml:space="preserve"> </v>
      </c>
      <c r="G182" s="35"/>
    </row>
    <row r="183" spans="1:7" s="2" customFormat="1" ht="15">
      <c r="A183" s="47"/>
      <c r="B183" s="48"/>
      <c r="C183" s="48"/>
      <c r="D183" s="49"/>
      <c r="E183" s="48"/>
      <c r="F183" s="50"/>
      <c r="G183" s="51"/>
    </row>
  </sheetData>
  <mergeCells count="6">
    <mergeCell ref="B172:D178"/>
    <mergeCell ref="B47:D53"/>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8"/>
  </sheetPr>
  <dimension ref="A1:G274"/>
  <sheetViews>
    <sheetView showGridLines="0" zoomScale="90" zoomScaleNormal="90" zoomScalePageLayoutView="90" workbookViewId="0" topLeftCell="D1">
      <selection activeCell="E271" activeCellId="52" sqref="E5 A9 A11 E18 E20 E24 E26 E30 E37 E39 E43 E50 E52 E56 E63 E65 E69 E76 E78 E82 E89 E91 E95 E102 E104 E108 E115 E117 E121 E129 E131 E136 E146 E154 E156 E161 E171 E179 E181 E186 E196 E204 E206 E211 E221 E229 E231 E236 E246 E254 E256 E261 E271"/>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40678</v>
      </c>
    </row>
    <row r="5" spans="1:6" s="125" customFormat="1" ht="13.5" thickBot="1">
      <c r="A5" s="124"/>
      <c r="D5" s="128" t="s">
        <v>157</v>
      </c>
      <c r="E5" s="208" t="s">
        <v>2</v>
      </c>
      <c r="F5" s="14" t="s">
        <v>230</v>
      </c>
    </row>
    <row r="6" ht="15">
      <c r="A6" s="63" t="s">
        <v>208</v>
      </c>
    </row>
    <row r="8" ht="14.25">
      <c r="A8" s="10" t="s">
        <v>1</v>
      </c>
    </row>
    <row r="9" spans="1:2" ht="14.25">
      <c r="A9" s="208" t="s">
        <v>2</v>
      </c>
      <c r="B9" s="13" t="s">
        <v>159</v>
      </c>
    </row>
    <row r="10" spans="1:2" ht="15" thickBot="1">
      <c r="A10" s="13" t="s">
        <v>160</v>
      </c>
      <c r="B10" s="13"/>
    </row>
    <row r="11" spans="1:7" s="2" customFormat="1" ht="13.5" thickBot="1">
      <c r="A11" s="208"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141</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8" t="s">
        <v>2</v>
      </c>
      <c r="F18" s="14"/>
      <c r="G18" s="35"/>
    </row>
    <row r="19" spans="1:7" s="2" customFormat="1" ht="13.5" thickBot="1">
      <c r="A19" s="33"/>
      <c r="C19" s="34"/>
      <c r="D19" s="3"/>
      <c r="F19" s="4"/>
      <c r="G19" s="35"/>
    </row>
    <row r="20" spans="1:7" s="2" customFormat="1" ht="13.5" thickBot="1">
      <c r="A20" s="33"/>
      <c r="B20" s="2" t="s">
        <v>11</v>
      </c>
      <c r="C20" s="34"/>
      <c r="D20" s="3"/>
      <c r="E20" s="208" t="s">
        <v>2</v>
      </c>
      <c r="F20" s="14"/>
      <c r="G20" s="35"/>
    </row>
    <row r="21" spans="1:7" s="76" customFormat="1" ht="15">
      <c r="A21" s="96"/>
      <c r="B21" s="63"/>
      <c r="C21" s="63"/>
      <c r="D21" s="75"/>
      <c r="F21" s="77"/>
      <c r="G21" s="78"/>
    </row>
    <row r="22" spans="1:7" s="76" customFormat="1" ht="15">
      <c r="A22" s="79"/>
      <c r="B22" s="80" t="s">
        <v>209</v>
      </c>
      <c r="C22" s="80"/>
      <c r="D22" s="75"/>
      <c r="G22" s="78"/>
    </row>
    <row r="23" spans="1:7" s="76" customFormat="1" ht="6.75" customHeight="1" thickBot="1">
      <c r="A23" s="79"/>
      <c r="B23" s="10"/>
      <c r="C23" s="80"/>
      <c r="D23" s="75"/>
      <c r="F23" s="77"/>
      <c r="G23" s="78"/>
    </row>
    <row r="24" spans="1:7" ht="13.5" thickBot="1">
      <c r="A24" s="85"/>
      <c r="B24" s="5" t="s">
        <v>34</v>
      </c>
      <c r="E24" s="208" t="s">
        <v>2</v>
      </c>
      <c r="F24" s="177"/>
      <c r="G24" s="86"/>
    </row>
    <row r="25" spans="1:7" ht="6.75" customHeight="1" thickBot="1">
      <c r="A25" s="85"/>
      <c r="G25" s="86"/>
    </row>
    <row r="26" spans="1:7" ht="13.5" thickBot="1">
      <c r="A26" s="85"/>
      <c r="B26" s="5" t="s">
        <v>35</v>
      </c>
      <c r="E26" s="208" t="s">
        <v>2</v>
      </c>
      <c r="F26" s="177"/>
      <c r="G26" s="86"/>
    </row>
    <row r="27" spans="1:7" ht="6.75" customHeight="1" thickBot="1">
      <c r="A27" s="85"/>
      <c r="G27" s="86"/>
    </row>
    <row r="28" spans="1:7" ht="13.5" thickBot="1">
      <c r="A28" s="85"/>
      <c r="C28" s="5" t="s">
        <v>192</v>
      </c>
      <c r="F28" s="15" t="str">
        <f>IF(F26&gt;0,F24/F26,IF(F31&gt;0,F31,"N/A"))</f>
        <v>N/A</v>
      </c>
      <c r="G28" s="86"/>
    </row>
    <row r="29" spans="1:7" ht="6.75" customHeight="1" thickBot="1">
      <c r="A29" s="85"/>
      <c r="G29" s="86"/>
    </row>
    <row r="30" spans="1:7" ht="13.5" thickBot="1">
      <c r="A30" s="85"/>
      <c r="B30" s="5" t="s">
        <v>193</v>
      </c>
      <c r="E30" s="208" t="s">
        <v>2</v>
      </c>
      <c r="F30" s="14"/>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76" customFormat="1" ht="15">
      <c r="A34" s="96"/>
      <c r="B34" s="63"/>
      <c r="C34" s="63"/>
      <c r="D34" s="75"/>
      <c r="F34" s="77"/>
      <c r="G34" s="78"/>
    </row>
    <row r="35" spans="1:7" s="76" customFormat="1" ht="15">
      <c r="A35" s="79"/>
      <c r="B35" s="80" t="s">
        <v>210</v>
      </c>
      <c r="C35" s="80"/>
      <c r="D35" s="75"/>
      <c r="G35" s="78"/>
    </row>
    <row r="36" spans="1:7" s="76" customFormat="1" ht="6.75" customHeight="1" thickBot="1">
      <c r="A36" s="79"/>
      <c r="B36" s="10"/>
      <c r="C36" s="80"/>
      <c r="D36" s="75"/>
      <c r="F36" s="77"/>
      <c r="G36" s="78"/>
    </row>
    <row r="37" spans="1:7" ht="13.5" thickBot="1">
      <c r="A37" s="85"/>
      <c r="B37" s="5" t="s">
        <v>34</v>
      </c>
      <c r="E37" s="208" t="s">
        <v>2</v>
      </c>
      <c r="F37" s="177"/>
      <c r="G37" s="86"/>
    </row>
    <row r="38" spans="1:7" ht="6.75" customHeight="1" thickBot="1">
      <c r="A38" s="85"/>
      <c r="G38" s="86"/>
    </row>
    <row r="39" spans="1:7" ht="13.5" thickBot="1">
      <c r="A39" s="85"/>
      <c r="B39" s="5" t="s">
        <v>35</v>
      </c>
      <c r="E39" s="208" t="s">
        <v>2</v>
      </c>
      <c r="F39" s="177"/>
      <c r="G39" s="86"/>
    </row>
    <row r="40" spans="1:7" ht="6.75" customHeight="1" thickBot="1">
      <c r="A40" s="85"/>
      <c r="G40" s="86"/>
    </row>
    <row r="41" spans="1:7" ht="13.5" thickBot="1">
      <c r="A41" s="85"/>
      <c r="C41" s="5" t="s">
        <v>192</v>
      </c>
      <c r="F41" s="15" t="str">
        <f>IF(F39&gt;0,F37/F39,IF(F44&gt;0,F44,"N/A"))</f>
        <v>N/A</v>
      </c>
      <c r="G41" s="86"/>
    </row>
    <row r="42" spans="1:7" ht="6.75" customHeight="1" thickBot="1">
      <c r="A42" s="85"/>
      <c r="G42" s="86"/>
    </row>
    <row r="43" spans="1:7" ht="13.5" thickBot="1">
      <c r="A43" s="85"/>
      <c r="B43" s="5" t="s">
        <v>193</v>
      </c>
      <c r="E43" s="208" t="s">
        <v>2</v>
      </c>
      <c r="F43" s="14"/>
      <c r="G43" s="86"/>
    </row>
    <row r="44" spans="1:7" ht="6.75" customHeight="1" thickBot="1">
      <c r="A44" s="85"/>
      <c r="G44" s="86"/>
    </row>
    <row r="45" spans="1:7" ht="13.5" thickBot="1">
      <c r="A45" s="85"/>
      <c r="C45" s="82" t="s">
        <v>16</v>
      </c>
      <c r="F45" s="17" t="str">
        <f>IF(F43=0,"",(F41/F43))</f>
        <v/>
      </c>
      <c r="G45" s="86"/>
    </row>
    <row r="46" spans="1:7" s="2" customFormat="1" ht="6.75" customHeight="1">
      <c r="A46" s="47"/>
      <c r="B46" s="48"/>
      <c r="C46" s="48"/>
      <c r="D46" s="49"/>
      <c r="E46" s="48"/>
      <c r="F46" s="50"/>
      <c r="G46" s="51"/>
    </row>
    <row r="47" spans="1:7" s="76" customFormat="1" ht="15">
      <c r="A47" s="96"/>
      <c r="B47" s="63"/>
      <c r="C47" s="63"/>
      <c r="D47" s="75"/>
      <c r="F47" s="77"/>
      <c r="G47" s="78"/>
    </row>
    <row r="48" spans="1:7" s="76" customFormat="1" ht="15">
      <c r="A48" s="79"/>
      <c r="B48" s="80" t="s">
        <v>211</v>
      </c>
      <c r="C48" s="80"/>
      <c r="D48" s="75"/>
      <c r="G48" s="78"/>
    </row>
    <row r="49" spans="1:7" s="76" customFormat="1" ht="6.75" customHeight="1" thickBot="1">
      <c r="A49" s="79"/>
      <c r="B49" s="10"/>
      <c r="C49" s="80"/>
      <c r="D49" s="75"/>
      <c r="F49" s="77"/>
      <c r="G49" s="78"/>
    </row>
    <row r="50" spans="1:7" ht="13.5" thickBot="1">
      <c r="A50" s="85"/>
      <c r="B50" s="5" t="s">
        <v>34</v>
      </c>
      <c r="E50" s="208" t="s">
        <v>2</v>
      </c>
      <c r="F50" s="177"/>
      <c r="G50" s="86"/>
    </row>
    <row r="51" spans="1:7" ht="6.75" customHeight="1" thickBot="1">
      <c r="A51" s="85"/>
      <c r="G51" s="86"/>
    </row>
    <row r="52" spans="1:7" ht="13.5" thickBot="1">
      <c r="A52" s="85"/>
      <c r="B52" s="5" t="s">
        <v>35</v>
      </c>
      <c r="E52" s="208" t="s">
        <v>2</v>
      </c>
      <c r="F52" s="177"/>
      <c r="G52" s="86"/>
    </row>
    <row r="53" spans="1:7" ht="6.75" customHeight="1" thickBot="1">
      <c r="A53" s="85"/>
      <c r="G53" s="86"/>
    </row>
    <row r="54" spans="1:7" ht="13.5" thickBot="1">
      <c r="A54" s="85"/>
      <c r="C54" s="5" t="s">
        <v>192</v>
      </c>
      <c r="F54" s="15" t="str">
        <f>IF(F52&gt;0,F50/F52,IF(F57&gt;0,F57,"N/A"))</f>
        <v>N/A</v>
      </c>
      <c r="G54" s="86"/>
    </row>
    <row r="55" spans="1:7" ht="6.75" customHeight="1" thickBot="1">
      <c r="A55" s="85"/>
      <c r="G55" s="86"/>
    </row>
    <row r="56" spans="1:7" ht="13.5" thickBot="1">
      <c r="A56" s="85"/>
      <c r="B56" s="5" t="s">
        <v>193</v>
      </c>
      <c r="E56" s="208" t="s">
        <v>2</v>
      </c>
      <c r="F56" s="14"/>
      <c r="G56" s="86"/>
    </row>
    <row r="57" spans="1:7" ht="6.75" customHeight="1" thickBot="1">
      <c r="A57" s="85"/>
      <c r="G57" s="86"/>
    </row>
    <row r="58" spans="1:7" ht="13.5" thickBot="1">
      <c r="A58" s="85"/>
      <c r="C58" s="82" t="s">
        <v>16</v>
      </c>
      <c r="F58" s="17" t="str">
        <f>IF(F56=0,"",(F54/F56))</f>
        <v/>
      </c>
      <c r="G58" s="86"/>
    </row>
    <row r="59" spans="1:7" s="2" customFormat="1" ht="6.75" customHeight="1">
      <c r="A59" s="47"/>
      <c r="B59" s="48"/>
      <c r="C59" s="48"/>
      <c r="D59" s="49"/>
      <c r="E59" s="48"/>
      <c r="F59" s="50"/>
      <c r="G59" s="51"/>
    </row>
    <row r="60" spans="1:7" s="76" customFormat="1" ht="15">
      <c r="A60" s="96"/>
      <c r="B60" s="63"/>
      <c r="C60" s="63"/>
      <c r="D60" s="75"/>
      <c r="F60" s="77"/>
      <c r="G60" s="78"/>
    </row>
    <row r="61" spans="1:7" s="76" customFormat="1" ht="15">
      <c r="A61" s="79"/>
      <c r="B61" s="80" t="s">
        <v>212</v>
      </c>
      <c r="C61" s="80"/>
      <c r="D61" s="75"/>
      <c r="G61" s="78"/>
    </row>
    <row r="62" spans="1:7" s="76" customFormat="1" ht="6.75" customHeight="1" thickBot="1">
      <c r="A62" s="79"/>
      <c r="B62" s="10"/>
      <c r="C62" s="80"/>
      <c r="D62" s="75"/>
      <c r="F62" s="77"/>
      <c r="G62" s="78"/>
    </row>
    <row r="63" spans="1:7" ht="13.5" thickBot="1">
      <c r="A63" s="85"/>
      <c r="B63" s="5" t="s">
        <v>34</v>
      </c>
      <c r="E63" s="208" t="s">
        <v>2</v>
      </c>
      <c r="F63" s="177"/>
      <c r="G63" s="86"/>
    </row>
    <row r="64" spans="1:7" ht="6.75" customHeight="1" thickBot="1">
      <c r="A64" s="85"/>
      <c r="G64" s="86"/>
    </row>
    <row r="65" spans="1:7" ht="13.5" thickBot="1">
      <c r="A65" s="85"/>
      <c r="B65" s="5" t="s">
        <v>35</v>
      </c>
      <c r="E65" s="208" t="s">
        <v>2</v>
      </c>
      <c r="F65" s="177"/>
      <c r="G65" s="86"/>
    </row>
    <row r="66" spans="1:7" ht="6.75" customHeight="1" thickBot="1">
      <c r="A66" s="85"/>
      <c r="G66" s="86"/>
    </row>
    <row r="67" spans="1:7" ht="13.5" thickBot="1">
      <c r="A67" s="85"/>
      <c r="C67" s="5" t="s">
        <v>192</v>
      </c>
      <c r="F67" s="15" t="str">
        <f>IF(F65&gt;0,F63/F65,IF(F70&gt;0,F70,"N/A"))</f>
        <v>N/A</v>
      </c>
      <c r="G67" s="86"/>
    </row>
    <row r="68" spans="1:7" ht="6.75" customHeight="1" thickBot="1">
      <c r="A68" s="85"/>
      <c r="G68" s="86"/>
    </row>
    <row r="69" spans="1:7" ht="13.5" thickBot="1">
      <c r="A69" s="85"/>
      <c r="B69" s="5" t="s">
        <v>193</v>
      </c>
      <c r="E69" s="208" t="s">
        <v>2</v>
      </c>
      <c r="F69" s="14"/>
      <c r="G69" s="86"/>
    </row>
    <row r="70" spans="1:7" ht="6.75" customHeight="1" thickBot="1">
      <c r="A70" s="85"/>
      <c r="G70" s="86"/>
    </row>
    <row r="71" spans="1:7" ht="13.5" thickBot="1">
      <c r="A71" s="85"/>
      <c r="C71" s="82" t="s">
        <v>16</v>
      </c>
      <c r="F71" s="17" t="str">
        <f>IF(F69=0,"",(F67/F69))</f>
        <v/>
      </c>
      <c r="G71" s="86"/>
    </row>
    <row r="72" spans="1:7" s="2" customFormat="1" ht="6.75" customHeight="1">
      <c r="A72" s="47"/>
      <c r="B72" s="48"/>
      <c r="C72" s="48"/>
      <c r="D72" s="49"/>
      <c r="E72" s="48"/>
      <c r="F72" s="50"/>
      <c r="G72" s="51"/>
    </row>
    <row r="73" spans="1:7" s="76" customFormat="1" ht="15">
      <c r="A73" s="96"/>
      <c r="B73" s="63"/>
      <c r="C73" s="63"/>
      <c r="D73" s="75"/>
      <c r="F73" s="77"/>
      <c r="G73" s="78"/>
    </row>
    <row r="74" spans="1:7" s="76" customFormat="1" ht="15">
      <c r="A74" s="79"/>
      <c r="B74" s="80" t="s">
        <v>213</v>
      </c>
      <c r="C74" s="80"/>
      <c r="D74" s="75"/>
      <c r="G74" s="78"/>
    </row>
    <row r="75" spans="1:7" s="76" customFormat="1" ht="6.75" customHeight="1" thickBot="1">
      <c r="A75" s="79"/>
      <c r="B75" s="10"/>
      <c r="C75" s="80"/>
      <c r="D75" s="75"/>
      <c r="F75" s="77"/>
      <c r="G75" s="78"/>
    </row>
    <row r="76" spans="1:7" ht="13.5" thickBot="1">
      <c r="A76" s="85"/>
      <c r="B76" s="5" t="s">
        <v>34</v>
      </c>
      <c r="E76" s="208" t="s">
        <v>2</v>
      </c>
      <c r="F76" s="177"/>
      <c r="G76" s="86"/>
    </row>
    <row r="77" spans="1:7" ht="6.75" customHeight="1" thickBot="1">
      <c r="A77" s="85"/>
      <c r="G77" s="86"/>
    </row>
    <row r="78" spans="1:7" ht="13.5" thickBot="1">
      <c r="A78" s="85"/>
      <c r="B78" s="5" t="s">
        <v>35</v>
      </c>
      <c r="E78" s="208" t="s">
        <v>2</v>
      </c>
      <c r="F78" s="177"/>
      <c r="G78" s="86"/>
    </row>
    <row r="79" spans="1:7" ht="6.75" customHeight="1" thickBot="1">
      <c r="A79" s="85"/>
      <c r="G79" s="86"/>
    </row>
    <row r="80" spans="1:7" ht="13.5" thickBot="1">
      <c r="A80" s="85"/>
      <c r="C80" s="5" t="s">
        <v>192</v>
      </c>
      <c r="F80" s="15" t="str">
        <f>IF(F78&gt;0,F76/F78,IF(F83&gt;0,F83,"N/A"))</f>
        <v>N/A</v>
      </c>
      <c r="G80" s="86"/>
    </row>
    <row r="81" spans="1:7" ht="6.75" customHeight="1" thickBot="1">
      <c r="A81" s="85"/>
      <c r="G81" s="86"/>
    </row>
    <row r="82" spans="1:7" ht="13.5" thickBot="1">
      <c r="A82" s="85"/>
      <c r="B82" s="5" t="s">
        <v>193</v>
      </c>
      <c r="E82" s="208" t="s">
        <v>2</v>
      </c>
      <c r="F82" s="14"/>
      <c r="G82" s="86"/>
    </row>
    <row r="83" spans="1:7" ht="6.75" customHeight="1" thickBot="1">
      <c r="A83" s="85"/>
      <c r="G83" s="86"/>
    </row>
    <row r="84" spans="1:7" ht="13.5" thickBot="1">
      <c r="A84" s="85"/>
      <c r="C84" s="82" t="s">
        <v>16</v>
      </c>
      <c r="F84" s="17" t="str">
        <f>IF(F82=0,"",(F80/F82))</f>
        <v/>
      </c>
      <c r="G84" s="86"/>
    </row>
    <row r="85" spans="1:7" s="2" customFormat="1" ht="6.75" customHeight="1">
      <c r="A85" s="47"/>
      <c r="B85" s="48"/>
      <c r="C85" s="48"/>
      <c r="D85" s="49"/>
      <c r="E85" s="48"/>
      <c r="F85" s="50"/>
      <c r="G85" s="51"/>
    </row>
    <row r="86" spans="1:7" s="76" customFormat="1" ht="15">
      <c r="A86" s="96"/>
      <c r="B86" s="63"/>
      <c r="C86" s="63"/>
      <c r="D86" s="75"/>
      <c r="F86" s="77"/>
      <c r="G86" s="78"/>
    </row>
    <row r="87" spans="1:7" s="76" customFormat="1" ht="15">
      <c r="A87" s="79"/>
      <c r="B87" s="80" t="s">
        <v>214</v>
      </c>
      <c r="C87" s="80"/>
      <c r="D87" s="75"/>
      <c r="G87" s="78"/>
    </row>
    <row r="88" spans="1:7" s="76" customFormat="1" ht="6.75" customHeight="1" thickBot="1">
      <c r="A88" s="79"/>
      <c r="B88" s="10"/>
      <c r="C88" s="80"/>
      <c r="D88" s="75"/>
      <c r="F88" s="77"/>
      <c r="G88" s="78"/>
    </row>
    <row r="89" spans="1:7" ht="13.5" thickBot="1">
      <c r="A89" s="85"/>
      <c r="B89" s="5" t="s">
        <v>34</v>
      </c>
      <c r="E89" s="208" t="s">
        <v>2</v>
      </c>
      <c r="F89" s="177"/>
      <c r="G89" s="86"/>
    </row>
    <row r="90" spans="1:7" ht="6.75" customHeight="1" thickBot="1">
      <c r="A90" s="85"/>
      <c r="G90" s="86"/>
    </row>
    <row r="91" spans="1:7" ht="13.5" thickBot="1">
      <c r="A91" s="85"/>
      <c r="B91" s="5" t="s">
        <v>35</v>
      </c>
      <c r="E91" s="208" t="s">
        <v>2</v>
      </c>
      <c r="F91" s="177"/>
      <c r="G91" s="86"/>
    </row>
    <row r="92" spans="1:7" ht="6.75" customHeight="1" thickBot="1">
      <c r="A92" s="85"/>
      <c r="G92" s="86"/>
    </row>
    <row r="93" spans="1:7" ht="13.5" thickBot="1">
      <c r="A93" s="85"/>
      <c r="C93" s="5" t="s">
        <v>192</v>
      </c>
      <c r="F93" s="15" t="str">
        <f>IF(F91&gt;0,F89/F91,IF(F96&gt;0,F96,"N/A"))</f>
        <v>N/A</v>
      </c>
      <c r="G93" s="86"/>
    </row>
    <row r="94" spans="1:7" ht="6.75" customHeight="1" thickBot="1">
      <c r="A94" s="85"/>
      <c r="G94" s="86"/>
    </row>
    <row r="95" spans="1:7" ht="13.5" thickBot="1">
      <c r="A95" s="85"/>
      <c r="B95" s="5" t="s">
        <v>193</v>
      </c>
      <c r="E95" s="208" t="s">
        <v>2</v>
      </c>
      <c r="F95" s="14"/>
      <c r="G95" s="86"/>
    </row>
    <row r="96" spans="1:7" ht="6.75" customHeight="1" thickBot="1">
      <c r="A96" s="85"/>
      <c r="G96" s="86"/>
    </row>
    <row r="97" spans="1:7" ht="13.5" thickBot="1">
      <c r="A97" s="85"/>
      <c r="C97" s="82" t="s">
        <v>16</v>
      </c>
      <c r="F97" s="17" t="str">
        <f>IF(F95=0,"",(F93/F95))</f>
        <v/>
      </c>
      <c r="G97" s="86"/>
    </row>
    <row r="98" spans="1:7" s="2" customFormat="1" ht="6.75" customHeight="1">
      <c r="A98" s="47"/>
      <c r="B98" s="48"/>
      <c r="C98" s="48"/>
      <c r="D98" s="49"/>
      <c r="E98" s="48"/>
      <c r="F98" s="50"/>
      <c r="G98" s="51"/>
    </row>
    <row r="99" spans="1:7" s="76" customFormat="1" ht="15">
      <c r="A99" s="96"/>
      <c r="B99" s="63"/>
      <c r="C99" s="63"/>
      <c r="D99" s="75"/>
      <c r="F99" s="77"/>
      <c r="G99" s="78"/>
    </row>
    <row r="100" spans="1:7" s="76" customFormat="1" ht="15">
      <c r="A100" s="79"/>
      <c r="B100" s="80" t="s">
        <v>215</v>
      </c>
      <c r="C100" s="80"/>
      <c r="D100" s="75"/>
      <c r="G100" s="78"/>
    </row>
    <row r="101" spans="1:7" s="76" customFormat="1" ht="6.75" customHeight="1" thickBot="1">
      <c r="A101" s="79"/>
      <c r="B101" s="10"/>
      <c r="C101" s="80"/>
      <c r="D101" s="75"/>
      <c r="F101" s="77"/>
      <c r="G101" s="78"/>
    </row>
    <row r="102" spans="1:7" ht="13.5" thickBot="1">
      <c r="A102" s="85"/>
      <c r="B102" s="5" t="s">
        <v>34</v>
      </c>
      <c r="E102" s="208" t="s">
        <v>2</v>
      </c>
      <c r="F102" s="177"/>
      <c r="G102" s="86"/>
    </row>
    <row r="103" spans="1:7" ht="6.75" customHeight="1" thickBot="1">
      <c r="A103" s="85"/>
      <c r="G103" s="86"/>
    </row>
    <row r="104" spans="1:7" ht="13.5" thickBot="1">
      <c r="A104" s="85"/>
      <c r="B104" s="5" t="s">
        <v>35</v>
      </c>
      <c r="E104" s="208" t="s">
        <v>2</v>
      </c>
      <c r="F104" s="177"/>
      <c r="G104" s="86"/>
    </row>
    <row r="105" spans="1:7" ht="6.75" customHeight="1" thickBot="1">
      <c r="A105" s="85"/>
      <c r="G105" s="86"/>
    </row>
    <row r="106" spans="1:7" ht="13.5" thickBot="1">
      <c r="A106" s="85"/>
      <c r="C106" s="5" t="s">
        <v>192</v>
      </c>
      <c r="F106" s="15" t="str">
        <f>IF(F104&gt;0,F102/F104,IF(F109&gt;0,F109,"N/A"))</f>
        <v>N/A</v>
      </c>
      <c r="G106" s="86"/>
    </row>
    <row r="107" spans="1:7" ht="6.75" customHeight="1" thickBot="1">
      <c r="A107" s="85"/>
      <c r="G107" s="86"/>
    </row>
    <row r="108" spans="1:7" ht="13.5" thickBot="1">
      <c r="A108" s="85"/>
      <c r="B108" s="5" t="s">
        <v>193</v>
      </c>
      <c r="E108" s="208" t="s">
        <v>2</v>
      </c>
      <c r="F108" s="14"/>
      <c r="G108" s="86"/>
    </row>
    <row r="109" spans="1:7" ht="6.75" customHeight="1" thickBot="1">
      <c r="A109" s="85"/>
      <c r="G109" s="86"/>
    </row>
    <row r="110" spans="1:7" ht="13.5" thickBot="1">
      <c r="A110" s="85"/>
      <c r="C110" s="82" t="s">
        <v>16</v>
      </c>
      <c r="F110" s="17" t="str">
        <f>IF(F108=0,"",(F106/F108))</f>
        <v/>
      </c>
      <c r="G110" s="86"/>
    </row>
    <row r="111" spans="1:7" s="2" customFormat="1" ht="6.75" customHeight="1">
      <c r="A111" s="47"/>
      <c r="B111" s="48"/>
      <c r="C111" s="48"/>
      <c r="D111" s="49"/>
      <c r="E111" s="48"/>
      <c r="F111" s="50"/>
      <c r="G111" s="51"/>
    </row>
    <row r="112" spans="1:7" s="76" customFormat="1" ht="12.75" customHeight="1">
      <c r="A112" s="79"/>
      <c r="B112" s="10"/>
      <c r="C112" s="10"/>
      <c r="D112" s="75"/>
      <c r="F112" s="77"/>
      <c r="G112" s="78"/>
    </row>
    <row r="113" spans="1:7" s="76" customFormat="1" ht="15">
      <c r="A113" s="79"/>
      <c r="B113" s="80" t="s">
        <v>216</v>
      </c>
      <c r="C113" s="80"/>
      <c r="D113" s="75"/>
      <c r="G113" s="78"/>
    </row>
    <row r="114" spans="1:7" s="76" customFormat="1" ht="6.75" customHeight="1" thickBot="1">
      <c r="A114" s="79"/>
      <c r="B114" s="10"/>
      <c r="C114" s="80"/>
      <c r="D114" s="75"/>
      <c r="F114" s="77"/>
      <c r="G114" s="78"/>
    </row>
    <row r="115" spans="1:7" ht="13.5" thickBot="1">
      <c r="A115" s="85"/>
      <c r="B115" s="5" t="s">
        <v>34</v>
      </c>
      <c r="E115" s="208" t="s">
        <v>2</v>
      </c>
      <c r="F115" s="177"/>
      <c r="G115" s="86"/>
    </row>
    <row r="116" spans="1:7" ht="6.75" customHeight="1" thickBot="1">
      <c r="A116" s="85"/>
      <c r="G116" s="86"/>
    </row>
    <row r="117" spans="1:7" ht="13.5" thickBot="1">
      <c r="A117" s="85"/>
      <c r="B117" s="5" t="s">
        <v>35</v>
      </c>
      <c r="E117" s="208" t="s">
        <v>2</v>
      </c>
      <c r="F117" s="177"/>
      <c r="G117" s="86"/>
    </row>
    <row r="118" spans="1:7" ht="6.75" customHeight="1" thickBot="1">
      <c r="A118" s="85"/>
      <c r="G118" s="86"/>
    </row>
    <row r="119" spans="1:7" ht="13.5" thickBot="1">
      <c r="A119" s="85"/>
      <c r="C119" s="5" t="s">
        <v>217</v>
      </c>
      <c r="F119" s="15" t="str">
        <f>IF(F117&gt;0,F115/F117,IF(F122&gt;0,F122,"N/A"))</f>
        <v>N/A</v>
      </c>
      <c r="G119" s="86"/>
    </row>
    <row r="120" spans="1:7" ht="6.75" customHeight="1" thickBot="1">
      <c r="A120" s="85"/>
      <c r="G120" s="86"/>
    </row>
    <row r="121" spans="1:7" ht="13.5" thickBot="1">
      <c r="A121" s="85"/>
      <c r="B121" s="5" t="s">
        <v>193</v>
      </c>
      <c r="E121" s="208" t="s">
        <v>2</v>
      </c>
      <c r="F121" s="14"/>
      <c r="G121" s="86"/>
    </row>
    <row r="122" spans="1:7" ht="6.75" customHeight="1" thickBot="1">
      <c r="A122" s="85"/>
      <c r="G122" s="86"/>
    </row>
    <row r="123" spans="1:7" ht="13.5" thickBot="1">
      <c r="A123" s="85"/>
      <c r="C123" s="82" t="s">
        <v>16</v>
      </c>
      <c r="F123" s="17" t="str">
        <f>IF(F121=0,"",(F119/F121))</f>
        <v/>
      </c>
      <c r="G123" s="86"/>
    </row>
    <row r="124" spans="1:7" s="2" customFormat="1" ht="6.75" customHeight="1">
      <c r="A124" s="47"/>
      <c r="B124" s="48"/>
      <c r="C124" s="48"/>
      <c r="D124" s="49"/>
      <c r="E124" s="48"/>
      <c r="F124" s="50"/>
      <c r="G124" s="51"/>
    </row>
    <row r="125" spans="1:7" s="2" customFormat="1" ht="6.75" customHeight="1">
      <c r="A125" s="33"/>
      <c r="D125" s="3"/>
      <c r="F125" s="4"/>
      <c r="G125" s="35"/>
    </row>
    <row r="126" spans="1:7" s="32" customFormat="1" ht="15">
      <c r="A126" s="39"/>
      <c r="B126" s="40" t="s">
        <v>196</v>
      </c>
      <c r="C126" s="40"/>
      <c r="D126" s="37"/>
      <c r="G126" s="38"/>
    </row>
    <row r="127" spans="1:7" s="44" customFormat="1" ht="12">
      <c r="A127" s="41"/>
      <c r="B127" s="171"/>
      <c r="C127" s="42"/>
      <c r="D127" s="43" t="s">
        <v>162</v>
      </c>
      <c r="F127" s="45"/>
      <c r="G127" s="46"/>
    </row>
    <row r="128" spans="1:7" s="32" customFormat="1" ht="6.75" customHeight="1" thickBot="1">
      <c r="A128" s="39"/>
      <c r="B128" s="16"/>
      <c r="C128" s="40"/>
      <c r="D128" s="52"/>
      <c r="F128" s="18"/>
      <c r="G128" s="38"/>
    </row>
    <row r="129" spans="1:7" s="2" customFormat="1" ht="13.5" thickBot="1">
      <c r="A129" s="33"/>
      <c r="B129" s="2" t="s">
        <v>19</v>
      </c>
      <c r="D129" s="3"/>
      <c r="E129" s="208" t="s">
        <v>2</v>
      </c>
      <c r="F129" s="177"/>
      <c r="G129" s="35"/>
    </row>
    <row r="130" spans="1:7" s="2" customFormat="1" ht="6.75" customHeight="1" thickBot="1">
      <c r="A130" s="33"/>
      <c r="D130" s="3"/>
      <c r="F130" s="4"/>
      <c r="G130" s="35"/>
    </row>
    <row r="131" spans="1:7" s="2" customFormat="1" ht="13.5" thickBot="1">
      <c r="A131" s="33"/>
      <c r="B131" s="2" t="s">
        <v>20</v>
      </c>
      <c r="D131" s="3"/>
      <c r="E131" s="208" t="s">
        <v>2</v>
      </c>
      <c r="F131" s="177"/>
      <c r="G131" s="35"/>
    </row>
    <row r="132" spans="1:7" s="2" customFormat="1" ht="6.75" customHeight="1" thickBot="1">
      <c r="A132" s="33"/>
      <c r="D132" s="3"/>
      <c r="F132" s="4"/>
      <c r="G132" s="35"/>
    </row>
    <row r="133" spans="1:7" s="2" customFormat="1" ht="13.5" thickBot="1">
      <c r="A133" s="33"/>
      <c r="C133" s="2" t="s">
        <v>14</v>
      </c>
      <c r="D133" s="3"/>
      <c r="F133" s="15" t="str">
        <f>IF(F131&gt;0,F129/F131,IF(F136&gt;0,F136,"N/A"))</f>
        <v>N/A</v>
      </c>
      <c r="G133" s="35"/>
    </row>
    <row r="134" spans="1:7" s="2" customFormat="1" ht="6.75" customHeight="1">
      <c r="A134" s="33"/>
      <c r="D134" s="3"/>
      <c r="F134" s="4"/>
      <c r="G134" s="35"/>
    </row>
    <row r="135" spans="1:7" s="2" customFormat="1" ht="13.5" thickBot="1">
      <c r="A135" s="33"/>
      <c r="B135" s="2" t="s">
        <v>21</v>
      </c>
      <c r="D135" s="3"/>
      <c r="F135" s="4"/>
      <c r="G135" s="35"/>
    </row>
    <row r="136" spans="1:7" s="2" customFormat="1" ht="13.5" thickBot="1">
      <c r="A136" s="33"/>
      <c r="B136" s="2" t="s">
        <v>22</v>
      </c>
      <c r="D136" s="3"/>
      <c r="E136" s="208" t="s">
        <v>2</v>
      </c>
      <c r="F136" s="14"/>
      <c r="G136" s="35"/>
    </row>
    <row r="137" spans="1:7" s="2" customFormat="1" ht="6.75" customHeight="1">
      <c r="A137" s="33"/>
      <c r="D137" s="3"/>
      <c r="F137" s="4"/>
      <c r="G137" s="35"/>
    </row>
    <row r="138" spans="1:7" s="2" customFormat="1" ht="15">
      <c r="A138" s="33"/>
      <c r="B138" s="199"/>
      <c r="C138" s="200"/>
      <c r="D138" s="201"/>
      <c r="F138" s="4"/>
      <c r="G138" s="35"/>
    </row>
    <row r="139" spans="1:7" s="2" customFormat="1" ht="15">
      <c r="A139" s="33"/>
      <c r="B139" s="202"/>
      <c r="C139" s="203"/>
      <c r="D139" s="204"/>
      <c r="F139" s="4"/>
      <c r="G139" s="35"/>
    </row>
    <row r="140" spans="1:7" s="2" customFormat="1" ht="15">
      <c r="A140" s="33"/>
      <c r="B140" s="202"/>
      <c r="C140" s="203"/>
      <c r="D140" s="204"/>
      <c r="F140" s="4"/>
      <c r="G140" s="35"/>
    </row>
    <row r="141" spans="1:7" s="2" customFormat="1" ht="15">
      <c r="A141" s="33"/>
      <c r="B141" s="202"/>
      <c r="C141" s="203"/>
      <c r="D141" s="204"/>
      <c r="F141" s="4"/>
      <c r="G141" s="35"/>
    </row>
    <row r="142" spans="1:7" s="2" customFormat="1" ht="15">
      <c r="A142" s="33"/>
      <c r="B142" s="202"/>
      <c r="C142" s="203"/>
      <c r="D142" s="204"/>
      <c r="F142" s="4"/>
      <c r="G142" s="35"/>
    </row>
    <row r="143" spans="1:7" s="2" customFormat="1" ht="15">
      <c r="A143" s="33"/>
      <c r="B143" s="202"/>
      <c r="C143" s="203"/>
      <c r="D143" s="204"/>
      <c r="F143" s="4"/>
      <c r="G143" s="35"/>
    </row>
    <row r="144" spans="1:7" s="2" customFormat="1" ht="15">
      <c r="A144" s="33"/>
      <c r="B144" s="205"/>
      <c r="C144" s="206"/>
      <c r="D144" s="207"/>
      <c r="F144" s="4"/>
      <c r="G144" s="35"/>
    </row>
    <row r="145" spans="1:7" s="2" customFormat="1" ht="6.75" customHeight="1" thickBot="1">
      <c r="A145" s="33"/>
      <c r="D145" s="3"/>
      <c r="F145" s="4"/>
      <c r="G145" s="35"/>
    </row>
    <row r="146" spans="1:7" s="2" customFormat="1" ht="13.5" thickBot="1">
      <c r="A146" s="33"/>
      <c r="B146" s="2" t="s">
        <v>23</v>
      </c>
      <c r="D146" s="3"/>
      <c r="E146" s="208" t="s">
        <v>2</v>
      </c>
      <c r="F146" s="53"/>
      <c r="G146" s="35"/>
    </row>
    <row r="147" spans="1:7" s="2" customFormat="1" ht="6.75" customHeight="1" thickBot="1">
      <c r="A147" s="33"/>
      <c r="D147" s="3"/>
      <c r="F147" s="4"/>
      <c r="G147" s="35"/>
    </row>
    <row r="148" spans="1:7" s="2" customFormat="1" ht="13.5" thickBot="1">
      <c r="A148" s="33"/>
      <c r="C148" s="34" t="s">
        <v>16</v>
      </c>
      <c r="D148" s="3"/>
      <c r="F148" s="17" t="str">
        <f>IF(F146=0," ",IF(F136="Yes",1,IF(F136="No",0,IF(F133/F146&gt;=1,1,IF(F133/F146&gt;=0.75,0.75,IF(F133/F146&gt;=0.5,0.5,IF(F133/F146&gt;=0.25,0.25,0)))))))</f>
        <v xml:space="preserve"> </v>
      </c>
      <c r="G148" s="35"/>
    </row>
    <row r="149" spans="1:7" s="2" customFormat="1" ht="6.75" customHeight="1">
      <c r="A149" s="47"/>
      <c r="B149" s="48"/>
      <c r="C149" s="48"/>
      <c r="D149" s="49"/>
      <c r="E149" s="48"/>
      <c r="F149" s="50"/>
      <c r="G149" s="51"/>
    </row>
    <row r="150" spans="1:7" s="32" customFormat="1" ht="15">
      <c r="A150" s="26"/>
      <c r="B150" s="27"/>
      <c r="C150" s="27"/>
      <c r="D150" s="28"/>
      <c r="E150" s="29"/>
      <c r="F150" s="30"/>
      <c r="G150" s="31"/>
    </row>
    <row r="151" spans="1:7" s="32" customFormat="1" ht="15">
      <c r="A151" s="39"/>
      <c r="B151" s="40" t="s">
        <v>196</v>
      </c>
      <c r="C151" s="40"/>
      <c r="D151" s="37"/>
      <c r="G151" s="38"/>
    </row>
    <row r="152" spans="1:7" s="44" customFormat="1" ht="12">
      <c r="A152" s="41"/>
      <c r="B152" s="171"/>
      <c r="C152" s="42"/>
      <c r="D152" s="43" t="s">
        <v>162</v>
      </c>
      <c r="F152" s="45"/>
      <c r="G152" s="46"/>
    </row>
    <row r="153" spans="1:7" s="32" customFormat="1" ht="6.75" customHeight="1" thickBot="1">
      <c r="A153" s="39"/>
      <c r="B153" s="16"/>
      <c r="C153" s="40"/>
      <c r="D153" s="52"/>
      <c r="F153" s="18"/>
      <c r="G153" s="38"/>
    </row>
    <row r="154" spans="1:7" s="2" customFormat="1" ht="13.5" thickBot="1">
      <c r="A154" s="33"/>
      <c r="B154" s="2" t="s">
        <v>19</v>
      </c>
      <c r="D154" s="3"/>
      <c r="E154" s="208" t="s">
        <v>2</v>
      </c>
      <c r="F154" s="177"/>
      <c r="G154" s="35"/>
    </row>
    <row r="155" spans="1:7" s="2" customFormat="1" ht="6.75" customHeight="1" thickBot="1">
      <c r="A155" s="33"/>
      <c r="D155" s="3"/>
      <c r="F155" s="4"/>
      <c r="G155" s="35"/>
    </row>
    <row r="156" spans="1:7" s="2" customFormat="1" ht="13.5" thickBot="1">
      <c r="A156" s="33"/>
      <c r="B156" s="2" t="s">
        <v>20</v>
      </c>
      <c r="D156" s="3"/>
      <c r="E156" s="208" t="s">
        <v>2</v>
      </c>
      <c r="F156" s="177"/>
      <c r="G156" s="35"/>
    </row>
    <row r="157" spans="1:7" s="2" customFormat="1" ht="6.75" customHeight="1" thickBot="1">
      <c r="A157" s="33"/>
      <c r="D157" s="3"/>
      <c r="F157" s="4"/>
      <c r="G157" s="35"/>
    </row>
    <row r="158" spans="1:7" s="2" customFormat="1" ht="13.5" thickBot="1">
      <c r="A158" s="33"/>
      <c r="C158" s="2" t="s">
        <v>14</v>
      </c>
      <c r="D158" s="3"/>
      <c r="F158" s="15" t="str">
        <f>IF(F156&gt;0,F154/F156,IF(F161&gt;0,F161,"N/A"))</f>
        <v>N/A</v>
      </c>
      <c r="G158" s="35"/>
    </row>
    <row r="159" spans="1:7" s="2" customFormat="1" ht="6.75" customHeight="1">
      <c r="A159" s="33"/>
      <c r="D159" s="3"/>
      <c r="F159" s="4"/>
      <c r="G159" s="35"/>
    </row>
    <row r="160" spans="1:7" s="2" customFormat="1" ht="13.5" thickBot="1">
      <c r="A160" s="33"/>
      <c r="B160" s="2" t="s">
        <v>21</v>
      </c>
      <c r="D160" s="3"/>
      <c r="F160" s="4"/>
      <c r="G160" s="35"/>
    </row>
    <row r="161" spans="1:7" s="2" customFormat="1" ht="13.5" thickBot="1">
      <c r="A161" s="33"/>
      <c r="B161" s="2" t="s">
        <v>22</v>
      </c>
      <c r="D161" s="3"/>
      <c r="E161" s="208" t="s">
        <v>2</v>
      </c>
      <c r="F161" s="14"/>
      <c r="G161" s="35"/>
    </row>
    <row r="162" spans="1:7" s="2" customFormat="1" ht="6.75" customHeight="1">
      <c r="A162" s="33"/>
      <c r="D162" s="3"/>
      <c r="F162" s="4"/>
      <c r="G162" s="35"/>
    </row>
    <row r="163" spans="1:7" s="2" customFormat="1" ht="15">
      <c r="A163" s="33"/>
      <c r="B163" s="199"/>
      <c r="C163" s="200"/>
      <c r="D163" s="201"/>
      <c r="F163" s="4"/>
      <c r="G163" s="35"/>
    </row>
    <row r="164" spans="1:7" s="2" customFormat="1" ht="15">
      <c r="A164" s="33"/>
      <c r="B164" s="202"/>
      <c r="C164" s="203"/>
      <c r="D164" s="204"/>
      <c r="F164" s="4"/>
      <c r="G164" s="35"/>
    </row>
    <row r="165" spans="1:7" s="2" customFormat="1" ht="15">
      <c r="A165" s="33"/>
      <c r="B165" s="202"/>
      <c r="C165" s="203"/>
      <c r="D165" s="204"/>
      <c r="F165" s="4"/>
      <c r="G165" s="35"/>
    </row>
    <row r="166" spans="1:7" s="2" customFormat="1" ht="15">
      <c r="A166" s="33"/>
      <c r="B166" s="202"/>
      <c r="C166" s="203"/>
      <c r="D166" s="204"/>
      <c r="F166" s="4"/>
      <c r="G166" s="35"/>
    </row>
    <row r="167" spans="1:7" s="2" customFormat="1" ht="15">
      <c r="A167" s="33"/>
      <c r="B167" s="202"/>
      <c r="C167" s="203"/>
      <c r="D167" s="204"/>
      <c r="F167" s="4"/>
      <c r="G167" s="35"/>
    </row>
    <row r="168" spans="1:7" s="2" customFormat="1" ht="15">
      <c r="A168" s="33"/>
      <c r="B168" s="202"/>
      <c r="C168" s="203"/>
      <c r="D168" s="204"/>
      <c r="F168" s="4"/>
      <c r="G168" s="35"/>
    </row>
    <row r="169" spans="1:7" s="2" customFormat="1" ht="15">
      <c r="A169" s="33"/>
      <c r="B169" s="205"/>
      <c r="C169" s="206"/>
      <c r="D169" s="207"/>
      <c r="F169" s="4"/>
      <c r="G169" s="35"/>
    </row>
    <row r="170" spans="1:7" s="2" customFormat="1" ht="6.75" customHeight="1" thickBot="1">
      <c r="A170" s="33"/>
      <c r="D170" s="3"/>
      <c r="F170" s="4"/>
      <c r="G170" s="35"/>
    </row>
    <row r="171" spans="1:7" s="2" customFormat="1" ht="13.5" thickBot="1">
      <c r="A171" s="33"/>
      <c r="B171" s="2" t="s">
        <v>23</v>
      </c>
      <c r="D171" s="3"/>
      <c r="E171" s="208" t="s">
        <v>2</v>
      </c>
      <c r="F171" s="53"/>
      <c r="G171" s="35"/>
    </row>
    <row r="172" spans="1:7" s="2" customFormat="1" ht="6.75" customHeight="1" thickBot="1">
      <c r="A172" s="33"/>
      <c r="D172" s="3"/>
      <c r="F172" s="4"/>
      <c r="G172" s="35"/>
    </row>
    <row r="173" spans="1:7" s="2" customFormat="1" ht="13.5" thickBot="1">
      <c r="A173" s="33"/>
      <c r="C173" s="34" t="s">
        <v>16</v>
      </c>
      <c r="D173" s="3"/>
      <c r="F173" s="17" t="str">
        <f>IF(F171=0," ",IF(F161="Yes",1,IF(F161="No",0,IF(F158/F171&gt;=1,1,IF(F158/F171&gt;=0.75,0.75,IF(F158/F171&gt;=0.5,0.5,IF(F158/F171&gt;=0.25,0.25,0)))))))</f>
        <v xml:space="preserve"> </v>
      </c>
      <c r="G173" s="35"/>
    </row>
    <row r="174" spans="1:7" s="2" customFormat="1" ht="6.75" customHeight="1">
      <c r="A174" s="47"/>
      <c r="B174" s="48"/>
      <c r="C174" s="48"/>
      <c r="D174" s="49"/>
      <c r="E174" s="48"/>
      <c r="F174" s="50"/>
      <c r="G174" s="51"/>
    </row>
    <row r="175" spans="1:7" s="32" customFormat="1" ht="15">
      <c r="A175" s="26"/>
      <c r="B175" s="27"/>
      <c r="C175" s="27"/>
      <c r="D175" s="28"/>
      <c r="E175" s="29"/>
      <c r="F175" s="30"/>
      <c r="G175" s="31"/>
    </row>
    <row r="176" spans="1:7" s="32" customFormat="1" ht="15">
      <c r="A176" s="39"/>
      <c r="B176" s="40" t="s">
        <v>196</v>
      </c>
      <c r="C176" s="40"/>
      <c r="D176" s="37"/>
      <c r="G176" s="38"/>
    </row>
    <row r="177" spans="1:7" s="44" customFormat="1" ht="12">
      <c r="A177" s="41"/>
      <c r="B177" s="171"/>
      <c r="C177" s="42"/>
      <c r="D177" s="43" t="s">
        <v>162</v>
      </c>
      <c r="F177" s="45"/>
      <c r="G177" s="46"/>
    </row>
    <row r="178" spans="1:7" s="32" customFormat="1" ht="6.75" customHeight="1" thickBot="1">
      <c r="A178" s="39"/>
      <c r="B178" s="16"/>
      <c r="C178" s="40"/>
      <c r="D178" s="52"/>
      <c r="F178" s="18"/>
      <c r="G178" s="38"/>
    </row>
    <row r="179" spans="1:7" s="2" customFormat="1" ht="13.5" thickBot="1">
      <c r="A179" s="33"/>
      <c r="B179" s="2" t="s">
        <v>19</v>
      </c>
      <c r="D179" s="3"/>
      <c r="E179" s="208" t="s">
        <v>2</v>
      </c>
      <c r="F179" s="177"/>
      <c r="G179" s="35"/>
    </row>
    <row r="180" spans="1:7" s="2" customFormat="1" ht="6.75" customHeight="1" thickBot="1">
      <c r="A180" s="33"/>
      <c r="D180" s="3"/>
      <c r="F180" s="4"/>
      <c r="G180" s="35"/>
    </row>
    <row r="181" spans="1:7" s="2" customFormat="1" ht="13.5" thickBot="1">
      <c r="A181" s="33"/>
      <c r="B181" s="2" t="s">
        <v>20</v>
      </c>
      <c r="D181" s="3"/>
      <c r="E181" s="208" t="s">
        <v>2</v>
      </c>
      <c r="F181" s="177"/>
      <c r="G181" s="35"/>
    </row>
    <row r="182" spans="1:7" s="2" customFormat="1" ht="6.75" customHeight="1" thickBot="1">
      <c r="A182" s="33"/>
      <c r="D182" s="3"/>
      <c r="F182" s="4"/>
      <c r="G182" s="35"/>
    </row>
    <row r="183" spans="1:7" s="2" customFormat="1" ht="13.5" thickBot="1">
      <c r="A183" s="33"/>
      <c r="C183" s="2" t="s">
        <v>14</v>
      </c>
      <c r="D183" s="3"/>
      <c r="F183" s="15" t="str">
        <f>IF(F181&gt;0,F179/F181,IF(F186&gt;0,F186,"N/A"))</f>
        <v>N/A</v>
      </c>
      <c r="G183" s="35"/>
    </row>
    <row r="184" spans="1:7" s="2" customFormat="1" ht="6.75" customHeight="1">
      <c r="A184" s="33"/>
      <c r="D184" s="3"/>
      <c r="F184" s="4"/>
      <c r="G184" s="35"/>
    </row>
    <row r="185" spans="1:7" s="2" customFormat="1" ht="13.5" thickBot="1">
      <c r="A185" s="33"/>
      <c r="B185" s="2" t="s">
        <v>21</v>
      </c>
      <c r="D185" s="3"/>
      <c r="F185" s="4"/>
      <c r="G185" s="35"/>
    </row>
    <row r="186" spans="1:7" s="2" customFormat="1" ht="13.5" thickBot="1">
      <c r="A186" s="33"/>
      <c r="B186" s="2" t="s">
        <v>22</v>
      </c>
      <c r="D186" s="3"/>
      <c r="E186" s="208" t="s">
        <v>2</v>
      </c>
      <c r="F186" s="14"/>
      <c r="G186" s="35"/>
    </row>
    <row r="187" spans="1:7" s="2" customFormat="1" ht="6.75" customHeight="1">
      <c r="A187" s="33"/>
      <c r="D187" s="3"/>
      <c r="F187" s="4"/>
      <c r="G187" s="35"/>
    </row>
    <row r="188" spans="1:7" s="2" customFormat="1" ht="15">
      <c r="A188" s="33"/>
      <c r="B188" s="199"/>
      <c r="C188" s="200"/>
      <c r="D188" s="201"/>
      <c r="F188" s="4"/>
      <c r="G188" s="35"/>
    </row>
    <row r="189" spans="1:7" s="2" customFormat="1" ht="15">
      <c r="A189" s="33"/>
      <c r="B189" s="202"/>
      <c r="C189" s="203"/>
      <c r="D189" s="204"/>
      <c r="F189" s="4"/>
      <c r="G189" s="35"/>
    </row>
    <row r="190" spans="1:7" s="2" customFormat="1" ht="15">
      <c r="A190" s="33"/>
      <c r="B190" s="202"/>
      <c r="C190" s="203"/>
      <c r="D190" s="204"/>
      <c r="F190" s="4"/>
      <c r="G190" s="35"/>
    </row>
    <row r="191" spans="1:7" s="2" customFormat="1" ht="15">
      <c r="A191" s="33"/>
      <c r="B191" s="202"/>
      <c r="C191" s="203"/>
      <c r="D191" s="204"/>
      <c r="F191" s="4"/>
      <c r="G191" s="35"/>
    </row>
    <row r="192" spans="1:7" s="2" customFormat="1" ht="15">
      <c r="A192" s="33"/>
      <c r="B192" s="202"/>
      <c r="C192" s="203"/>
      <c r="D192" s="204"/>
      <c r="F192" s="4"/>
      <c r="G192" s="35"/>
    </row>
    <row r="193" spans="1:7" s="2" customFormat="1" ht="15">
      <c r="A193" s="33"/>
      <c r="B193" s="202"/>
      <c r="C193" s="203"/>
      <c r="D193" s="204"/>
      <c r="F193" s="4"/>
      <c r="G193" s="35"/>
    </row>
    <row r="194" spans="1:7" s="2" customFormat="1" ht="15">
      <c r="A194" s="33"/>
      <c r="B194" s="205"/>
      <c r="C194" s="206"/>
      <c r="D194" s="207"/>
      <c r="F194" s="4"/>
      <c r="G194" s="35"/>
    </row>
    <row r="195" spans="1:7" s="2" customFormat="1" ht="6.75" customHeight="1" thickBot="1">
      <c r="A195" s="33"/>
      <c r="D195" s="3"/>
      <c r="F195" s="4"/>
      <c r="G195" s="35"/>
    </row>
    <row r="196" spans="1:7" s="2" customFormat="1" ht="13.5" thickBot="1">
      <c r="A196" s="33"/>
      <c r="B196" s="2" t="s">
        <v>23</v>
      </c>
      <c r="D196" s="3"/>
      <c r="E196" s="208" t="s">
        <v>2</v>
      </c>
      <c r="F196" s="53"/>
      <c r="G196" s="35"/>
    </row>
    <row r="197" spans="1:7" s="2" customFormat="1" ht="6.75" customHeight="1" thickBot="1">
      <c r="A197" s="33"/>
      <c r="D197" s="3"/>
      <c r="F197" s="4"/>
      <c r="G197" s="35"/>
    </row>
    <row r="198" spans="1:7" s="2" customFormat="1" ht="13.5" thickBot="1">
      <c r="A198" s="33"/>
      <c r="C198" s="34" t="s">
        <v>16</v>
      </c>
      <c r="D198" s="3"/>
      <c r="F198" s="17" t="str">
        <f>IF(F196=0," ",IF(F186="Yes",1,IF(F186="No",0,IF(F183/F196&gt;=1,1,IF(F183/F196&gt;=0.75,0.75,IF(F183/F196&gt;=0.5,0.5,IF(F183/F196&gt;=0.25,0.25,0)))))))</f>
        <v xml:space="preserve"> </v>
      </c>
      <c r="G198" s="35"/>
    </row>
    <row r="199" spans="1:7" s="2" customFormat="1" ht="6.75" customHeight="1">
      <c r="A199" s="47"/>
      <c r="B199" s="48"/>
      <c r="C199" s="48"/>
      <c r="D199" s="49"/>
      <c r="E199" s="48"/>
      <c r="F199" s="50"/>
      <c r="G199" s="51"/>
    </row>
    <row r="200" spans="1:7" s="32" customFormat="1" ht="15">
      <c r="A200" s="26"/>
      <c r="B200" s="27"/>
      <c r="C200" s="27"/>
      <c r="D200" s="28"/>
      <c r="E200" s="29"/>
      <c r="F200" s="30"/>
      <c r="G200" s="31"/>
    </row>
    <row r="201" spans="1:7" s="32" customFormat="1" ht="15">
      <c r="A201" s="39"/>
      <c r="B201" s="40" t="s">
        <v>196</v>
      </c>
      <c r="C201" s="40"/>
      <c r="D201" s="37"/>
      <c r="G201" s="38"/>
    </row>
    <row r="202" spans="1:7" s="44" customFormat="1" ht="12">
      <c r="A202" s="41"/>
      <c r="B202" s="171"/>
      <c r="C202" s="42"/>
      <c r="D202" s="43" t="s">
        <v>162</v>
      </c>
      <c r="F202" s="45"/>
      <c r="G202" s="46"/>
    </row>
    <row r="203" spans="1:7" s="32" customFormat="1" ht="6.75" customHeight="1" thickBot="1">
      <c r="A203" s="39"/>
      <c r="B203" s="16"/>
      <c r="C203" s="40"/>
      <c r="D203" s="52"/>
      <c r="F203" s="18"/>
      <c r="G203" s="38"/>
    </row>
    <row r="204" spans="1:7" s="2" customFormat="1" ht="13.5" thickBot="1">
      <c r="A204" s="33"/>
      <c r="B204" s="2" t="s">
        <v>19</v>
      </c>
      <c r="D204" s="3"/>
      <c r="E204" s="208" t="s">
        <v>2</v>
      </c>
      <c r="F204" s="177"/>
      <c r="G204" s="35"/>
    </row>
    <row r="205" spans="1:7" s="2" customFormat="1" ht="6.75" customHeight="1" thickBot="1">
      <c r="A205" s="33"/>
      <c r="D205" s="3"/>
      <c r="F205" s="4"/>
      <c r="G205" s="35"/>
    </row>
    <row r="206" spans="1:7" s="2" customFormat="1" ht="13.5" thickBot="1">
      <c r="A206" s="33"/>
      <c r="B206" s="2" t="s">
        <v>20</v>
      </c>
      <c r="D206" s="3"/>
      <c r="E206" s="208" t="s">
        <v>2</v>
      </c>
      <c r="F206" s="177"/>
      <c r="G206" s="35"/>
    </row>
    <row r="207" spans="1:7" s="2" customFormat="1" ht="6.75" customHeight="1" thickBot="1">
      <c r="A207" s="33"/>
      <c r="D207" s="3"/>
      <c r="F207" s="4"/>
      <c r="G207" s="35"/>
    </row>
    <row r="208" spans="1:7" s="2" customFormat="1" ht="13.5" thickBot="1">
      <c r="A208" s="33"/>
      <c r="C208" s="2" t="s">
        <v>14</v>
      </c>
      <c r="D208" s="3"/>
      <c r="F208" s="15" t="str">
        <f>IF(F206&gt;0,F204/F206,IF(F211&gt;0,F211,"N/A"))</f>
        <v>N/A</v>
      </c>
      <c r="G208" s="35"/>
    </row>
    <row r="209" spans="1:7" s="2" customFormat="1" ht="6.75" customHeight="1">
      <c r="A209" s="33"/>
      <c r="D209" s="3"/>
      <c r="F209" s="4"/>
      <c r="G209" s="35"/>
    </row>
    <row r="210" spans="1:7" s="2" customFormat="1" ht="13.5" thickBot="1">
      <c r="A210" s="33"/>
      <c r="B210" s="2" t="s">
        <v>21</v>
      </c>
      <c r="D210" s="3"/>
      <c r="F210" s="4"/>
      <c r="G210" s="35"/>
    </row>
    <row r="211" spans="1:7" s="2" customFormat="1" ht="13.5" thickBot="1">
      <c r="A211" s="33"/>
      <c r="B211" s="2" t="s">
        <v>22</v>
      </c>
      <c r="D211" s="3"/>
      <c r="E211" s="208" t="s">
        <v>2</v>
      </c>
      <c r="F211" s="14"/>
      <c r="G211" s="35"/>
    </row>
    <row r="212" spans="1:7" s="2" customFormat="1" ht="6.75" customHeight="1">
      <c r="A212" s="33"/>
      <c r="D212" s="3"/>
      <c r="F212" s="4"/>
      <c r="G212" s="35"/>
    </row>
    <row r="213" spans="1:7" s="2" customFormat="1" ht="15">
      <c r="A213" s="33"/>
      <c r="B213" s="199"/>
      <c r="C213" s="200"/>
      <c r="D213" s="201"/>
      <c r="F213" s="4"/>
      <c r="G213" s="35"/>
    </row>
    <row r="214" spans="1:7" s="2" customFormat="1" ht="15">
      <c r="A214" s="33"/>
      <c r="B214" s="202"/>
      <c r="C214" s="203"/>
      <c r="D214" s="204"/>
      <c r="F214" s="4"/>
      <c r="G214" s="35"/>
    </row>
    <row r="215" spans="1:7" s="2" customFormat="1" ht="15">
      <c r="A215" s="33"/>
      <c r="B215" s="202"/>
      <c r="C215" s="203"/>
      <c r="D215" s="204"/>
      <c r="F215" s="4"/>
      <c r="G215" s="35"/>
    </row>
    <row r="216" spans="1:7" s="2" customFormat="1" ht="15">
      <c r="A216" s="33"/>
      <c r="B216" s="202"/>
      <c r="C216" s="203"/>
      <c r="D216" s="204"/>
      <c r="F216" s="4"/>
      <c r="G216" s="35"/>
    </row>
    <row r="217" spans="1:7" s="2" customFormat="1" ht="15">
      <c r="A217" s="33"/>
      <c r="B217" s="202"/>
      <c r="C217" s="203"/>
      <c r="D217" s="204"/>
      <c r="F217" s="4"/>
      <c r="G217" s="35"/>
    </row>
    <row r="218" spans="1:7" s="2" customFormat="1" ht="15">
      <c r="A218" s="33"/>
      <c r="B218" s="202"/>
      <c r="C218" s="203"/>
      <c r="D218" s="204"/>
      <c r="F218" s="4"/>
      <c r="G218" s="35"/>
    </row>
    <row r="219" spans="1:7" s="2" customFormat="1" ht="15">
      <c r="A219" s="33"/>
      <c r="B219" s="205"/>
      <c r="C219" s="206"/>
      <c r="D219" s="207"/>
      <c r="F219" s="4"/>
      <c r="G219" s="35"/>
    </row>
    <row r="220" spans="1:7" s="2" customFormat="1" ht="6.75" customHeight="1" thickBot="1">
      <c r="A220" s="33"/>
      <c r="D220" s="3"/>
      <c r="F220" s="4"/>
      <c r="G220" s="35"/>
    </row>
    <row r="221" spans="1:7" s="2" customFormat="1" ht="13.5" thickBot="1">
      <c r="A221" s="33"/>
      <c r="B221" s="2" t="s">
        <v>23</v>
      </c>
      <c r="D221" s="3"/>
      <c r="E221" s="208" t="s">
        <v>2</v>
      </c>
      <c r="F221" s="53"/>
      <c r="G221" s="35"/>
    </row>
    <row r="222" spans="1:7" s="2" customFormat="1" ht="6.75" customHeight="1" thickBot="1">
      <c r="A222" s="33"/>
      <c r="D222" s="3"/>
      <c r="F222" s="4"/>
      <c r="G222" s="35"/>
    </row>
    <row r="223" spans="1:7" s="2" customFormat="1" ht="13.5" thickBot="1">
      <c r="A223" s="33"/>
      <c r="C223" s="34" t="s">
        <v>16</v>
      </c>
      <c r="D223" s="3"/>
      <c r="F223" s="17" t="str">
        <f>IF(F221=0," ",IF(F211="Yes",1,IF(F211="No",0,IF(F208/F221&gt;=1,1,IF(F208/F221&gt;=0.75,0.75,IF(F208/F221&gt;=0.5,0.5,IF(F208/F221&gt;=0.25,0.25,0)))))))</f>
        <v xml:space="preserve"> </v>
      </c>
      <c r="G223" s="35"/>
    </row>
    <row r="224" spans="1:7" s="2" customFormat="1" ht="6.75" customHeight="1">
      <c r="A224" s="47"/>
      <c r="B224" s="48"/>
      <c r="C224" s="48"/>
      <c r="D224" s="49"/>
      <c r="E224" s="48"/>
      <c r="F224" s="50"/>
      <c r="G224" s="51"/>
    </row>
    <row r="225" spans="1:7" s="32" customFormat="1" ht="15">
      <c r="A225" s="26"/>
      <c r="B225" s="27"/>
      <c r="C225" s="27"/>
      <c r="D225" s="28"/>
      <c r="E225" s="29"/>
      <c r="F225" s="30"/>
      <c r="G225" s="31"/>
    </row>
    <row r="226" spans="1:7" s="32" customFormat="1" ht="15">
      <c r="A226" s="39"/>
      <c r="B226" s="40" t="s">
        <v>196</v>
      </c>
      <c r="C226" s="40"/>
      <c r="D226" s="37"/>
      <c r="G226" s="38"/>
    </row>
    <row r="227" spans="1:7" s="44" customFormat="1" ht="12">
      <c r="A227" s="41"/>
      <c r="B227" s="171"/>
      <c r="C227" s="42"/>
      <c r="D227" s="43" t="s">
        <v>162</v>
      </c>
      <c r="F227" s="45"/>
      <c r="G227" s="46"/>
    </row>
    <row r="228" spans="1:7" s="32" customFormat="1" ht="6.75" customHeight="1" thickBot="1">
      <c r="A228" s="39"/>
      <c r="B228" s="16"/>
      <c r="C228" s="40"/>
      <c r="D228" s="52"/>
      <c r="F228" s="18"/>
      <c r="G228" s="38"/>
    </row>
    <row r="229" spans="1:7" s="2" customFormat="1" ht="13.5" thickBot="1">
      <c r="A229" s="33"/>
      <c r="B229" s="2" t="s">
        <v>19</v>
      </c>
      <c r="D229" s="3"/>
      <c r="E229" s="208" t="s">
        <v>2</v>
      </c>
      <c r="F229" s="177"/>
      <c r="G229" s="35"/>
    </row>
    <row r="230" spans="1:7" s="2" customFormat="1" ht="6.75" customHeight="1" thickBot="1">
      <c r="A230" s="33"/>
      <c r="D230" s="3"/>
      <c r="F230" s="4"/>
      <c r="G230" s="35"/>
    </row>
    <row r="231" spans="1:7" s="2" customFormat="1" ht="13.5" thickBot="1">
      <c r="A231" s="33"/>
      <c r="B231" s="2" t="s">
        <v>20</v>
      </c>
      <c r="D231" s="3"/>
      <c r="E231" s="208" t="s">
        <v>2</v>
      </c>
      <c r="F231" s="177"/>
      <c r="G231" s="35"/>
    </row>
    <row r="232" spans="1:7" s="2" customFormat="1" ht="6.75" customHeight="1" thickBot="1">
      <c r="A232" s="33"/>
      <c r="D232" s="3"/>
      <c r="F232" s="4"/>
      <c r="G232" s="35"/>
    </row>
    <row r="233" spans="1:7" s="2" customFormat="1" ht="13.5" thickBot="1">
      <c r="A233" s="33"/>
      <c r="C233" s="2" t="s">
        <v>14</v>
      </c>
      <c r="D233" s="3"/>
      <c r="F233" s="15" t="str">
        <f>IF(F231&gt;0,F229/F231,IF(F236&gt;0,F236,"N/A"))</f>
        <v>N/A</v>
      </c>
      <c r="G233" s="35"/>
    </row>
    <row r="234" spans="1:7" s="2" customFormat="1" ht="6.75" customHeight="1">
      <c r="A234" s="33"/>
      <c r="D234" s="3"/>
      <c r="F234" s="4"/>
      <c r="G234" s="35"/>
    </row>
    <row r="235" spans="1:7" s="2" customFormat="1" ht="13.5" thickBot="1">
      <c r="A235" s="33"/>
      <c r="B235" s="2" t="s">
        <v>21</v>
      </c>
      <c r="D235" s="3"/>
      <c r="F235" s="4"/>
      <c r="G235" s="35"/>
    </row>
    <row r="236" spans="1:7" s="2" customFormat="1" ht="13.5" thickBot="1">
      <c r="A236" s="33"/>
      <c r="B236" s="2" t="s">
        <v>22</v>
      </c>
      <c r="D236" s="3"/>
      <c r="E236" s="208" t="s">
        <v>2</v>
      </c>
      <c r="F236" s="14"/>
      <c r="G236" s="35"/>
    </row>
    <row r="237" spans="1:7" s="2" customFormat="1" ht="6.75" customHeight="1">
      <c r="A237" s="33"/>
      <c r="D237" s="3"/>
      <c r="F237" s="4"/>
      <c r="G237" s="35"/>
    </row>
    <row r="238" spans="1:7" s="2" customFormat="1" ht="15">
      <c r="A238" s="33"/>
      <c r="B238" s="199"/>
      <c r="C238" s="200"/>
      <c r="D238" s="201"/>
      <c r="F238" s="4"/>
      <c r="G238" s="35"/>
    </row>
    <row r="239" spans="1:7" s="2" customFormat="1" ht="15">
      <c r="A239" s="33"/>
      <c r="B239" s="202"/>
      <c r="C239" s="203"/>
      <c r="D239" s="204"/>
      <c r="F239" s="4"/>
      <c r="G239" s="35"/>
    </row>
    <row r="240" spans="1:7" s="2" customFormat="1" ht="15">
      <c r="A240" s="33"/>
      <c r="B240" s="202"/>
      <c r="C240" s="203"/>
      <c r="D240" s="204"/>
      <c r="F240" s="4"/>
      <c r="G240" s="35"/>
    </row>
    <row r="241" spans="1:7" s="2" customFormat="1" ht="15">
      <c r="A241" s="33"/>
      <c r="B241" s="202"/>
      <c r="C241" s="203"/>
      <c r="D241" s="204"/>
      <c r="F241" s="4"/>
      <c r="G241" s="35"/>
    </row>
    <row r="242" spans="1:7" s="2" customFormat="1" ht="15">
      <c r="A242" s="33"/>
      <c r="B242" s="202"/>
      <c r="C242" s="203"/>
      <c r="D242" s="204"/>
      <c r="F242" s="4"/>
      <c r="G242" s="35"/>
    </row>
    <row r="243" spans="1:7" s="2" customFormat="1" ht="15">
      <c r="A243" s="33"/>
      <c r="B243" s="202"/>
      <c r="C243" s="203"/>
      <c r="D243" s="204"/>
      <c r="F243" s="4"/>
      <c r="G243" s="35"/>
    </row>
    <row r="244" spans="1:7" s="2" customFormat="1" ht="15">
      <c r="A244" s="33"/>
      <c r="B244" s="205"/>
      <c r="C244" s="206"/>
      <c r="D244" s="207"/>
      <c r="F244" s="4"/>
      <c r="G244" s="35"/>
    </row>
    <row r="245" spans="1:7" s="2" customFormat="1" ht="6.75" customHeight="1" thickBot="1">
      <c r="A245" s="33"/>
      <c r="D245" s="3"/>
      <c r="F245" s="4"/>
      <c r="G245" s="35"/>
    </row>
    <row r="246" spans="1:7" s="2" customFormat="1" ht="13.5" thickBot="1">
      <c r="A246" s="33"/>
      <c r="B246" s="2" t="s">
        <v>23</v>
      </c>
      <c r="D246" s="3"/>
      <c r="E246" s="208" t="s">
        <v>2</v>
      </c>
      <c r="F246" s="53"/>
      <c r="G246" s="35"/>
    </row>
    <row r="247" spans="1:7" s="2" customFormat="1" ht="6.75" customHeight="1" thickBot="1">
      <c r="A247" s="33"/>
      <c r="D247" s="3"/>
      <c r="F247" s="4"/>
      <c r="G247" s="35"/>
    </row>
    <row r="248" spans="1:7" s="2" customFormat="1" ht="13.5" thickBot="1">
      <c r="A248" s="33"/>
      <c r="C248" s="34" t="s">
        <v>16</v>
      </c>
      <c r="D248" s="3"/>
      <c r="F248" s="17" t="str">
        <f>IF(F246=0," ",IF(F236="Yes",1,IF(F236="No",0,IF(F233/F246&gt;=1,1,IF(F233/F246&gt;=0.75,0.75,IF(F233/F246&gt;=0.5,0.5,IF(F233/F246&gt;=0.25,0.25,0)))))))</f>
        <v xml:space="preserve"> </v>
      </c>
      <c r="G248" s="35"/>
    </row>
    <row r="249" spans="1:7" s="2" customFormat="1" ht="6.75" customHeight="1">
      <c r="A249" s="47"/>
      <c r="B249" s="48"/>
      <c r="C249" s="48"/>
      <c r="D249" s="49"/>
      <c r="E249" s="48"/>
      <c r="F249" s="50"/>
      <c r="G249" s="51"/>
    </row>
    <row r="250" spans="1:7" s="32" customFormat="1" ht="15">
      <c r="A250" s="26"/>
      <c r="B250" s="27"/>
      <c r="C250" s="27"/>
      <c r="D250" s="28"/>
      <c r="E250" s="29"/>
      <c r="F250" s="30"/>
      <c r="G250" s="31"/>
    </row>
    <row r="251" spans="1:7" s="32" customFormat="1" ht="15">
      <c r="A251" s="39"/>
      <c r="B251" s="40" t="s">
        <v>196</v>
      </c>
      <c r="C251" s="40"/>
      <c r="D251" s="37"/>
      <c r="G251" s="38"/>
    </row>
    <row r="252" spans="1:7" s="44" customFormat="1" ht="12">
      <c r="A252" s="41"/>
      <c r="B252" s="171"/>
      <c r="C252" s="42"/>
      <c r="D252" s="43" t="s">
        <v>162</v>
      </c>
      <c r="F252" s="45"/>
      <c r="G252" s="46"/>
    </row>
    <row r="253" spans="1:7" s="32" customFormat="1" ht="6.75" customHeight="1" thickBot="1">
      <c r="A253" s="39"/>
      <c r="B253" s="16"/>
      <c r="C253" s="40"/>
      <c r="D253" s="52"/>
      <c r="F253" s="18"/>
      <c r="G253" s="38"/>
    </row>
    <row r="254" spans="1:7" s="2" customFormat="1" ht="13.5" thickBot="1">
      <c r="A254" s="33"/>
      <c r="B254" s="2" t="s">
        <v>19</v>
      </c>
      <c r="D254" s="3"/>
      <c r="E254" s="208" t="s">
        <v>2</v>
      </c>
      <c r="F254" s="177"/>
      <c r="G254" s="35"/>
    </row>
    <row r="255" spans="1:7" s="2" customFormat="1" ht="6.75" customHeight="1" thickBot="1">
      <c r="A255" s="33"/>
      <c r="D255" s="3"/>
      <c r="F255" s="4"/>
      <c r="G255" s="35"/>
    </row>
    <row r="256" spans="1:7" s="2" customFormat="1" ht="13.5" thickBot="1">
      <c r="A256" s="33"/>
      <c r="B256" s="2" t="s">
        <v>20</v>
      </c>
      <c r="D256" s="3"/>
      <c r="E256" s="208" t="s">
        <v>2</v>
      </c>
      <c r="F256" s="177"/>
      <c r="G256" s="35"/>
    </row>
    <row r="257" spans="1:7" s="2" customFormat="1" ht="6.75" customHeight="1" thickBot="1">
      <c r="A257" s="33"/>
      <c r="D257" s="3"/>
      <c r="F257" s="4"/>
      <c r="G257" s="35"/>
    </row>
    <row r="258" spans="1:7" s="2" customFormat="1" ht="13.5" thickBot="1">
      <c r="A258" s="33"/>
      <c r="C258" s="2" t="s">
        <v>14</v>
      </c>
      <c r="D258" s="3"/>
      <c r="F258" s="15" t="str">
        <f>IF(F256&gt;0,F254/F256,IF(F261&gt;0,F261,"N/A"))</f>
        <v>N/A</v>
      </c>
      <c r="G258" s="35"/>
    </row>
    <row r="259" spans="1:7" s="2" customFormat="1" ht="6.75" customHeight="1">
      <c r="A259" s="33"/>
      <c r="D259" s="3"/>
      <c r="F259" s="4"/>
      <c r="G259" s="35"/>
    </row>
    <row r="260" spans="1:7" s="2" customFormat="1" ht="13.5" thickBot="1">
      <c r="A260" s="33"/>
      <c r="B260" s="2" t="s">
        <v>21</v>
      </c>
      <c r="D260" s="3"/>
      <c r="F260" s="4"/>
      <c r="G260" s="35"/>
    </row>
    <row r="261" spans="1:7" s="2" customFormat="1" ht="13.5" thickBot="1">
      <c r="A261" s="33"/>
      <c r="B261" s="2" t="s">
        <v>22</v>
      </c>
      <c r="D261" s="3"/>
      <c r="E261" s="208" t="s">
        <v>2</v>
      </c>
      <c r="F261" s="14"/>
      <c r="G261" s="35"/>
    </row>
    <row r="262" spans="1:7" s="2" customFormat="1" ht="6.75" customHeight="1">
      <c r="A262" s="33"/>
      <c r="D262" s="3"/>
      <c r="F262" s="4"/>
      <c r="G262" s="35"/>
    </row>
    <row r="263" spans="1:7" s="2" customFormat="1" ht="15">
      <c r="A263" s="33"/>
      <c r="B263" s="199"/>
      <c r="C263" s="200"/>
      <c r="D263" s="201"/>
      <c r="F263" s="4"/>
      <c r="G263" s="35"/>
    </row>
    <row r="264" spans="1:7" s="2" customFormat="1" ht="15">
      <c r="A264" s="33"/>
      <c r="B264" s="202"/>
      <c r="C264" s="203"/>
      <c r="D264" s="204"/>
      <c r="F264" s="4"/>
      <c r="G264" s="35"/>
    </row>
    <row r="265" spans="1:7" s="2" customFormat="1" ht="15">
      <c r="A265" s="33"/>
      <c r="B265" s="202"/>
      <c r="C265" s="203"/>
      <c r="D265" s="204"/>
      <c r="F265" s="4"/>
      <c r="G265" s="35"/>
    </row>
    <row r="266" spans="1:7" s="2" customFormat="1" ht="15">
      <c r="A266" s="33"/>
      <c r="B266" s="202"/>
      <c r="C266" s="203"/>
      <c r="D266" s="204"/>
      <c r="F266" s="4"/>
      <c r="G266" s="35"/>
    </row>
    <row r="267" spans="1:7" s="2" customFormat="1" ht="15">
      <c r="A267" s="33"/>
      <c r="B267" s="202"/>
      <c r="C267" s="203"/>
      <c r="D267" s="204"/>
      <c r="F267" s="4"/>
      <c r="G267" s="35"/>
    </row>
    <row r="268" spans="1:7" s="2" customFormat="1" ht="15">
      <c r="A268" s="33"/>
      <c r="B268" s="202"/>
      <c r="C268" s="203"/>
      <c r="D268" s="204"/>
      <c r="F268" s="4"/>
      <c r="G268" s="35"/>
    </row>
    <row r="269" spans="1:7" s="2" customFormat="1" ht="15">
      <c r="A269" s="33"/>
      <c r="B269" s="205"/>
      <c r="C269" s="206"/>
      <c r="D269" s="207"/>
      <c r="F269" s="4"/>
      <c r="G269" s="35"/>
    </row>
    <row r="270" spans="1:7" s="2" customFormat="1" ht="6.75" customHeight="1" thickBot="1">
      <c r="A270" s="33"/>
      <c r="D270" s="3"/>
      <c r="F270" s="4"/>
      <c r="G270" s="35"/>
    </row>
    <row r="271" spans="1:7" s="2" customFormat="1" ht="13.5" thickBot="1">
      <c r="A271" s="33"/>
      <c r="B271" s="2" t="s">
        <v>23</v>
      </c>
      <c r="D271" s="3"/>
      <c r="E271" s="208" t="s">
        <v>2</v>
      </c>
      <c r="F271" s="53"/>
      <c r="G271" s="35"/>
    </row>
    <row r="272" spans="1:7" s="2" customFormat="1" ht="6.75" customHeight="1" thickBot="1">
      <c r="A272" s="33"/>
      <c r="D272" s="3"/>
      <c r="F272" s="4"/>
      <c r="G272" s="35"/>
    </row>
    <row r="273" spans="1:7" s="2" customFormat="1" ht="13.5" thickBot="1">
      <c r="A273" s="33"/>
      <c r="C273" s="34" t="s">
        <v>16</v>
      </c>
      <c r="D273" s="3"/>
      <c r="F273" s="17" t="str">
        <f>IF(F271=0," ",IF(F261="Yes",1,IF(F261="No",0,IF(F258/F271&gt;=1,1,IF(F258/F271&gt;=0.75,0.75,IF(F258/F271&gt;=0.5,0.5,IF(F258/F271&gt;=0.25,0.25,0)))))))</f>
        <v xml:space="preserve"> </v>
      </c>
      <c r="G273" s="35"/>
    </row>
    <row r="274" spans="1:7" s="2" customFormat="1" ht="15">
      <c r="A274" s="47"/>
      <c r="B274" s="48"/>
      <c r="C274" s="48"/>
      <c r="D274" s="49"/>
      <c r="E274" s="48"/>
      <c r="F274" s="50"/>
      <c r="G274" s="51"/>
    </row>
  </sheetData>
  <mergeCells count="6">
    <mergeCell ref="B263:D269"/>
    <mergeCell ref="B138:D144"/>
    <mergeCell ref="B163:D169"/>
    <mergeCell ref="B188:D194"/>
    <mergeCell ref="B213:D219"/>
    <mergeCell ref="B238:D244"/>
  </mergeCells>
  <dataValidations count="1">
    <dataValidation type="list" showInputMessage="1" showErrorMessage="1" sqref="F136 F236 F211 F186 F161 F261 F5">
      <formula1>YesNo</formula1>
    </dataValidation>
  </dataValidations>
  <printOptions/>
  <pageMargins left="0.7" right="0.7" top="0.75" bottom="0.75" header="0.3" footer="0.3"/>
  <pageSetup horizontalDpi="600" verticalDpi="600" orientation="portrait" scale="78" r:id="rId3"/>
  <headerFooter>
    <oddHeader>&amp;C&amp;"-,Bold"&amp;14DSRIP Semi-Annual Reporting Form</oddHeader>
    <oddFooter>&amp;L&amp;D&amp;C&amp;A&amp;R&amp;P of &amp;N</oddFooter>
  </headerFooter>
  <rowBreaks count="3" manualBreakCount="3">
    <brk id="72" max="16383" man="1"/>
    <brk id="149" max="16383" man="1"/>
    <brk id="224" max="16383" man="1"/>
  </row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8"/>
  </sheetPr>
  <dimension ref="A1:G248"/>
  <sheetViews>
    <sheetView showGridLines="0" zoomScale="75" zoomScaleNormal="75" zoomScalePageLayoutView="90" workbookViewId="0" topLeftCell="A226">
      <selection activeCell="E245" activeCellId="46" sqref="E5 A9 A11 E18 E20 E24 E26 E30 E37 E39 E43 E50 E52 E56 E63 E65 E69 E76 E78 E82 E89 E91 E95 E103 E105 E110 E120 E128 E130 E135 E145 E153 E155 E160 E170 E178 E180 E185 E195 E203 E205 E210 E220 E228 E230 E235 E24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40678</v>
      </c>
    </row>
    <row r="5" spans="1:6" s="125" customFormat="1" ht="13.5" thickBot="1">
      <c r="A5" s="124"/>
      <c r="D5" s="128" t="s">
        <v>157</v>
      </c>
      <c r="E5" s="208" t="s">
        <v>2</v>
      </c>
      <c r="F5" s="14" t="s">
        <v>229</v>
      </c>
    </row>
    <row r="6" ht="15">
      <c r="A6" s="63" t="s">
        <v>218</v>
      </c>
    </row>
    <row r="8" ht="14.25">
      <c r="A8" s="10" t="s">
        <v>1</v>
      </c>
    </row>
    <row r="9" spans="1:2" ht="14.25">
      <c r="A9" s="208" t="s">
        <v>2</v>
      </c>
      <c r="B9" s="13" t="s">
        <v>159</v>
      </c>
    </row>
    <row r="10" spans="1:2" ht="15" thickBot="1">
      <c r="A10" s="13" t="s">
        <v>160</v>
      </c>
      <c r="B10" s="13"/>
    </row>
    <row r="11" spans="1:7" s="2" customFormat="1" ht="13.5" thickBot="1">
      <c r="A11" s="208"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142</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8" t="s">
        <v>2</v>
      </c>
      <c r="F18" s="188">
        <v>1.2705</v>
      </c>
      <c r="G18" s="35"/>
    </row>
    <row r="19" spans="1:7" s="2" customFormat="1" ht="13.5" thickBot="1">
      <c r="A19" s="33"/>
      <c r="C19" s="34"/>
      <c r="D19" s="3"/>
      <c r="F19" s="4"/>
      <c r="G19" s="35"/>
    </row>
    <row r="20" spans="1:7" s="2" customFormat="1" ht="13.5" thickBot="1">
      <c r="A20" s="33"/>
      <c r="B20" s="2" t="s">
        <v>11</v>
      </c>
      <c r="C20" s="34"/>
      <c r="D20" s="3"/>
      <c r="E20" s="208" t="s">
        <v>2</v>
      </c>
      <c r="F20" s="188">
        <v>1.2705</v>
      </c>
      <c r="G20" s="35"/>
    </row>
    <row r="21" spans="1:7" s="76" customFormat="1" ht="15">
      <c r="A21" s="96"/>
      <c r="B21" s="63"/>
      <c r="C21" s="63"/>
      <c r="D21" s="75"/>
      <c r="F21" s="77"/>
      <c r="G21" s="78"/>
    </row>
    <row r="22" spans="1:7" s="76" customFormat="1" ht="15">
      <c r="A22" s="79"/>
      <c r="B22" s="80" t="s">
        <v>219</v>
      </c>
      <c r="C22" s="80"/>
      <c r="D22" s="75"/>
      <c r="G22" s="78"/>
    </row>
    <row r="23" spans="1:7" s="76" customFormat="1" ht="6.75" customHeight="1" thickBot="1">
      <c r="A23" s="79"/>
      <c r="B23" s="10"/>
      <c r="C23" s="80"/>
      <c r="D23" s="75"/>
      <c r="F23" s="77"/>
      <c r="G23" s="78"/>
    </row>
    <row r="24" spans="1:7" ht="13.5" thickBot="1">
      <c r="A24" s="85"/>
      <c r="B24" s="5" t="s">
        <v>34</v>
      </c>
      <c r="E24" s="208" t="s">
        <v>2</v>
      </c>
      <c r="F24" s="177"/>
      <c r="G24" s="86"/>
    </row>
    <row r="25" spans="1:7" ht="6.75" customHeight="1" thickBot="1">
      <c r="A25" s="85"/>
      <c r="G25" s="86"/>
    </row>
    <row r="26" spans="1:7" ht="13.5" thickBot="1">
      <c r="A26" s="85"/>
      <c r="B26" s="5" t="s">
        <v>35</v>
      </c>
      <c r="E26" s="208" t="s">
        <v>2</v>
      </c>
      <c r="F26" s="177"/>
      <c r="G26" s="86"/>
    </row>
    <row r="27" spans="1:7" ht="6.75" customHeight="1" thickBot="1">
      <c r="A27" s="85"/>
      <c r="G27" s="86"/>
    </row>
    <row r="28" spans="1:7" ht="13.5" thickBot="1">
      <c r="A28" s="85"/>
      <c r="C28" s="5" t="s">
        <v>192</v>
      </c>
      <c r="F28" s="15" t="str">
        <f>IF(F26&gt;0,F24/F26,IF(F31&gt;0,F31,"N/A"))</f>
        <v>N/A</v>
      </c>
      <c r="G28" s="86"/>
    </row>
    <row r="29" spans="1:7" ht="6.75" customHeight="1" thickBot="1">
      <c r="A29" s="85"/>
      <c r="G29" s="86"/>
    </row>
    <row r="30" spans="1:7" ht="13.5" thickBot="1">
      <c r="A30" s="85"/>
      <c r="B30" s="5" t="s">
        <v>193</v>
      </c>
      <c r="E30" s="208" t="s">
        <v>2</v>
      </c>
      <c r="F30" s="14"/>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76" customFormat="1" ht="12.75" customHeight="1">
      <c r="A34" s="79"/>
      <c r="B34" s="10"/>
      <c r="C34" s="10"/>
      <c r="D34" s="75"/>
      <c r="F34" s="77"/>
      <c r="G34" s="78"/>
    </row>
    <row r="35" spans="1:7" s="76" customFormat="1" ht="15">
      <c r="A35" s="79"/>
      <c r="B35" s="80" t="s">
        <v>220</v>
      </c>
      <c r="C35" s="80"/>
      <c r="D35" s="75"/>
      <c r="G35" s="78"/>
    </row>
    <row r="36" spans="1:7" s="76" customFormat="1" ht="6.75" customHeight="1" thickBot="1">
      <c r="A36" s="79"/>
      <c r="B36" s="10"/>
      <c r="C36" s="80"/>
      <c r="D36" s="75"/>
      <c r="F36" s="77"/>
      <c r="G36" s="78"/>
    </row>
    <row r="37" spans="1:7" ht="13.5" thickBot="1">
      <c r="A37" s="85"/>
      <c r="B37" s="5" t="s">
        <v>34</v>
      </c>
      <c r="E37" s="208" t="s">
        <v>2</v>
      </c>
      <c r="F37" s="177"/>
      <c r="G37" s="86"/>
    </row>
    <row r="38" spans="1:7" ht="6.75" customHeight="1" thickBot="1">
      <c r="A38" s="85"/>
      <c r="G38" s="86"/>
    </row>
    <row r="39" spans="1:7" ht="13.5" thickBot="1">
      <c r="A39" s="85"/>
      <c r="B39" s="5" t="s">
        <v>35</v>
      </c>
      <c r="E39" s="208" t="s">
        <v>2</v>
      </c>
      <c r="F39" s="177"/>
      <c r="G39" s="86"/>
    </row>
    <row r="40" spans="1:7" ht="6.75" customHeight="1" thickBot="1">
      <c r="A40" s="85"/>
      <c r="G40" s="86"/>
    </row>
    <row r="41" spans="1:7" ht="13.5" thickBot="1">
      <c r="A41" s="85"/>
      <c r="C41" s="5" t="s">
        <v>192</v>
      </c>
      <c r="F41" s="15" t="str">
        <f>IF(F39&gt;0,F37/F39,IF(F44&gt;0,F44,"N/A"))</f>
        <v>N/A</v>
      </c>
      <c r="G41" s="86"/>
    </row>
    <row r="42" spans="1:7" ht="6.75" customHeight="1" thickBot="1">
      <c r="A42" s="85"/>
      <c r="G42" s="86"/>
    </row>
    <row r="43" spans="1:7" ht="13.5" thickBot="1">
      <c r="A43" s="85"/>
      <c r="B43" s="5" t="s">
        <v>193</v>
      </c>
      <c r="E43" s="208" t="s">
        <v>2</v>
      </c>
      <c r="F43" s="14"/>
      <c r="G43" s="86"/>
    </row>
    <row r="44" spans="1:7" ht="6.75" customHeight="1" thickBot="1">
      <c r="A44" s="85"/>
      <c r="G44" s="86"/>
    </row>
    <row r="45" spans="1:7" ht="13.5" thickBot="1">
      <c r="A45" s="85"/>
      <c r="C45" s="82" t="s">
        <v>16</v>
      </c>
      <c r="F45" s="17" t="str">
        <f>IF(F43=0,"",(F41/F43))</f>
        <v/>
      </c>
      <c r="G45" s="86"/>
    </row>
    <row r="46" spans="1:7" s="2" customFormat="1" ht="6.75" customHeight="1">
      <c r="A46" s="47"/>
      <c r="B46" s="48"/>
      <c r="C46" s="48"/>
      <c r="D46" s="49"/>
      <c r="E46" s="48"/>
      <c r="F46" s="50"/>
      <c r="G46" s="51"/>
    </row>
    <row r="47" spans="1:7" s="76" customFormat="1" ht="12.75" customHeight="1">
      <c r="A47" s="79"/>
      <c r="B47" s="10"/>
      <c r="C47" s="10"/>
      <c r="D47" s="75"/>
      <c r="F47" s="77"/>
      <c r="G47" s="78"/>
    </row>
    <row r="48" spans="1:7" s="76" customFormat="1" ht="15">
      <c r="A48" s="79"/>
      <c r="B48" s="80" t="s">
        <v>221</v>
      </c>
      <c r="C48" s="80"/>
      <c r="D48" s="75"/>
      <c r="G48" s="78"/>
    </row>
    <row r="49" spans="1:7" s="76" customFormat="1" ht="6.75" customHeight="1" thickBot="1">
      <c r="A49" s="79"/>
      <c r="B49" s="10"/>
      <c r="C49" s="80"/>
      <c r="D49" s="75"/>
      <c r="F49" s="77"/>
      <c r="G49" s="78"/>
    </row>
    <row r="50" spans="1:7" ht="13.5" thickBot="1">
      <c r="A50" s="85"/>
      <c r="B50" s="5" t="s">
        <v>34</v>
      </c>
      <c r="E50" s="208" t="s">
        <v>2</v>
      </c>
      <c r="F50" s="177"/>
      <c r="G50" s="86"/>
    </row>
    <row r="51" spans="1:7" ht="6.75" customHeight="1" thickBot="1">
      <c r="A51" s="85"/>
      <c r="G51" s="86"/>
    </row>
    <row r="52" spans="1:7" ht="13.5" thickBot="1">
      <c r="A52" s="85"/>
      <c r="B52" s="5" t="s">
        <v>35</v>
      </c>
      <c r="E52" s="208" t="s">
        <v>2</v>
      </c>
      <c r="F52" s="177"/>
      <c r="G52" s="86"/>
    </row>
    <row r="53" spans="1:7" ht="6.75" customHeight="1" thickBot="1">
      <c r="A53" s="85"/>
      <c r="G53" s="86"/>
    </row>
    <row r="54" spans="1:7" ht="13.5" thickBot="1">
      <c r="A54" s="85"/>
      <c r="C54" s="5" t="s">
        <v>192</v>
      </c>
      <c r="F54" s="15" t="str">
        <f>IF(F52&gt;0,F50/F52,IF(F57&gt;0,F57,"N/A"))</f>
        <v>N/A</v>
      </c>
      <c r="G54" s="86"/>
    </row>
    <row r="55" spans="1:7" ht="6.75" customHeight="1" thickBot="1">
      <c r="A55" s="85"/>
      <c r="G55" s="86"/>
    </row>
    <row r="56" spans="1:7" ht="13.5" thickBot="1">
      <c r="A56" s="85"/>
      <c r="B56" s="5" t="s">
        <v>193</v>
      </c>
      <c r="E56" s="208" t="s">
        <v>2</v>
      </c>
      <c r="F56" s="14"/>
      <c r="G56" s="86"/>
    </row>
    <row r="57" spans="1:7" ht="6.75" customHeight="1" thickBot="1">
      <c r="A57" s="85"/>
      <c r="G57" s="86"/>
    </row>
    <row r="58" spans="1:7" ht="13.5" thickBot="1">
      <c r="A58" s="85"/>
      <c r="C58" s="82" t="s">
        <v>16</v>
      </c>
      <c r="F58" s="17" t="str">
        <f>IF(F56=0,"",(F54/F56))</f>
        <v/>
      </c>
      <c r="G58" s="86"/>
    </row>
    <row r="59" spans="1:7" s="2" customFormat="1" ht="6.75" customHeight="1">
      <c r="A59" s="47"/>
      <c r="B59" s="48"/>
      <c r="C59" s="48"/>
      <c r="D59" s="49"/>
      <c r="E59" s="48"/>
      <c r="F59" s="50"/>
      <c r="G59" s="51"/>
    </row>
    <row r="60" spans="1:7" s="76" customFormat="1" ht="12.75" customHeight="1">
      <c r="A60" s="79"/>
      <c r="B60" s="10"/>
      <c r="C60" s="10"/>
      <c r="D60" s="75"/>
      <c r="F60" s="77"/>
      <c r="G60" s="78"/>
    </row>
    <row r="61" spans="1:7" s="76" customFormat="1" ht="15">
      <c r="A61" s="79"/>
      <c r="B61" s="80" t="s">
        <v>222</v>
      </c>
      <c r="C61" s="80"/>
      <c r="D61" s="75"/>
      <c r="G61" s="78"/>
    </row>
    <row r="62" spans="1:7" s="76" customFormat="1" ht="6.75" customHeight="1" thickBot="1">
      <c r="A62" s="79"/>
      <c r="B62" s="10"/>
      <c r="C62" s="80"/>
      <c r="D62" s="75"/>
      <c r="F62" s="77"/>
      <c r="G62" s="78"/>
    </row>
    <row r="63" spans="1:7" ht="13.5" thickBot="1">
      <c r="A63" s="85"/>
      <c r="B63" s="5" t="s">
        <v>34</v>
      </c>
      <c r="E63" s="208" t="s">
        <v>2</v>
      </c>
      <c r="F63" s="177"/>
      <c r="G63" s="86"/>
    </row>
    <row r="64" spans="1:7" ht="6.75" customHeight="1" thickBot="1">
      <c r="A64" s="85"/>
      <c r="G64" s="86"/>
    </row>
    <row r="65" spans="1:7" ht="13.5" thickBot="1">
      <c r="A65" s="85"/>
      <c r="B65" s="5" t="s">
        <v>35</v>
      </c>
      <c r="E65" s="208" t="s">
        <v>2</v>
      </c>
      <c r="F65" s="177"/>
      <c r="G65" s="86"/>
    </row>
    <row r="66" spans="1:7" ht="6.75" customHeight="1" thickBot="1">
      <c r="A66" s="85"/>
      <c r="G66" s="86"/>
    </row>
    <row r="67" spans="1:7" ht="13.5" thickBot="1">
      <c r="A67" s="85"/>
      <c r="C67" s="5" t="s">
        <v>192</v>
      </c>
      <c r="F67" s="15" t="str">
        <f>IF(F65&gt;0,F63/F65,IF(F70&gt;0,F70,"N/A"))</f>
        <v>N/A</v>
      </c>
      <c r="G67" s="86"/>
    </row>
    <row r="68" spans="1:7" ht="6.75" customHeight="1" thickBot="1">
      <c r="A68" s="85"/>
      <c r="G68" s="86"/>
    </row>
    <row r="69" spans="1:7" ht="13.5" thickBot="1">
      <c r="A69" s="85"/>
      <c r="B69" s="5" t="s">
        <v>193</v>
      </c>
      <c r="E69" s="208" t="s">
        <v>2</v>
      </c>
      <c r="F69" s="14"/>
      <c r="G69" s="86"/>
    </row>
    <row r="70" spans="1:7" ht="6.75" customHeight="1" thickBot="1">
      <c r="A70" s="85"/>
      <c r="G70" s="86"/>
    </row>
    <row r="71" spans="1:7" ht="13.5" thickBot="1">
      <c r="A71" s="85"/>
      <c r="C71" s="82" t="s">
        <v>16</v>
      </c>
      <c r="F71" s="17" t="str">
        <f>IF(F69=0,"",(F67/F69))</f>
        <v/>
      </c>
      <c r="G71" s="86"/>
    </row>
    <row r="72" spans="1:7" s="2" customFormat="1" ht="6.75" customHeight="1">
      <c r="A72" s="47"/>
      <c r="B72" s="48"/>
      <c r="C72" s="48"/>
      <c r="D72" s="49"/>
      <c r="E72" s="48"/>
      <c r="F72" s="50"/>
      <c r="G72" s="51"/>
    </row>
    <row r="73" spans="1:7" s="76" customFormat="1" ht="12.75" customHeight="1">
      <c r="A73" s="79"/>
      <c r="B73" s="10"/>
      <c r="C73" s="10"/>
      <c r="D73" s="75"/>
      <c r="F73" s="77"/>
      <c r="G73" s="78"/>
    </row>
    <row r="74" spans="1:7" s="76" customFormat="1" ht="15">
      <c r="A74" s="79"/>
      <c r="B74" s="80" t="s">
        <v>223</v>
      </c>
      <c r="C74" s="80"/>
      <c r="D74" s="75"/>
      <c r="G74" s="78"/>
    </row>
    <row r="75" spans="1:7" s="76" customFormat="1" ht="6.75" customHeight="1" thickBot="1">
      <c r="A75" s="79"/>
      <c r="B75" s="10"/>
      <c r="C75" s="80"/>
      <c r="D75" s="75"/>
      <c r="F75" s="77"/>
      <c r="G75" s="78"/>
    </row>
    <row r="76" spans="1:7" ht="13.5" thickBot="1">
      <c r="A76" s="85"/>
      <c r="B76" s="5" t="s">
        <v>34</v>
      </c>
      <c r="E76" s="208" t="s">
        <v>2</v>
      </c>
      <c r="F76" s="177"/>
      <c r="G76" s="86"/>
    </row>
    <row r="77" spans="1:7" ht="6.75" customHeight="1" thickBot="1">
      <c r="A77" s="85"/>
      <c r="G77" s="86"/>
    </row>
    <row r="78" spans="1:7" ht="13.5" thickBot="1">
      <c r="A78" s="85"/>
      <c r="B78" s="5" t="s">
        <v>35</v>
      </c>
      <c r="E78" s="208" t="s">
        <v>2</v>
      </c>
      <c r="F78" s="177"/>
      <c r="G78" s="86"/>
    </row>
    <row r="79" spans="1:7" ht="6.75" customHeight="1" thickBot="1">
      <c r="A79" s="85"/>
      <c r="G79" s="86"/>
    </row>
    <row r="80" spans="1:7" ht="13.5" thickBot="1">
      <c r="A80" s="85"/>
      <c r="C80" s="5" t="s">
        <v>192</v>
      </c>
      <c r="F80" s="15" t="str">
        <f>IF(F78&gt;0,F76/F78,IF(F83&gt;0,F83,"N/A"))</f>
        <v>N/A</v>
      </c>
      <c r="G80" s="86"/>
    </row>
    <row r="81" spans="1:7" ht="6.75" customHeight="1" thickBot="1">
      <c r="A81" s="85"/>
      <c r="G81" s="86"/>
    </row>
    <row r="82" spans="1:7" ht="13.5" thickBot="1">
      <c r="A82" s="85"/>
      <c r="B82" s="5" t="s">
        <v>193</v>
      </c>
      <c r="E82" s="208" t="s">
        <v>2</v>
      </c>
      <c r="F82" s="14"/>
      <c r="G82" s="86"/>
    </row>
    <row r="83" spans="1:7" ht="6.75" customHeight="1" thickBot="1">
      <c r="A83" s="85"/>
      <c r="G83" s="86"/>
    </row>
    <row r="84" spans="1:7" ht="13.5" thickBot="1">
      <c r="A84" s="85"/>
      <c r="C84" s="82" t="s">
        <v>16</v>
      </c>
      <c r="F84" s="17" t="str">
        <f>IF(F82=0,"",(F80/F82))</f>
        <v/>
      </c>
      <c r="G84" s="86"/>
    </row>
    <row r="85" spans="1:7" s="2" customFormat="1" ht="6.75" customHeight="1">
      <c r="A85" s="47"/>
      <c r="B85" s="48"/>
      <c r="C85" s="48"/>
      <c r="D85" s="49"/>
      <c r="E85" s="48"/>
      <c r="F85" s="50"/>
      <c r="G85" s="51"/>
    </row>
    <row r="86" spans="1:7" s="76" customFormat="1" ht="12.75" customHeight="1">
      <c r="A86" s="79"/>
      <c r="B86" s="10"/>
      <c r="C86" s="10"/>
      <c r="D86" s="75"/>
      <c r="F86" s="77"/>
      <c r="G86" s="78"/>
    </row>
    <row r="87" spans="1:7" s="76" customFormat="1" ht="15">
      <c r="A87" s="79"/>
      <c r="B87" s="80" t="s">
        <v>224</v>
      </c>
      <c r="C87" s="80"/>
      <c r="D87" s="75"/>
      <c r="G87" s="78"/>
    </row>
    <row r="88" spans="1:7" s="76" customFormat="1" ht="6.75" customHeight="1" thickBot="1">
      <c r="A88" s="79"/>
      <c r="B88" s="10"/>
      <c r="C88" s="80"/>
      <c r="D88" s="75"/>
      <c r="F88" s="77"/>
      <c r="G88" s="78"/>
    </row>
    <row r="89" spans="1:7" ht="13.5" thickBot="1">
      <c r="A89" s="85"/>
      <c r="B89" s="5" t="s">
        <v>34</v>
      </c>
      <c r="E89" s="208" t="s">
        <v>2</v>
      </c>
      <c r="F89" s="177"/>
      <c r="G89" s="86"/>
    </row>
    <row r="90" spans="1:7" ht="6.75" customHeight="1" thickBot="1">
      <c r="A90" s="85"/>
      <c r="G90" s="86"/>
    </row>
    <row r="91" spans="1:7" ht="13.5" thickBot="1">
      <c r="A91" s="85"/>
      <c r="B91" s="5" t="s">
        <v>35</v>
      </c>
      <c r="E91" s="208" t="s">
        <v>2</v>
      </c>
      <c r="F91" s="177"/>
      <c r="G91" s="86"/>
    </row>
    <row r="92" spans="1:7" ht="6.75" customHeight="1" thickBot="1">
      <c r="A92" s="85"/>
      <c r="G92" s="86"/>
    </row>
    <row r="93" spans="1:7" ht="13.5" thickBot="1">
      <c r="A93" s="85"/>
      <c r="C93" s="5" t="s">
        <v>225</v>
      </c>
      <c r="F93" s="15" t="str">
        <f>IF(F91&gt;0,F89/F91,IF(F96&gt;0,F96,"N/A"))</f>
        <v>N/A</v>
      </c>
      <c r="G93" s="86"/>
    </row>
    <row r="94" spans="1:7" ht="6.75" customHeight="1" thickBot="1">
      <c r="A94" s="85"/>
      <c r="G94" s="86"/>
    </row>
    <row r="95" spans="1:7" ht="13.5" thickBot="1">
      <c r="A95" s="85"/>
      <c r="B95" s="5" t="s">
        <v>193</v>
      </c>
      <c r="E95" s="208" t="s">
        <v>2</v>
      </c>
      <c r="F95" s="14"/>
      <c r="G95" s="86"/>
    </row>
    <row r="96" spans="1:7" ht="6.75" customHeight="1" thickBot="1">
      <c r="A96" s="85"/>
      <c r="G96" s="86"/>
    </row>
    <row r="97" spans="1:7" ht="13.5" thickBot="1">
      <c r="A97" s="85"/>
      <c r="C97" s="82" t="s">
        <v>16</v>
      </c>
      <c r="F97" s="17" t="str">
        <f>IF(F95=0,"",(F93/F95))</f>
        <v/>
      </c>
      <c r="G97" s="86"/>
    </row>
    <row r="98" spans="1:7" s="2" customFormat="1" ht="6.75" customHeight="1">
      <c r="A98" s="47"/>
      <c r="B98" s="48"/>
      <c r="C98" s="48"/>
      <c r="D98" s="49"/>
      <c r="E98" s="48"/>
      <c r="F98" s="50"/>
      <c r="G98" s="51"/>
    </row>
    <row r="99" spans="1:7" s="2" customFormat="1" ht="6.75" customHeight="1">
      <c r="A99" s="33"/>
      <c r="D99" s="3"/>
      <c r="F99" s="4"/>
      <c r="G99" s="35"/>
    </row>
    <row r="100" spans="1:7" s="32" customFormat="1" ht="15">
      <c r="A100" s="39"/>
      <c r="B100" s="40" t="s">
        <v>305</v>
      </c>
      <c r="C100" s="40"/>
      <c r="D100" s="37"/>
      <c r="G100" s="38"/>
    </row>
    <row r="101" spans="1:7" s="44" customFormat="1" ht="12">
      <c r="A101" s="41"/>
      <c r="B101" s="171"/>
      <c r="C101" s="42"/>
      <c r="D101" s="43" t="s">
        <v>162</v>
      </c>
      <c r="F101" s="45"/>
      <c r="G101" s="46"/>
    </row>
    <row r="102" spans="1:7" s="32" customFormat="1" ht="6.75" customHeight="1" thickBot="1">
      <c r="A102" s="39"/>
      <c r="B102" s="16"/>
      <c r="C102" s="40"/>
      <c r="D102" s="52"/>
      <c r="F102" s="18"/>
      <c r="G102" s="38"/>
    </row>
    <row r="103" spans="1:7" s="2" customFormat="1" ht="13.5" thickBot="1">
      <c r="A103" s="33"/>
      <c r="B103" s="2" t="s">
        <v>19</v>
      </c>
      <c r="D103" s="3"/>
      <c r="E103" s="208" t="s">
        <v>2</v>
      </c>
      <c r="F103" s="177"/>
      <c r="G103" s="35"/>
    </row>
    <row r="104" spans="1:7" s="2" customFormat="1" ht="6.75" customHeight="1" thickBot="1">
      <c r="A104" s="33"/>
      <c r="D104" s="3"/>
      <c r="F104" s="4"/>
      <c r="G104" s="35"/>
    </row>
    <row r="105" spans="1:7" s="2" customFormat="1" ht="13.5" thickBot="1">
      <c r="A105" s="33"/>
      <c r="B105" s="2" t="s">
        <v>20</v>
      </c>
      <c r="D105" s="3"/>
      <c r="E105" s="208" t="s">
        <v>2</v>
      </c>
      <c r="F105" s="177"/>
      <c r="G105" s="35"/>
    </row>
    <row r="106" spans="1:7" s="2" customFormat="1" ht="6.75" customHeight="1" thickBot="1">
      <c r="A106" s="33"/>
      <c r="D106" s="3"/>
      <c r="F106" s="4"/>
      <c r="G106" s="35"/>
    </row>
    <row r="107" spans="1:7" s="2" customFormat="1" ht="13.5" thickBot="1">
      <c r="A107" s="33"/>
      <c r="C107" s="2" t="s">
        <v>14</v>
      </c>
      <c r="D107" s="3"/>
      <c r="F107" s="15" t="str">
        <f>IF(F105&gt;0,F103/F105,IF(F110&gt;0,F110,"N/A"))</f>
        <v>Yes</v>
      </c>
      <c r="G107" s="35"/>
    </row>
    <row r="108" spans="1:7" s="2" customFormat="1" ht="6.75" customHeight="1">
      <c r="A108" s="33"/>
      <c r="D108" s="3"/>
      <c r="F108" s="4"/>
      <c r="G108" s="35"/>
    </row>
    <row r="109" spans="1:7" s="2" customFormat="1" ht="13.5" thickBot="1">
      <c r="A109" s="33"/>
      <c r="B109" s="2" t="s">
        <v>21</v>
      </c>
      <c r="D109" s="3"/>
      <c r="F109" s="4"/>
      <c r="G109" s="35"/>
    </row>
    <row r="110" spans="1:7" s="2" customFormat="1" ht="13.5" thickBot="1">
      <c r="A110" s="33"/>
      <c r="B110" s="2" t="s">
        <v>22</v>
      </c>
      <c r="D110" s="3"/>
      <c r="E110" s="208" t="s">
        <v>2</v>
      </c>
      <c r="F110" s="14" t="s">
        <v>229</v>
      </c>
      <c r="G110" s="35"/>
    </row>
    <row r="111" spans="1:7" s="2" customFormat="1" ht="6.75" customHeight="1">
      <c r="A111" s="33"/>
      <c r="D111" s="3"/>
      <c r="F111" s="4"/>
      <c r="G111" s="35"/>
    </row>
    <row r="112" spans="1:7" s="2" customFormat="1" ht="15">
      <c r="A112" s="33"/>
      <c r="B112" s="199" t="s">
        <v>306</v>
      </c>
      <c r="C112" s="200"/>
      <c r="D112" s="201"/>
      <c r="F112" s="4"/>
      <c r="G112" s="35"/>
    </row>
    <row r="113" spans="1:7" s="2" customFormat="1" ht="15">
      <c r="A113" s="33"/>
      <c r="B113" s="202"/>
      <c r="C113" s="203"/>
      <c r="D113" s="204"/>
      <c r="F113" s="4"/>
      <c r="G113" s="35"/>
    </row>
    <row r="114" spans="1:7" s="2" customFormat="1" ht="15">
      <c r="A114" s="33"/>
      <c r="B114" s="202"/>
      <c r="C114" s="203"/>
      <c r="D114" s="204"/>
      <c r="F114" s="4"/>
      <c r="G114" s="35"/>
    </row>
    <row r="115" spans="1:7" s="2" customFormat="1" ht="15">
      <c r="A115" s="33"/>
      <c r="B115" s="202"/>
      <c r="C115" s="203"/>
      <c r="D115" s="204"/>
      <c r="F115" s="4"/>
      <c r="G115" s="35"/>
    </row>
    <row r="116" spans="1:7" s="2" customFormat="1" ht="15">
      <c r="A116" s="33"/>
      <c r="B116" s="202"/>
      <c r="C116" s="203"/>
      <c r="D116" s="204"/>
      <c r="F116" s="4"/>
      <c r="G116" s="35"/>
    </row>
    <row r="117" spans="1:7" s="2" customFormat="1" ht="15">
      <c r="A117" s="33"/>
      <c r="B117" s="202"/>
      <c r="C117" s="203"/>
      <c r="D117" s="204"/>
      <c r="F117" s="4"/>
      <c r="G117" s="35"/>
    </row>
    <row r="118" spans="1:7" s="2" customFormat="1" ht="15">
      <c r="A118" s="33"/>
      <c r="B118" s="205"/>
      <c r="C118" s="206"/>
      <c r="D118" s="207"/>
      <c r="F118" s="4"/>
      <c r="G118" s="35"/>
    </row>
    <row r="119" spans="1:7" s="2" customFormat="1" ht="6.75" customHeight="1" thickBot="1">
      <c r="A119" s="33"/>
      <c r="D119" s="3"/>
      <c r="F119" s="4"/>
      <c r="G119" s="35"/>
    </row>
    <row r="120" spans="1:7" s="2" customFormat="1" ht="13.5" thickBot="1">
      <c r="A120" s="33"/>
      <c r="B120" s="2" t="s">
        <v>23</v>
      </c>
      <c r="D120" s="3"/>
      <c r="E120" s="208" t="s">
        <v>2</v>
      </c>
      <c r="F120" s="53" t="s">
        <v>229</v>
      </c>
      <c r="G120" s="35"/>
    </row>
    <row r="121" spans="1:7" s="2" customFormat="1" ht="6.75" customHeight="1" thickBot="1">
      <c r="A121" s="33"/>
      <c r="D121" s="3"/>
      <c r="F121" s="4"/>
      <c r="G121" s="35"/>
    </row>
    <row r="122" spans="1:7" s="2" customFormat="1" ht="13.5" thickBot="1">
      <c r="A122" s="33"/>
      <c r="C122" s="34" t="s">
        <v>16</v>
      </c>
      <c r="D122" s="3"/>
      <c r="F122" s="17">
        <f>IF(F120=0," ",IF(F110="Yes",1,IF(F110="No",0,IF(F107/F120&gt;=1,1,IF(F107/F120&gt;=0.75,0.75,IF(F107/F120&gt;=0.5,0.5,IF(F107/F120&gt;=0.25,0.25,0)))))))</f>
        <v>1</v>
      </c>
      <c r="G122" s="35"/>
    </row>
    <row r="123" spans="1:7" s="2" customFormat="1" ht="6.75" customHeight="1">
      <c r="A123" s="47"/>
      <c r="B123" s="48"/>
      <c r="C123" s="48"/>
      <c r="D123" s="49"/>
      <c r="E123" s="48"/>
      <c r="F123" s="50"/>
      <c r="G123" s="51"/>
    </row>
    <row r="124" spans="1:7" s="32" customFormat="1" ht="15">
      <c r="A124" s="26"/>
      <c r="B124" s="27"/>
      <c r="C124" s="27"/>
      <c r="D124" s="28"/>
      <c r="E124" s="29"/>
      <c r="F124" s="30"/>
      <c r="G124" s="31"/>
    </row>
    <row r="125" spans="1:7" s="32" customFormat="1" ht="15">
      <c r="A125" s="39"/>
      <c r="B125" s="40" t="s">
        <v>196</v>
      </c>
      <c r="C125" s="40"/>
      <c r="D125" s="37"/>
      <c r="G125" s="38"/>
    </row>
    <row r="126" spans="1:7" s="44" customFormat="1" ht="12">
      <c r="A126" s="41"/>
      <c r="B126" s="171"/>
      <c r="C126" s="42"/>
      <c r="D126" s="43" t="s">
        <v>162</v>
      </c>
      <c r="F126" s="45"/>
      <c r="G126" s="46"/>
    </row>
    <row r="127" spans="1:7" s="32" customFormat="1" ht="6.75" customHeight="1" thickBot="1">
      <c r="A127" s="39"/>
      <c r="B127" s="16"/>
      <c r="C127" s="40"/>
      <c r="D127" s="52"/>
      <c r="F127" s="18"/>
      <c r="G127" s="38"/>
    </row>
    <row r="128" spans="1:7" s="2" customFormat="1" ht="13.5" thickBot="1">
      <c r="A128" s="33"/>
      <c r="B128" s="2" t="s">
        <v>19</v>
      </c>
      <c r="D128" s="3"/>
      <c r="E128" s="208" t="s">
        <v>2</v>
      </c>
      <c r="F128" s="177"/>
      <c r="G128" s="35"/>
    </row>
    <row r="129" spans="1:7" s="2" customFormat="1" ht="6.75" customHeight="1" thickBot="1">
      <c r="A129" s="33"/>
      <c r="D129" s="3"/>
      <c r="F129" s="4"/>
      <c r="G129" s="35"/>
    </row>
    <row r="130" spans="1:7" s="2" customFormat="1" ht="13.5" thickBot="1">
      <c r="A130" s="33"/>
      <c r="B130" s="2" t="s">
        <v>20</v>
      </c>
      <c r="D130" s="3"/>
      <c r="E130" s="208" t="s">
        <v>2</v>
      </c>
      <c r="F130" s="177"/>
      <c r="G130" s="35"/>
    </row>
    <row r="131" spans="1:7" s="2" customFormat="1" ht="6.75" customHeight="1" thickBot="1">
      <c r="A131" s="33"/>
      <c r="D131" s="3"/>
      <c r="F131" s="4"/>
      <c r="G131" s="35"/>
    </row>
    <row r="132" spans="1:7" s="2" customFormat="1" ht="13.5" thickBot="1">
      <c r="A132" s="33"/>
      <c r="C132" s="2" t="s">
        <v>14</v>
      </c>
      <c r="D132" s="3"/>
      <c r="F132" s="15" t="str">
        <f>IF(F130&gt;0,F128/F130,IF(F135&gt;0,F135,"N/A"))</f>
        <v>N/A</v>
      </c>
      <c r="G132" s="35"/>
    </row>
    <row r="133" spans="1:7" s="2" customFormat="1" ht="6.75" customHeight="1">
      <c r="A133" s="33"/>
      <c r="D133" s="3"/>
      <c r="F133" s="4"/>
      <c r="G133" s="35"/>
    </row>
    <row r="134" spans="1:7" s="2" customFormat="1" ht="13.5" thickBot="1">
      <c r="A134" s="33"/>
      <c r="B134" s="2" t="s">
        <v>21</v>
      </c>
      <c r="D134" s="3"/>
      <c r="F134" s="4"/>
      <c r="G134" s="35"/>
    </row>
    <row r="135" spans="1:7" s="2" customFormat="1" ht="13.5" thickBot="1">
      <c r="A135" s="33"/>
      <c r="B135" s="2" t="s">
        <v>22</v>
      </c>
      <c r="D135" s="3"/>
      <c r="E135" s="208" t="s">
        <v>2</v>
      </c>
      <c r="F135" s="14"/>
      <c r="G135" s="35"/>
    </row>
    <row r="136" spans="1:7" s="2" customFormat="1" ht="6.75" customHeight="1">
      <c r="A136" s="33"/>
      <c r="D136" s="3"/>
      <c r="F136" s="4"/>
      <c r="G136" s="35"/>
    </row>
    <row r="137" spans="1:7" s="2" customFormat="1" ht="15">
      <c r="A137" s="33"/>
      <c r="B137" s="199"/>
      <c r="C137" s="200"/>
      <c r="D137" s="201"/>
      <c r="F137" s="4"/>
      <c r="G137" s="35"/>
    </row>
    <row r="138" spans="1:7" s="2" customFormat="1" ht="15">
      <c r="A138" s="33"/>
      <c r="B138" s="202"/>
      <c r="C138" s="203"/>
      <c r="D138" s="204"/>
      <c r="F138" s="4"/>
      <c r="G138" s="35"/>
    </row>
    <row r="139" spans="1:7" s="2" customFormat="1" ht="15">
      <c r="A139" s="33"/>
      <c r="B139" s="202"/>
      <c r="C139" s="203"/>
      <c r="D139" s="204"/>
      <c r="F139" s="4"/>
      <c r="G139" s="35"/>
    </row>
    <row r="140" spans="1:7" s="2" customFormat="1" ht="15">
      <c r="A140" s="33"/>
      <c r="B140" s="202"/>
      <c r="C140" s="203"/>
      <c r="D140" s="204"/>
      <c r="F140" s="4"/>
      <c r="G140" s="35"/>
    </row>
    <row r="141" spans="1:7" s="2" customFormat="1" ht="15">
      <c r="A141" s="33"/>
      <c r="B141" s="202"/>
      <c r="C141" s="203"/>
      <c r="D141" s="204"/>
      <c r="F141" s="4"/>
      <c r="G141" s="35"/>
    </row>
    <row r="142" spans="1:7" s="2" customFormat="1" ht="15">
      <c r="A142" s="33"/>
      <c r="B142" s="202"/>
      <c r="C142" s="203"/>
      <c r="D142" s="204"/>
      <c r="F142" s="4"/>
      <c r="G142" s="35"/>
    </row>
    <row r="143" spans="1:7" s="2" customFormat="1" ht="15">
      <c r="A143" s="33"/>
      <c r="B143" s="205"/>
      <c r="C143" s="206"/>
      <c r="D143" s="207"/>
      <c r="F143" s="4"/>
      <c r="G143" s="35"/>
    </row>
    <row r="144" spans="1:7" s="2" customFormat="1" ht="6.75" customHeight="1" thickBot="1">
      <c r="A144" s="33"/>
      <c r="D144" s="3"/>
      <c r="F144" s="4"/>
      <c r="G144" s="35"/>
    </row>
    <row r="145" spans="1:7" s="2" customFormat="1" ht="13.5" thickBot="1">
      <c r="A145" s="33"/>
      <c r="B145" s="2" t="s">
        <v>23</v>
      </c>
      <c r="D145" s="3"/>
      <c r="E145" s="208" t="s">
        <v>2</v>
      </c>
      <c r="F145" s="53"/>
      <c r="G145" s="35"/>
    </row>
    <row r="146" spans="1:7" s="2" customFormat="1" ht="6.75" customHeight="1" thickBot="1">
      <c r="A146" s="33"/>
      <c r="D146" s="3"/>
      <c r="F146" s="4"/>
      <c r="G146" s="35"/>
    </row>
    <row r="147" spans="1:7" s="2" customFormat="1" ht="13.5" thickBot="1">
      <c r="A147" s="33"/>
      <c r="C147" s="34" t="s">
        <v>16</v>
      </c>
      <c r="D147" s="3"/>
      <c r="F147" s="17" t="str">
        <f>IF(F145=0," ",IF(F135="Yes",1,IF(F135="No",0,IF(F132/F145&gt;=1,1,IF(F132/F145&gt;=0.75,0.75,IF(F132/F145&gt;=0.5,0.5,IF(F132/F145&gt;=0.25,0.25,0)))))))</f>
        <v xml:space="preserve"> </v>
      </c>
      <c r="G147" s="35"/>
    </row>
    <row r="148" spans="1:7" s="2" customFormat="1" ht="6.75" customHeight="1">
      <c r="A148" s="47"/>
      <c r="B148" s="48"/>
      <c r="C148" s="48"/>
      <c r="D148" s="49"/>
      <c r="E148" s="48"/>
      <c r="F148" s="50"/>
      <c r="G148" s="51"/>
    </row>
    <row r="149" spans="1:7" s="32" customFormat="1" ht="15">
      <c r="A149" s="26"/>
      <c r="B149" s="27"/>
      <c r="C149" s="27"/>
      <c r="D149" s="28"/>
      <c r="E149" s="29"/>
      <c r="F149" s="30"/>
      <c r="G149" s="31"/>
    </row>
    <row r="150" spans="1:7" s="32" customFormat="1" ht="15">
      <c r="A150" s="39"/>
      <c r="B150" s="40" t="s">
        <v>196</v>
      </c>
      <c r="C150" s="40"/>
      <c r="D150" s="37"/>
      <c r="G150" s="38"/>
    </row>
    <row r="151" spans="1:7" s="44" customFormat="1" ht="12">
      <c r="A151" s="41"/>
      <c r="B151" s="171"/>
      <c r="C151" s="42"/>
      <c r="D151" s="43" t="s">
        <v>162</v>
      </c>
      <c r="F151" s="45"/>
      <c r="G151" s="46"/>
    </row>
    <row r="152" spans="1:7" s="32" customFormat="1" ht="6.75" customHeight="1" thickBot="1">
      <c r="A152" s="39"/>
      <c r="B152" s="16"/>
      <c r="C152" s="40"/>
      <c r="D152" s="52"/>
      <c r="F152" s="18"/>
      <c r="G152" s="38"/>
    </row>
    <row r="153" spans="1:7" s="2" customFormat="1" ht="13.5" thickBot="1">
      <c r="A153" s="33"/>
      <c r="B153" s="2" t="s">
        <v>19</v>
      </c>
      <c r="D153" s="3"/>
      <c r="E153" s="208" t="s">
        <v>2</v>
      </c>
      <c r="F153" s="177"/>
      <c r="G153" s="35"/>
    </row>
    <row r="154" spans="1:7" s="2" customFormat="1" ht="6.75" customHeight="1" thickBot="1">
      <c r="A154" s="33"/>
      <c r="D154" s="3"/>
      <c r="F154" s="4"/>
      <c r="G154" s="35"/>
    </row>
    <row r="155" spans="1:7" s="2" customFormat="1" ht="13.5" thickBot="1">
      <c r="A155" s="33"/>
      <c r="B155" s="2" t="s">
        <v>20</v>
      </c>
      <c r="D155" s="3"/>
      <c r="E155" s="208" t="s">
        <v>2</v>
      </c>
      <c r="F155" s="177"/>
      <c r="G155" s="35"/>
    </row>
    <row r="156" spans="1:7" s="2" customFormat="1" ht="6.75" customHeight="1" thickBot="1">
      <c r="A156" s="33"/>
      <c r="D156" s="3"/>
      <c r="F156" s="4"/>
      <c r="G156" s="35"/>
    </row>
    <row r="157" spans="1:7" s="2" customFormat="1" ht="13.5" thickBot="1">
      <c r="A157" s="33"/>
      <c r="C157" s="2" t="s">
        <v>14</v>
      </c>
      <c r="D157" s="3"/>
      <c r="F157" s="15" t="str">
        <f>IF(F155&gt;0,F153/F155,IF(F160&gt;0,F160,"N/A"))</f>
        <v>N/A</v>
      </c>
      <c r="G157" s="35"/>
    </row>
    <row r="158" spans="1:7" s="2" customFormat="1" ht="6.75" customHeight="1">
      <c r="A158" s="33"/>
      <c r="D158" s="3"/>
      <c r="F158" s="4"/>
      <c r="G158" s="35"/>
    </row>
    <row r="159" spans="1:7" s="2" customFormat="1" ht="13.5" thickBot="1">
      <c r="A159" s="33"/>
      <c r="B159" s="2" t="s">
        <v>21</v>
      </c>
      <c r="D159" s="3"/>
      <c r="F159" s="4"/>
      <c r="G159" s="35"/>
    </row>
    <row r="160" spans="1:7" s="2" customFormat="1" ht="13.5" thickBot="1">
      <c r="A160" s="33"/>
      <c r="B160" s="2" t="s">
        <v>22</v>
      </c>
      <c r="D160" s="3"/>
      <c r="E160" s="208" t="s">
        <v>2</v>
      </c>
      <c r="F160" s="14"/>
      <c r="G160" s="35"/>
    </row>
    <row r="161" spans="1:7" s="2" customFormat="1" ht="6.75" customHeight="1">
      <c r="A161" s="33"/>
      <c r="D161" s="3"/>
      <c r="F161" s="4"/>
      <c r="G161" s="35"/>
    </row>
    <row r="162" spans="1:7" s="2" customFormat="1" ht="15">
      <c r="A162" s="33"/>
      <c r="B162" s="199"/>
      <c r="C162" s="200"/>
      <c r="D162" s="201"/>
      <c r="F162" s="4"/>
      <c r="G162" s="35"/>
    </row>
    <row r="163" spans="1:7" s="2" customFormat="1" ht="15">
      <c r="A163" s="33"/>
      <c r="B163" s="202"/>
      <c r="C163" s="203"/>
      <c r="D163" s="204"/>
      <c r="F163" s="4"/>
      <c r="G163" s="35"/>
    </row>
    <row r="164" spans="1:7" s="2" customFormat="1" ht="15">
      <c r="A164" s="33"/>
      <c r="B164" s="202"/>
      <c r="C164" s="203"/>
      <c r="D164" s="204"/>
      <c r="F164" s="4"/>
      <c r="G164" s="35"/>
    </row>
    <row r="165" spans="1:7" s="2" customFormat="1" ht="15">
      <c r="A165" s="33"/>
      <c r="B165" s="202"/>
      <c r="C165" s="203"/>
      <c r="D165" s="204"/>
      <c r="F165" s="4"/>
      <c r="G165" s="35"/>
    </row>
    <row r="166" spans="1:7" s="2" customFormat="1" ht="15">
      <c r="A166" s="33"/>
      <c r="B166" s="202"/>
      <c r="C166" s="203"/>
      <c r="D166" s="204"/>
      <c r="F166" s="4"/>
      <c r="G166" s="35"/>
    </row>
    <row r="167" spans="1:7" s="2" customFormat="1" ht="15">
      <c r="A167" s="33"/>
      <c r="B167" s="202"/>
      <c r="C167" s="203"/>
      <c r="D167" s="204"/>
      <c r="F167" s="4"/>
      <c r="G167" s="35"/>
    </row>
    <row r="168" spans="1:7" s="2" customFormat="1" ht="15">
      <c r="A168" s="33"/>
      <c r="B168" s="205"/>
      <c r="C168" s="206"/>
      <c r="D168" s="207"/>
      <c r="F168" s="4"/>
      <c r="G168" s="35"/>
    </row>
    <row r="169" spans="1:7" s="2" customFormat="1" ht="6.75" customHeight="1" thickBot="1">
      <c r="A169" s="33"/>
      <c r="D169" s="3"/>
      <c r="F169" s="4"/>
      <c r="G169" s="35"/>
    </row>
    <row r="170" spans="1:7" s="2" customFormat="1" ht="13.5" thickBot="1">
      <c r="A170" s="33"/>
      <c r="B170" s="2" t="s">
        <v>23</v>
      </c>
      <c r="D170" s="3"/>
      <c r="E170" s="208" t="s">
        <v>2</v>
      </c>
      <c r="F170" s="53"/>
      <c r="G170" s="35"/>
    </row>
    <row r="171" spans="1:7" s="2" customFormat="1" ht="6.75" customHeight="1" thickBot="1">
      <c r="A171" s="33"/>
      <c r="D171" s="3"/>
      <c r="F171" s="4"/>
      <c r="G171" s="35"/>
    </row>
    <row r="172" spans="1:7" s="2" customFormat="1" ht="13.5" thickBot="1">
      <c r="A172" s="33"/>
      <c r="C172" s="34" t="s">
        <v>16</v>
      </c>
      <c r="D172" s="3"/>
      <c r="F172" s="17" t="str">
        <f>IF(F170=0," ",IF(F160="Yes",1,IF(F160="No",0,IF(F157/F170&gt;=1,1,IF(F157/F170&gt;=0.75,0.75,IF(F157/F170&gt;=0.5,0.5,IF(F157/F170&gt;=0.25,0.25,0)))))))</f>
        <v xml:space="preserve"> </v>
      </c>
      <c r="G172" s="35"/>
    </row>
    <row r="173" spans="1:7" s="2" customFormat="1" ht="6.75" customHeight="1">
      <c r="A173" s="47"/>
      <c r="B173" s="48"/>
      <c r="C173" s="48"/>
      <c r="D173" s="49"/>
      <c r="E173" s="48"/>
      <c r="F173" s="50"/>
      <c r="G173" s="51"/>
    </row>
    <row r="174" spans="1:7" s="32" customFormat="1" ht="15">
      <c r="A174" s="26"/>
      <c r="B174" s="27"/>
      <c r="C174" s="27"/>
      <c r="D174" s="28"/>
      <c r="E174" s="29"/>
      <c r="F174" s="30"/>
      <c r="G174" s="31"/>
    </row>
    <row r="175" spans="1:7" s="32" customFormat="1" ht="15">
      <c r="A175" s="39"/>
      <c r="B175" s="40" t="s">
        <v>196</v>
      </c>
      <c r="C175" s="40"/>
      <c r="D175" s="37"/>
      <c r="G175" s="38"/>
    </row>
    <row r="176" spans="1:7" s="44" customFormat="1" ht="12">
      <c r="A176" s="41"/>
      <c r="B176" s="171"/>
      <c r="C176" s="42"/>
      <c r="D176" s="43" t="s">
        <v>162</v>
      </c>
      <c r="F176" s="45"/>
      <c r="G176" s="46"/>
    </row>
    <row r="177" spans="1:7" s="32" customFormat="1" ht="6.75" customHeight="1" thickBot="1">
      <c r="A177" s="39"/>
      <c r="B177" s="16"/>
      <c r="C177" s="40"/>
      <c r="D177" s="52"/>
      <c r="F177" s="18"/>
      <c r="G177" s="38"/>
    </row>
    <row r="178" spans="1:7" s="2" customFormat="1" ht="13.5" thickBot="1">
      <c r="A178" s="33"/>
      <c r="B178" s="2" t="s">
        <v>19</v>
      </c>
      <c r="D178" s="3"/>
      <c r="E178" s="208" t="s">
        <v>2</v>
      </c>
      <c r="F178" s="177"/>
      <c r="G178" s="35"/>
    </row>
    <row r="179" spans="1:7" s="2" customFormat="1" ht="6.75" customHeight="1" thickBot="1">
      <c r="A179" s="33"/>
      <c r="D179" s="3"/>
      <c r="F179" s="4"/>
      <c r="G179" s="35"/>
    </row>
    <row r="180" spans="1:7" s="2" customFormat="1" ht="13.5" thickBot="1">
      <c r="A180" s="33"/>
      <c r="B180" s="2" t="s">
        <v>20</v>
      </c>
      <c r="D180" s="3"/>
      <c r="E180" s="208" t="s">
        <v>2</v>
      </c>
      <c r="F180" s="177"/>
      <c r="G180" s="35"/>
    </row>
    <row r="181" spans="1:7" s="2" customFormat="1" ht="6.75" customHeight="1" thickBot="1">
      <c r="A181" s="33"/>
      <c r="D181" s="3"/>
      <c r="F181" s="4"/>
      <c r="G181" s="35"/>
    </row>
    <row r="182" spans="1:7" s="2" customFormat="1" ht="13.5" thickBot="1">
      <c r="A182" s="33"/>
      <c r="C182" s="2" t="s">
        <v>14</v>
      </c>
      <c r="D182" s="3"/>
      <c r="F182" s="15" t="str">
        <f>IF(F180&gt;0,F178/F180,IF(F185&gt;0,F185,"N/A"))</f>
        <v>N/A</v>
      </c>
      <c r="G182" s="35"/>
    </row>
    <row r="183" spans="1:7" s="2" customFormat="1" ht="6.75" customHeight="1">
      <c r="A183" s="33"/>
      <c r="D183" s="3"/>
      <c r="F183" s="4"/>
      <c r="G183" s="35"/>
    </row>
    <row r="184" spans="1:7" s="2" customFormat="1" ht="13.5" thickBot="1">
      <c r="A184" s="33"/>
      <c r="B184" s="2" t="s">
        <v>21</v>
      </c>
      <c r="D184" s="3"/>
      <c r="F184" s="4"/>
      <c r="G184" s="35"/>
    </row>
    <row r="185" spans="1:7" s="2" customFormat="1" ht="13.5" thickBot="1">
      <c r="A185" s="33"/>
      <c r="B185" s="2" t="s">
        <v>22</v>
      </c>
      <c r="D185" s="3"/>
      <c r="E185" s="208" t="s">
        <v>2</v>
      </c>
      <c r="F185" s="14"/>
      <c r="G185" s="35"/>
    </row>
    <row r="186" spans="1:7" s="2" customFormat="1" ht="6.75" customHeight="1">
      <c r="A186" s="33"/>
      <c r="D186" s="3"/>
      <c r="F186" s="4"/>
      <c r="G186" s="35"/>
    </row>
    <row r="187" spans="1:7" s="2" customFormat="1" ht="15">
      <c r="A187" s="33"/>
      <c r="B187" s="199"/>
      <c r="C187" s="200"/>
      <c r="D187" s="201"/>
      <c r="F187" s="4"/>
      <c r="G187" s="35"/>
    </row>
    <row r="188" spans="1:7" s="2" customFormat="1" ht="15">
      <c r="A188" s="33"/>
      <c r="B188" s="202"/>
      <c r="C188" s="203"/>
      <c r="D188" s="204"/>
      <c r="F188" s="4"/>
      <c r="G188" s="35"/>
    </row>
    <row r="189" spans="1:7" s="2" customFormat="1" ht="15">
      <c r="A189" s="33"/>
      <c r="B189" s="202"/>
      <c r="C189" s="203"/>
      <c r="D189" s="204"/>
      <c r="F189" s="4"/>
      <c r="G189" s="35"/>
    </row>
    <row r="190" spans="1:7" s="2" customFormat="1" ht="15">
      <c r="A190" s="33"/>
      <c r="B190" s="202"/>
      <c r="C190" s="203"/>
      <c r="D190" s="204"/>
      <c r="F190" s="4"/>
      <c r="G190" s="35"/>
    </row>
    <row r="191" spans="1:7" s="2" customFormat="1" ht="15">
      <c r="A191" s="33"/>
      <c r="B191" s="202"/>
      <c r="C191" s="203"/>
      <c r="D191" s="204"/>
      <c r="F191" s="4"/>
      <c r="G191" s="35"/>
    </row>
    <row r="192" spans="1:7" s="2" customFormat="1" ht="15">
      <c r="A192" s="33"/>
      <c r="B192" s="202"/>
      <c r="C192" s="203"/>
      <c r="D192" s="204"/>
      <c r="F192" s="4"/>
      <c r="G192" s="35"/>
    </row>
    <row r="193" spans="1:7" s="2" customFormat="1" ht="15">
      <c r="A193" s="33"/>
      <c r="B193" s="205"/>
      <c r="C193" s="206"/>
      <c r="D193" s="207"/>
      <c r="F193" s="4"/>
      <c r="G193" s="35"/>
    </row>
    <row r="194" spans="1:7" s="2" customFormat="1" ht="6.75" customHeight="1" thickBot="1">
      <c r="A194" s="33"/>
      <c r="D194" s="3"/>
      <c r="F194" s="4"/>
      <c r="G194" s="35"/>
    </row>
    <row r="195" spans="1:7" s="2" customFormat="1" ht="13.5" thickBot="1">
      <c r="A195" s="33"/>
      <c r="B195" s="2" t="s">
        <v>23</v>
      </c>
      <c r="D195" s="3"/>
      <c r="E195" s="208" t="s">
        <v>2</v>
      </c>
      <c r="F195" s="53"/>
      <c r="G195" s="35"/>
    </row>
    <row r="196" spans="1:7" s="2" customFormat="1" ht="6.75" customHeight="1" thickBot="1">
      <c r="A196" s="33"/>
      <c r="D196" s="3"/>
      <c r="F196" s="4"/>
      <c r="G196" s="35"/>
    </row>
    <row r="197" spans="1:7" s="2" customFormat="1" ht="13.5" thickBot="1">
      <c r="A197" s="33"/>
      <c r="C197" s="34" t="s">
        <v>16</v>
      </c>
      <c r="D197" s="3"/>
      <c r="F197" s="17" t="str">
        <f>IF(F195=0," ",IF(F185="Yes",1,IF(F185="No",0,IF(F182/F195&gt;=1,1,IF(F182/F195&gt;=0.75,0.75,IF(F182/F195&gt;=0.5,0.5,IF(F182/F195&gt;=0.25,0.25,0)))))))</f>
        <v xml:space="preserve"> </v>
      </c>
      <c r="G197" s="35"/>
    </row>
    <row r="198" spans="1:7" s="2" customFormat="1" ht="6.75" customHeight="1">
      <c r="A198" s="47"/>
      <c r="B198" s="48"/>
      <c r="C198" s="48"/>
      <c r="D198" s="49"/>
      <c r="E198" s="48"/>
      <c r="F198" s="50"/>
      <c r="G198" s="51"/>
    </row>
    <row r="199" spans="1:7" s="32" customFormat="1" ht="15">
      <c r="A199" s="26"/>
      <c r="B199" s="27"/>
      <c r="C199" s="27"/>
      <c r="D199" s="28"/>
      <c r="E199" s="29"/>
      <c r="F199" s="30"/>
      <c r="G199" s="31"/>
    </row>
    <row r="200" spans="1:7" s="32" customFormat="1" ht="15">
      <c r="A200" s="39"/>
      <c r="B200" s="40" t="s">
        <v>196</v>
      </c>
      <c r="C200" s="40"/>
      <c r="D200" s="37"/>
      <c r="G200" s="38"/>
    </row>
    <row r="201" spans="1:7" s="44" customFormat="1" ht="12">
      <c r="A201" s="41"/>
      <c r="B201" s="171"/>
      <c r="C201" s="42"/>
      <c r="D201" s="43" t="s">
        <v>162</v>
      </c>
      <c r="F201" s="45"/>
      <c r="G201" s="46"/>
    </row>
    <row r="202" spans="1:7" s="32" customFormat="1" ht="6.75" customHeight="1" thickBot="1">
      <c r="A202" s="39"/>
      <c r="B202" s="16"/>
      <c r="C202" s="40"/>
      <c r="D202" s="52"/>
      <c r="F202" s="18"/>
      <c r="G202" s="38"/>
    </row>
    <row r="203" spans="1:7" s="2" customFormat="1" ht="13.5" thickBot="1">
      <c r="A203" s="33"/>
      <c r="B203" s="2" t="s">
        <v>19</v>
      </c>
      <c r="D203" s="3"/>
      <c r="E203" s="208" t="s">
        <v>2</v>
      </c>
      <c r="F203" s="177"/>
      <c r="G203" s="35"/>
    </row>
    <row r="204" spans="1:7" s="2" customFormat="1" ht="6.75" customHeight="1" thickBot="1">
      <c r="A204" s="33"/>
      <c r="D204" s="3"/>
      <c r="F204" s="4"/>
      <c r="G204" s="35"/>
    </row>
    <row r="205" spans="1:7" s="2" customFormat="1" ht="13.5" thickBot="1">
      <c r="A205" s="33"/>
      <c r="B205" s="2" t="s">
        <v>20</v>
      </c>
      <c r="D205" s="3"/>
      <c r="E205" s="208" t="s">
        <v>2</v>
      </c>
      <c r="F205" s="177"/>
      <c r="G205" s="35"/>
    </row>
    <row r="206" spans="1:7" s="2" customFormat="1" ht="6.75" customHeight="1" thickBot="1">
      <c r="A206" s="33"/>
      <c r="D206" s="3"/>
      <c r="F206" s="4"/>
      <c r="G206" s="35"/>
    </row>
    <row r="207" spans="1:7" s="2" customFormat="1" ht="13.5" thickBot="1">
      <c r="A207" s="33"/>
      <c r="C207" s="2" t="s">
        <v>14</v>
      </c>
      <c r="D207" s="3"/>
      <c r="F207" s="15" t="str">
        <f>IF(F205&gt;0,F203/F205,IF(F210&gt;0,F210,"N/A"))</f>
        <v>N/A</v>
      </c>
      <c r="G207" s="35"/>
    </row>
    <row r="208" spans="1:7" s="2" customFormat="1" ht="6.75" customHeight="1">
      <c r="A208" s="33"/>
      <c r="D208" s="3"/>
      <c r="F208" s="4"/>
      <c r="G208" s="35"/>
    </row>
    <row r="209" spans="1:7" s="2" customFormat="1" ht="13.5" thickBot="1">
      <c r="A209" s="33"/>
      <c r="B209" s="2" t="s">
        <v>21</v>
      </c>
      <c r="D209" s="3"/>
      <c r="F209" s="4"/>
      <c r="G209" s="35"/>
    </row>
    <row r="210" spans="1:7" s="2" customFormat="1" ht="13.5" thickBot="1">
      <c r="A210" s="33"/>
      <c r="B210" s="2" t="s">
        <v>22</v>
      </c>
      <c r="D210" s="3"/>
      <c r="E210" s="208" t="s">
        <v>2</v>
      </c>
      <c r="F210" s="14"/>
      <c r="G210" s="35"/>
    </row>
    <row r="211" spans="1:7" s="2" customFormat="1" ht="6.75" customHeight="1">
      <c r="A211" s="33"/>
      <c r="D211" s="3"/>
      <c r="F211" s="4"/>
      <c r="G211" s="35"/>
    </row>
    <row r="212" spans="1:7" s="2" customFormat="1" ht="15">
      <c r="A212" s="33"/>
      <c r="B212" s="199"/>
      <c r="C212" s="200"/>
      <c r="D212" s="201"/>
      <c r="F212" s="4"/>
      <c r="G212" s="35"/>
    </row>
    <row r="213" spans="1:7" s="2" customFormat="1" ht="15">
      <c r="A213" s="33"/>
      <c r="B213" s="202"/>
      <c r="C213" s="203"/>
      <c r="D213" s="204"/>
      <c r="F213" s="4"/>
      <c r="G213" s="35"/>
    </row>
    <row r="214" spans="1:7" s="2" customFormat="1" ht="15">
      <c r="A214" s="33"/>
      <c r="B214" s="202"/>
      <c r="C214" s="203"/>
      <c r="D214" s="204"/>
      <c r="F214" s="4"/>
      <c r="G214" s="35"/>
    </row>
    <row r="215" spans="1:7" s="2" customFormat="1" ht="15">
      <c r="A215" s="33"/>
      <c r="B215" s="202"/>
      <c r="C215" s="203"/>
      <c r="D215" s="204"/>
      <c r="F215" s="4"/>
      <c r="G215" s="35"/>
    </row>
    <row r="216" spans="1:7" s="2" customFormat="1" ht="15">
      <c r="A216" s="33"/>
      <c r="B216" s="202"/>
      <c r="C216" s="203"/>
      <c r="D216" s="204"/>
      <c r="F216" s="4"/>
      <c r="G216" s="35"/>
    </row>
    <row r="217" spans="1:7" s="2" customFormat="1" ht="15">
      <c r="A217" s="33"/>
      <c r="B217" s="202"/>
      <c r="C217" s="203"/>
      <c r="D217" s="204"/>
      <c r="F217" s="4"/>
      <c r="G217" s="35"/>
    </row>
    <row r="218" spans="1:7" s="2" customFormat="1" ht="15">
      <c r="A218" s="33"/>
      <c r="B218" s="205"/>
      <c r="C218" s="206"/>
      <c r="D218" s="207"/>
      <c r="F218" s="4"/>
      <c r="G218" s="35"/>
    </row>
    <row r="219" spans="1:7" s="2" customFormat="1" ht="6.75" customHeight="1" thickBot="1">
      <c r="A219" s="33"/>
      <c r="D219" s="3"/>
      <c r="F219" s="4"/>
      <c r="G219" s="35"/>
    </row>
    <row r="220" spans="1:7" s="2" customFormat="1" ht="13.5" thickBot="1">
      <c r="A220" s="33"/>
      <c r="B220" s="2" t="s">
        <v>23</v>
      </c>
      <c r="D220" s="3"/>
      <c r="E220" s="208" t="s">
        <v>2</v>
      </c>
      <c r="F220" s="53"/>
      <c r="G220" s="35"/>
    </row>
    <row r="221" spans="1:7" s="2" customFormat="1" ht="6.75" customHeight="1" thickBot="1">
      <c r="A221" s="33"/>
      <c r="D221" s="3"/>
      <c r="F221" s="4"/>
      <c r="G221" s="35"/>
    </row>
    <row r="222" spans="1:7" s="2" customFormat="1" ht="13.5" thickBot="1">
      <c r="A222" s="33"/>
      <c r="C222" s="34" t="s">
        <v>16</v>
      </c>
      <c r="D222" s="3"/>
      <c r="F222" s="17" t="str">
        <f>IF(F220=0," ",IF(F210="Yes",1,IF(F210="No",0,IF(F207/F220&gt;=1,1,IF(F207/F220&gt;=0.75,0.75,IF(F207/F220&gt;=0.5,0.5,IF(F207/F220&gt;=0.25,0.25,0)))))))</f>
        <v xml:space="preserve"> </v>
      </c>
      <c r="G222" s="35"/>
    </row>
    <row r="223" spans="1:7" s="2" customFormat="1" ht="6.75" customHeight="1">
      <c r="A223" s="47"/>
      <c r="B223" s="48"/>
      <c r="C223" s="48"/>
      <c r="D223" s="49"/>
      <c r="E223" s="48"/>
      <c r="F223" s="50"/>
      <c r="G223" s="51"/>
    </row>
    <row r="224" spans="1:7" s="32" customFormat="1" ht="15">
      <c r="A224" s="26"/>
      <c r="B224" s="27"/>
      <c r="C224" s="27"/>
      <c r="D224" s="28"/>
      <c r="E224" s="29"/>
      <c r="F224" s="30"/>
      <c r="G224" s="31"/>
    </row>
    <row r="225" spans="1:7" s="32" customFormat="1" ht="15">
      <c r="A225" s="39"/>
      <c r="B225" s="40" t="s">
        <v>196</v>
      </c>
      <c r="C225" s="40"/>
      <c r="D225" s="37"/>
      <c r="G225" s="38"/>
    </row>
    <row r="226" spans="1:7" s="44" customFormat="1" ht="12">
      <c r="A226" s="41"/>
      <c r="B226" s="171"/>
      <c r="C226" s="42"/>
      <c r="D226" s="43" t="s">
        <v>162</v>
      </c>
      <c r="F226" s="45"/>
      <c r="G226" s="46"/>
    </row>
    <row r="227" spans="1:7" s="32" customFormat="1" ht="6.75" customHeight="1" thickBot="1">
      <c r="A227" s="39"/>
      <c r="B227" s="16"/>
      <c r="C227" s="40"/>
      <c r="D227" s="52"/>
      <c r="F227" s="18"/>
      <c r="G227" s="38"/>
    </row>
    <row r="228" spans="1:7" s="2" customFormat="1" ht="13.5" thickBot="1">
      <c r="A228" s="33"/>
      <c r="B228" s="2" t="s">
        <v>19</v>
      </c>
      <c r="D228" s="3"/>
      <c r="E228" s="208" t="s">
        <v>2</v>
      </c>
      <c r="F228" s="177"/>
      <c r="G228" s="35"/>
    </row>
    <row r="229" spans="1:7" s="2" customFormat="1" ht="6.75" customHeight="1" thickBot="1">
      <c r="A229" s="33"/>
      <c r="D229" s="3"/>
      <c r="F229" s="4"/>
      <c r="G229" s="35"/>
    </row>
    <row r="230" spans="1:7" s="2" customFormat="1" ht="13.5" thickBot="1">
      <c r="A230" s="33"/>
      <c r="B230" s="2" t="s">
        <v>20</v>
      </c>
      <c r="D230" s="3"/>
      <c r="E230" s="208" t="s">
        <v>2</v>
      </c>
      <c r="F230" s="177"/>
      <c r="G230" s="35"/>
    </row>
    <row r="231" spans="1:7" s="2" customFormat="1" ht="6.75" customHeight="1" thickBot="1">
      <c r="A231" s="33"/>
      <c r="D231" s="3"/>
      <c r="F231" s="4"/>
      <c r="G231" s="35"/>
    </row>
    <row r="232" spans="1:7" s="2" customFormat="1" ht="13.5" thickBot="1">
      <c r="A232" s="33"/>
      <c r="C232" s="2" t="s">
        <v>14</v>
      </c>
      <c r="D232" s="3"/>
      <c r="F232" s="15" t="str">
        <f>IF(F230&gt;0,F228/F230,IF(F235&gt;0,F235,"N/A"))</f>
        <v>N/A</v>
      </c>
      <c r="G232" s="35"/>
    </row>
    <row r="233" spans="1:7" s="2" customFormat="1" ht="6.75" customHeight="1">
      <c r="A233" s="33"/>
      <c r="D233" s="3"/>
      <c r="F233" s="4"/>
      <c r="G233" s="35"/>
    </row>
    <row r="234" spans="1:7" s="2" customFormat="1" ht="13.5" thickBot="1">
      <c r="A234" s="33"/>
      <c r="B234" s="2" t="s">
        <v>21</v>
      </c>
      <c r="D234" s="3"/>
      <c r="F234" s="4"/>
      <c r="G234" s="35"/>
    </row>
    <row r="235" spans="1:7" s="2" customFormat="1" ht="13.5" thickBot="1">
      <c r="A235" s="33"/>
      <c r="B235" s="2" t="s">
        <v>22</v>
      </c>
      <c r="D235" s="3"/>
      <c r="E235" s="208" t="s">
        <v>2</v>
      </c>
      <c r="F235" s="14"/>
      <c r="G235" s="35"/>
    </row>
    <row r="236" spans="1:7" s="2" customFormat="1" ht="6.75" customHeight="1">
      <c r="A236" s="33"/>
      <c r="D236" s="3"/>
      <c r="F236" s="4"/>
      <c r="G236" s="35"/>
    </row>
    <row r="237" spans="1:7" s="2" customFormat="1" ht="15">
      <c r="A237" s="33"/>
      <c r="B237" s="199"/>
      <c r="C237" s="200"/>
      <c r="D237" s="201"/>
      <c r="F237" s="4"/>
      <c r="G237" s="35"/>
    </row>
    <row r="238" spans="1:7" s="2" customFormat="1" ht="15">
      <c r="A238" s="33"/>
      <c r="B238" s="202"/>
      <c r="C238" s="203"/>
      <c r="D238" s="204"/>
      <c r="F238" s="4"/>
      <c r="G238" s="35"/>
    </row>
    <row r="239" spans="1:7" s="2" customFormat="1" ht="15">
      <c r="A239" s="33"/>
      <c r="B239" s="202"/>
      <c r="C239" s="203"/>
      <c r="D239" s="204"/>
      <c r="F239" s="4"/>
      <c r="G239" s="35"/>
    </row>
    <row r="240" spans="1:7" s="2" customFormat="1" ht="15">
      <c r="A240" s="33"/>
      <c r="B240" s="202"/>
      <c r="C240" s="203"/>
      <c r="D240" s="204"/>
      <c r="F240" s="4"/>
      <c r="G240" s="35"/>
    </row>
    <row r="241" spans="1:7" s="2" customFormat="1" ht="15">
      <c r="A241" s="33"/>
      <c r="B241" s="202"/>
      <c r="C241" s="203"/>
      <c r="D241" s="204"/>
      <c r="F241" s="4"/>
      <c r="G241" s="35"/>
    </row>
    <row r="242" spans="1:7" s="2" customFormat="1" ht="15">
      <c r="A242" s="33"/>
      <c r="B242" s="202"/>
      <c r="C242" s="203"/>
      <c r="D242" s="204"/>
      <c r="F242" s="4"/>
      <c r="G242" s="35"/>
    </row>
    <row r="243" spans="1:7" s="2" customFormat="1" ht="15">
      <c r="A243" s="33"/>
      <c r="B243" s="205"/>
      <c r="C243" s="206"/>
      <c r="D243" s="207"/>
      <c r="F243" s="4"/>
      <c r="G243" s="35"/>
    </row>
    <row r="244" spans="1:7" s="2" customFormat="1" ht="6.75" customHeight="1" thickBot="1">
      <c r="A244" s="33"/>
      <c r="D244" s="3"/>
      <c r="F244" s="4"/>
      <c r="G244" s="35"/>
    </row>
    <row r="245" spans="1:7" s="2" customFormat="1" ht="13.5" thickBot="1">
      <c r="A245" s="33"/>
      <c r="B245" s="2" t="s">
        <v>23</v>
      </c>
      <c r="D245" s="3"/>
      <c r="E245" s="208" t="s">
        <v>2</v>
      </c>
      <c r="F245" s="53"/>
      <c r="G245" s="35"/>
    </row>
    <row r="246" spans="1:7" s="2" customFormat="1" ht="6.75" customHeight="1" thickBot="1">
      <c r="A246" s="33"/>
      <c r="D246" s="3"/>
      <c r="F246" s="4"/>
      <c r="G246" s="35"/>
    </row>
    <row r="247" spans="1:7" s="2" customFormat="1" ht="13.5" thickBot="1">
      <c r="A247" s="33"/>
      <c r="C247" s="34" t="s">
        <v>16</v>
      </c>
      <c r="D247" s="3"/>
      <c r="F247" s="17" t="str">
        <f>IF(F245=0," ",IF(F235="Yes",1,IF(F235="No",0,IF(F232/F245&gt;=1,1,IF(F232/F245&gt;=0.75,0.75,IF(F232/F245&gt;=0.5,0.5,IF(F232/F245&gt;=0.25,0.25,0)))))))</f>
        <v xml:space="preserve"> </v>
      </c>
      <c r="G247" s="35"/>
    </row>
    <row r="248" spans="1:7" s="2" customFormat="1" ht="15">
      <c r="A248" s="47"/>
      <c r="B248" s="48"/>
      <c r="C248" s="48"/>
      <c r="D248" s="49"/>
      <c r="E248" s="48"/>
      <c r="F248" s="50"/>
      <c r="G248" s="51"/>
    </row>
  </sheetData>
  <mergeCells count="6">
    <mergeCell ref="B237:D243"/>
    <mergeCell ref="B112:D118"/>
    <mergeCell ref="B137:D143"/>
    <mergeCell ref="B162:D168"/>
    <mergeCell ref="B187:D193"/>
    <mergeCell ref="B212:D218"/>
  </mergeCells>
  <dataValidations count="1">
    <dataValidation type="list" showInputMessage="1" showErrorMessage="1" sqref="F110 F210 F185 F160 F135 F235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1" manualBreakCount="1">
    <brk id="8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8"/>
  </sheetPr>
  <dimension ref="A1:G184"/>
  <sheetViews>
    <sheetView showGridLines="0" tabSelected="1" zoomScale="90" zoomScaleNormal="90" zoomScalePageLayoutView="90" workbookViewId="0" topLeftCell="D164">
      <selection activeCell="E181" activeCellId="31" sqref="E5 A9 A11 E18 E20 E24 E26 E30 E39 E41 E46 E56 E64 E66 E71 E81 E89 E91 E96 E106 E114 E116 E121 E131 E139 E141 E146 E156 E164 E166 E171 E181"/>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40678</v>
      </c>
    </row>
    <row r="5" spans="1:6" s="125" customFormat="1" ht="13.5" thickBot="1">
      <c r="A5" s="124"/>
      <c r="D5" s="128" t="s">
        <v>157</v>
      </c>
      <c r="E5" s="208" t="s">
        <v>2</v>
      </c>
      <c r="F5" s="14" t="s">
        <v>230</v>
      </c>
    </row>
    <row r="6" ht="15">
      <c r="A6" s="63" t="s">
        <v>226</v>
      </c>
    </row>
    <row r="8" ht="14.25">
      <c r="A8" s="10" t="s">
        <v>1</v>
      </c>
    </row>
    <row r="9" spans="1:2" ht="14.25">
      <c r="A9" s="208" t="s">
        <v>2</v>
      </c>
      <c r="B9" s="13" t="s">
        <v>159</v>
      </c>
    </row>
    <row r="10" spans="1:2" ht="15" thickBot="1">
      <c r="A10" s="13" t="s">
        <v>160</v>
      </c>
      <c r="B10" s="13"/>
    </row>
    <row r="11" spans="1:7" s="2" customFormat="1" ht="13.5" thickBot="1">
      <c r="A11" s="208"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143</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08" t="s">
        <v>2</v>
      </c>
      <c r="F18" s="14"/>
      <c r="G18" s="35"/>
    </row>
    <row r="19" spans="1:7" s="2" customFormat="1" ht="13.5" thickBot="1">
      <c r="A19" s="33"/>
      <c r="C19" s="34"/>
      <c r="D19" s="3"/>
      <c r="F19" s="4"/>
      <c r="G19" s="35"/>
    </row>
    <row r="20" spans="1:7" s="2" customFormat="1" ht="13.5" thickBot="1">
      <c r="A20" s="33"/>
      <c r="B20" s="2" t="s">
        <v>11</v>
      </c>
      <c r="C20" s="34"/>
      <c r="D20" s="3"/>
      <c r="E20" s="208" t="s">
        <v>2</v>
      </c>
      <c r="F20" s="14"/>
      <c r="G20" s="35"/>
    </row>
    <row r="21" spans="1:7" s="76" customFormat="1" ht="15">
      <c r="A21" s="96"/>
      <c r="B21" s="63"/>
      <c r="C21" s="63"/>
      <c r="D21" s="75"/>
      <c r="F21" s="77"/>
      <c r="G21" s="78"/>
    </row>
    <row r="22" spans="1:7" s="76" customFormat="1" ht="15">
      <c r="A22" s="79"/>
      <c r="B22" s="80" t="s">
        <v>227</v>
      </c>
      <c r="C22" s="80"/>
      <c r="D22" s="75"/>
      <c r="G22" s="78"/>
    </row>
    <row r="23" spans="1:7" s="76" customFormat="1" ht="6.75" customHeight="1" thickBot="1">
      <c r="A23" s="79"/>
      <c r="B23" s="10"/>
      <c r="C23" s="80"/>
      <c r="D23" s="75"/>
      <c r="F23" s="77"/>
      <c r="G23" s="78"/>
    </row>
    <row r="24" spans="1:7" ht="13.5" thickBot="1">
      <c r="A24" s="85"/>
      <c r="B24" s="5" t="s">
        <v>34</v>
      </c>
      <c r="E24" s="208" t="s">
        <v>2</v>
      </c>
      <c r="F24" s="177"/>
      <c r="G24" s="86"/>
    </row>
    <row r="25" spans="1:7" ht="6.75" customHeight="1" thickBot="1">
      <c r="A25" s="85"/>
      <c r="G25" s="86"/>
    </row>
    <row r="26" spans="1:7" ht="13.5" thickBot="1">
      <c r="A26" s="85"/>
      <c r="B26" s="5" t="s">
        <v>35</v>
      </c>
      <c r="E26" s="208" t="s">
        <v>2</v>
      </c>
      <c r="F26" s="177"/>
      <c r="G26" s="86"/>
    </row>
    <row r="27" spans="1:7" ht="6.75" customHeight="1" thickBot="1">
      <c r="A27" s="85"/>
      <c r="G27" s="86"/>
    </row>
    <row r="28" spans="1:7" ht="13.5" thickBot="1">
      <c r="A28" s="85"/>
      <c r="C28" s="5" t="s">
        <v>228</v>
      </c>
      <c r="F28" s="15" t="str">
        <f>IF(F26&gt;0,F24/F26,IF(F31&gt;0,F31,"N/A"))</f>
        <v>N/A</v>
      </c>
      <c r="G28" s="86"/>
    </row>
    <row r="29" spans="1:7" ht="6.75" customHeight="1" thickBot="1">
      <c r="A29" s="85"/>
      <c r="G29" s="86"/>
    </row>
    <row r="30" spans="1:7" ht="13.5" thickBot="1">
      <c r="A30" s="85"/>
      <c r="B30" s="5" t="s">
        <v>193</v>
      </c>
      <c r="E30" s="208" t="s">
        <v>2</v>
      </c>
      <c r="F30" s="14"/>
      <c r="G30" s="86"/>
    </row>
    <row r="31" spans="1:7" ht="6.75" customHeight="1" thickBot="1">
      <c r="A31" s="85"/>
      <c r="G31" s="86"/>
    </row>
    <row r="32" spans="1:7" ht="13.5" thickBot="1">
      <c r="A32" s="85"/>
      <c r="C32" s="82" t="s">
        <v>16</v>
      </c>
      <c r="F32" s="17" t="str">
        <f>IF(F30=0,"",(F28/F30))</f>
        <v/>
      </c>
      <c r="G32" s="86"/>
    </row>
    <row r="33" spans="1:7" s="76" customFormat="1" ht="15">
      <c r="A33" s="96"/>
      <c r="B33" s="63"/>
      <c r="C33" s="63"/>
      <c r="D33" s="75"/>
      <c r="F33" s="77"/>
      <c r="G33" s="78"/>
    </row>
    <row r="34" spans="1:7" ht="15">
      <c r="A34" s="97"/>
      <c r="B34" s="98"/>
      <c r="C34" s="98"/>
      <c r="D34" s="99"/>
      <c r="E34" s="98"/>
      <c r="F34" s="100"/>
      <c r="G34" s="101"/>
    </row>
    <row r="35" spans="1:7" s="2" customFormat="1" ht="6.75" customHeight="1">
      <c r="A35" s="33"/>
      <c r="D35" s="3"/>
      <c r="F35" s="4"/>
      <c r="G35" s="35"/>
    </row>
    <row r="36" spans="1:7" s="32" customFormat="1" ht="15">
      <c r="A36" s="39"/>
      <c r="B36" s="40" t="s">
        <v>196</v>
      </c>
      <c r="C36" s="40"/>
      <c r="D36" s="37"/>
      <c r="G36" s="38"/>
    </row>
    <row r="37" spans="1:7" s="44" customFormat="1" ht="12">
      <c r="A37" s="41"/>
      <c r="B37" s="171"/>
      <c r="C37" s="42"/>
      <c r="D37" s="43" t="s">
        <v>162</v>
      </c>
      <c r="F37" s="45"/>
      <c r="G37" s="46"/>
    </row>
    <row r="38" spans="1:7" s="32" customFormat="1" ht="6.75" customHeight="1" thickBot="1">
      <c r="A38" s="39"/>
      <c r="B38" s="16"/>
      <c r="C38" s="40"/>
      <c r="D38" s="52"/>
      <c r="F38" s="18"/>
      <c r="G38" s="38"/>
    </row>
    <row r="39" spans="1:7" s="2" customFormat="1" ht="13.5" thickBot="1">
      <c r="A39" s="33"/>
      <c r="B39" s="2" t="s">
        <v>19</v>
      </c>
      <c r="D39" s="3"/>
      <c r="E39" s="208" t="s">
        <v>2</v>
      </c>
      <c r="F39" s="177"/>
      <c r="G39" s="35"/>
    </row>
    <row r="40" spans="1:7" s="2" customFormat="1" ht="6.75" customHeight="1" thickBot="1">
      <c r="A40" s="33"/>
      <c r="D40" s="3"/>
      <c r="F40" s="4"/>
      <c r="G40" s="35"/>
    </row>
    <row r="41" spans="1:7" s="2" customFormat="1" ht="13.5" thickBot="1">
      <c r="A41" s="33"/>
      <c r="B41" s="2" t="s">
        <v>20</v>
      </c>
      <c r="D41" s="3"/>
      <c r="E41" s="208" t="s">
        <v>2</v>
      </c>
      <c r="F41" s="177"/>
      <c r="G41" s="35"/>
    </row>
    <row r="42" spans="1:7" s="2" customFormat="1" ht="6.75" customHeight="1" thickBot="1">
      <c r="A42" s="33"/>
      <c r="D42" s="3"/>
      <c r="F42" s="4"/>
      <c r="G42" s="35"/>
    </row>
    <row r="43" spans="1:7" s="2" customFormat="1" ht="13.5" thickBot="1">
      <c r="A43" s="33"/>
      <c r="C43" s="2" t="s">
        <v>14</v>
      </c>
      <c r="D43" s="3"/>
      <c r="F43" s="15" t="str">
        <f>IF(F41&gt;0,F39/F41,IF(F46&gt;0,F46,"N/A"))</f>
        <v>N/A</v>
      </c>
      <c r="G43" s="35"/>
    </row>
    <row r="44" spans="1:7" s="2" customFormat="1" ht="6.75" customHeight="1">
      <c r="A44" s="33"/>
      <c r="D44" s="3"/>
      <c r="F44" s="4"/>
      <c r="G44" s="35"/>
    </row>
    <row r="45" spans="1:7" s="2" customFormat="1" ht="13.5" thickBot="1">
      <c r="A45" s="33"/>
      <c r="B45" s="2" t="s">
        <v>21</v>
      </c>
      <c r="D45" s="3"/>
      <c r="F45" s="4"/>
      <c r="G45" s="35"/>
    </row>
    <row r="46" spans="1:7" s="2" customFormat="1" ht="13.5" thickBot="1">
      <c r="A46" s="33"/>
      <c r="B46" s="2" t="s">
        <v>22</v>
      </c>
      <c r="D46" s="3"/>
      <c r="E46" s="208" t="s">
        <v>2</v>
      </c>
      <c r="F46" s="14"/>
      <c r="G46" s="35"/>
    </row>
    <row r="47" spans="1:7" s="2" customFormat="1" ht="6.75" customHeight="1">
      <c r="A47" s="33"/>
      <c r="D47" s="3"/>
      <c r="F47" s="4"/>
      <c r="G47" s="35"/>
    </row>
    <row r="48" spans="1:7" s="2" customFormat="1" ht="15">
      <c r="A48" s="33"/>
      <c r="B48" s="199"/>
      <c r="C48" s="200"/>
      <c r="D48" s="201"/>
      <c r="F48" s="4"/>
      <c r="G48" s="35"/>
    </row>
    <row r="49" spans="1:7" s="2" customFormat="1" ht="15">
      <c r="A49" s="33"/>
      <c r="B49" s="202"/>
      <c r="C49" s="203"/>
      <c r="D49" s="204"/>
      <c r="F49" s="4"/>
      <c r="G49" s="35"/>
    </row>
    <row r="50" spans="1:7" s="2" customFormat="1" ht="15">
      <c r="A50" s="33"/>
      <c r="B50" s="202"/>
      <c r="C50" s="203"/>
      <c r="D50" s="204"/>
      <c r="F50" s="4"/>
      <c r="G50" s="35"/>
    </row>
    <row r="51" spans="1:7" s="2" customFormat="1" ht="15">
      <c r="A51" s="33"/>
      <c r="B51" s="202"/>
      <c r="C51" s="203"/>
      <c r="D51" s="204"/>
      <c r="F51" s="4"/>
      <c r="G51" s="35"/>
    </row>
    <row r="52" spans="1:7" s="2" customFormat="1" ht="15">
      <c r="A52" s="33"/>
      <c r="B52" s="202"/>
      <c r="C52" s="203"/>
      <c r="D52" s="204"/>
      <c r="F52" s="4"/>
      <c r="G52" s="35"/>
    </row>
    <row r="53" spans="1:7" s="2" customFormat="1" ht="15">
      <c r="A53" s="33"/>
      <c r="B53" s="202"/>
      <c r="C53" s="203"/>
      <c r="D53" s="204"/>
      <c r="F53" s="4"/>
      <c r="G53" s="35"/>
    </row>
    <row r="54" spans="1:7" s="2" customFormat="1" ht="15">
      <c r="A54" s="33"/>
      <c r="B54" s="205"/>
      <c r="C54" s="206"/>
      <c r="D54" s="207"/>
      <c r="F54" s="4"/>
      <c r="G54" s="35"/>
    </row>
    <row r="55" spans="1:7" s="2" customFormat="1" ht="6.75" customHeight="1" thickBot="1">
      <c r="A55" s="33"/>
      <c r="D55" s="3"/>
      <c r="F55" s="4"/>
      <c r="G55" s="35"/>
    </row>
    <row r="56" spans="1:7" s="2" customFormat="1" ht="13.5" thickBot="1">
      <c r="A56" s="33"/>
      <c r="B56" s="2" t="s">
        <v>23</v>
      </c>
      <c r="D56" s="3"/>
      <c r="E56" s="208" t="s">
        <v>2</v>
      </c>
      <c r="F56" s="53"/>
      <c r="G56" s="35"/>
    </row>
    <row r="57" spans="1:7" s="2" customFormat="1" ht="6.75" customHeight="1" thickBot="1">
      <c r="A57" s="33"/>
      <c r="D57" s="3"/>
      <c r="F57" s="4"/>
      <c r="G57" s="35"/>
    </row>
    <row r="58" spans="1:7" s="2" customFormat="1" ht="13.5" thickBot="1">
      <c r="A58" s="33"/>
      <c r="C58" s="34" t="s">
        <v>16</v>
      </c>
      <c r="D58" s="3"/>
      <c r="F58" s="17" t="str">
        <f>IF(F56=0," ",IF(F46="Yes",1,IF(F46="No",0,IF(F43/F56&gt;=1,1,IF(F43/F56&gt;=0.75,0.75,IF(F43/F56&gt;=0.5,0.5,IF(F43/F56&gt;=0.25,0.25,0)))))))</f>
        <v xml:space="preserve"> </v>
      </c>
      <c r="G58" s="35"/>
    </row>
    <row r="59" spans="1:7" s="2" customFormat="1" ht="6.75" customHeight="1">
      <c r="A59" s="47"/>
      <c r="B59" s="48"/>
      <c r="C59" s="48"/>
      <c r="D59" s="49"/>
      <c r="E59" s="48"/>
      <c r="F59" s="50"/>
      <c r="G59" s="51"/>
    </row>
    <row r="60" spans="1:7" s="32" customFormat="1" ht="15">
      <c r="A60" s="26"/>
      <c r="B60" s="27"/>
      <c r="C60" s="27"/>
      <c r="D60" s="28"/>
      <c r="E60" s="29"/>
      <c r="F60" s="30"/>
      <c r="G60" s="31"/>
    </row>
    <row r="61" spans="1:7" s="32" customFormat="1" ht="15">
      <c r="A61" s="39"/>
      <c r="B61" s="40" t="s">
        <v>196</v>
      </c>
      <c r="C61" s="40"/>
      <c r="D61" s="37"/>
      <c r="G61" s="38"/>
    </row>
    <row r="62" spans="1:7" s="44" customFormat="1" ht="12">
      <c r="A62" s="41"/>
      <c r="B62" s="171"/>
      <c r="C62" s="42"/>
      <c r="D62" s="43" t="s">
        <v>162</v>
      </c>
      <c r="F62" s="45"/>
      <c r="G62" s="46"/>
    </row>
    <row r="63" spans="1:7" s="32" customFormat="1" ht="6.75" customHeight="1" thickBot="1">
      <c r="A63" s="39"/>
      <c r="B63" s="16"/>
      <c r="C63" s="40"/>
      <c r="D63" s="52"/>
      <c r="F63" s="18"/>
      <c r="G63" s="38"/>
    </row>
    <row r="64" spans="1:7" s="2" customFormat="1" ht="13.5" thickBot="1">
      <c r="A64" s="33"/>
      <c r="B64" s="2" t="s">
        <v>19</v>
      </c>
      <c r="D64" s="3"/>
      <c r="E64" s="208" t="s">
        <v>2</v>
      </c>
      <c r="F64" s="177"/>
      <c r="G64" s="35"/>
    </row>
    <row r="65" spans="1:7" s="2" customFormat="1" ht="6.75" customHeight="1" thickBot="1">
      <c r="A65" s="33"/>
      <c r="D65" s="3"/>
      <c r="F65" s="4"/>
      <c r="G65" s="35"/>
    </row>
    <row r="66" spans="1:7" s="2" customFormat="1" ht="13.5" thickBot="1">
      <c r="A66" s="33"/>
      <c r="B66" s="2" t="s">
        <v>20</v>
      </c>
      <c r="D66" s="3"/>
      <c r="E66" s="208" t="s">
        <v>2</v>
      </c>
      <c r="F66" s="177"/>
      <c r="G66" s="35"/>
    </row>
    <row r="67" spans="1:7" s="2" customFormat="1" ht="6.75" customHeight="1" thickBot="1">
      <c r="A67" s="33"/>
      <c r="D67" s="3"/>
      <c r="F67" s="4"/>
      <c r="G67" s="35"/>
    </row>
    <row r="68" spans="1:7" s="2" customFormat="1" ht="13.5" thickBot="1">
      <c r="A68" s="33"/>
      <c r="C68" s="2" t="s">
        <v>14</v>
      </c>
      <c r="D68" s="3"/>
      <c r="F68" s="15" t="str">
        <f>IF(F66&gt;0,F64/F66,IF(F71&gt;0,F71,"N/A"))</f>
        <v>N/A</v>
      </c>
      <c r="G68" s="35"/>
    </row>
    <row r="69" spans="1:7" s="2" customFormat="1" ht="6.75" customHeight="1">
      <c r="A69" s="33"/>
      <c r="D69" s="3"/>
      <c r="F69" s="4"/>
      <c r="G69" s="35"/>
    </row>
    <row r="70" spans="1:7" s="2" customFormat="1" ht="13.5" thickBot="1">
      <c r="A70" s="33"/>
      <c r="B70" s="2" t="s">
        <v>21</v>
      </c>
      <c r="D70" s="3"/>
      <c r="F70" s="4"/>
      <c r="G70" s="35"/>
    </row>
    <row r="71" spans="1:7" s="2" customFormat="1" ht="13.5" thickBot="1">
      <c r="A71" s="33"/>
      <c r="B71" s="2" t="s">
        <v>22</v>
      </c>
      <c r="D71" s="3"/>
      <c r="E71" s="208" t="s">
        <v>2</v>
      </c>
      <c r="F71" s="14"/>
      <c r="G71" s="35"/>
    </row>
    <row r="72" spans="1:7" s="2" customFormat="1" ht="6.75" customHeight="1">
      <c r="A72" s="33"/>
      <c r="D72" s="3"/>
      <c r="F72" s="4"/>
      <c r="G72" s="35"/>
    </row>
    <row r="73" spans="1:7" s="2" customFormat="1" ht="15">
      <c r="A73" s="33"/>
      <c r="B73" s="199"/>
      <c r="C73" s="200"/>
      <c r="D73" s="201"/>
      <c r="F73" s="4"/>
      <c r="G73" s="35"/>
    </row>
    <row r="74" spans="1:7" s="2" customFormat="1" ht="15">
      <c r="A74" s="33"/>
      <c r="B74" s="202"/>
      <c r="C74" s="203"/>
      <c r="D74" s="204"/>
      <c r="F74" s="4"/>
      <c r="G74" s="35"/>
    </row>
    <row r="75" spans="1:7" s="2" customFormat="1" ht="15">
      <c r="A75" s="33"/>
      <c r="B75" s="202"/>
      <c r="C75" s="203"/>
      <c r="D75" s="204"/>
      <c r="F75" s="4"/>
      <c r="G75" s="35"/>
    </row>
    <row r="76" spans="1:7" s="2" customFormat="1" ht="15">
      <c r="A76" s="33"/>
      <c r="B76" s="202"/>
      <c r="C76" s="203"/>
      <c r="D76" s="204"/>
      <c r="F76" s="4"/>
      <c r="G76" s="35"/>
    </row>
    <row r="77" spans="1:7" s="2" customFormat="1" ht="15">
      <c r="A77" s="33"/>
      <c r="B77" s="202"/>
      <c r="C77" s="203"/>
      <c r="D77" s="204"/>
      <c r="F77" s="4"/>
      <c r="G77" s="35"/>
    </row>
    <row r="78" spans="1:7" s="2" customFormat="1" ht="15">
      <c r="A78" s="33"/>
      <c r="B78" s="202"/>
      <c r="C78" s="203"/>
      <c r="D78" s="204"/>
      <c r="F78" s="4"/>
      <c r="G78" s="35"/>
    </row>
    <row r="79" spans="1:7" s="2" customFormat="1" ht="15">
      <c r="A79" s="33"/>
      <c r="B79" s="205"/>
      <c r="C79" s="206"/>
      <c r="D79" s="207"/>
      <c r="F79" s="4"/>
      <c r="G79" s="35"/>
    </row>
    <row r="80" spans="1:7" s="2" customFormat="1" ht="6.75" customHeight="1" thickBot="1">
      <c r="A80" s="33"/>
      <c r="D80" s="3"/>
      <c r="F80" s="4"/>
      <c r="G80" s="35"/>
    </row>
    <row r="81" spans="1:7" s="2" customFormat="1" ht="13.5" thickBot="1">
      <c r="A81" s="33"/>
      <c r="B81" s="2" t="s">
        <v>23</v>
      </c>
      <c r="D81" s="3"/>
      <c r="E81" s="208" t="s">
        <v>2</v>
      </c>
      <c r="F81" s="53"/>
      <c r="G81" s="35"/>
    </row>
    <row r="82" spans="1:7" s="2" customFormat="1" ht="6.75" customHeight="1" thickBot="1">
      <c r="A82" s="33"/>
      <c r="D82" s="3"/>
      <c r="F82" s="4"/>
      <c r="G82" s="35"/>
    </row>
    <row r="83" spans="1:7" s="2" customFormat="1" ht="13.5" thickBot="1">
      <c r="A83" s="33"/>
      <c r="C83" s="34" t="s">
        <v>16</v>
      </c>
      <c r="D83" s="3"/>
      <c r="F83" s="17" t="str">
        <f>IF(F81=0," ",IF(F71="Yes",1,IF(F71="No",0,IF(F68/F81&gt;=1,1,IF(F68/F81&gt;=0.75,0.75,IF(F68/F81&gt;=0.5,0.5,IF(F68/F81&gt;=0.25,0.25,0)))))))</f>
        <v xml:space="preserve"> </v>
      </c>
      <c r="G83" s="35"/>
    </row>
    <row r="84" spans="1:7" s="2" customFormat="1" ht="6.75" customHeight="1">
      <c r="A84" s="47"/>
      <c r="B84" s="48"/>
      <c r="C84" s="48"/>
      <c r="D84" s="49"/>
      <c r="E84" s="48"/>
      <c r="F84" s="50"/>
      <c r="G84" s="51"/>
    </row>
    <row r="85" spans="1:7" s="32" customFormat="1" ht="15">
      <c r="A85" s="26"/>
      <c r="B85" s="27"/>
      <c r="C85" s="27"/>
      <c r="D85" s="28"/>
      <c r="E85" s="29"/>
      <c r="F85" s="30"/>
      <c r="G85" s="31"/>
    </row>
    <row r="86" spans="1:7" s="32" customFormat="1" ht="15">
      <c r="A86" s="39"/>
      <c r="B86" s="40" t="s">
        <v>196</v>
      </c>
      <c r="C86" s="40"/>
      <c r="D86" s="37"/>
      <c r="G86" s="38"/>
    </row>
    <row r="87" spans="1:7" s="44" customFormat="1" ht="12">
      <c r="A87" s="41"/>
      <c r="B87" s="171"/>
      <c r="C87" s="42"/>
      <c r="D87" s="43" t="s">
        <v>162</v>
      </c>
      <c r="F87" s="45"/>
      <c r="G87" s="46"/>
    </row>
    <row r="88" spans="1:7" s="32" customFormat="1" ht="6.75" customHeight="1" thickBot="1">
      <c r="A88" s="39"/>
      <c r="B88" s="16"/>
      <c r="C88" s="40"/>
      <c r="D88" s="52"/>
      <c r="F88" s="18"/>
      <c r="G88" s="38"/>
    </row>
    <row r="89" spans="1:7" s="2" customFormat="1" ht="13.5" thickBot="1">
      <c r="A89" s="33"/>
      <c r="B89" s="2" t="s">
        <v>19</v>
      </c>
      <c r="D89" s="3"/>
      <c r="E89" s="208" t="s">
        <v>2</v>
      </c>
      <c r="F89" s="177"/>
      <c r="G89" s="35"/>
    </row>
    <row r="90" spans="1:7" s="2" customFormat="1" ht="6.75" customHeight="1" thickBot="1">
      <c r="A90" s="33"/>
      <c r="D90" s="3"/>
      <c r="F90" s="4"/>
      <c r="G90" s="35"/>
    </row>
    <row r="91" spans="1:7" s="2" customFormat="1" ht="13.5" thickBot="1">
      <c r="A91" s="33"/>
      <c r="B91" s="2" t="s">
        <v>20</v>
      </c>
      <c r="D91" s="3"/>
      <c r="E91" s="208" t="s">
        <v>2</v>
      </c>
      <c r="F91" s="177"/>
      <c r="G91" s="35"/>
    </row>
    <row r="92" spans="1:7" s="2" customFormat="1" ht="6.75" customHeight="1" thickBot="1">
      <c r="A92" s="33"/>
      <c r="D92" s="3"/>
      <c r="F92" s="4"/>
      <c r="G92" s="35"/>
    </row>
    <row r="93" spans="1:7" s="2" customFormat="1" ht="13.5" thickBot="1">
      <c r="A93" s="33"/>
      <c r="C93" s="2" t="s">
        <v>14</v>
      </c>
      <c r="D93" s="3"/>
      <c r="F93" s="15" t="str">
        <f>IF(F91&gt;0,F89/F91,IF(F96&gt;0,F96,"N/A"))</f>
        <v>N/A</v>
      </c>
      <c r="G93" s="35"/>
    </row>
    <row r="94" spans="1:7" s="2" customFormat="1" ht="6.75" customHeight="1">
      <c r="A94" s="33"/>
      <c r="D94" s="3"/>
      <c r="F94" s="4"/>
      <c r="G94" s="35"/>
    </row>
    <row r="95" spans="1:7" s="2" customFormat="1" ht="13.5" thickBot="1">
      <c r="A95" s="33"/>
      <c r="B95" s="2" t="s">
        <v>21</v>
      </c>
      <c r="D95" s="3"/>
      <c r="F95" s="4"/>
      <c r="G95" s="35"/>
    </row>
    <row r="96" spans="1:7" s="2" customFormat="1" ht="13.5" thickBot="1">
      <c r="A96" s="33"/>
      <c r="B96" s="2" t="s">
        <v>22</v>
      </c>
      <c r="D96" s="3"/>
      <c r="E96" s="208" t="s">
        <v>2</v>
      </c>
      <c r="F96" s="14"/>
      <c r="G96" s="35"/>
    </row>
    <row r="97" spans="1:7" s="2" customFormat="1" ht="6.75" customHeight="1">
      <c r="A97" s="33"/>
      <c r="D97" s="3"/>
      <c r="F97" s="4"/>
      <c r="G97" s="35"/>
    </row>
    <row r="98" spans="1:7" s="2" customFormat="1" ht="15">
      <c r="A98" s="33"/>
      <c r="B98" s="199"/>
      <c r="C98" s="200"/>
      <c r="D98" s="201"/>
      <c r="F98" s="4"/>
      <c r="G98" s="35"/>
    </row>
    <row r="99" spans="1:7" s="2" customFormat="1" ht="15">
      <c r="A99" s="33"/>
      <c r="B99" s="202"/>
      <c r="C99" s="203"/>
      <c r="D99" s="204"/>
      <c r="F99" s="4"/>
      <c r="G99" s="35"/>
    </row>
    <row r="100" spans="1:7" s="2" customFormat="1" ht="15">
      <c r="A100" s="33"/>
      <c r="B100" s="202"/>
      <c r="C100" s="203"/>
      <c r="D100" s="204"/>
      <c r="F100" s="4"/>
      <c r="G100" s="35"/>
    </row>
    <row r="101" spans="1:7" s="2" customFormat="1" ht="15">
      <c r="A101" s="33"/>
      <c r="B101" s="202"/>
      <c r="C101" s="203"/>
      <c r="D101" s="204"/>
      <c r="F101" s="4"/>
      <c r="G101" s="35"/>
    </row>
    <row r="102" spans="1:7" s="2" customFormat="1" ht="15">
      <c r="A102" s="33"/>
      <c r="B102" s="202"/>
      <c r="C102" s="203"/>
      <c r="D102" s="204"/>
      <c r="F102" s="4"/>
      <c r="G102" s="35"/>
    </row>
    <row r="103" spans="1:7" s="2" customFormat="1" ht="15">
      <c r="A103" s="33"/>
      <c r="B103" s="202"/>
      <c r="C103" s="203"/>
      <c r="D103" s="204"/>
      <c r="F103" s="4"/>
      <c r="G103" s="35"/>
    </row>
    <row r="104" spans="1:7" s="2" customFormat="1" ht="15">
      <c r="A104" s="33"/>
      <c r="B104" s="205"/>
      <c r="C104" s="206"/>
      <c r="D104" s="207"/>
      <c r="F104" s="4"/>
      <c r="G104" s="35"/>
    </row>
    <row r="105" spans="1:7" s="2" customFormat="1" ht="6.75" customHeight="1" thickBot="1">
      <c r="A105" s="33"/>
      <c r="D105" s="3"/>
      <c r="F105" s="4"/>
      <c r="G105" s="35"/>
    </row>
    <row r="106" spans="1:7" s="2" customFormat="1" ht="13.5" thickBot="1">
      <c r="A106" s="33"/>
      <c r="B106" s="2" t="s">
        <v>23</v>
      </c>
      <c r="D106" s="3"/>
      <c r="E106" s="208" t="s">
        <v>2</v>
      </c>
      <c r="F106" s="53"/>
      <c r="G106" s="35"/>
    </row>
    <row r="107" spans="1:7" s="2" customFormat="1" ht="6.75" customHeight="1" thickBot="1">
      <c r="A107" s="33"/>
      <c r="D107" s="3"/>
      <c r="F107" s="4"/>
      <c r="G107" s="35"/>
    </row>
    <row r="108" spans="1:7" s="2" customFormat="1" ht="13.5" thickBot="1">
      <c r="A108" s="33"/>
      <c r="C108" s="34" t="s">
        <v>16</v>
      </c>
      <c r="D108" s="3"/>
      <c r="F108" s="17" t="str">
        <f>IF(F106=0," ",IF(F96="Yes",1,IF(F96="No",0,IF(F93/F106&gt;=1,1,IF(F93/F106&gt;=0.75,0.75,IF(F93/F106&gt;=0.5,0.5,IF(F93/F106&gt;=0.25,0.25,0)))))))</f>
        <v xml:space="preserve"> </v>
      </c>
      <c r="G108" s="35"/>
    </row>
    <row r="109" spans="1:7" s="2" customFormat="1" ht="6.75" customHeight="1">
      <c r="A109" s="47"/>
      <c r="B109" s="48"/>
      <c r="C109" s="48"/>
      <c r="D109" s="49"/>
      <c r="E109" s="48"/>
      <c r="F109" s="50"/>
      <c r="G109" s="51"/>
    </row>
    <row r="110" spans="1:7" s="32" customFormat="1" ht="15">
      <c r="A110" s="26"/>
      <c r="B110" s="27"/>
      <c r="C110" s="27"/>
      <c r="D110" s="28"/>
      <c r="E110" s="29"/>
      <c r="F110" s="30"/>
      <c r="G110" s="31"/>
    </row>
    <row r="111" spans="1:7" s="32" customFormat="1" ht="15">
      <c r="A111" s="39"/>
      <c r="B111" s="40" t="s">
        <v>196</v>
      </c>
      <c r="C111" s="40"/>
      <c r="D111" s="37"/>
      <c r="G111" s="38"/>
    </row>
    <row r="112" spans="1:7" s="44" customFormat="1" ht="12">
      <c r="A112" s="41"/>
      <c r="B112" s="171"/>
      <c r="C112" s="42"/>
      <c r="D112" s="43" t="s">
        <v>162</v>
      </c>
      <c r="F112" s="45"/>
      <c r="G112" s="46"/>
    </row>
    <row r="113" spans="1:7" s="32" customFormat="1" ht="6.75" customHeight="1" thickBot="1">
      <c r="A113" s="39"/>
      <c r="B113" s="16"/>
      <c r="C113" s="40"/>
      <c r="D113" s="52"/>
      <c r="F113" s="18"/>
      <c r="G113" s="38"/>
    </row>
    <row r="114" spans="1:7" s="2" customFormat="1" ht="13.5" thickBot="1">
      <c r="A114" s="33"/>
      <c r="B114" s="2" t="s">
        <v>19</v>
      </c>
      <c r="D114" s="3"/>
      <c r="E114" s="208" t="s">
        <v>2</v>
      </c>
      <c r="F114" s="177"/>
      <c r="G114" s="35"/>
    </row>
    <row r="115" spans="1:7" s="2" customFormat="1" ht="6.75" customHeight="1" thickBot="1">
      <c r="A115" s="33"/>
      <c r="D115" s="3"/>
      <c r="F115" s="4"/>
      <c r="G115" s="35"/>
    </row>
    <row r="116" spans="1:7" s="2" customFormat="1" ht="13.5" thickBot="1">
      <c r="A116" s="33"/>
      <c r="B116" s="2" t="s">
        <v>20</v>
      </c>
      <c r="D116" s="3"/>
      <c r="E116" s="208" t="s">
        <v>2</v>
      </c>
      <c r="F116" s="177"/>
      <c r="G116" s="35"/>
    </row>
    <row r="117" spans="1:7" s="2" customFormat="1" ht="6.75" customHeight="1" thickBot="1">
      <c r="A117" s="33"/>
      <c r="D117" s="3"/>
      <c r="F117" s="4"/>
      <c r="G117" s="35"/>
    </row>
    <row r="118" spans="1:7" s="2" customFormat="1" ht="13.5" thickBot="1">
      <c r="A118" s="33"/>
      <c r="C118" s="2" t="s">
        <v>14</v>
      </c>
      <c r="D118" s="3"/>
      <c r="F118" s="15" t="str">
        <f>IF(F116&gt;0,F114/F116,IF(F121&gt;0,F121,"N/A"))</f>
        <v>N/A</v>
      </c>
      <c r="G118" s="35"/>
    </row>
    <row r="119" spans="1:7" s="2" customFormat="1" ht="6.75" customHeight="1">
      <c r="A119" s="33"/>
      <c r="D119" s="3"/>
      <c r="F119" s="4"/>
      <c r="G119" s="35"/>
    </row>
    <row r="120" spans="1:7" s="2" customFormat="1" ht="13.5" thickBot="1">
      <c r="A120" s="33"/>
      <c r="B120" s="2" t="s">
        <v>21</v>
      </c>
      <c r="D120" s="3"/>
      <c r="F120" s="4"/>
      <c r="G120" s="35"/>
    </row>
    <row r="121" spans="1:7" s="2" customFormat="1" ht="13.5" thickBot="1">
      <c r="A121" s="33"/>
      <c r="B121" s="2" t="s">
        <v>22</v>
      </c>
      <c r="D121" s="3"/>
      <c r="E121" s="208" t="s">
        <v>2</v>
      </c>
      <c r="F121" s="14"/>
      <c r="G121" s="35"/>
    </row>
    <row r="122" spans="1:7" s="2" customFormat="1" ht="6.75" customHeight="1">
      <c r="A122" s="33"/>
      <c r="D122" s="3"/>
      <c r="F122" s="4"/>
      <c r="G122" s="35"/>
    </row>
    <row r="123" spans="1:7" s="2" customFormat="1" ht="15">
      <c r="A123" s="33"/>
      <c r="B123" s="199"/>
      <c r="C123" s="200"/>
      <c r="D123" s="201"/>
      <c r="F123" s="4"/>
      <c r="G123" s="35"/>
    </row>
    <row r="124" spans="1:7" s="2" customFormat="1" ht="15">
      <c r="A124" s="33"/>
      <c r="B124" s="202"/>
      <c r="C124" s="203"/>
      <c r="D124" s="204"/>
      <c r="F124" s="4"/>
      <c r="G124" s="35"/>
    </row>
    <row r="125" spans="1:7" s="2" customFormat="1" ht="15">
      <c r="A125" s="33"/>
      <c r="B125" s="202"/>
      <c r="C125" s="203"/>
      <c r="D125" s="204"/>
      <c r="F125" s="4"/>
      <c r="G125" s="35"/>
    </row>
    <row r="126" spans="1:7" s="2" customFormat="1" ht="15">
      <c r="A126" s="33"/>
      <c r="B126" s="202"/>
      <c r="C126" s="203"/>
      <c r="D126" s="204"/>
      <c r="F126" s="4"/>
      <c r="G126" s="35"/>
    </row>
    <row r="127" spans="1:7" s="2" customFormat="1" ht="15">
      <c r="A127" s="33"/>
      <c r="B127" s="202"/>
      <c r="C127" s="203"/>
      <c r="D127" s="204"/>
      <c r="F127" s="4"/>
      <c r="G127" s="35"/>
    </row>
    <row r="128" spans="1:7" s="2" customFormat="1" ht="15">
      <c r="A128" s="33"/>
      <c r="B128" s="202"/>
      <c r="C128" s="203"/>
      <c r="D128" s="204"/>
      <c r="F128" s="4"/>
      <c r="G128" s="35"/>
    </row>
    <row r="129" spans="1:7" s="2" customFormat="1" ht="15">
      <c r="A129" s="33"/>
      <c r="B129" s="205"/>
      <c r="C129" s="206"/>
      <c r="D129" s="207"/>
      <c r="F129" s="4"/>
      <c r="G129" s="35"/>
    </row>
    <row r="130" spans="1:7" s="2" customFormat="1" ht="6.75" customHeight="1" thickBot="1">
      <c r="A130" s="33"/>
      <c r="D130" s="3"/>
      <c r="F130" s="4"/>
      <c r="G130" s="35"/>
    </row>
    <row r="131" spans="1:7" s="2" customFormat="1" ht="13.5" thickBot="1">
      <c r="A131" s="33"/>
      <c r="B131" s="2" t="s">
        <v>23</v>
      </c>
      <c r="D131" s="3"/>
      <c r="E131" s="208" t="s">
        <v>2</v>
      </c>
      <c r="F131" s="53"/>
      <c r="G131" s="35"/>
    </row>
    <row r="132" spans="1:7" s="2" customFormat="1" ht="6.75" customHeight="1" thickBot="1">
      <c r="A132" s="33"/>
      <c r="D132" s="3"/>
      <c r="F132" s="4"/>
      <c r="G132" s="35"/>
    </row>
    <row r="133" spans="1:7" s="2" customFormat="1" ht="13.5" thickBot="1">
      <c r="A133" s="33"/>
      <c r="C133" s="34" t="s">
        <v>16</v>
      </c>
      <c r="D133" s="3"/>
      <c r="F133" s="17" t="str">
        <f>IF(F131=0," ",IF(F121="Yes",1,IF(F121="No",0,IF(F118/F131&gt;=1,1,IF(F118/F131&gt;=0.75,0.75,IF(F118/F131&gt;=0.5,0.5,IF(F118/F131&gt;=0.25,0.25,0)))))))</f>
        <v xml:space="preserve"> </v>
      </c>
      <c r="G133" s="35"/>
    </row>
    <row r="134" spans="1:7" s="2" customFormat="1" ht="6.75" customHeight="1">
      <c r="A134" s="47"/>
      <c r="B134" s="48"/>
      <c r="C134" s="48"/>
      <c r="D134" s="49"/>
      <c r="E134" s="48"/>
      <c r="F134" s="50"/>
      <c r="G134" s="51"/>
    </row>
    <row r="135" spans="1:7" s="32" customFormat="1" ht="15">
      <c r="A135" s="26"/>
      <c r="B135" s="27"/>
      <c r="C135" s="27"/>
      <c r="D135" s="28"/>
      <c r="E135" s="29"/>
      <c r="F135" s="30"/>
      <c r="G135" s="31"/>
    </row>
    <row r="136" spans="1:7" s="32" customFormat="1" ht="15">
      <c r="A136" s="39"/>
      <c r="B136" s="40" t="s">
        <v>196</v>
      </c>
      <c r="C136" s="40"/>
      <c r="D136" s="37"/>
      <c r="G136" s="38"/>
    </row>
    <row r="137" spans="1:7" s="44" customFormat="1" ht="12">
      <c r="A137" s="41"/>
      <c r="B137" s="171"/>
      <c r="C137" s="42"/>
      <c r="D137" s="43" t="s">
        <v>162</v>
      </c>
      <c r="F137" s="45"/>
      <c r="G137" s="46"/>
    </row>
    <row r="138" spans="1:7" s="32" customFormat="1" ht="6.75" customHeight="1" thickBot="1">
      <c r="A138" s="39"/>
      <c r="B138" s="16"/>
      <c r="C138" s="40"/>
      <c r="D138" s="52"/>
      <c r="F138" s="18"/>
      <c r="G138" s="38"/>
    </row>
    <row r="139" spans="1:7" s="2" customFormat="1" ht="13.5" thickBot="1">
      <c r="A139" s="33"/>
      <c r="B139" s="2" t="s">
        <v>19</v>
      </c>
      <c r="D139" s="3"/>
      <c r="E139" s="208" t="s">
        <v>2</v>
      </c>
      <c r="F139" s="177"/>
      <c r="G139" s="35"/>
    </row>
    <row r="140" spans="1:7" s="2" customFormat="1" ht="6.75" customHeight="1" thickBot="1">
      <c r="A140" s="33"/>
      <c r="D140" s="3"/>
      <c r="F140" s="4"/>
      <c r="G140" s="35"/>
    </row>
    <row r="141" spans="1:7" s="2" customFormat="1" ht="13.5" thickBot="1">
      <c r="A141" s="33"/>
      <c r="B141" s="2" t="s">
        <v>20</v>
      </c>
      <c r="D141" s="3"/>
      <c r="E141" s="208" t="s">
        <v>2</v>
      </c>
      <c r="F141" s="177"/>
      <c r="G141" s="35"/>
    </row>
    <row r="142" spans="1:7" s="2" customFormat="1" ht="6.75" customHeight="1" thickBot="1">
      <c r="A142" s="33"/>
      <c r="D142" s="3"/>
      <c r="F142" s="4"/>
      <c r="G142" s="35"/>
    </row>
    <row r="143" spans="1:7" s="2" customFormat="1" ht="13.5" thickBot="1">
      <c r="A143" s="33"/>
      <c r="C143" s="2" t="s">
        <v>14</v>
      </c>
      <c r="D143" s="3"/>
      <c r="F143" s="15" t="str">
        <f>IF(F141&gt;0,F139/F141,IF(F146&gt;0,F146,"N/A"))</f>
        <v>N/A</v>
      </c>
      <c r="G143" s="35"/>
    </row>
    <row r="144" spans="1:7" s="2" customFormat="1" ht="6.75" customHeight="1">
      <c r="A144" s="33"/>
      <c r="D144" s="3"/>
      <c r="F144" s="4"/>
      <c r="G144" s="35"/>
    </row>
    <row r="145" spans="1:7" s="2" customFormat="1" ht="13.5" thickBot="1">
      <c r="A145" s="33"/>
      <c r="B145" s="2" t="s">
        <v>21</v>
      </c>
      <c r="D145" s="3"/>
      <c r="F145" s="4"/>
      <c r="G145" s="35"/>
    </row>
    <row r="146" spans="1:7" s="2" customFormat="1" ht="13.5" thickBot="1">
      <c r="A146" s="33"/>
      <c r="B146" s="2" t="s">
        <v>22</v>
      </c>
      <c r="D146" s="3"/>
      <c r="E146" s="208" t="s">
        <v>2</v>
      </c>
      <c r="F146" s="14"/>
      <c r="G146" s="35"/>
    </row>
    <row r="147" spans="1:7" s="2" customFormat="1" ht="6.75" customHeight="1">
      <c r="A147" s="33"/>
      <c r="D147" s="3"/>
      <c r="F147" s="4"/>
      <c r="G147" s="35"/>
    </row>
    <row r="148" spans="1:7" s="2" customFormat="1" ht="15">
      <c r="A148" s="33"/>
      <c r="B148" s="199"/>
      <c r="C148" s="200"/>
      <c r="D148" s="201"/>
      <c r="F148" s="4"/>
      <c r="G148" s="35"/>
    </row>
    <row r="149" spans="1:7" s="2" customFormat="1" ht="15">
      <c r="A149" s="33"/>
      <c r="B149" s="202"/>
      <c r="C149" s="203"/>
      <c r="D149" s="204"/>
      <c r="F149" s="4"/>
      <c r="G149" s="35"/>
    </row>
    <row r="150" spans="1:7" s="2" customFormat="1" ht="15">
      <c r="A150" s="33"/>
      <c r="B150" s="202"/>
      <c r="C150" s="203"/>
      <c r="D150" s="204"/>
      <c r="F150" s="4"/>
      <c r="G150" s="35"/>
    </row>
    <row r="151" spans="1:7" s="2" customFormat="1" ht="15">
      <c r="A151" s="33"/>
      <c r="B151" s="202"/>
      <c r="C151" s="203"/>
      <c r="D151" s="204"/>
      <c r="F151" s="4"/>
      <c r="G151" s="35"/>
    </row>
    <row r="152" spans="1:7" s="2" customFormat="1" ht="15">
      <c r="A152" s="33"/>
      <c r="B152" s="202"/>
      <c r="C152" s="203"/>
      <c r="D152" s="204"/>
      <c r="F152" s="4"/>
      <c r="G152" s="35"/>
    </row>
    <row r="153" spans="1:7" s="2" customFormat="1" ht="15">
      <c r="A153" s="33"/>
      <c r="B153" s="202"/>
      <c r="C153" s="203"/>
      <c r="D153" s="204"/>
      <c r="F153" s="4"/>
      <c r="G153" s="35"/>
    </row>
    <row r="154" spans="1:7" s="2" customFormat="1" ht="15">
      <c r="A154" s="33"/>
      <c r="B154" s="205"/>
      <c r="C154" s="206"/>
      <c r="D154" s="207"/>
      <c r="F154" s="4"/>
      <c r="G154" s="35"/>
    </row>
    <row r="155" spans="1:7" s="2" customFormat="1" ht="6.75" customHeight="1" thickBot="1">
      <c r="A155" s="33"/>
      <c r="D155" s="3"/>
      <c r="F155" s="4"/>
      <c r="G155" s="35"/>
    </row>
    <row r="156" spans="1:7" s="2" customFormat="1" ht="13.5" thickBot="1">
      <c r="A156" s="33"/>
      <c r="B156" s="2" t="s">
        <v>23</v>
      </c>
      <c r="D156" s="3"/>
      <c r="E156" s="208" t="s">
        <v>2</v>
      </c>
      <c r="F156" s="53"/>
      <c r="G156" s="35"/>
    </row>
    <row r="157" spans="1:7" s="2" customFormat="1" ht="6.75" customHeight="1" thickBot="1">
      <c r="A157" s="33"/>
      <c r="D157" s="3"/>
      <c r="F157" s="4"/>
      <c r="G157" s="35"/>
    </row>
    <row r="158" spans="1:7" s="2" customFormat="1" ht="13.5" thickBot="1">
      <c r="A158" s="33"/>
      <c r="C158" s="34" t="s">
        <v>16</v>
      </c>
      <c r="D158" s="3"/>
      <c r="F158" s="17" t="str">
        <f>IF(F156=0," ",IF(F146="Yes",1,IF(F146="No",0,IF(F143/F156&gt;=1,1,IF(F143/F156&gt;=0.75,0.75,IF(F143/F156&gt;=0.5,0.5,IF(F143/F156&gt;=0.25,0.25,0)))))))</f>
        <v xml:space="preserve"> </v>
      </c>
      <c r="G158" s="35"/>
    </row>
    <row r="159" spans="1:7" s="2" customFormat="1" ht="6.75" customHeight="1">
      <c r="A159" s="47"/>
      <c r="B159" s="48"/>
      <c r="C159" s="48"/>
      <c r="D159" s="49"/>
      <c r="E159" s="48"/>
      <c r="F159" s="50"/>
      <c r="G159" s="51"/>
    </row>
    <row r="160" spans="1:7" s="32" customFormat="1" ht="15">
      <c r="A160" s="26"/>
      <c r="B160" s="27"/>
      <c r="C160" s="27"/>
      <c r="D160" s="28"/>
      <c r="E160" s="29"/>
      <c r="F160" s="30"/>
      <c r="G160" s="31"/>
    </row>
    <row r="161" spans="1:7" s="32" customFormat="1" ht="15">
      <c r="A161" s="39"/>
      <c r="B161" s="40" t="s">
        <v>196</v>
      </c>
      <c r="C161" s="40"/>
      <c r="D161" s="37"/>
      <c r="G161" s="38"/>
    </row>
    <row r="162" spans="1:7" s="44" customFormat="1" ht="12">
      <c r="A162" s="41"/>
      <c r="B162" s="171"/>
      <c r="C162" s="42"/>
      <c r="D162" s="43" t="s">
        <v>162</v>
      </c>
      <c r="F162" s="45"/>
      <c r="G162" s="46"/>
    </row>
    <row r="163" spans="1:7" s="32" customFormat="1" ht="6.75" customHeight="1" thickBot="1">
      <c r="A163" s="39"/>
      <c r="B163" s="16"/>
      <c r="C163" s="40"/>
      <c r="D163" s="52"/>
      <c r="F163" s="18"/>
      <c r="G163" s="38"/>
    </row>
    <row r="164" spans="1:7" s="2" customFormat="1" ht="13.5" thickBot="1">
      <c r="A164" s="33"/>
      <c r="B164" s="2" t="s">
        <v>19</v>
      </c>
      <c r="D164" s="3"/>
      <c r="E164" s="208" t="s">
        <v>2</v>
      </c>
      <c r="F164" s="177"/>
      <c r="G164" s="35"/>
    </row>
    <row r="165" spans="1:7" s="2" customFormat="1" ht="6.75" customHeight="1" thickBot="1">
      <c r="A165" s="33"/>
      <c r="D165" s="3"/>
      <c r="F165" s="4"/>
      <c r="G165" s="35"/>
    </row>
    <row r="166" spans="1:7" s="2" customFormat="1" ht="13.5" thickBot="1">
      <c r="A166" s="33"/>
      <c r="B166" s="2" t="s">
        <v>20</v>
      </c>
      <c r="D166" s="3"/>
      <c r="E166" s="208" t="s">
        <v>2</v>
      </c>
      <c r="F166" s="177"/>
      <c r="G166" s="35"/>
    </row>
    <row r="167" spans="1:7" s="2" customFormat="1" ht="6.75" customHeight="1" thickBot="1">
      <c r="A167" s="33"/>
      <c r="D167" s="3"/>
      <c r="F167" s="4"/>
      <c r="G167" s="35"/>
    </row>
    <row r="168" spans="1:7" s="2" customFormat="1" ht="13.5" thickBot="1">
      <c r="A168" s="33"/>
      <c r="C168" s="2" t="s">
        <v>14</v>
      </c>
      <c r="D168" s="3"/>
      <c r="F168" s="15" t="str">
        <f>IF(F166&gt;0,F164/F166,IF(F171&gt;0,F171,"N/A"))</f>
        <v>N/A</v>
      </c>
      <c r="G168" s="35"/>
    </row>
    <row r="169" spans="1:7" s="2" customFormat="1" ht="6.75" customHeight="1">
      <c r="A169" s="33"/>
      <c r="D169" s="3"/>
      <c r="F169" s="4"/>
      <c r="G169" s="35"/>
    </row>
    <row r="170" spans="1:7" s="2" customFormat="1" ht="13.5" thickBot="1">
      <c r="A170" s="33"/>
      <c r="B170" s="2" t="s">
        <v>21</v>
      </c>
      <c r="D170" s="3"/>
      <c r="F170" s="4"/>
      <c r="G170" s="35"/>
    </row>
    <row r="171" spans="1:7" s="2" customFormat="1" ht="13.5" thickBot="1">
      <c r="A171" s="33"/>
      <c r="B171" s="2" t="s">
        <v>22</v>
      </c>
      <c r="D171" s="3"/>
      <c r="E171" s="208" t="s">
        <v>2</v>
      </c>
      <c r="F171" s="14"/>
      <c r="G171" s="35"/>
    </row>
    <row r="172" spans="1:7" s="2" customFormat="1" ht="6.75" customHeight="1">
      <c r="A172" s="33"/>
      <c r="D172" s="3"/>
      <c r="F172" s="4"/>
      <c r="G172" s="35"/>
    </row>
    <row r="173" spans="1:7" s="2" customFormat="1" ht="15">
      <c r="A173" s="33"/>
      <c r="B173" s="199"/>
      <c r="C173" s="200"/>
      <c r="D173" s="201"/>
      <c r="F173" s="4"/>
      <c r="G173" s="35"/>
    </row>
    <row r="174" spans="1:7" s="2" customFormat="1" ht="15">
      <c r="A174" s="33"/>
      <c r="B174" s="202"/>
      <c r="C174" s="203"/>
      <c r="D174" s="204"/>
      <c r="F174" s="4"/>
      <c r="G174" s="35"/>
    </row>
    <row r="175" spans="1:7" s="2" customFormat="1" ht="15">
      <c r="A175" s="33"/>
      <c r="B175" s="202"/>
      <c r="C175" s="203"/>
      <c r="D175" s="204"/>
      <c r="F175" s="4"/>
      <c r="G175" s="35"/>
    </row>
    <row r="176" spans="1:7" s="2" customFormat="1" ht="15">
      <c r="A176" s="33"/>
      <c r="B176" s="202"/>
      <c r="C176" s="203"/>
      <c r="D176" s="204"/>
      <c r="F176" s="4"/>
      <c r="G176" s="35"/>
    </row>
    <row r="177" spans="1:7" s="2" customFormat="1" ht="15">
      <c r="A177" s="33"/>
      <c r="B177" s="202"/>
      <c r="C177" s="203"/>
      <c r="D177" s="204"/>
      <c r="F177" s="4"/>
      <c r="G177" s="35"/>
    </row>
    <row r="178" spans="1:7" s="2" customFormat="1" ht="15">
      <c r="A178" s="33"/>
      <c r="B178" s="202"/>
      <c r="C178" s="203"/>
      <c r="D178" s="204"/>
      <c r="F178" s="4"/>
      <c r="G178" s="35"/>
    </row>
    <row r="179" spans="1:7" s="2" customFormat="1" ht="15">
      <c r="A179" s="33"/>
      <c r="B179" s="205"/>
      <c r="C179" s="206"/>
      <c r="D179" s="207"/>
      <c r="F179" s="4"/>
      <c r="G179" s="35"/>
    </row>
    <row r="180" spans="1:7" s="2" customFormat="1" ht="6.75" customHeight="1" thickBot="1">
      <c r="A180" s="33"/>
      <c r="D180" s="3"/>
      <c r="F180" s="4"/>
      <c r="G180" s="35"/>
    </row>
    <row r="181" spans="1:7" s="2" customFormat="1" ht="13.5" thickBot="1">
      <c r="A181" s="33"/>
      <c r="B181" s="2" t="s">
        <v>23</v>
      </c>
      <c r="D181" s="3"/>
      <c r="E181" s="208" t="s">
        <v>2</v>
      </c>
      <c r="F181" s="53"/>
      <c r="G181" s="35"/>
    </row>
    <row r="182" spans="1:7" s="2" customFormat="1" ht="6.75" customHeight="1" thickBot="1">
      <c r="A182" s="33"/>
      <c r="D182" s="3"/>
      <c r="F182" s="4"/>
      <c r="G182" s="35"/>
    </row>
    <row r="183" spans="1:7" s="2" customFormat="1" ht="13.5" thickBot="1">
      <c r="A183" s="33"/>
      <c r="C183" s="34" t="s">
        <v>16</v>
      </c>
      <c r="D183" s="3"/>
      <c r="F183" s="17" t="str">
        <f>IF(F181=0," ",IF(F171="Yes",1,IF(F171="No",0,IF(F168/F181&gt;=1,1,IF(F168/F181&gt;=0.75,0.75,IF(F168/F181&gt;=0.5,0.5,IF(F168/F181&gt;=0.25,0.25,0)))))))</f>
        <v xml:space="preserve"> </v>
      </c>
      <c r="G183" s="35"/>
    </row>
    <row r="184" spans="1:7" s="2" customFormat="1" ht="15">
      <c r="A184" s="47"/>
      <c r="B184" s="48"/>
      <c r="C184" s="48"/>
      <c r="D184" s="49"/>
      <c r="E184" s="48"/>
      <c r="F184" s="50"/>
      <c r="G184" s="51"/>
    </row>
  </sheetData>
  <mergeCells count="6">
    <mergeCell ref="B173:D179"/>
    <mergeCell ref="B48:D54"/>
    <mergeCell ref="B73:D79"/>
    <mergeCell ref="B98:D104"/>
    <mergeCell ref="B123:D129"/>
    <mergeCell ref="B148:D154"/>
  </mergeCells>
  <dataValidations count="1">
    <dataValidation type="list" showInputMessage="1" showErrorMessage="1" sqref="F46 F146 F121 F96 F71 F171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3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8"/>
  <sheetViews>
    <sheetView workbookViewId="0" topLeftCell="A1"/>
  </sheetViews>
  <sheetFormatPr defaultColWidth="9.140625" defaultRowHeight="15"/>
  <sheetData>
    <row r="1" ht="15">
      <c r="A1" t="s">
        <v>229</v>
      </c>
    </row>
    <row r="2" ht="15">
      <c r="A2" t="s">
        <v>230</v>
      </c>
    </row>
    <row r="17" spans="1:6" s="2" customFormat="1" ht="15">
      <c r="A17" s="110"/>
      <c r="B17"/>
      <c r="D17" s="3"/>
      <c r="F17" s="4"/>
    </row>
    <row r="18" spans="1:6" s="2" customFormat="1" ht="12.75">
      <c r="A18" s="110"/>
      <c r="D18" s="3"/>
      <c r="F18" s="4"/>
    </row>
  </sheetData>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17"/>
  <sheetViews>
    <sheetView workbookViewId="0" topLeftCell="A1"/>
  </sheetViews>
  <sheetFormatPr defaultColWidth="9.140625" defaultRowHeight="15"/>
  <sheetData>
    <row r="1" ht="15">
      <c r="A1" s="178" t="s">
        <v>231</v>
      </c>
    </row>
    <row r="2" ht="15">
      <c r="A2" s="178" t="s">
        <v>232</v>
      </c>
    </row>
    <row r="3" ht="15">
      <c r="A3" s="178" t="s">
        <v>233</v>
      </c>
    </row>
    <row r="4" ht="15">
      <c r="A4" s="178" t="s">
        <v>234</v>
      </c>
    </row>
    <row r="5" ht="15">
      <c r="A5" s="178" t="s">
        <v>235</v>
      </c>
    </row>
    <row r="6" ht="15">
      <c r="A6" s="178" t="s">
        <v>236</v>
      </c>
    </row>
    <row r="7" ht="15">
      <c r="A7" s="178" t="s">
        <v>237</v>
      </c>
    </row>
    <row r="8" ht="15">
      <c r="A8" s="178" t="s">
        <v>238</v>
      </c>
    </row>
    <row r="9" ht="15">
      <c r="A9" s="178" t="s">
        <v>239</v>
      </c>
    </row>
    <row r="10" ht="15">
      <c r="A10" s="178" t="s">
        <v>240</v>
      </c>
    </row>
    <row r="11" ht="15">
      <c r="A11" s="178" t="s">
        <v>241</v>
      </c>
    </row>
    <row r="12" ht="15">
      <c r="A12" s="178" t="s">
        <v>242</v>
      </c>
    </row>
    <row r="13" ht="15">
      <c r="A13" s="178" t="s">
        <v>243</v>
      </c>
    </row>
    <row r="14" ht="15">
      <c r="A14" s="178" t="s">
        <v>244</v>
      </c>
    </row>
    <row r="15" ht="15">
      <c r="A15" s="178" t="s">
        <v>245</v>
      </c>
    </row>
    <row r="16" ht="15">
      <c r="A16" s="178" t="s">
        <v>246</v>
      </c>
    </row>
    <row r="17" ht="15">
      <c r="A17" s="179" t="s">
        <v>247</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5"/>
  <sheetViews>
    <sheetView workbookViewId="0" topLeftCell="A1"/>
  </sheetViews>
  <sheetFormatPr defaultColWidth="9.140625" defaultRowHeight="15"/>
  <sheetData>
    <row r="1" ht="15">
      <c r="A1" t="s">
        <v>248</v>
      </c>
    </row>
    <row r="2" ht="15">
      <c r="A2" t="s">
        <v>249</v>
      </c>
    </row>
    <row r="3" ht="15">
      <c r="A3" t="s">
        <v>250</v>
      </c>
    </row>
    <row r="4" ht="15">
      <c r="A4" t="s">
        <v>251</v>
      </c>
    </row>
    <row r="5" ht="15">
      <c r="A5" t="s">
        <v>252</v>
      </c>
    </row>
  </sheetData>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5"/>
  <sheetViews>
    <sheetView workbookViewId="0" topLeftCell="A1"/>
  </sheetViews>
  <sheetFormatPr defaultColWidth="9.140625" defaultRowHeight="15"/>
  <sheetData>
    <row r="1" ht="15">
      <c r="A1" t="s">
        <v>254</v>
      </c>
    </row>
    <row r="2" ht="15">
      <c r="A2" t="s">
        <v>255</v>
      </c>
    </row>
    <row r="3" ht="15">
      <c r="A3" t="s">
        <v>256</v>
      </c>
    </row>
    <row r="4" ht="15">
      <c r="A4" t="s">
        <v>257</v>
      </c>
    </row>
    <row r="5" ht="15">
      <c r="A5" t="s">
        <v>258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783"/>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154</v>
      </c>
    </row>
    <row r="6" ht="10.5" customHeight="1">
      <c r="A6" s="63"/>
    </row>
    <row r="7" ht="14.25">
      <c r="A7" s="10" t="s">
        <v>63</v>
      </c>
    </row>
    <row r="8" spans="1:2" ht="15" thickBot="1">
      <c r="A8" s="208"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115</v>
      </c>
      <c r="B13" s="68"/>
      <c r="C13" s="68"/>
      <c r="D13" s="69"/>
      <c r="E13" s="70"/>
      <c r="F13" s="71"/>
      <c r="G13" s="72"/>
    </row>
    <row r="14" spans="1:7" s="76" customFormat="1" ht="15.75" thickBot="1">
      <c r="A14" s="96" t="s">
        <v>116</v>
      </c>
      <c r="B14" s="63"/>
      <c r="C14" s="63"/>
      <c r="D14" s="75"/>
      <c r="F14" s="77"/>
      <c r="G14" s="78"/>
    </row>
    <row r="15" spans="1:7" s="76" customFormat="1" ht="13.5" customHeight="1" thickBot="1">
      <c r="A15" s="79"/>
      <c r="B15" s="10" t="str">
        <f>'Expand Medical Homes'!B22</f>
        <v>Process Milestone: Appoint coordinating group to plan/implement Patient Centered Medical Home.</v>
      </c>
      <c r="C15" s="80"/>
      <c r="D15" s="75"/>
      <c r="F15" s="81" t="str">
        <f>'Expand Medical Homes'!F29</f>
        <v>Yes</v>
      </c>
      <c r="G15" s="78"/>
    </row>
    <row r="16" spans="1:7" ht="6.75" customHeight="1" thickBot="1">
      <c r="A16" s="85"/>
      <c r="G16" s="86"/>
    </row>
    <row r="17" spans="1:7" ht="13.5" thickBot="1">
      <c r="A17" s="85"/>
      <c r="C17" s="82" t="s">
        <v>16</v>
      </c>
      <c r="F17" s="87">
        <f>'Expand Medical Homes'!F44</f>
        <v>1</v>
      </c>
      <c r="G17" s="86"/>
    </row>
    <row r="18" spans="1:7" s="76" customFormat="1" ht="6.75" customHeight="1" thickBot="1">
      <c r="A18" s="79"/>
      <c r="B18" s="10"/>
      <c r="C18" s="80"/>
      <c r="D18" s="75"/>
      <c r="F18" s="77"/>
      <c r="G18" s="78"/>
    </row>
    <row r="19" spans="1:7" s="76" customFormat="1" ht="13.5" customHeight="1" thickBot="1">
      <c r="A19" s="79"/>
      <c r="B19" s="10" t="str">
        <f>'Expand Medical Homes'!B47</f>
        <v>Process Milestone: Develop training materials for panel managers/health coaches and care managers.</v>
      </c>
      <c r="C19" s="80"/>
      <c r="D19" s="75"/>
      <c r="F19" s="81" t="str">
        <f>'Expand Medical Homes'!F54</f>
        <v>Yes</v>
      </c>
      <c r="G19" s="78"/>
    </row>
    <row r="20" spans="1:7" ht="6.75" customHeight="1" thickBot="1">
      <c r="A20" s="85"/>
      <c r="G20" s="86"/>
    </row>
    <row r="21" spans="1:7" ht="13.5" thickBot="1">
      <c r="A21" s="85"/>
      <c r="C21" s="82" t="s">
        <v>16</v>
      </c>
      <c r="F21" s="87">
        <f>'Expand Medical Homes'!F69</f>
        <v>1</v>
      </c>
      <c r="G21" s="86"/>
    </row>
    <row r="22" spans="1:7" s="76" customFormat="1" ht="6.75" customHeight="1" thickBot="1">
      <c r="A22" s="79"/>
      <c r="B22" s="10"/>
      <c r="C22" s="80"/>
      <c r="D22" s="75"/>
      <c r="F22" s="77"/>
      <c r="G22" s="78"/>
    </row>
    <row r="23" spans="1:7" s="76" customFormat="1" ht="13.5" customHeight="1" thickBot="1">
      <c r="A23" s="79"/>
      <c r="B23" s="10" t="str">
        <f>'Expand Medical Homes'!B72</f>
        <v>Process Milestone: ________________________________</v>
      </c>
      <c r="C23" s="80"/>
      <c r="D23" s="75"/>
      <c r="F23" s="81" t="str">
        <f>'Expand Medical Homes'!F79</f>
        <v>N/A</v>
      </c>
      <c r="G23" s="78"/>
    </row>
    <row r="24" spans="1:7" ht="6.75" customHeight="1" thickBot="1">
      <c r="A24" s="85"/>
      <c r="G24" s="86"/>
    </row>
    <row r="25" spans="1:7" ht="13.5" thickBot="1">
      <c r="A25" s="85"/>
      <c r="C25" s="82" t="s">
        <v>16</v>
      </c>
      <c r="F25" s="87" t="str">
        <f>'Expand Medical Homes'!F94</f>
        <v xml:space="preserve"> </v>
      </c>
      <c r="G25" s="86"/>
    </row>
    <row r="26" spans="1:7" s="76" customFormat="1" ht="6.75" customHeight="1" thickBot="1">
      <c r="A26" s="79"/>
      <c r="B26" s="10"/>
      <c r="C26" s="80"/>
      <c r="D26" s="75"/>
      <c r="F26" s="77"/>
      <c r="G26" s="78"/>
    </row>
    <row r="27" spans="1:7" s="76" customFormat="1" ht="13.5" customHeight="1" thickBot="1">
      <c r="A27" s="79"/>
      <c r="B27" s="10" t="str">
        <f>'Expand Medical Homes'!B97</f>
        <v>Process Milestone: ________________________________</v>
      </c>
      <c r="C27" s="80"/>
      <c r="D27" s="75"/>
      <c r="F27" s="81" t="str">
        <f>'Expand Medical Homes'!F104</f>
        <v>N/A</v>
      </c>
      <c r="G27" s="78"/>
    </row>
    <row r="28" spans="1:7" ht="6.75" customHeight="1" thickBot="1">
      <c r="A28" s="85"/>
      <c r="G28" s="86"/>
    </row>
    <row r="29" spans="1:7" ht="13.5" thickBot="1">
      <c r="A29" s="85"/>
      <c r="C29" s="82" t="s">
        <v>16</v>
      </c>
      <c r="F29" s="87" t="str">
        <f>'Expand Medical Homes'!F119</f>
        <v xml:space="preserve"> </v>
      </c>
      <c r="G29" s="86"/>
    </row>
    <row r="30" spans="1:7" s="76" customFormat="1" ht="6.75" customHeight="1" thickBot="1">
      <c r="A30" s="79"/>
      <c r="B30" s="10"/>
      <c r="C30" s="80"/>
      <c r="D30" s="75"/>
      <c r="F30" s="77"/>
      <c r="G30" s="78"/>
    </row>
    <row r="31" spans="1:7" s="76" customFormat="1" ht="13.5" customHeight="1" thickBot="1">
      <c r="A31" s="79"/>
      <c r="B31" s="10" t="str">
        <f>'Expand Medical Homes'!B122</f>
        <v>Process Milestone: ________________________________</v>
      </c>
      <c r="C31" s="80"/>
      <c r="D31" s="75"/>
      <c r="F31" s="81" t="str">
        <f>'Expand Medical Homes'!F129</f>
        <v>N/A</v>
      </c>
      <c r="G31" s="78"/>
    </row>
    <row r="32" spans="1:7" ht="6.75" customHeight="1" thickBot="1">
      <c r="A32" s="85"/>
      <c r="G32" s="86"/>
    </row>
    <row r="33" spans="1:7" ht="13.5" thickBot="1">
      <c r="A33" s="85"/>
      <c r="C33" s="82" t="s">
        <v>16</v>
      </c>
      <c r="F33" s="87" t="str">
        <f>'Expand Medical Homes'!F144</f>
        <v xml:space="preserve"> </v>
      </c>
      <c r="G33" s="86"/>
    </row>
    <row r="34" spans="1:7" s="76" customFormat="1" ht="6.75" customHeight="1" thickBot="1">
      <c r="A34" s="79"/>
      <c r="B34" s="10"/>
      <c r="C34" s="80"/>
      <c r="D34" s="75"/>
      <c r="F34" s="77"/>
      <c r="G34" s="78"/>
    </row>
    <row r="35" spans="1:7" s="76" customFormat="1" ht="13.5" customHeight="1" thickBot="1">
      <c r="A35" s="79"/>
      <c r="B35" s="10" t="str">
        <f>'Expand Medical Homes'!B147</f>
        <v>Improvement Milestone: ________________________________</v>
      </c>
      <c r="C35" s="80"/>
      <c r="D35" s="75"/>
      <c r="F35" s="81" t="str">
        <f>'Expand Medical Homes'!F154</f>
        <v>N/A</v>
      </c>
      <c r="G35" s="78"/>
    </row>
    <row r="36" spans="1:7" ht="6.75" customHeight="1" thickBot="1">
      <c r="A36" s="85"/>
      <c r="G36" s="86"/>
    </row>
    <row r="37" spans="1:7" ht="13.5" thickBot="1">
      <c r="A37" s="85"/>
      <c r="C37" s="82" t="s">
        <v>16</v>
      </c>
      <c r="F37" s="87" t="str">
        <f>'Expand Medical Homes'!F169</f>
        <v xml:space="preserve"> </v>
      </c>
      <c r="G37" s="86"/>
    </row>
    <row r="38" spans="1:7" s="76" customFormat="1" ht="6.75" customHeight="1" thickBot="1">
      <c r="A38" s="79"/>
      <c r="B38" s="10"/>
      <c r="C38" s="80"/>
      <c r="D38" s="75"/>
      <c r="F38" s="77"/>
      <c r="G38" s="78"/>
    </row>
    <row r="39" spans="1:7" s="76" customFormat="1" ht="13.5" customHeight="1" thickBot="1">
      <c r="A39" s="79"/>
      <c r="B39" s="10" t="str">
        <f>'Expand Medical Homes'!B172</f>
        <v>Improvement Milestone: ________________________________</v>
      </c>
      <c r="C39" s="80"/>
      <c r="D39" s="75"/>
      <c r="F39" s="81" t="str">
        <f>'Expand Medical Homes'!F179</f>
        <v>N/A</v>
      </c>
      <c r="G39" s="78"/>
    </row>
    <row r="40" spans="1:7" ht="6.75" customHeight="1" thickBot="1">
      <c r="A40" s="85"/>
      <c r="G40" s="86"/>
    </row>
    <row r="41" spans="1:7" ht="13.5" thickBot="1">
      <c r="A41" s="85"/>
      <c r="C41" s="82" t="s">
        <v>16</v>
      </c>
      <c r="F41" s="87" t="str">
        <f>'Expand Medical Homes'!F194</f>
        <v xml:space="preserve"> </v>
      </c>
      <c r="G41" s="86"/>
    </row>
    <row r="42" spans="1:7" s="76" customFormat="1" ht="6.75" customHeight="1" thickBot="1">
      <c r="A42" s="79"/>
      <c r="B42" s="10"/>
      <c r="C42" s="80"/>
      <c r="D42" s="75"/>
      <c r="F42" s="77"/>
      <c r="G42" s="78"/>
    </row>
    <row r="43" spans="1:7" s="76" customFormat="1" ht="13.5" customHeight="1" thickBot="1">
      <c r="A43" s="79"/>
      <c r="B43" s="10" t="str">
        <f>'Expand Medical Homes'!B197</f>
        <v>Improvement Milestone: ________________________________</v>
      </c>
      <c r="C43" s="80"/>
      <c r="D43" s="75"/>
      <c r="F43" s="81" t="str">
        <f>'Expand Medical Homes'!F204</f>
        <v>N/A</v>
      </c>
      <c r="G43" s="78"/>
    </row>
    <row r="44" spans="1:7" ht="6.75" customHeight="1" thickBot="1">
      <c r="A44" s="85"/>
      <c r="G44" s="86"/>
    </row>
    <row r="45" spans="1:7" ht="13.5" thickBot="1">
      <c r="A45" s="85"/>
      <c r="C45" s="82" t="s">
        <v>16</v>
      </c>
      <c r="F45" s="87" t="str">
        <f>'Expand Medical Homes'!F219</f>
        <v xml:space="preserve"> </v>
      </c>
      <c r="G45" s="86"/>
    </row>
    <row r="46" spans="1:7" s="76" customFormat="1" ht="6.75" customHeight="1" thickBot="1">
      <c r="A46" s="79"/>
      <c r="B46" s="10"/>
      <c r="C46" s="80"/>
      <c r="D46" s="75"/>
      <c r="F46" s="77"/>
      <c r="G46" s="78"/>
    </row>
    <row r="47" spans="1:7" s="76" customFormat="1" ht="13.5" customHeight="1" thickBot="1">
      <c r="A47" s="79"/>
      <c r="B47" s="10" t="str">
        <f>'Expand Medical Homes'!B222</f>
        <v>Improvement Milestone: ________________________________</v>
      </c>
      <c r="C47" s="80"/>
      <c r="D47" s="75"/>
      <c r="F47" s="81" t="str">
        <f>'Expand Medical Homes'!F229</f>
        <v>N/A</v>
      </c>
      <c r="G47" s="78"/>
    </row>
    <row r="48" spans="1:7" ht="6.75" customHeight="1" thickBot="1">
      <c r="A48" s="85"/>
      <c r="G48" s="86"/>
    </row>
    <row r="49" spans="1:7" ht="13.5" thickBot="1">
      <c r="A49" s="85"/>
      <c r="C49" s="82" t="s">
        <v>16</v>
      </c>
      <c r="F49" s="87" t="str">
        <f>'Expand Medical Homes'!F244</f>
        <v xml:space="preserve"> </v>
      </c>
      <c r="G49" s="86"/>
    </row>
    <row r="50" spans="1:7" s="76" customFormat="1" ht="6.75" customHeight="1" thickBot="1">
      <c r="A50" s="79"/>
      <c r="B50" s="10"/>
      <c r="C50" s="80"/>
      <c r="D50" s="75"/>
      <c r="F50" s="77"/>
      <c r="G50" s="78"/>
    </row>
    <row r="51" spans="1:7" s="76" customFormat="1" ht="13.5" customHeight="1" thickBot="1">
      <c r="A51" s="79"/>
      <c r="B51" s="10" t="str">
        <f>'Expand Medical Homes'!B247</f>
        <v>Improvement Milestone: ________________________________</v>
      </c>
      <c r="C51" s="80"/>
      <c r="D51" s="75"/>
      <c r="F51" s="81" t="str">
        <f>'Expand Medical Homes'!F254</f>
        <v>N/A</v>
      </c>
      <c r="G51" s="78"/>
    </row>
    <row r="52" spans="1:7" ht="6.75" customHeight="1" thickBot="1">
      <c r="A52" s="85"/>
      <c r="G52" s="86"/>
    </row>
    <row r="53" spans="1:7" ht="13.5" thickBot="1">
      <c r="A53" s="85"/>
      <c r="C53" s="82" t="s">
        <v>16</v>
      </c>
      <c r="F53" s="87" t="str">
        <f>'Expand Medical Homes'!F269</f>
        <v xml:space="preserve"> </v>
      </c>
      <c r="G53" s="86"/>
    </row>
    <row r="54" spans="1:7" ht="13.5" thickBot="1">
      <c r="A54" s="85"/>
      <c r="C54" s="82"/>
      <c r="G54" s="86"/>
    </row>
    <row r="55" spans="1:7" ht="13.5" thickBot="1">
      <c r="A55" s="85"/>
      <c r="B55" s="5" t="s">
        <v>10</v>
      </c>
      <c r="C55" s="82"/>
      <c r="F55" s="88">
        <f>'Expand Medical Homes'!F18</f>
        <v>9.344</v>
      </c>
      <c r="G55" s="86"/>
    </row>
    <row r="56" spans="1:7" ht="13.5" thickBot="1">
      <c r="A56" s="85"/>
      <c r="C56" s="82"/>
      <c r="G56" s="86"/>
    </row>
    <row r="57" spans="1:7" ht="13.5" thickBot="1">
      <c r="A57" s="85"/>
      <c r="B57" s="5" t="s">
        <v>70</v>
      </c>
      <c r="C57" s="82"/>
      <c r="F57" s="89">
        <f>SUM(F53,F49,F45,F41,F37,F33,F29,F25,F21,F17)</f>
        <v>2</v>
      </c>
      <c r="G57" s="86"/>
    </row>
    <row r="58" spans="1:7" ht="13.5" thickBot="1">
      <c r="A58" s="85"/>
      <c r="C58" s="82"/>
      <c r="G58" s="86"/>
    </row>
    <row r="59" spans="1:7" ht="13.5" thickBot="1">
      <c r="A59" s="85"/>
      <c r="B59" s="5" t="s">
        <v>71</v>
      </c>
      <c r="C59" s="82"/>
      <c r="F59" s="89">
        <f>COUNT(F53,F49,F45,F41,F37,F33,F29,F25,F21,F17)</f>
        <v>2</v>
      </c>
      <c r="G59" s="86"/>
    </row>
    <row r="60" spans="1:7" ht="13.5" thickBot="1">
      <c r="A60" s="85"/>
      <c r="C60" s="82"/>
      <c r="G60" s="86"/>
    </row>
    <row r="61" spans="1:7" ht="13.5" thickBot="1">
      <c r="A61" s="85"/>
      <c r="B61" s="5" t="s">
        <v>72</v>
      </c>
      <c r="C61" s="82"/>
      <c r="F61" s="90">
        <f>IF(F59=0," ",F57/F59)</f>
        <v>1</v>
      </c>
      <c r="G61" s="86"/>
    </row>
    <row r="62" spans="1:7" ht="13.5" thickBot="1">
      <c r="A62" s="85"/>
      <c r="C62" s="82"/>
      <c r="G62" s="86"/>
    </row>
    <row r="63" spans="1:7" ht="13.5" thickBot="1">
      <c r="A63" s="85"/>
      <c r="B63" s="5" t="s">
        <v>73</v>
      </c>
      <c r="C63" s="82"/>
      <c r="F63" s="88">
        <f>IF(F59=0," ",F61*F55)</f>
        <v>9.344</v>
      </c>
      <c r="G63" s="86"/>
    </row>
    <row r="64" spans="1:7" ht="13.5" thickBot="1">
      <c r="A64" s="85"/>
      <c r="C64" s="82"/>
      <c r="G64" s="86"/>
    </row>
    <row r="65" spans="1:7" ht="13.5" thickBot="1">
      <c r="A65" s="85"/>
      <c r="B65" s="5" t="s">
        <v>11</v>
      </c>
      <c r="C65" s="82"/>
      <c r="F65" s="91">
        <f>'Expand Medical Homes'!F20</f>
        <v>9.344</v>
      </c>
      <c r="G65" s="86"/>
    </row>
    <row r="66" spans="1:7" ht="13.5" thickBot="1">
      <c r="A66" s="85"/>
      <c r="C66" s="82"/>
      <c r="G66" s="86"/>
    </row>
    <row r="67" spans="1:7" ht="13.5" thickBot="1">
      <c r="A67" s="85"/>
      <c r="B67" s="92" t="s">
        <v>74</v>
      </c>
      <c r="C67" s="82"/>
      <c r="F67" s="93">
        <f>IF(F59=0," ",F63-F65)</f>
        <v>0</v>
      </c>
      <c r="G67" s="86"/>
    </row>
    <row r="68" spans="1:7" s="76" customFormat="1" ht="12.75" customHeight="1">
      <c r="A68" s="79"/>
      <c r="B68" s="10"/>
      <c r="C68" s="80"/>
      <c r="D68" s="75"/>
      <c r="F68" s="77"/>
      <c r="G68" s="78"/>
    </row>
    <row r="69" spans="1:7" s="76" customFormat="1" ht="15.75" thickBot="1">
      <c r="A69" s="96" t="s">
        <v>117</v>
      </c>
      <c r="B69" s="63"/>
      <c r="C69" s="63"/>
      <c r="D69" s="75"/>
      <c r="F69" s="77"/>
      <c r="G69" s="78"/>
    </row>
    <row r="70" spans="1:7" s="76" customFormat="1" ht="13.5" customHeight="1" thickBot="1">
      <c r="A70" s="79"/>
      <c r="B70" s="10" t="str">
        <f>'Chronic Care Management'!B22</f>
        <v>Process Milestone: ________________________________</v>
      </c>
      <c r="C70" s="80"/>
      <c r="D70" s="75"/>
      <c r="F70" s="81" t="str">
        <f>'Chronic Care Management'!F29</f>
        <v>N/A</v>
      </c>
      <c r="G70" s="78"/>
    </row>
    <row r="71" spans="1:7" ht="6.75" customHeight="1" thickBot="1">
      <c r="A71" s="85"/>
      <c r="G71" s="86"/>
    </row>
    <row r="72" spans="1:7" ht="13.5" thickBot="1">
      <c r="A72" s="85"/>
      <c r="C72" s="82" t="s">
        <v>16</v>
      </c>
      <c r="F72" s="87" t="str">
        <f>'Chronic Care Management'!F44</f>
        <v xml:space="preserve"> </v>
      </c>
      <c r="G72" s="86"/>
    </row>
    <row r="73" spans="1:7" s="76" customFormat="1" ht="6.75" customHeight="1" thickBot="1">
      <c r="A73" s="79"/>
      <c r="B73" s="10"/>
      <c r="C73" s="80"/>
      <c r="D73" s="75"/>
      <c r="F73" s="77"/>
      <c r="G73" s="78"/>
    </row>
    <row r="74" spans="1:7" s="76" customFormat="1" ht="13.5" customHeight="1" thickBot="1">
      <c r="A74" s="79"/>
      <c r="B74" s="10" t="str">
        <f>'Chronic Care Management'!B47</f>
        <v>Process Milestone: ________________________________</v>
      </c>
      <c r="C74" s="80"/>
      <c r="D74" s="75"/>
      <c r="F74" s="81" t="str">
        <f>'Chronic Care Management'!F54</f>
        <v>N/A</v>
      </c>
      <c r="G74" s="78"/>
    </row>
    <row r="75" spans="1:7" ht="6.75" customHeight="1" thickBot="1">
      <c r="A75" s="85"/>
      <c r="G75" s="86"/>
    </row>
    <row r="76" spans="1:7" ht="13.5" thickBot="1">
      <c r="A76" s="85"/>
      <c r="C76" s="82" t="s">
        <v>16</v>
      </c>
      <c r="F76" s="87" t="str">
        <f>'Chronic Care Management'!F69</f>
        <v xml:space="preserve"> </v>
      </c>
      <c r="G76" s="86"/>
    </row>
    <row r="77" spans="1:7" s="76" customFormat="1" ht="6.75" customHeight="1" thickBot="1">
      <c r="A77" s="79"/>
      <c r="B77" s="10"/>
      <c r="C77" s="80"/>
      <c r="D77" s="75"/>
      <c r="F77" s="77"/>
      <c r="G77" s="78"/>
    </row>
    <row r="78" spans="1:7" s="76" customFormat="1" ht="13.5" customHeight="1" thickBot="1">
      <c r="A78" s="79"/>
      <c r="B78" s="10" t="str">
        <f>'Chronic Care Management'!B72</f>
        <v>Process Milestone: ________________________________</v>
      </c>
      <c r="C78" s="80"/>
      <c r="D78" s="75"/>
      <c r="F78" s="81" t="str">
        <f>'Chronic Care Management'!F79</f>
        <v>N/A</v>
      </c>
      <c r="G78" s="78"/>
    </row>
    <row r="79" spans="1:7" ht="6.75" customHeight="1" thickBot="1">
      <c r="A79" s="85"/>
      <c r="G79" s="86"/>
    </row>
    <row r="80" spans="1:7" ht="13.5" thickBot="1">
      <c r="A80" s="85"/>
      <c r="C80" s="82" t="s">
        <v>16</v>
      </c>
      <c r="F80" s="87" t="str">
        <f>'Chronic Care Management'!F94</f>
        <v xml:space="preserve"> </v>
      </c>
      <c r="G80" s="86"/>
    </row>
    <row r="81" spans="1:7" s="76" customFormat="1" ht="6.75" customHeight="1" thickBot="1">
      <c r="A81" s="79"/>
      <c r="B81" s="10"/>
      <c r="C81" s="80"/>
      <c r="D81" s="75"/>
      <c r="F81" s="77"/>
      <c r="G81" s="78"/>
    </row>
    <row r="82" spans="1:7" s="76" customFormat="1" ht="13.5" customHeight="1" thickBot="1">
      <c r="A82" s="79"/>
      <c r="B82" s="10" t="str">
        <f>'Chronic Care Management'!B97</f>
        <v>Process Milestone: ________________________________</v>
      </c>
      <c r="C82" s="80"/>
      <c r="D82" s="75"/>
      <c r="F82" s="81" t="str">
        <f>'Chronic Care Management'!F104</f>
        <v>N/A</v>
      </c>
      <c r="G82" s="78"/>
    </row>
    <row r="83" spans="1:7" ht="6.75" customHeight="1" thickBot="1">
      <c r="A83" s="85"/>
      <c r="G83" s="86"/>
    </row>
    <row r="84" spans="1:7" ht="13.5" thickBot="1">
      <c r="A84" s="85"/>
      <c r="C84" s="82" t="s">
        <v>16</v>
      </c>
      <c r="F84" s="87" t="str">
        <f>'Chronic Care Management'!F119</f>
        <v xml:space="preserve"> </v>
      </c>
      <c r="G84" s="86"/>
    </row>
    <row r="85" spans="1:7" s="76" customFormat="1" ht="6.75" customHeight="1" thickBot="1">
      <c r="A85" s="79"/>
      <c r="B85" s="10"/>
      <c r="C85" s="80"/>
      <c r="D85" s="75"/>
      <c r="F85" s="77"/>
      <c r="G85" s="78"/>
    </row>
    <row r="86" spans="1:7" s="76" customFormat="1" ht="13.5" customHeight="1" thickBot="1">
      <c r="A86" s="79"/>
      <c r="B86" s="10" t="str">
        <f>'Chronic Care Management'!B122</f>
        <v>Process Milestone: ________________________________</v>
      </c>
      <c r="C86" s="80"/>
      <c r="D86" s="75"/>
      <c r="F86" s="81" t="str">
        <f>'Chronic Care Management'!F129</f>
        <v>N/A</v>
      </c>
      <c r="G86" s="78"/>
    </row>
    <row r="87" spans="1:7" ht="6.75" customHeight="1" thickBot="1">
      <c r="A87" s="85"/>
      <c r="G87" s="86"/>
    </row>
    <row r="88" spans="1:7" ht="13.5" thickBot="1">
      <c r="A88" s="85"/>
      <c r="C88" s="82" t="s">
        <v>16</v>
      </c>
      <c r="F88" s="87" t="str">
        <f>'Chronic Care Management'!F144</f>
        <v xml:space="preserve"> </v>
      </c>
      <c r="G88" s="86"/>
    </row>
    <row r="89" spans="1:7" s="76" customFormat="1" ht="6.75" customHeight="1" thickBot="1">
      <c r="A89" s="79"/>
      <c r="B89" s="10"/>
      <c r="C89" s="80"/>
      <c r="D89" s="75"/>
      <c r="F89" s="77"/>
      <c r="G89" s="78"/>
    </row>
    <row r="90" spans="1:7" s="76" customFormat="1" ht="13.5" customHeight="1" thickBot="1">
      <c r="A90" s="79"/>
      <c r="B90" s="10" t="str">
        <f>'Chronic Care Management'!B147</f>
        <v>Improvement Milestone: ________________________________</v>
      </c>
      <c r="C90" s="80"/>
      <c r="D90" s="75"/>
      <c r="F90" s="81" t="str">
        <f>'Chronic Care Management'!F154</f>
        <v>N/A</v>
      </c>
      <c r="G90" s="78"/>
    </row>
    <row r="91" spans="1:7" ht="6.75" customHeight="1" thickBot="1">
      <c r="A91" s="85"/>
      <c r="G91" s="86"/>
    </row>
    <row r="92" spans="1:7" ht="13.5" thickBot="1">
      <c r="A92" s="85"/>
      <c r="C92" s="82" t="s">
        <v>16</v>
      </c>
      <c r="F92" s="87" t="str">
        <f>'Chronic Care Management'!F169</f>
        <v xml:space="preserve"> </v>
      </c>
      <c r="G92" s="86"/>
    </row>
    <row r="93" spans="1:7" s="76" customFormat="1" ht="6.75" customHeight="1" thickBot="1">
      <c r="A93" s="79"/>
      <c r="B93" s="10"/>
      <c r="C93" s="80"/>
      <c r="D93" s="75"/>
      <c r="F93" s="77"/>
      <c r="G93" s="78"/>
    </row>
    <row r="94" spans="1:7" s="76" customFormat="1" ht="13.5" customHeight="1" thickBot="1">
      <c r="A94" s="79"/>
      <c r="B94" s="10" t="str">
        <f>'Chronic Care Management'!B172</f>
        <v>Improvement Milestone: ________________________________</v>
      </c>
      <c r="C94" s="80"/>
      <c r="D94" s="75"/>
      <c r="F94" s="81" t="str">
        <f>'Chronic Care Management'!F179</f>
        <v>N/A</v>
      </c>
      <c r="G94" s="78"/>
    </row>
    <row r="95" spans="1:7" ht="6.75" customHeight="1" thickBot="1">
      <c r="A95" s="85"/>
      <c r="G95" s="86"/>
    </row>
    <row r="96" spans="1:7" ht="13.5" thickBot="1">
      <c r="A96" s="85"/>
      <c r="C96" s="82" t="s">
        <v>16</v>
      </c>
      <c r="F96" s="87" t="str">
        <f>'Chronic Care Management'!F194</f>
        <v xml:space="preserve"> </v>
      </c>
      <c r="G96" s="86"/>
    </row>
    <row r="97" spans="1:7" s="76" customFormat="1" ht="6.75" customHeight="1" thickBot="1">
      <c r="A97" s="79"/>
      <c r="B97" s="10"/>
      <c r="C97" s="80"/>
      <c r="D97" s="75"/>
      <c r="F97" s="77"/>
      <c r="G97" s="78"/>
    </row>
    <row r="98" spans="1:7" s="76" customFormat="1" ht="13.5" customHeight="1" thickBot="1">
      <c r="A98" s="79"/>
      <c r="B98" s="10" t="str">
        <f>'Chronic Care Management'!B197</f>
        <v>Improvement Milestone: ________________________________</v>
      </c>
      <c r="C98" s="80"/>
      <c r="D98" s="75"/>
      <c r="F98" s="81" t="str">
        <f>'Chronic Care Management'!F204</f>
        <v>N/A</v>
      </c>
      <c r="G98" s="78"/>
    </row>
    <row r="99" spans="1:7" ht="6.75" customHeight="1" thickBot="1">
      <c r="A99" s="85"/>
      <c r="G99" s="86"/>
    </row>
    <row r="100" spans="1:7" ht="13.5" thickBot="1">
      <c r="A100" s="85"/>
      <c r="C100" s="82" t="s">
        <v>16</v>
      </c>
      <c r="F100" s="87" t="str">
        <f>'Chronic Care Management'!F219</f>
        <v xml:space="preserve"> </v>
      </c>
      <c r="G100" s="86"/>
    </row>
    <row r="101" spans="1:7" s="76" customFormat="1" ht="6.75" customHeight="1" thickBot="1">
      <c r="A101" s="79"/>
      <c r="B101" s="10"/>
      <c r="C101" s="80"/>
      <c r="D101" s="75"/>
      <c r="F101" s="77"/>
      <c r="G101" s="78"/>
    </row>
    <row r="102" spans="1:7" s="76" customFormat="1" ht="13.5" customHeight="1" thickBot="1">
      <c r="A102" s="79"/>
      <c r="B102" s="10" t="str">
        <f>'Chronic Care Management'!B222</f>
        <v>Improvement Milestone: ________________________________</v>
      </c>
      <c r="C102" s="80"/>
      <c r="D102" s="75"/>
      <c r="F102" s="81" t="str">
        <f>'Chronic Care Management'!F229</f>
        <v>N/A</v>
      </c>
      <c r="G102" s="78"/>
    </row>
    <row r="103" spans="1:7" ht="6.75" customHeight="1" thickBot="1">
      <c r="A103" s="85"/>
      <c r="G103" s="86"/>
    </row>
    <row r="104" spans="1:7" ht="13.5" thickBot="1">
      <c r="A104" s="85"/>
      <c r="C104" s="82" t="s">
        <v>16</v>
      </c>
      <c r="F104" s="87" t="str">
        <f>'Chronic Care Management'!F244</f>
        <v xml:space="preserve"> </v>
      </c>
      <c r="G104" s="86"/>
    </row>
    <row r="105" spans="1:7" s="76" customFormat="1" ht="6.75" customHeight="1" thickBot="1">
      <c r="A105" s="79"/>
      <c r="B105" s="10"/>
      <c r="C105" s="80"/>
      <c r="D105" s="75"/>
      <c r="F105" s="77"/>
      <c r="G105" s="78"/>
    </row>
    <row r="106" spans="1:7" s="76" customFormat="1" ht="13.5" customHeight="1" thickBot="1">
      <c r="A106" s="79"/>
      <c r="B106" s="10" t="str">
        <f>'Chronic Care Management'!B247</f>
        <v>Improvement Milestone: ________________________________</v>
      </c>
      <c r="C106" s="80"/>
      <c r="D106" s="75"/>
      <c r="F106" s="81" t="str">
        <f>'Chronic Care Management'!F254</f>
        <v>N/A</v>
      </c>
      <c r="G106" s="78"/>
    </row>
    <row r="107" spans="1:7" ht="6.75" customHeight="1" thickBot="1">
      <c r="A107" s="85"/>
      <c r="G107" s="86"/>
    </row>
    <row r="108" spans="1:7" ht="13.5" thickBot="1">
      <c r="A108" s="85"/>
      <c r="C108" s="82" t="s">
        <v>16</v>
      </c>
      <c r="F108" s="87" t="str">
        <f>'Chronic Care Management'!F269</f>
        <v xml:space="preserve"> </v>
      </c>
      <c r="G108" s="86"/>
    </row>
    <row r="109" spans="1:7" ht="13.5" thickBot="1">
      <c r="A109" s="85"/>
      <c r="C109" s="82"/>
      <c r="G109" s="86"/>
    </row>
    <row r="110" spans="1:7" ht="13.5" thickBot="1">
      <c r="A110" s="85"/>
      <c r="B110" s="5" t="s">
        <v>10</v>
      </c>
      <c r="C110" s="82"/>
      <c r="F110" s="88">
        <f>'Chronic Care Management'!F18</f>
        <v>0</v>
      </c>
      <c r="G110" s="86"/>
    </row>
    <row r="111" spans="1:7" ht="13.5" thickBot="1">
      <c r="A111" s="85"/>
      <c r="C111" s="82"/>
      <c r="G111" s="86"/>
    </row>
    <row r="112" spans="1:7" ht="13.5" thickBot="1">
      <c r="A112" s="85"/>
      <c r="B112" s="5" t="s">
        <v>70</v>
      </c>
      <c r="C112" s="82"/>
      <c r="F112" s="89">
        <f>SUM(F108,F104,F100,F96,F92,F88,F84,F80,F76,F72)</f>
        <v>0</v>
      </c>
      <c r="G112" s="86"/>
    </row>
    <row r="113" spans="1:7" ht="13.5" thickBot="1">
      <c r="A113" s="85"/>
      <c r="C113" s="82"/>
      <c r="G113" s="86"/>
    </row>
    <row r="114" spans="1:7" ht="13.5" thickBot="1">
      <c r="A114" s="85"/>
      <c r="B114" s="5" t="s">
        <v>71</v>
      </c>
      <c r="C114" s="82"/>
      <c r="F114" s="89">
        <f>COUNT(F108,F104,F100,F96,F92,F88,F84,F80,F76,F72)</f>
        <v>0</v>
      </c>
      <c r="G114" s="86"/>
    </row>
    <row r="115" spans="1:7" ht="13.5" thickBot="1">
      <c r="A115" s="85"/>
      <c r="C115" s="82"/>
      <c r="G115" s="86"/>
    </row>
    <row r="116" spans="1:7" ht="13.5" thickBot="1">
      <c r="A116" s="85"/>
      <c r="B116" s="5" t="s">
        <v>72</v>
      </c>
      <c r="C116" s="82"/>
      <c r="F116" s="90" t="str">
        <f>IF(F114=0," ",F112/F114)</f>
        <v xml:space="preserve"> </v>
      </c>
      <c r="G116" s="86"/>
    </row>
    <row r="117" spans="1:7" ht="13.5" thickBot="1">
      <c r="A117" s="85"/>
      <c r="C117" s="82"/>
      <c r="G117" s="86"/>
    </row>
    <row r="118" spans="1:7" ht="13.5" thickBot="1">
      <c r="A118" s="85"/>
      <c r="B118" s="5" t="s">
        <v>73</v>
      </c>
      <c r="C118" s="82"/>
      <c r="F118" s="88" t="str">
        <f>IF(F114=0," ",F116*F110)</f>
        <v xml:space="preserve"> </v>
      </c>
      <c r="G118" s="86"/>
    </row>
    <row r="119" spans="1:7" ht="13.5" thickBot="1">
      <c r="A119" s="85"/>
      <c r="C119" s="82"/>
      <c r="G119" s="86"/>
    </row>
    <row r="120" spans="1:7" ht="13.5" thickBot="1">
      <c r="A120" s="85"/>
      <c r="B120" s="5" t="s">
        <v>11</v>
      </c>
      <c r="C120" s="82"/>
      <c r="F120" s="91">
        <f>'Chronic Care Management'!F20</f>
        <v>0</v>
      </c>
      <c r="G120" s="86"/>
    </row>
    <row r="121" spans="1:7" ht="13.5" thickBot="1">
      <c r="A121" s="85"/>
      <c r="C121" s="82"/>
      <c r="G121" s="86"/>
    </row>
    <row r="122" spans="1:7" ht="13.5" thickBot="1">
      <c r="A122" s="85"/>
      <c r="B122" s="92" t="s">
        <v>74</v>
      </c>
      <c r="C122" s="82"/>
      <c r="F122" s="93" t="str">
        <f>IF(F114=0," ",F118-F120)</f>
        <v xml:space="preserve"> </v>
      </c>
      <c r="G122" s="86"/>
    </row>
    <row r="123" spans="1:7" s="76" customFormat="1" ht="12.75" customHeight="1">
      <c r="A123" s="79"/>
      <c r="B123" s="10"/>
      <c r="C123" s="80"/>
      <c r="D123" s="75"/>
      <c r="F123" s="77"/>
      <c r="G123" s="78"/>
    </row>
    <row r="124" spans="1:7" s="76" customFormat="1" ht="15.75" thickBot="1">
      <c r="A124" s="96" t="s">
        <v>118</v>
      </c>
      <c r="B124" s="63"/>
      <c r="C124" s="63"/>
      <c r="D124" s="75"/>
      <c r="F124" s="77"/>
      <c r="G124" s="78"/>
    </row>
    <row r="125" spans="1:7" s="76" customFormat="1" ht="13.5" customHeight="1" thickBot="1">
      <c r="A125" s="79"/>
      <c r="B125" s="10" t="str">
        <f>'Redesign Primary Care'!B22</f>
        <v>Process Milestone: ________________________________</v>
      </c>
      <c r="C125" s="80"/>
      <c r="D125" s="75"/>
      <c r="F125" s="81" t="str">
        <f>'Redesign Primary Care'!F29</f>
        <v>N/A</v>
      </c>
      <c r="G125" s="78"/>
    </row>
    <row r="126" spans="1:7" ht="6.75" customHeight="1" thickBot="1">
      <c r="A126" s="85"/>
      <c r="G126" s="86"/>
    </row>
    <row r="127" spans="1:7" ht="13.5" thickBot="1">
      <c r="A127" s="85"/>
      <c r="C127" s="82" t="s">
        <v>16</v>
      </c>
      <c r="F127" s="87" t="str">
        <f>'Redesign Primary Care'!F44</f>
        <v xml:space="preserve"> </v>
      </c>
      <c r="G127" s="86"/>
    </row>
    <row r="128" spans="1:7" s="76" customFormat="1" ht="6.75" customHeight="1" thickBot="1">
      <c r="A128" s="79"/>
      <c r="B128" s="10"/>
      <c r="C128" s="80"/>
      <c r="D128" s="75"/>
      <c r="F128" s="77"/>
      <c r="G128" s="78"/>
    </row>
    <row r="129" spans="1:7" s="76" customFormat="1" ht="13.5" customHeight="1" thickBot="1">
      <c r="A129" s="79"/>
      <c r="B129" s="10" t="str">
        <f>'Redesign Primary Care'!B47</f>
        <v>Process Milestone: ________________________________</v>
      </c>
      <c r="C129" s="80"/>
      <c r="D129" s="75"/>
      <c r="F129" s="81" t="str">
        <f>'Redesign Primary Care'!F54</f>
        <v>N/A</v>
      </c>
      <c r="G129" s="78"/>
    </row>
    <row r="130" spans="1:7" ht="6.75" customHeight="1" thickBot="1">
      <c r="A130" s="85"/>
      <c r="G130" s="86"/>
    </row>
    <row r="131" spans="1:7" ht="13.5" thickBot="1">
      <c r="A131" s="85"/>
      <c r="C131" s="82" t="s">
        <v>16</v>
      </c>
      <c r="F131" s="87" t="str">
        <f>'Redesign Primary Care'!F69</f>
        <v xml:space="preserve"> </v>
      </c>
      <c r="G131" s="86"/>
    </row>
    <row r="132" spans="1:7" s="76" customFormat="1" ht="6.75" customHeight="1" thickBot="1">
      <c r="A132" s="79"/>
      <c r="B132" s="10"/>
      <c r="C132" s="80"/>
      <c r="D132" s="75"/>
      <c r="F132" s="77"/>
      <c r="G132" s="78"/>
    </row>
    <row r="133" spans="1:7" s="76" customFormat="1" ht="13.5" customHeight="1" thickBot="1">
      <c r="A133" s="79"/>
      <c r="B133" s="10" t="str">
        <f>'Redesign Primary Care'!B72</f>
        <v>Process Milestone: ________________________________</v>
      </c>
      <c r="C133" s="80"/>
      <c r="D133" s="75"/>
      <c r="F133" s="81" t="str">
        <f>'Redesign Primary Care'!F79</f>
        <v>N/A</v>
      </c>
      <c r="G133" s="78"/>
    </row>
    <row r="134" spans="1:7" ht="6.75" customHeight="1" thickBot="1">
      <c r="A134" s="85"/>
      <c r="G134" s="86"/>
    </row>
    <row r="135" spans="1:7" ht="13.5" thickBot="1">
      <c r="A135" s="85"/>
      <c r="C135" s="82" t="s">
        <v>16</v>
      </c>
      <c r="F135" s="87" t="str">
        <f>'Redesign Primary Care'!F94</f>
        <v xml:space="preserve"> </v>
      </c>
      <c r="G135" s="86"/>
    </row>
    <row r="136" spans="1:7" s="76" customFormat="1" ht="6.75" customHeight="1" thickBot="1">
      <c r="A136" s="79"/>
      <c r="B136" s="10"/>
      <c r="C136" s="80"/>
      <c r="D136" s="75"/>
      <c r="F136" s="77"/>
      <c r="G136" s="78"/>
    </row>
    <row r="137" spans="1:7" s="76" customFormat="1" ht="13.5" customHeight="1" thickBot="1">
      <c r="A137" s="79"/>
      <c r="B137" s="10" t="str">
        <f>'Redesign Primary Care'!B97</f>
        <v>Process Milestone: ________________________________</v>
      </c>
      <c r="C137" s="80"/>
      <c r="D137" s="75"/>
      <c r="F137" s="81" t="str">
        <f>'Redesign Primary Care'!F104</f>
        <v>N/A</v>
      </c>
      <c r="G137" s="78"/>
    </row>
    <row r="138" spans="1:7" ht="6.75" customHeight="1" thickBot="1">
      <c r="A138" s="85"/>
      <c r="G138" s="86"/>
    </row>
    <row r="139" spans="1:7" ht="13.5" thickBot="1">
      <c r="A139" s="85"/>
      <c r="C139" s="82" t="s">
        <v>16</v>
      </c>
      <c r="F139" s="87" t="str">
        <f>'Redesign Primary Care'!F119</f>
        <v xml:space="preserve"> </v>
      </c>
      <c r="G139" s="86"/>
    </row>
    <row r="140" spans="1:7" s="76" customFormat="1" ht="6.75" customHeight="1" thickBot="1">
      <c r="A140" s="79"/>
      <c r="B140" s="10"/>
      <c r="C140" s="80"/>
      <c r="D140" s="75"/>
      <c r="F140" s="77"/>
      <c r="G140" s="78"/>
    </row>
    <row r="141" spans="1:7" s="76" customFormat="1" ht="13.5" customHeight="1" thickBot="1">
      <c r="A141" s="79"/>
      <c r="B141" s="10" t="str">
        <f>'Redesign Primary Care'!B122</f>
        <v>Process Milestone: ________________________________</v>
      </c>
      <c r="C141" s="80"/>
      <c r="D141" s="75"/>
      <c r="F141" s="81" t="str">
        <f>'Redesign Primary Care'!F129</f>
        <v>N/A</v>
      </c>
      <c r="G141" s="78"/>
    </row>
    <row r="142" spans="1:7" ht="6.75" customHeight="1" thickBot="1">
      <c r="A142" s="85"/>
      <c r="G142" s="86"/>
    </row>
    <row r="143" spans="1:7" ht="13.5" thickBot="1">
      <c r="A143" s="85"/>
      <c r="C143" s="82" t="s">
        <v>16</v>
      </c>
      <c r="F143" s="87" t="str">
        <f>'Redesign Primary Care'!F144</f>
        <v xml:space="preserve"> </v>
      </c>
      <c r="G143" s="86"/>
    </row>
    <row r="144" spans="1:7" s="76" customFormat="1" ht="6.75" customHeight="1" thickBot="1">
      <c r="A144" s="79"/>
      <c r="B144" s="10"/>
      <c r="C144" s="80"/>
      <c r="D144" s="75"/>
      <c r="F144" s="77"/>
      <c r="G144" s="78"/>
    </row>
    <row r="145" spans="1:7" s="76" customFormat="1" ht="13.5" customHeight="1" thickBot="1">
      <c r="A145" s="79"/>
      <c r="B145" s="10" t="str">
        <f>'Redesign Primary Care'!B147</f>
        <v>Improvement Milestone: ________________________________</v>
      </c>
      <c r="C145" s="80"/>
      <c r="D145" s="75"/>
      <c r="F145" s="81" t="str">
        <f>'Redesign Primary Care'!F154</f>
        <v>N/A</v>
      </c>
      <c r="G145" s="78"/>
    </row>
    <row r="146" spans="1:7" ht="6.75" customHeight="1" thickBot="1">
      <c r="A146" s="85"/>
      <c r="G146" s="86"/>
    </row>
    <row r="147" spans="1:7" ht="13.5" thickBot="1">
      <c r="A147" s="85"/>
      <c r="C147" s="82" t="s">
        <v>16</v>
      </c>
      <c r="F147" s="87" t="str">
        <f>'Redesign Primary Care'!F169</f>
        <v xml:space="preserve"> </v>
      </c>
      <c r="G147" s="86"/>
    </row>
    <row r="148" spans="1:7" s="76" customFormat="1" ht="6.75" customHeight="1" thickBot="1">
      <c r="A148" s="79"/>
      <c r="B148" s="10"/>
      <c r="C148" s="80"/>
      <c r="D148" s="75"/>
      <c r="F148" s="77"/>
      <c r="G148" s="78"/>
    </row>
    <row r="149" spans="1:7" s="76" customFormat="1" ht="13.5" customHeight="1" thickBot="1">
      <c r="A149" s="79"/>
      <c r="B149" s="10" t="str">
        <f>'Redesign Primary Care'!B172</f>
        <v>Improvement Milestone: ________________________________</v>
      </c>
      <c r="C149" s="80"/>
      <c r="D149" s="75"/>
      <c r="F149" s="81" t="str">
        <f>'Redesign Primary Care'!F179</f>
        <v>N/A</v>
      </c>
      <c r="G149" s="78"/>
    </row>
    <row r="150" spans="1:7" ht="6.75" customHeight="1" thickBot="1">
      <c r="A150" s="85"/>
      <c r="G150" s="86"/>
    </row>
    <row r="151" spans="1:7" ht="13.5" thickBot="1">
      <c r="A151" s="85"/>
      <c r="C151" s="82" t="s">
        <v>16</v>
      </c>
      <c r="F151" s="87" t="str">
        <f>'Redesign Primary Care'!F194</f>
        <v xml:space="preserve"> </v>
      </c>
      <c r="G151" s="86"/>
    </row>
    <row r="152" spans="1:7" s="76" customFormat="1" ht="6.75" customHeight="1" thickBot="1">
      <c r="A152" s="79"/>
      <c r="B152" s="10"/>
      <c r="C152" s="80"/>
      <c r="D152" s="75"/>
      <c r="F152" s="77"/>
      <c r="G152" s="78"/>
    </row>
    <row r="153" spans="1:7" s="76" customFormat="1" ht="13.5" customHeight="1" thickBot="1">
      <c r="A153" s="79"/>
      <c r="B153" s="10" t="str">
        <f>'Redesign Primary Care'!B197</f>
        <v>Improvement Milestone: ________________________________</v>
      </c>
      <c r="C153" s="80"/>
      <c r="D153" s="75"/>
      <c r="F153" s="81" t="str">
        <f>'Redesign Primary Care'!F204</f>
        <v>N/A</v>
      </c>
      <c r="G153" s="78"/>
    </row>
    <row r="154" spans="1:7" ht="6.75" customHeight="1" thickBot="1">
      <c r="A154" s="85"/>
      <c r="G154" s="86"/>
    </row>
    <row r="155" spans="1:7" ht="13.5" thickBot="1">
      <c r="A155" s="85"/>
      <c r="C155" s="82" t="s">
        <v>16</v>
      </c>
      <c r="F155" s="87" t="str">
        <f>'Redesign Primary Care'!F219</f>
        <v xml:space="preserve"> </v>
      </c>
      <c r="G155" s="86"/>
    </row>
    <row r="156" spans="1:7" s="76" customFormat="1" ht="6.75" customHeight="1" thickBot="1">
      <c r="A156" s="79"/>
      <c r="B156" s="10"/>
      <c r="C156" s="80"/>
      <c r="D156" s="75"/>
      <c r="F156" s="77"/>
      <c r="G156" s="78"/>
    </row>
    <row r="157" spans="1:7" s="76" customFormat="1" ht="13.5" customHeight="1" thickBot="1">
      <c r="A157" s="79"/>
      <c r="B157" s="10" t="str">
        <f>'Redesign Primary Care'!B222</f>
        <v>Improvement Milestone: ________________________________</v>
      </c>
      <c r="C157" s="80"/>
      <c r="D157" s="75"/>
      <c r="F157" s="81" t="str">
        <f>'Redesign Primary Care'!F229</f>
        <v>N/A</v>
      </c>
      <c r="G157" s="78"/>
    </row>
    <row r="158" spans="1:7" ht="6.75" customHeight="1" thickBot="1">
      <c r="A158" s="85"/>
      <c r="G158" s="86"/>
    </row>
    <row r="159" spans="1:7" ht="13.5" thickBot="1">
      <c r="A159" s="85"/>
      <c r="C159" s="82" t="s">
        <v>16</v>
      </c>
      <c r="F159" s="87" t="str">
        <f>'Redesign Primary Care'!F244</f>
        <v xml:space="preserve"> </v>
      </c>
      <c r="G159" s="86"/>
    </row>
    <row r="160" spans="1:7" s="76" customFormat="1" ht="6.75" customHeight="1" thickBot="1">
      <c r="A160" s="79"/>
      <c r="B160" s="10"/>
      <c r="C160" s="80"/>
      <c r="D160" s="75"/>
      <c r="F160" s="77"/>
      <c r="G160" s="78"/>
    </row>
    <row r="161" spans="1:7" s="76" customFormat="1" ht="13.5" customHeight="1" thickBot="1">
      <c r="A161" s="79"/>
      <c r="B161" s="10" t="str">
        <f>'Redesign Primary Care'!B247</f>
        <v>Improvement Milestone: ________________________________</v>
      </c>
      <c r="C161" s="80"/>
      <c r="D161" s="75"/>
      <c r="F161" s="81" t="str">
        <f>'Redesign Primary Care'!F254</f>
        <v>N/A</v>
      </c>
      <c r="G161" s="78"/>
    </row>
    <row r="162" spans="1:7" ht="6.75" customHeight="1" thickBot="1">
      <c r="A162" s="85"/>
      <c r="G162" s="86"/>
    </row>
    <row r="163" spans="1:7" ht="13.5" thickBot="1">
      <c r="A163" s="85"/>
      <c r="C163" s="82" t="s">
        <v>16</v>
      </c>
      <c r="F163" s="87" t="str">
        <f>'Redesign Primary Care'!F269</f>
        <v xml:space="preserve"> </v>
      </c>
      <c r="G163" s="86"/>
    </row>
    <row r="164" spans="1:7" ht="13.5" thickBot="1">
      <c r="A164" s="85"/>
      <c r="C164" s="82"/>
      <c r="G164" s="86"/>
    </row>
    <row r="165" spans="1:7" ht="13.5" thickBot="1">
      <c r="A165" s="85"/>
      <c r="B165" s="5" t="s">
        <v>10</v>
      </c>
      <c r="C165" s="82"/>
      <c r="F165" s="88">
        <f>'Redesign Primary Care'!F18</f>
        <v>0</v>
      </c>
      <c r="G165" s="86"/>
    </row>
    <row r="166" spans="1:7" ht="13.5" thickBot="1">
      <c r="A166" s="85"/>
      <c r="C166" s="82"/>
      <c r="G166" s="86"/>
    </row>
    <row r="167" spans="1:7" ht="13.5" thickBot="1">
      <c r="A167" s="85"/>
      <c r="B167" s="5" t="s">
        <v>70</v>
      </c>
      <c r="C167" s="82"/>
      <c r="F167" s="89">
        <f>SUM(F163,F159,F155,F151,F147,F143,F139,F135,F131,F127)</f>
        <v>0</v>
      </c>
      <c r="G167" s="86"/>
    </row>
    <row r="168" spans="1:7" ht="13.5" thickBot="1">
      <c r="A168" s="85"/>
      <c r="C168" s="82"/>
      <c r="G168" s="86"/>
    </row>
    <row r="169" spans="1:7" ht="13.5" thickBot="1">
      <c r="A169" s="85"/>
      <c r="B169" s="5" t="s">
        <v>71</v>
      </c>
      <c r="C169" s="82"/>
      <c r="F169" s="89">
        <f>COUNT(F163,F159,F155,F151,F147,F143,F139,F135,F131,F127)</f>
        <v>0</v>
      </c>
      <c r="G169" s="86"/>
    </row>
    <row r="170" spans="1:7" ht="13.5" thickBot="1">
      <c r="A170" s="85"/>
      <c r="C170" s="82"/>
      <c r="G170" s="86"/>
    </row>
    <row r="171" spans="1:7" ht="13.5" thickBot="1">
      <c r="A171" s="85"/>
      <c r="B171" s="5" t="s">
        <v>72</v>
      </c>
      <c r="C171" s="82"/>
      <c r="F171" s="90" t="str">
        <f>IF(F169=0," ",F167/F169)</f>
        <v xml:space="preserve"> </v>
      </c>
      <c r="G171" s="86"/>
    </row>
    <row r="172" spans="1:7" ht="13.5" thickBot="1">
      <c r="A172" s="85"/>
      <c r="C172" s="82"/>
      <c r="G172" s="86"/>
    </row>
    <row r="173" spans="1:7" ht="13.5" thickBot="1">
      <c r="A173" s="85"/>
      <c r="B173" s="5" t="s">
        <v>73</v>
      </c>
      <c r="C173" s="82"/>
      <c r="F173" s="88" t="str">
        <f>IF(F169=0," ",F171*F165)</f>
        <v xml:space="preserve"> </v>
      </c>
      <c r="G173" s="86"/>
    </row>
    <row r="174" spans="1:7" ht="13.5" thickBot="1">
      <c r="A174" s="85"/>
      <c r="C174" s="82"/>
      <c r="G174" s="86"/>
    </row>
    <row r="175" spans="1:7" ht="13.5" thickBot="1">
      <c r="A175" s="85"/>
      <c r="B175" s="5" t="s">
        <v>11</v>
      </c>
      <c r="C175" s="82"/>
      <c r="F175" s="91">
        <f>'Redesign Primary Care'!F20</f>
        <v>0</v>
      </c>
      <c r="G175" s="86"/>
    </row>
    <row r="176" spans="1:7" ht="13.5" thickBot="1">
      <c r="A176" s="85"/>
      <c r="C176" s="82"/>
      <c r="G176" s="86"/>
    </row>
    <row r="177" spans="1:7" ht="13.5" thickBot="1">
      <c r="A177" s="85"/>
      <c r="B177" s="92" t="s">
        <v>74</v>
      </c>
      <c r="C177" s="82"/>
      <c r="F177" s="93" t="str">
        <f>IF(F169=0," ",F173-F175)</f>
        <v xml:space="preserve"> </v>
      </c>
      <c r="G177" s="86"/>
    </row>
    <row r="178" spans="1:7" s="76" customFormat="1" ht="12.75" customHeight="1">
      <c r="A178" s="79"/>
      <c r="B178" s="10"/>
      <c r="C178" s="80"/>
      <c r="D178" s="75"/>
      <c r="F178" s="77"/>
      <c r="G178" s="78"/>
    </row>
    <row r="179" spans="1:7" s="76" customFormat="1" ht="15.75" thickBot="1">
      <c r="A179" s="96" t="s">
        <v>119</v>
      </c>
      <c r="B179" s="63"/>
      <c r="C179" s="63"/>
      <c r="D179" s="75"/>
      <c r="F179" s="77"/>
      <c r="G179" s="78"/>
    </row>
    <row r="180" spans="1:7" s="76" customFormat="1" ht="13.5" customHeight="1" thickBot="1">
      <c r="A180" s="79"/>
      <c r="B180" s="10" t="str">
        <f>'Patient Experience'!B22</f>
        <v>Process Milestone: ________________________________</v>
      </c>
      <c r="C180" s="80"/>
      <c r="D180" s="75"/>
      <c r="F180" s="81" t="str">
        <f>'Patient Experience'!F29</f>
        <v>N/A</v>
      </c>
      <c r="G180" s="78"/>
    </row>
    <row r="181" spans="1:7" ht="6.75" customHeight="1" thickBot="1">
      <c r="A181" s="85"/>
      <c r="G181" s="86"/>
    </row>
    <row r="182" spans="1:7" ht="13.5" thickBot="1">
      <c r="A182" s="85"/>
      <c r="C182" s="82" t="s">
        <v>16</v>
      </c>
      <c r="F182" s="87" t="str">
        <f>'Patient Experience'!F44</f>
        <v xml:space="preserve"> </v>
      </c>
      <c r="G182" s="86"/>
    </row>
    <row r="183" spans="1:7" s="76" customFormat="1" ht="6.75" customHeight="1" thickBot="1">
      <c r="A183" s="79"/>
      <c r="B183" s="10"/>
      <c r="C183" s="80"/>
      <c r="D183" s="75"/>
      <c r="F183" s="77"/>
      <c r="G183" s="78"/>
    </row>
    <row r="184" spans="1:7" s="76" customFormat="1" ht="13.5" customHeight="1" thickBot="1">
      <c r="A184" s="79"/>
      <c r="B184" s="10" t="str">
        <f>'Patient Experience'!B47</f>
        <v>Process Milestone: ________________________________</v>
      </c>
      <c r="C184" s="80"/>
      <c r="D184" s="75"/>
      <c r="F184" s="81" t="str">
        <f>'Patient Experience'!F54</f>
        <v>N/A</v>
      </c>
      <c r="G184" s="78"/>
    </row>
    <row r="185" spans="1:7" ht="6.75" customHeight="1" thickBot="1">
      <c r="A185" s="85"/>
      <c r="G185" s="86"/>
    </row>
    <row r="186" spans="1:7" ht="13.5" thickBot="1">
      <c r="A186" s="85"/>
      <c r="C186" s="82" t="s">
        <v>16</v>
      </c>
      <c r="F186" s="87" t="str">
        <f>'Patient Experience'!F69</f>
        <v xml:space="preserve"> </v>
      </c>
      <c r="G186" s="86"/>
    </row>
    <row r="187" spans="1:7" s="76" customFormat="1" ht="6.75" customHeight="1" thickBot="1">
      <c r="A187" s="79"/>
      <c r="B187" s="10"/>
      <c r="C187" s="80"/>
      <c r="D187" s="75"/>
      <c r="F187" s="77"/>
      <c r="G187" s="78"/>
    </row>
    <row r="188" spans="1:7" s="76" customFormat="1" ht="13.5" customHeight="1" thickBot="1">
      <c r="A188" s="79"/>
      <c r="B188" s="10" t="str">
        <f>'Patient Experience'!B72</f>
        <v>Process Milestone: ________________________________</v>
      </c>
      <c r="C188" s="80"/>
      <c r="D188" s="75"/>
      <c r="F188" s="81" t="str">
        <f>'Patient Experience'!F79</f>
        <v>N/A</v>
      </c>
      <c r="G188" s="78"/>
    </row>
    <row r="189" spans="1:7" ht="6.75" customHeight="1" thickBot="1">
      <c r="A189" s="85"/>
      <c r="G189" s="86"/>
    </row>
    <row r="190" spans="1:7" ht="13.5" thickBot="1">
      <c r="A190" s="85"/>
      <c r="C190" s="82" t="s">
        <v>16</v>
      </c>
      <c r="F190" s="87" t="str">
        <f>'Patient Experience'!F94</f>
        <v xml:space="preserve"> </v>
      </c>
      <c r="G190" s="86"/>
    </row>
    <row r="191" spans="1:7" s="76" customFormat="1" ht="6.75" customHeight="1" thickBot="1">
      <c r="A191" s="79"/>
      <c r="B191" s="10"/>
      <c r="C191" s="80"/>
      <c r="D191" s="75"/>
      <c r="F191" s="77"/>
      <c r="G191" s="78"/>
    </row>
    <row r="192" spans="1:7" s="76" customFormat="1" ht="13.5" customHeight="1" thickBot="1">
      <c r="A192" s="79"/>
      <c r="B192" s="10" t="str">
        <f>'Patient Experience'!B97</f>
        <v>Process Milestone: ________________________________</v>
      </c>
      <c r="C192" s="80"/>
      <c r="D192" s="75"/>
      <c r="F192" s="81" t="str">
        <f>'Patient Experience'!F104</f>
        <v>N/A</v>
      </c>
      <c r="G192" s="78"/>
    </row>
    <row r="193" spans="1:7" ht="6.75" customHeight="1" thickBot="1">
      <c r="A193" s="85"/>
      <c r="G193" s="86"/>
    </row>
    <row r="194" spans="1:7" ht="13.5" thickBot="1">
      <c r="A194" s="85"/>
      <c r="C194" s="82" t="s">
        <v>16</v>
      </c>
      <c r="F194" s="87" t="str">
        <f>'Patient Experience'!F119</f>
        <v xml:space="preserve"> </v>
      </c>
      <c r="G194" s="86"/>
    </row>
    <row r="195" spans="1:7" s="76" customFormat="1" ht="6.75" customHeight="1" thickBot="1">
      <c r="A195" s="79"/>
      <c r="B195" s="10"/>
      <c r="C195" s="80"/>
      <c r="D195" s="75"/>
      <c r="F195" s="77"/>
      <c r="G195" s="78"/>
    </row>
    <row r="196" spans="1:7" s="76" customFormat="1" ht="13.5" customHeight="1" thickBot="1">
      <c r="A196" s="79"/>
      <c r="B196" s="10" t="str">
        <f>'Patient Experience'!B122</f>
        <v>Process Milestone: ________________________________</v>
      </c>
      <c r="C196" s="80"/>
      <c r="D196" s="75"/>
      <c r="F196" s="81" t="str">
        <f>'Patient Experience'!F129</f>
        <v>N/A</v>
      </c>
      <c r="G196" s="78"/>
    </row>
    <row r="197" spans="1:7" ht="6.75" customHeight="1" thickBot="1">
      <c r="A197" s="85"/>
      <c r="G197" s="86"/>
    </row>
    <row r="198" spans="1:7" ht="13.5" thickBot="1">
      <c r="A198" s="85"/>
      <c r="C198" s="82" t="s">
        <v>16</v>
      </c>
      <c r="F198" s="87" t="str">
        <f>'Patient Experience'!F144</f>
        <v xml:space="preserve"> </v>
      </c>
      <c r="G198" s="86"/>
    </row>
    <row r="199" spans="1:7" s="76" customFormat="1" ht="6.75" customHeight="1" thickBot="1">
      <c r="A199" s="79"/>
      <c r="B199" s="10"/>
      <c r="C199" s="80"/>
      <c r="D199" s="75"/>
      <c r="F199" s="77"/>
      <c r="G199" s="78"/>
    </row>
    <row r="200" spans="1:7" s="76" customFormat="1" ht="13.5" customHeight="1" thickBot="1">
      <c r="A200" s="79"/>
      <c r="B200" s="10" t="str">
        <f>'Patient Experience'!B147</f>
        <v>Improvement Milestone: ________________________________</v>
      </c>
      <c r="C200" s="80"/>
      <c r="D200" s="75"/>
      <c r="F200" s="81" t="str">
        <f>'Patient Experience'!F154</f>
        <v>N/A</v>
      </c>
      <c r="G200" s="78"/>
    </row>
    <row r="201" spans="1:7" ht="6.75" customHeight="1" thickBot="1">
      <c r="A201" s="85"/>
      <c r="G201" s="86"/>
    </row>
    <row r="202" spans="1:7" ht="13.5" thickBot="1">
      <c r="A202" s="85"/>
      <c r="C202" s="82" t="s">
        <v>16</v>
      </c>
      <c r="F202" s="87" t="str">
        <f>'Patient Experience'!F169</f>
        <v xml:space="preserve"> </v>
      </c>
      <c r="G202" s="86"/>
    </row>
    <row r="203" spans="1:7" s="76" customFormat="1" ht="6.75" customHeight="1" thickBot="1">
      <c r="A203" s="79"/>
      <c r="B203" s="10"/>
      <c r="C203" s="80"/>
      <c r="D203" s="75"/>
      <c r="F203" s="77"/>
      <c r="G203" s="78"/>
    </row>
    <row r="204" spans="1:7" s="76" customFormat="1" ht="13.5" customHeight="1" thickBot="1">
      <c r="A204" s="79"/>
      <c r="B204" s="10" t="str">
        <f>'Patient Experience'!B172</f>
        <v>Improvement Milestone: ________________________________</v>
      </c>
      <c r="C204" s="80"/>
      <c r="D204" s="75"/>
      <c r="F204" s="81" t="str">
        <f>'Patient Experience'!F179</f>
        <v>N/A</v>
      </c>
      <c r="G204" s="78"/>
    </row>
    <row r="205" spans="1:7" ht="6.75" customHeight="1" thickBot="1">
      <c r="A205" s="85"/>
      <c r="G205" s="86"/>
    </row>
    <row r="206" spans="1:7" ht="13.5" thickBot="1">
      <c r="A206" s="85"/>
      <c r="C206" s="82" t="s">
        <v>16</v>
      </c>
      <c r="F206" s="87" t="str">
        <f>'Patient Experience'!F194</f>
        <v xml:space="preserve"> </v>
      </c>
      <c r="G206" s="86"/>
    </row>
    <row r="207" spans="1:7" s="76" customFormat="1" ht="6.75" customHeight="1" thickBot="1">
      <c r="A207" s="79"/>
      <c r="B207" s="10"/>
      <c r="C207" s="80"/>
      <c r="D207" s="75"/>
      <c r="F207" s="77"/>
      <c r="G207" s="78"/>
    </row>
    <row r="208" spans="1:7" s="76" customFormat="1" ht="13.5" customHeight="1" thickBot="1">
      <c r="A208" s="79"/>
      <c r="B208" s="10" t="str">
        <f>'Patient Experience'!B197</f>
        <v>Improvement Milestone: ________________________________</v>
      </c>
      <c r="C208" s="80"/>
      <c r="D208" s="75"/>
      <c r="F208" s="81" t="str">
        <f>'Patient Experience'!F204</f>
        <v>N/A</v>
      </c>
      <c r="G208" s="78"/>
    </row>
    <row r="209" spans="1:7" ht="6.75" customHeight="1" thickBot="1">
      <c r="A209" s="85"/>
      <c r="G209" s="86"/>
    </row>
    <row r="210" spans="1:7" ht="13.5" thickBot="1">
      <c r="A210" s="85"/>
      <c r="C210" s="82" t="s">
        <v>16</v>
      </c>
      <c r="F210" s="87" t="str">
        <f>'Patient Experience'!F219</f>
        <v xml:space="preserve"> </v>
      </c>
      <c r="G210" s="86"/>
    </row>
    <row r="211" spans="1:7" s="76" customFormat="1" ht="6.75" customHeight="1" thickBot="1">
      <c r="A211" s="79"/>
      <c r="B211" s="10"/>
      <c r="C211" s="80"/>
      <c r="D211" s="75"/>
      <c r="F211" s="77"/>
      <c r="G211" s="78"/>
    </row>
    <row r="212" spans="1:7" s="76" customFormat="1" ht="13.5" customHeight="1" thickBot="1">
      <c r="A212" s="79"/>
      <c r="B212" s="10" t="str">
        <f>'Patient Experience'!B222</f>
        <v>Improvement Milestone: ________________________________</v>
      </c>
      <c r="C212" s="80"/>
      <c r="D212" s="75"/>
      <c r="F212" s="81" t="str">
        <f>'Patient Experience'!F229</f>
        <v>N/A</v>
      </c>
      <c r="G212" s="78"/>
    </row>
    <row r="213" spans="1:7" ht="6.75" customHeight="1" thickBot="1">
      <c r="A213" s="85"/>
      <c r="G213" s="86"/>
    </row>
    <row r="214" spans="1:7" ht="13.5" thickBot="1">
      <c r="A214" s="85"/>
      <c r="C214" s="82" t="s">
        <v>16</v>
      </c>
      <c r="F214" s="87" t="str">
        <f>'Patient Experience'!F244</f>
        <v xml:space="preserve"> </v>
      </c>
      <c r="G214" s="86"/>
    </row>
    <row r="215" spans="1:7" s="76" customFormat="1" ht="6.75" customHeight="1" thickBot="1">
      <c r="A215" s="79"/>
      <c r="B215" s="10"/>
      <c r="C215" s="80"/>
      <c r="D215" s="75"/>
      <c r="F215" s="77"/>
      <c r="G215" s="78"/>
    </row>
    <row r="216" spans="1:7" s="76" customFormat="1" ht="13.5" customHeight="1" thickBot="1">
      <c r="A216" s="79"/>
      <c r="B216" s="10" t="str">
        <f>'Patient Experience'!B247</f>
        <v>Improvement Milestone: ________________________________</v>
      </c>
      <c r="C216" s="80"/>
      <c r="D216" s="75"/>
      <c r="F216" s="81" t="str">
        <f>'Patient Experience'!F254</f>
        <v>N/A</v>
      </c>
      <c r="G216" s="78"/>
    </row>
    <row r="217" spans="1:7" ht="6.75" customHeight="1" thickBot="1">
      <c r="A217" s="85"/>
      <c r="G217" s="86"/>
    </row>
    <row r="218" spans="1:7" ht="13.5" thickBot="1">
      <c r="A218" s="85"/>
      <c r="C218" s="82" t="s">
        <v>16</v>
      </c>
      <c r="F218" s="87" t="str">
        <f>'Patient Experience'!F269</f>
        <v xml:space="preserve"> </v>
      </c>
      <c r="G218" s="86"/>
    </row>
    <row r="219" spans="1:7" ht="13.5" thickBot="1">
      <c r="A219" s="85"/>
      <c r="C219" s="82"/>
      <c r="G219" s="86"/>
    </row>
    <row r="220" spans="1:7" ht="13.5" thickBot="1">
      <c r="A220" s="85"/>
      <c r="B220" s="5" t="s">
        <v>10</v>
      </c>
      <c r="C220" s="82"/>
      <c r="F220" s="88">
        <f>'Patient Experience'!F18</f>
        <v>0</v>
      </c>
      <c r="G220" s="86"/>
    </row>
    <row r="221" spans="1:7" ht="13.5" thickBot="1">
      <c r="A221" s="85"/>
      <c r="C221" s="82"/>
      <c r="G221" s="86"/>
    </row>
    <row r="222" spans="1:7" ht="13.5" thickBot="1">
      <c r="A222" s="85"/>
      <c r="B222" s="5" t="s">
        <v>70</v>
      </c>
      <c r="C222" s="82"/>
      <c r="F222" s="89">
        <f>SUM(F218,F214,F210,F206,F202,F198,F194,F190,F186,F182)</f>
        <v>0</v>
      </c>
      <c r="G222" s="86"/>
    </row>
    <row r="223" spans="1:7" ht="13.5" thickBot="1">
      <c r="A223" s="85"/>
      <c r="C223" s="82"/>
      <c r="G223" s="86"/>
    </row>
    <row r="224" spans="1:7" ht="13.5" thickBot="1">
      <c r="A224" s="85"/>
      <c r="B224" s="5" t="s">
        <v>71</v>
      </c>
      <c r="C224" s="82"/>
      <c r="F224" s="89">
        <f>COUNT(F218,F214,F210,F206,F202,F198,F194,F190,F186,F182)</f>
        <v>0</v>
      </c>
      <c r="G224" s="86"/>
    </row>
    <row r="225" spans="1:7" ht="13.5" thickBot="1">
      <c r="A225" s="85"/>
      <c r="C225" s="82"/>
      <c r="G225" s="86"/>
    </row>
    <row r="226" spans="1:7" ht="13.5" thickBot="1">
      <c r="A226" s="85"/>
      <c r="B226" s="5" t="s">
        <v>72</v>
      </c>
      <c r="C226" s="82"/>
      <c r="F226" s="90" t="str">
        <f>IF(F224=0," ",F222/F224)</f>
        <v xml:space="preserve"> </v>
      </c>
      <c r="G226" s="86"/>
    </row>
    <row r="227" spans="1:7" ht="13.5" thickBot="1">
      <c r="A227" s="85"/>
      <c r="C227" s="82"/>
      <c r="G227" s="86"/>
    </row>
    <row r="228" spans="1:7" ht="13.5" thickBot="1">
      <c r="A228" s="85"/>
      <c r="B228" s="5" t="s">
        <v>73</v>
      </c>
      <c r="C228" s="82"/>
      <c r="F228" s="88" t="str">
        <f>IF(F224=0," ",F226*F220)</f>
        <v xml:space="preserve"> </v>
      </c>
      <c r="G228" s="86"/>
    </row>
    <row r="229" spans="1:7" ht="13.5" thickBot="1">
      <c r="A229" s="85"/>
      <c r="C229" s="82"/>
      <c r="G229" s="86"/>
    </row>
    <row r="230" spans="1:7" ht="13.5" thickBot="1">
      <c r="A230" s="85"/>
      <c r="B230" s="5" t="s">
        <v>11</v>
      </c>
      <c r="C230" s="82"/>
      <c r="F230" s="91">
        <f>'Patient Experience'!F20</f>
        <v>0</v>
      </c>
      <c r="G230" s="86"/>
    </row>
    <row r="231" spans="1:7" ht="13.5" thickBot="1">
      <c r="A231" s="85"/>
      <c r="C231" s="82"/>
      <c r="G231" s="86"/>
    </row>
    <row r="232" spans="1:7" ht="13.5" thickBot="1">
      <c r="A232" s="85"/>
      <c r="B232" s="92" t="s">
        <v>74</v>
      </c>
      <c r="C232" s="82"/>
      <c r="F232" s="93" t="str">
        <f>IF(F224=0," ",F228-F230)</f>
        <v xml:space="preserve"> </v>
      </c>
      <c r="G232" s="86"/>
    </row>
    <row r="233" spans="1:7" s="76" customFormat="1" ht="12.75" customHeight="1">
      <c r="A233" s="79"/>
      <c r="B233" s="10"/>
      <c r="C233" s="80"/>
      <c r="D233" s="75"/>
      <c r="F233" s="77"/>
      <c r="G233" s="78"/>
    </row>
    <row r="234" spans="1:7" s="76" customFormat="1" ht="15.75" thickBot="1">
      <c r="A234" s="96" t="s">
        <v>120</v>
      </c>
      <c r="B234" s="63"/>
      <c r="C234" s="63"/>
      <c r="D234" s="75"/>
      <c r="F234" s="77"/>
      <c r="G234" s="78"/>
    </row>
    <row r="235" spans="1:7" s="76" customFormat="1" ht="13.5" customHeight="1" thickBot="1">
      <c r="A235" s="79"/>
      <c r="B235" s="10" t="str">
        <f>'Redesign for Cost Containment'!B22</f>
        <v>Process Milestone: ________________________________</v>
      </c>
      <c r="C235" s="80"/>
      <c r="D235" s="75"/>
      <c r="F235" s="81" t="str">
        <f>'Redesign for Cost Containment'!F29</f>
        <v>N/A</v>
      </c>
      <c r="G235" s="78"/>
    </row>
    <row r="236" spans="1:7" ht="6.75" customHeight="1" thickBot="1">
      <c r="A236" s="85"/>
      <c r="G236" s="86"/>
    </row>
    <row r="237" spans="1:7" ht="13.5" thickBot="1">
      <c r="A237" s="85"/>
      <c r="C237" s="82" t="s">
        <v>16</v>
      </c>
      <c r="F237" s="87" t="str">
        <f>'Redesign for Cost Containment'!F44</f>
        <v xml:space="preserve"> </v>
      </c>
      <c r="G237" s="86"/>
    </row>
    <row r="238" spans="1:7" s="76" customFormat="1" ht="6.75" customHeight="1" thickBot="1">
      <c r="A238" s="79"/>
      <c r="B238" s="10"/>
      <c r="C238" s="80"/>
      <c r="D238" s="75"/>
      <c r="F238" s="77"/>
      <c r="G238" s="78"/>
    </row>
    <row r="239" spans="1:7" s="76" customFormat="1" ht="13.5" customHeight="1" thickBot="1">
      <c r="A239" s="79"/>
      <c r="B239" s="10" t="str">
        <f>'Redesign for Cost Containment'!B47</f>
        <v>Process Milestone: ________________________________</v>
      </c>
      <c r="C239" s="80"/>
      <c r="D239" s="75"/>
      <c r="F239" s="81" t="str">
        <f>'Redesign for Cost Containment'!F54</f>
        <v>N/A</v>
      </c>
      <c r="G239" s="78"/>
    </row>
    <row r="240" spans="1:7" ht="6.75" customHeight="1" thickBot="1">
      <c r="A240" s="85"/>
      <c r="G240" s="86"/>
    </row>
    <row r="241" spans="1:7" ht="13.5" thickBot="1">
      <c r="A241" s="85"/>
      <c r="C241" s="82" t="s">
        <v>16</v>
      </c>
      <c r="F241" s="87" t="str">
        <f>'Redesign for Cost Containment'!F69</f>
        <v xml:space="preserve"> </v>
      </c>
      <c r="G241" s="86"/>
    </row>
    <row r="242" spans="1:7" s="76" customFormat="1" ht="6.75" customHeight="1" thickBot="1">
      <c r="A242" s="79"/>
      <c r="B242" s="10"/>
      <c r="C242" s="80"/>
      <c r="D242" s="75"/>
      <c r="F242" s="77"/>
      <c r="G242" s="78"/>
    </row>
    <row r="243" spans="1:7" s="76" customFormat="1" ht="13.5" customHeight="1" thickBot="1">
      <c r="A243" s="79"/>
      <c r="B243" s="10" t="str">
        <f>'Redesign for Cost Containment'!B72</f>
        <v>Process Milestone: ________________________________</v>
      </c>
      <c r="C243" s="80"/>
      <c r="D243" s="75"/>
      <c r="F243" s="81" t="str">
        <f>'Redesign for Cost Containment'!F79</f>
        <v>N/A</v>
      </c>
      <c r="G243" s="78"/>
    </row>
    <row r="244" spans="1:7" ht="6.75" customHeight="1" thickBot="1">
      <c r="A244" s="85"/>
      <c r="G244" s="86"/>
    </row>
    <row r="245" spans="1:7" ht="13.5" thickBot="1">
      <c r="A245" s="85"/>
      <c r="C245" s="82" t="s">
        <v>16</v>
      </c>
      <c r="F245" s="87" t="str">
        <f>'Redesign for Cost Containment'!F94</f>
        <v xml:space="preserve"> </v>
      </c>
      <c r="G245" s="86"/>
    </row>
    <row r="246" spans="1:7" s="76" customFormat="1" ht="6.75" customHeight="1" thickBot="1">
      <c r="A246" s="79"/>
      <c r="B246" s="10"/>
      <c r="C246" s="80"/>
      <c r="D246" s="75"/>
      <c r="F246" s="77"/>
      <c r="G246" s="78"/>
    </row>
    <row r="247" spans="1:7" s="76" customFormat="1" ht="13.5" customHeight="1" thickBot="1">
      <c r="A247" s="79"/>
      <c r="B247" s="10" t="str">
        <f>'Redesign for Cost Containment'!B97</f>
        <v>Process Milestone: ________________________________</v>
      </c>
      <c r="C247" s="80"/>
      <c r="D247" s="75"/>
      <c r="F247" s="81" t="str">
        <f>'Redesign for Cost Containment'!F104</f>
        <v>N/A</v>
      </c>
      <c r="G247" s="78"/>
    </row>
    <row r="248" spans="1:7" ht="6.75" customHeight="1" thickBot="1">
      <c r="A248" s="85"/>
      <c r="G248" s="86"/>
    </row>
    <row r="249" spans="1:7" ht="13.5" thickBot="1">
      <c r="A249" s="85"/>
      <c r="C249" s="82" t="s">
        <v>16</v>
      </c>
      <c r="F249" s="87" t="str">
        <f>'Redesign for Cost Containment'!F119</f>
        <v xml:space="preserve"> </v>
      </c>
      <c r="G249" s="86"/>
    </row>
    <row r="250" spans="1:7" s="76" customFormat="1" ht="6.75" customHeight="1" thickBot="1">
      <c r="A250" s="79"/>
      <c r="B250" s="10"/>
      <c r="C250" s="80"/>
      <c r="D250" s="75"/>
      <c r="F250" s="77"/>
      <c r="G250" s="78"/>
    </row>
    <row r="251" spans="1:7" s="76" customFormat="1" ht="13.5" customHeight="1" thickBot="1">
      <c r="A251" s="79"/>
      <c r="B251" s="10" t="str">
        <f>'Redesign for Cost Containment'!B122</f>
        <v>Process Milestone: ________________________________</v>
      </c>
      <c r="C251" s="80"/>
      <c r="D251" s="75"/>
      <c r="F251" s="81" t="str">
        <f>'Redesign for Cost Containment'!F129</f>
        <v>N/A</v>
      </c>
      <c r="G251" s="78"/>
    </row>
    <row r="252" spans="1:7" ht="6.75" customHeight="1" thickBot="1">
      <c r="A252" s="85"/>
      <c r="G252" s="86"/>
    </row>
    <row r="253" spans="1:7" ht="13.5" thickBot="1">
      <c r="A253" s="85"/>
      <c r="C253" s="82" t="s">
        <v>16</v>
      </c>
      <c r="F253" s="87" t="str">
        <f>'Redesign for Cost Containment'!F144</f>
        <v xml:space="preserve"> </v>
      </c>
      <c r="G253" s="86"/>
    </row>
    <row r="254" spans="1:7" s="76" customFormat="1" ht="6.75" customHeight="1" thickBot="1">
      <c r="A254" s="79"/>
      <c r="B254" s="10"/>
      <c r="C254" s="80"/>
      <c r="D254" s="75"/>
      <c r="F254" s="77"/>
      <c r="G254" s="78"/>
    </row>
    <row r="255" spans="1:7" s="76" customFormat="1" ht="13.5" customHeight="1" thickBot="1">
      <c r="A255" s="79"/>
      <c r="B255" s="10" t="str">
        <f>'Redesign for Cost Containment'!B147</f>
        <v>Improvement Milestone: ________________________________</v>
      </c>
      <c r="C255" s="80"/>
      <c r="D255" s="75"/>
      <c r="F255" s="81" t="str">
        <f>'Redesign for Cost Containment'!F154</f>
        <v>N/A</v>
      </c>
      <c r="G255" s="78"/>
    </row>
    <row r="256" spans="1:7" ht="6.75" customHeight="1" thickBot="1">
      <c r="A256" s="85"/>
      <c r="G256" s="86"/>
    </row>
    <row r="257" spans="1:7" ht="13.5" thickBot="1">
      <c r="A257" s="85"/>
      <c r="C257" s="82" t="s">
        <v>16</v>
      </c>
      <c r="F257" s="87" t="str">
        <f>'Redesign for Cost Containment'!F169</f>
        <v xml:space="preserve"> </v>
      </c>
      <c r="G257" s="86"/>
    </row>
    <row r="258" spans="1:7" s="76" customFormat="1" ht="6.75" customHeight="1" thickBot="1">
      <c r="A258" s="79"/>
      <c r="B258" s="10"/>
      <c r="C258" s="80"/>
      <c r="D258" s="75"/>
      <c r="F258" s="77"/>
      <c r="G258" s="78"/>
    </row>
    <row r="259" spans="1:7" s="76" customFormat="1" ht="13.5" customHeight="1" thickBot="1">
      <c r="A259" s="79"/>
      <c r="B259" s="10" t="str">
        <f>'Redesign for Cost Containment'!B172</f>
        <v>Improvement Milestone: ________________________________</v>
      </c>
      <c r="C259" s="80"/>
      <c r="D259" s="75"/>
      <c r="F259" s="81" t="str">
        <f>'Redesign for Cost Containment'!F179</f>
        <v>N/A</v>
      </c>
      <c r="G259" s="78"/>
    </row>
    <row r="260" spans="1:7" ht="6.75" customHeight="1" thickBot="1">
      <c r="A260" s="85"/>
      <c r="G260" s="86"/>
    </row>
    <row r="261" spans="1:7" ht="13.5" thickBot="1">
      <c r="A261" s="85"/>
      <c r="C261" s="82" t="s">
        <v>16</v>
      </c>
      <c r="F261" s="87" t="str">
        <f>'Redesign for Cost Containment'!F194</f>
        <v xml:space="preserve"> </v>
      </c>
      <c r="G261" s="86"/>
    </row>
    <row r="262" spans="1:7" s="76" customFormat="1" ht="6.75" customHeight="1" thickBot="1">
      <c r="A262" s="79"/>
      <c r="B262" s="10"/>
      <c r="C262" s="80"/>
      <c r="D262" s="75"/>
      <c r="F262" s="77"/>
      <c r="G262" s="78"/>
    </row>
    <row r="263" spans="1:7" s="76" customFormat="1" ht="13.5" customHeight="1" thickBot="1">
      <c r="A263" s="79"/>
      <c r="B263" s="10" t="str">
        <f>'Redesign for Cost Containment'!B197</f>
        <v>Improvement Milestone: ________________________________</v>
      </c>
      <c r="C263" s="80"/>
      <c r="D263" s="75"/>
      <c r="F263" s="81" t="str">
        <f>'Redesign for Cost Containment'!F204</f>
        <v>N/A</v>
      </c>
      <c r="G263" s="78"/>
    </row>
    <row r="264" spans="1:7" ht="6.75" customHeight="1" thickBot="1">
      <c r="A264" s="85"/>
      <c r="G264" s="86"/>
    </row>
    <row r="265" spans="1:7" ht="13.5" thickBot="1">
      <c r="A265" s="85"/>
      <c r="C265" s="82" t="s">
        <v>16</v>
      </c>
      <c r="F265" s="87" t="str">
        <f>'Redesign for Cost Containment'!F219</f>
        <v xml:space="preserve"> </v>
      </c>
      <c r="G265" s="86"/>
    </row>
    <row r="266" spans="1:7" s="76" customFormat="1" ht="6.75" customHeight="1" thickBot="1">
      <c r="A266" s="79"/>
      <c r="B266" s="10"/>
      <c r="C266" s="80"/>
      <c r="D266" s="75"/>
      <c r="F266" s="77"/>
      <c r="G266" s="78"/>
    </row>
    <row r="267" spans="1:7" s="76" customFormat="1" ht="13.5" customHeight="1" thickBot="1">
      <c r="A267" s="79"/>
      <c r="B267" s="10" t="str">
        <f>'Redesign for Cost Containment'!B222</f>
        <v>Improvement Milestone: ________________________________</v>
      </c>
      <c r="C267" s="80"/>
      <c r="D267" s="75"/>
      <c r="F267" s="81" t="str">
        <f>'Redesign for Cost Containment'!F229</f>
        <v>N/A</v>
      </c>
      <c r="G267" s="78"/>
    </row>
    <row r="268" spans="1:7" ht="6.75" customHeight="1" thickBot="1">
      <c r="A268" s="85"/>
      <c r="G268" s="86"/>
    </row>
    <row r="269" spans="1:7" ht="13.5" thickBot="1">
      <c r="A269" s="85"/>
      <c r="C269" s="82" t="s">
        <v>16</v>
      </c>
      <c r="F269" s="87" t="str">
        <f>'Redesign for Cost Containment'!F244</f>
        <v xml:space="preserve"> </v>
      </c>
      <c r="G269" s="86"/>
    </row>
    <row r="270" spans="1:7" s="76" customFormat="1" ht="6.75" customHeight="1" thickBot="1">
      <c r="A270" s="79"/>
      <c r="B270" s="10"/>
      <c r="C270" s="80"/>
      <c r="D270" s="75"/>
      <c r="F270" s="77"/>
      <c r="G270" s="78"/>
    </row>
    <row r="271" spans="1:7" s="76" customFormat="1" ht="13.5" customHeight="1" thickBot="1">
      <c r="A271" s="79"/>
      <c r="B271" s="10" t="str">
        <f>'Redesign for Cost Containment'!B247</f>
        <v>Improvement Milestone: ________________________________</v>
      </c>
      <c r="C271" s="80"/>
      <c r="D271" s="75"/>
      <c r="F271" s="81" t="str">
        <f>'Redesign for Cost Containment'!F254</f>
        <v>N/A</v>
      </c>
      <c r="G271" s="78"/>
    </row>
    <row r="272" spans="1:7" ht="6.75" customHeight="1" thickBot="1">
      <c r="A272" s="85"/>
      <c r="G272" s="86"/>
    </row>
    <row r="273" spans="1:7" ht="13.5" thickBot="1">
      <c r="A273" s="85"/>
      <c r="C273" s="82" t="s">
        <v>16</v>
      </c>
      <c r="F273" s="87" t="str">
        <f>'Redesign for Cost Containment'!F269</f>
        <v xml:space="preserve"> </v>
      </c>
      <c r="G273" s="86"/>
    </row>
    <row r="274" spans="1:7" ht="13.5" thickBot="1">
      <c r="A274" s="85"/>
      <c r="C274" s="82"/>
      <c r="G274" s="86"/>
    </row>
    <row r="275" spans="1:7" ht="13.5" thickBot="1">
      <c r="A275" s="85"/>
      <c r="B275" s="5" t="s">
        <v>10</v>
      </c>
      <c r="C275" s="82"/>
      <c r="F275" s="88">
        <f>'Redesign for Cost Containment'!F18</f>
        <v>0</v>
      </c>
      <c r="G275" s="86"/>
    </row>
    <row r="276" spans="1:7" ht="13.5" thickBot="1">
      <c r="A276" s="85"/>
      <c r="C276" s="82"/>
      <c r="G276" s="86"/>
    </row>
    <row r="277" spans="1:7" ht="13.5" thickBot="1">
      <c r="A277" s="85"/>
      <c r="B277" s="5" t="s">
        <v>70</v>
      </c>
      <c r="C277" s="82"/>
      <c r="F277" s="89">
        <f>SUM(F273,F269,F265,F261,F257,F253,F249,F245,F241,F237)</f>
        <v>0</v>
      </c>
      <c r="G277" s="86"/>
    </row>
    <row r="278" spans="1:7" ht="13.5" thickBot="1">
      <c r="A278" s="85"/>
      <c r="C278" s="82"/>
      <c r="G278" s="86"/>
    </row>
    <row r="279" spans="1:7" ht="13.5" thickBot="1">
      <c r="A279" s="85"/>
      <c r="B279" s="5" t="s">
        <v>71</v>
      </c>
      <c r="C279" s="82"/>
      <c r="F279" s="89">
        <f>COUNT(F273,F269,F265,F261,F257,F253,F249,F245,F241,F237)</f>
        <v>0</v>
      </c>
      <c r="G279" s="86"/>
    </row>
    <row r="280" spans="1:7" ht="13.5" thickBot="1">
      <c r="A280" s="85"/>
      <c r="C280" s="82"/>
      <c r="G280" s="86"/>
    </row>
    <row r="281" spans="1:7" ht="13.5" thickBot="1">
      <c r="A281" s="85"/>
      <c r="B281" s="5" t="s">
        <v>72</v>
      </c>
      <c r="C281" s="82"/>
      <c r="F281" s="90" t="str">
        <f>IF(F279=0," ",F277/F279)</f>
        <v xml:space="preserve"> </v>
      </c>
      <c r="G281" s="86"/>
    </row>
    <row r="282" spans="1:7" ht="13.5" thickBot="1">
      <c r="A282" s="85"/>
      <c r="C282" s="82"/>
      <c r="G282" s="86"/>
    </row>
    <row r="283" spans="1:7" ht="13.5" thickBot="1">
      <c r="A283" s="85"/>
      <c r="B283" s="5" t="s">
        <v>73</v>
      </c>
      <c r="C283" s="82"/>
      <c r="F283" s="88" t="str">
        <f>IF(F279=0," ",F281*F275)</f>
        <v xml:space="preserve"> </v>
      </c>
      <c r="G283" s="86"/>
    </row>
    <row r="284" spans="1:7" ht="13.5" thickBot="1">
      <c r="A284" s="85"/>
      <c r="C284" s="82"/>
      <c r="G284" s="86"/>
    </row>
    <row r="285" spans="1:7" ht="13.5" thickBot="1">
      <c r="A285" s="85"/>
      <c r="B285" s="5" t="s">
        <v>11</v>
      </c>
      <c r="C285" s="82"/>
      <c r="F285" s="91">
        <f>'Redesign for Cost Containment'!F20</f>
        <v>0</v>
      </c>
      <c r="G285" s="86"/>
    </row>
    <row r="286" spans="1:7" ht="13.5" thickBot="1">
      <c r="A286" s="85"/>
      <c r="C286" s="82"/>
      <c r="G286" s="86"/>
    </row>
    <row r="287" spans="1:7" ht="13.5" thickBot="1">
      <c r="A287" s="85"/>
      <c r="B287" s="92" t="s">
        <v>74</v>
      </c>
      <c r="C287" s="82"/>
      <c r="F287" s="93" t="str">
        <f>IF(F279=0," ",F283-F285)</f>
        <v xml:space="preserve"> </v>
      </c>
      <c r="G287" s="86"/>
    </row>
    <row r="288" spans="1:7" s="76" customFormat="1" ht="12.75" customHeight="1">
      <c r="A288" s="79"/>
      <c r="B288" s="10"/>
      <c r="C288" s="80"/>
      <c r="D288" s="75"/>
      <c r="F288" s="77"/>
      <c r="G288" s="78"/>
    </row>
    <row r="289" spans="1:7" s="76" customFormat="1" ht="15.75" thickBot="1">
      <c r="A289" s="96" t="s">
        <v>121</v>
      </c>
      <c r="B289" s="63"/>
      <c r="C289" s="63"/>
      <c r="D289" s="75"/>
      <c r="F289" s="77"/>
      <c r="G289" s="78"/>
    </row>
    <row r="290" spans="1:7" s="76" customFormat="1" ht="13.5" customHeight="1" thickBot="1">
      <c r="A290" s="79"/>
      <c r="B290" s="10" t="str">
        <f>'Integrate Physical Behavioral'!B22</f>
        <v>Process Milestone: Pilot co-location of behavioral health personnel in 4 DPH Primary Care Clinics</v>
      </c>
      <c r="C290" s="80"/>
      <c r="D290" s="75"/>
      <c r="F290" s="81" t="str">
        <f>'Integrate Physical Behavioral'!F29</f>
        <v>Yes</v>
      </c>
      <c r="G290" s="78"/>
    </row>
    <row r="291" spans="1:7" ht="6.75" customHeight="1" thickBot="1">
      <c r="A291" s="85"/>
      <c r="G291" s="86"/>
    </row>
    <row r="292" spans="1:7" ht="13.5" thickBot="1">
      <c r="A292" s="85"/>
      <c r="C292" s="82" t="s">
        <v>16</v>
      </c>
      <c r="F292" s="87">
        <f>'Integrate Physical Behavioral'!F44</f>
        <v>1</v>
      </c>
      <c r="G292" s="86"/>
    </row>
    <row r="293" spans="1:7" s="76" customFormat="1" ht="6.75" customHeight="1" thickBot="1">
      <c r="A293" s="79"/>
      <c r="B293" s="10"/>
      <c r="C293" s="80"/>
      <c r="D293" s="75"/>
      <c r="F293" s="77"/>
      <c r="G293" s="78"/>
    </row>
    <row r="294" spans="1:7" s="76" customFormat="1" ht="13.5" customHeight="1" thickBot="1">
      <c r="A294" s="79"/>
      <c r="B294" s="10" t="str">
        <f>'Integrate Physical Behavioral'!B47</f>
        <v>Process Milestone: ________________________________</v>
      </c>
      <c r="C294" s="80"/>
      <c r="D294" s="75"/>
      <c r="F294" s="81" t="str">
        <f>'Integrate Physical Behavioral'!F54</f>
        <v>N/A</v>
      </c>
      <c r="G294" s="78"/>
    </row>
    <row r="295" spans="1:7" ht="6.75" customHeight="1" thickBot="1">
      <c r="A295" s="85"/>
      <c r="G295" s="86"/>
    </row>
    <row r="296" spans="1:7" ht="13.5" thickBot="1">
      <c r="A296" s="85"/>
      <c r="C296" s="82" t="s">
        <v>16</v>
      </c>
      <c r="F296" s="87" t="str">
        <f>'Integrate Physical Behavioral'!F69</f>
        <v xml:space="preserve"> </v>
      </c>
      <c r="G296" s="86"/>
    </row>
    <row r="297" spans="1:7" s="76" customFormat="1" ht="6.75" customHeight="1" thickBot="1">
      <c r="A297" s="79"/>
      <c r="B297" s="10"/>
      <c r="C297" s="80"/>
      <c r="D297" s="75"/>
      <c r="F297" s="77"/>
      <c r="G297" s="78"/>
    </row>
    <row r="298" spans="1:7" s="76" customFormat="1" ht="13.5" customHeight="1" thickBot="1">
      <c r="A298" s="79"/>
      <c r="B298" s="10" t="str">
        <f>'Integrate Physical Behavioral'!B72</f>
        <v>Process Milestone: ________________________________</v>
      </c>
      <c r="C298" s="80"/>
      <c r="D298" s="75"/>
      <c r="F298" s="81" t="str">
        <f>'Integrate Physical Behavioral'!F79</f>
        <v>N/A</v>
      </c>
      <c r="G298" s="78"/>
    </row>
    <row r="299" spans="1:7" ht="6.75" customHeight="1" thickBot="1">
      <c r="A299" s="85"/>
      <c r="G299" s="86"/>
    </row>
    <row r="300" spans="1:7" ht="13.5" thickBot="1">
      <c r="A300" s="85"/>
      <c r="C300" s="82" t="s">
        <v>16</v>
      </c>
      <c r="F300" s="87" t="str">
        <f>'Integrate Physical Behavioral'!F94</f>
        <v xml:space="preserve"> </v>
      </c>
      <c r="G300" s="86"/>
    </row>
    <row r="301" spans="1:7" s="76" customFormat="1" ht="6.75" customHeight="1" thickBot="1">
      <c r="A301" s="79"/>
      <c r="B301" s="10"/>
      <c r="C301" s="80"/>
      <c r="D301" s="75"/>
      <c r="F301" s="77"/>
      <c r="G301" s="78"/>
    </row>
    <row r="302" spans="1:7" s="76" customFormat="1" ht="13.5" customHeight="1" thickBot="1">
      <c r="A302" s="79"/>
      <c r="B302" s="10" t="str">
        <f>'Integrate Physical Behavioral'!B97</f>
        <v>Process Milestone: ________________________________</v>
      </c>
      <c r="C302" s="80"/>
      <c r="D302" s="75"/>
      <c r="F302" s="81" t="str">
        <f>'Integrate Physical Behavioral'!F104</f>
        <v>N/A</v>
      </c>
      <c r="G302" s="78"/>
    </row>
    <row r="303" spans="1:7" ht="6.75" customHeight="1" thickBot="1">
      <c r="A303" s="85"/>
      <c r="G303" s="86"/>
    </row>
    <row r="304" spans="1:7" ht="13.5" thickBot="1">
      <c r="A304" s="85"/>
      <c r="C304" s="82" t="s">
        <v>16</v>
      </c>
      <c r="F304" s="87" t="str">
        <f>'Integrate Physical Behavioral'!F119</f>
        <v xml:space="preserve"> </v>
      </c>
      <c r="G304" s="86"/>
    </row>
    <row r="305" spans="1:7" s="76" customFormat="1" ht="6.75" customHeight="1" thickBot="1">
      <c r="A305" s="79"/>
      <c r="B305" s="10"/>
      <c r="C305" s="80"/>
      <c r="D305" s="75"/>
      <c r="F305" s="77"/>
      <c r="G305" s="78"/>
    </row>
    <row r="306" spans="1:7" s="76" customFormat="1" ht="13.5" customHeight="1" thickBot="1">
      <c r="A306" s="79"/>
      <c r="B306" s="10" t="str">
        <f>'Integrate Physical Behavioral'!B122</f>
        <v>Process Milestone: ________________________________</v>
      </c>
      <c r="C306" s="80"/>
      <c r="D306" s="75"/>
      <c r="F306" s="81" t="str">
        <f>'Integrate Physical Behavioral'!F129</f>
        <v>N/A</v>
      </c>
      <c r="G306" s="78"/>
    </row>
    <row r="307" spans="1:7" ht="6.75" customHeight="1" thickBot="1">
      <c r="A307" s="85"/>
      <c r="G307" s="86"/>
    </row>
    <row r="308" spans="1:7" ht="13.5" thickBot="1">
      <c r="A308" s="85"/>
      <c r="C308" s="82" t="s">
        <v>16</v>
      </c>
      <c r="F308" s="87" t="str">
        <f>'Integrate Physical Behavioral'!F144</f>
        <v xml:space="preserve"> </v>
      </c>
      <c r="G308" s="86"/>
    </row>
    <row r="309" spans="1:7" s="76" customFormat="1" ht="6.75" customHeight="1" thickBot="1">
      <c r="A309" s="79"/>
      <c r="B309" s="10"/>
      <c r="C309" s="80"/>
      <c r="D309" s="75"/>
      <c r="F309" s="77"/>
      <c r="G309" s="78"/>
    </row>
    <row r="310" spans="1:7" s="76" customFormat="1" ht="13.5" customHeight="1" thickBot="1">
      <c r="A310" s="79"/>
      <c r="B310" s="10" t="str">
        <f>'Integrate Physical Behavioral'!B147</f>
        <v>Improvement Milestone: ________________________________</v>
      </c>
      <c r="C310" s="80"/>
      <c r="D310" s="75"/>
      <c r="F310" s="81" t="str">
        <f>'Integrate Physical Behavioral'!F154</f>
        <v>N/A</v>
      </c>
      <c r="G310" s="78"/>
    </row>
    <row r="311" spans="1:7" ht="6.75" customHeight="1" thickBot="1">
      <c r="A311" s="85"/>
      <c r="G311" s="86"/>
    </row>
    <row r="312" spans="1:7" ht="13.5" thickBot="1">
      <c r="A312" s="85"/>
      <c r="C312" s="82" t="s">
        <v>16</v>
      </c>
      <c r="F312" s="87" t="str">
        <f>'Integrate Physical Behavioral'!F169</f>
        <v xml:space="preserve"> </v>
      </c>
      <c r="G312" s="86"/>
    </row>
    <row r="313" spans="1:7" s="76" customFormat="1" ht="6.75" customHeight="1" thickBot="1">
      <c r="A313" s="79"/>
      <c r="B313" s="10"/>
      <c r="C313" s="80"/>
      <c r="D313" s="75"/>
      <c r="F313" s="77"/>
      <c r="G313" s="78"/>
    </row>
    <row r="314" spans="1:7" s="76" customFormat="1" ht="13.5" customHeight="1" thickBot="1">
      <c r="A314" s="79"/>
      <c r="B314" s="10" t="str">
        <f>'Integrate Physical Behavioral'!B172</f>
        <v>Improvement Milestone: ________________________________</v>
      </c>
      <c r="C314" s="80"/>
      <c r="D314" s="75"/>
      <c r="F314" s="81" t="str">
        <f>'Integrate Physical Behavioral'!F179</f>
        <v>N/A</v>
      </c>
      <c r="G314" s="78"/>
    </row>
    <row r="315" spans="1:7" ht="6.75" customHeight="1" thickBot="1">
      <c r="A315" s="85"/>
      <c r="G315" s="86"/>
    </row>
    <row r="316" spans="1:7" ht="13.5" thickBot="1">
      <c r="A316" s="85"/>
      <c r="C316" s="82" t="s">
        <v>16</v>
      </c>
      <c r="F316" s="87" t="str">
        <f>'Integrate Physical Behavioral'!F194</f>
        <v xml:space="preserve"> </v>
      </c>
      <c r="G316" s="86"/>
    </row>
    <row r="317" spans="1:7" s="76" customFormat="1" ht="6.75" customHeight="1" thickBot="1">
      <c r="A317" s="79"/>
      <c r="B317" s="10"/>
      <c r="C317" s="80"/>
      <c r="D317" s="75"/>
      <c r="F317" s="77"/>
      <c r="G317" s="78"/>
    </row>
    <row r="318" spans="1:7" s="76" customFormat="1" ht="13.5" customHeight="1" thickBot="1">
      <c r="A318" s="79"/>
      <c r="B318" s="10" t="str">
        <f>'Integrate Physical Behavioral'!B197</f>
        <v>Improvement Milestone: ________________________________</v>
      </c>
      <c r="C318" s="80"/>
      <c r="D318" s="75"/>
      <c r="F318" s="81" t="str">
        <f>'Integrate Physical Behavioral'!F204</f>
        <v>N/A</v>
      </c>
      <c r="G318" s="78"/>
    </row>
    <row r="319" spans="1:7" ht="6.75" customHeight="1" thickBot="1">
      <c r="A319" s="85"/>
      <c r="G319" s="86"/>
    </row>
    <row r="320" spans="1:7" ht="13.5" thickBot="1">
      <c r="A320" s="85"/>
      <c r="C320" s="82" t="s">
        <v>16</v>
      </c>
      <c r="F320" s="87" t="str">
        <f>'Integrate Physical Behavioral'!F219</f>
        <v xml:space="preserve"> </v>
      </c>
      <c r="G320" s="86"/>
    </row>
    <row r="321" spans="1:7" s="76" customFormat="1" ht="6.75" customHeight="1" thickBot="1">
      <c r="A321" s="79"/>
      <c r="B321" s="10"/>
      <c r="C321" s="80"/>
      <c r="D321" s="75"/>
      <c r="F321" s="77"/>
      <c r="G321" s="78"/>
    </row>
    <row r="322" spans="1:7" s="76" customFormat="1" ht="13.5" customHeight="1" thickBot="1">
      <c r="A322" s="79"/>
      <c r="B322" s="10" t="str">
        <f>'Integrate Physical Behavioral'!B222</f>
        <v>Improvement Milestone: ________________________________</v>
      </c>
      <c r="C322" s="80"/>
      <c r="D322" s="75"/>
      <c r="F322" s="81" t="str">
        <f>'Integrate Physical Behavioral'!F229</f>
        <v>N/A</v>
      </c>
      <c r="G322" s="78"/>
    </row>
    <row r="323" spans="1:7" ht="6.75" customHeight="1" thickBot="1">
      <c r="A323" s="85"/>
      <c r="G323" s="86"/>
    </row>
    <row r="324" spans="1:7" ht="13.5" thickBot="1">
      <c r="A324" s="85"/>
      <c r="C324" s="82" t="s">
        <v>16</v>
      </c>
      <c r="F324" s="87" t="str">
        <f>'Integrate Physical Behavioral'!F244</f>
        <v xml:space="preserve"> </v>
      </c>
      <c r="G324" s="86"/>
    </row>
    <row r="325" spans="1:7" s="76" customFormat="1" ht="6.75" customHeight="1" thickBot="1">
      <c r="A325" s="79"/>
      <c r="B325" s="10"/>
      <c r="C325" s="80"/>
      <c r="D325" s="75"/>
      <c r="F325" s="77"/>
      <c r="G325" s="78"/>
    </row>
    <row r="326" spans="1:7" s="76" customFormat="1" ht="13.5" customHeight="1" thickBot="1">
      <c r="A326" s="79"/>
      <c r="B326" s="10" t="str">
        <f>'Integrate Physical Behavioral'!B247</f>
        <v>Improvement Milestone: ________________________________</v>
      </c>
      <c r="C326" s="80"/>
      <c r="D326" s="75"/>
      <c r="F326" s="81" t="str">
        <f>'Integrate Physical Behavioral'!F254</f>
        <v>N/A</v>
      </c>
      <c r="G326" s="78"/>
    </row>
    <row r="327" spans="1:7" ht="6.75" customHeight="1" thickBot="1">
      <c r="A327" s="85"/>
      <c r="G327" s="86"/>
    </row>
    <row r="328" spans="1:7" ht="13.5" thickBot="1">
      <c r="A328" s="85"/>
      <c r="C328" s="82" t="s">
        <v>16</v>
      </c>
      <c r="F328" s="87" t="str">
        <f>'Integrate Physical Behavioral'!F269</f>
        <v xml:space="preserve"> </v>
      </c>
      <c r="G328" s="86"/>
    </row>
    <row r="329" spans="1:7" ht="13.5" thickBot="1">
      <c r="A329" s="85"/>
      <c r="C329" s="82"/>
      <c r="G329" s="86"/>
    </row>
    <row r="330" spans="1:7" ht="13.5" thickBot="1">
      <c r="A330" s="85"/>
      <c r="B330" s="5" t="s">
        <v>10</v>
      </c>
      <c r="C330" s="82"/>
      <c r="F330" s="88">
        <f>'Integrate Physical Behavioral'!F18</f>
        <v>9.344</v>
      </c>
      <c r="G330" s="86"/>
    </row>
    <row r="331" spans="1:7" ht="13.5" thickBot="1">
      <c r="A331" s="85"/>
      <c r="C331" s="82"/>
      <c r="G331" s="86"/>
    </row>
    <row r="332" spans="1:7" ht="13.5" thickBot="1">
      <c r="A332" s="85"/>
      <c r="B332" s="5" t="s">
        <v>70</v>
      </c>
      <c r="C332" s="82"/>
      <c r="F332" s="89">
        <f>SUM(F328,F324,F320,F316,F312,F308,F304,F300,F296,F292)</f>
        <v>1</v>
      </c>
      <c r="G332" s="86"/>
    </row>
    <row r="333" spans="1:7" ht="13.5" thickBot="1">
      <c r="A333" s="85"/>
      <c r="C333" s="82"/>
      <c r="G333" s="86"/>
    </row>
    <row r="334" spans="1:7" ht="13.5" thickBot="1">
      <c r="A334" s="85"/>
      <c r="B334" s="5" t="s">
        <v>71</v>
      </c>
      <c r="C334" s="82"/>
      <c r="F334" s="89">
        <f>COUNT(F328,F324,F320,F316,F312,F308,F304,F300,F296,F292)</f>
        <v>1</v>
      </c>
      <c r="G334" s="86"/>
    </row>
    <row r="335" spans="1:7" ht="13.5" thickBot="1">
      <c r="A335" s="85"/>
      <c r="C335" s="82"/>
      <c r="G335" s="86"/>
    </row>
    <row r="336" spans="1:7" ht="13.5" thickBot="1">
      <c r="A336" s="85"/>
      <c r="B336" s="5" t="s">
        <v>72</v>
      </c>
      <c r="C336" s="82"/>
      <c r="F336" s="90">
        <f>IF(F334=0," ",F332/F334)</f>
        <v>1</v>
      </c>
      <c r="G336" s="86"/>
    </row>
    <row r="337" spans="1:7" ht="13.5" thickBot="1">
      <c r="A337" s="85"/>
      <c r="C337" s="82"/>
      <c r="G337" s="86"/>
    </row>
    <row r="338" spans="1:7" ht="13.5" thickBot="1">
      <c r="A338" s="85"/>
      <c r="B338" s="5" t="s">
        <v>73</v>
      </c>
      <c r="C338" s="82"/>
      <c r="F338" s="88">
        <f>IF(F334=0," ",F336*F330)</f>
        <v>9.344</v>
      </c>
      <c r="G338" s="86"/>
    </row>
    <row r="339" spans="1:7" ht="13.5" thickBot="1">
      <c r="A339" s="85"/>
      <c r="C339" s="82"/>
      <c r="G339" s="86"/>
    </row>
    <row r="340" spans="1:7" ht="13.5" thickBot="1">
      <c r="A340" s="85"/>
      <c r="B340" s="5" t="s">
        <v>11</v>
      </c>
      <c r="C340" s="82"/>
      <c r="F340" s="91">
        <f>'Integrate Physical Behavioral'!F20</f>
        <v>9.344</v>
      </c>
      <c r="G340" s="86"/>
    </row>
    <row r="341" spans="1:7" ht="13.5" thickBot="1">
      <c r="A341" s="85"/>
      <c r="C341" s="82"/>
      <c r="G341" s="86"/>
    </row>
    <row r="342" spans="1:7" ht="13.5" thickBot="1">
      <c r="A342" s="85"/>
      <c r="B342" s="92" t="s">
        <v>74</v>
      </c>
      <c r="C342" s="82"/>
      <c r="F342" s="93">
        <f>IF(F334=0," ",F338-F340)</f>
        <v>0</v>
      </c>
      <c r="G342" s="86"/>
    </row>
    <row r="343" spans="1:7" s="76" customFormat="1" ht="12.75" customHeight="1">
      <c r="A343" s="79"/>
      <c r="B343" s="10"/>
      <c r="C343" s="80"/>
      <c r="D343" s="75"/>
      <c r="F343" s="77"/>
      <c r="G343" s="78"/>
    </row>
    <row r="344" spans="1:7" s="76" customFormat="1" ht="15.75" thickBot="1">
      <c r="A344" s="96" t="s">
        <v>122</v>
      </c>
      <c r="B344" s="63"/>
      <c r="C344" s="63"/>
      <c r="D344" s="75"/>
      <c r="F344" s="77"/>
      <c r="G344" s="78"/>
    </row>
    <row r="345" spans="1:7" s="76" customFormat="1" ht="13.5" customHeight="1" thickBot="1">
      <c r="A345" s="79"/>
      <c r="B345" s="10" t="str">
        <f>'Specialty Care Access'!B22</f>
        <v>Process Milestone: Bring 2 additional specialty clinics onto eReferral</v>
      </c>
      <c r="C345" s="80"/>
      <c r="D345" s="75"/>
      <c r="F345" s="81" t="str">
        <f>'Specialty Care Access'!F29</f>
        <v>Yes</v>
      </c>
      <c r="G345" s="78"/>
    </row>
    <row r="346" spans="1:7" ht="6.75" customHeight="1" thickBot="1">
      <c r="A346" s="85"/>
      <c r="G346" s="86"/>
    </row>
    <row r="347" spans="1:7" ht="13.5" thickBot="1">
      <c r="A347" s="85"/>
      <c r="C347" s="82" t="s">
        <v>16</v>
      </c>
      <c r="F347" s="87">
        <f>'Specialty Care Access'!F44</f>
        <v>1</v>
      </c>
      <c r="G347" s="86"/>
    </row>
    <row r="348" spans="1:7" s="76" customFormat="1" ht="6.75" customHeight="1" thickBot="1">
      <c r="A348" s="79"/>
      <c r="B348" s="10"/>
      <c r="C348" s="80"/>
      <c r="D348" s="75"/>
      <c r="F348" s="77"/>
      <c r="G348" s="78"/>
    </row>
    <row r="349" spans="1:7" s="76" customFormat="1" ht="13.5" customHeight="1" thickBot="1">
      <c r="A349" s="79"/>
      <c r="B349" s="10" t="str">
        <f>'Specialty Care Access'!B47</f>
        <v>Process Milestone: ________________________________</v>
      </c>
      <c r="C349" s="80"/>
      <c r="D349" s="75"/>
      <c r="F349" s="81" t="str">
        <f>'Specialty Care Access'!F54</f>
        <v>N/A</v>
      </c>
      <c r="G349" s="78"/>
    </row>
    <row r="350" spans="1:7" ht="6.75" customHeight="1" thickBot="1">
      <c r="A350" s="85"/>
      <c r="G350" s="86"/>
    </row>
    <row r="351" spans="1:7" ht="13.5" thickBot="1">
      <c r="A351" s="85"/>
      <c r="C351" s="82" t="s">
        <v>16</v>
      </c>
      <c r="F351" s="87" t="str">
        <f>'Specialty Care Access'!F69</f>
        <v xml:space="preserve"> </v>
      </c>
      <c r="G351" s="86"/>
    </row>
    <row r="352" spans="1:7" s="76" customFormat="1" ht="6.75" customHeight="1" thickBot="1">
      <c r="A352" s="79"/>
      <c r="B352" s="10"/>
      <c r="C352" s="80"/>
      <c r="D352" s="75"/>
      <c r="F352" s="77"/>
      <c r="G352" s="78"/>
    </row>
    <row r="353" spans="1:7" s="76" customFormat="1" ht="13.5" customHeight="1" thickBot="1">
      <c r="A353" s="79"/>
      <c r="B353" s="10" t="str">
        <f>'Specialty Care Access'!B72</f>
        <v>Process Milestone: ________________________________</v>
      </c>
      <c r="C353" s="80"/>
      <c r="D353" s="75"/>
      <c r="F353" s="81" t="str">
        <f>'Specialty Care Access'!F79</f>
        <v>N/A</v>
      </c>
      <c r="G353" s="78"/>
    </row>
    <row r="354" spans="1:7" ht="6.75" customHeight="1" thickBot="1">
      <c r="A354" s="85"/>
      <c r="G354" s="86"/>
    </row>
    <row r="355" spans="1:7" ht="13.5" thickBot="1">
      <c r="A355" s="85"/>
      <c r="C355" s="82" t="s">
        <v>16</v>
      </c>
      <c r="F355" s="87" t="str">
        <f>'Specialty Care Access'!F94</f>
        <v xml:space="preserve"> </v>
      </c>
      <c r="G355" s="86"/>
    </row>
    <row r="356" spans="1:7" s="76" customFormat="1" ht="6.75" customHeight="1" thickBot="1">
      <c r="A356" s="79"/>
      <c r="B356" s="10"/>
      <c r="C356" s="80"/>
      <c r="D356" s="75"/>
      <c r="F356" s="77"/>
      <c r="G356" s="78"/>
    </row>
    <row r="357" spans="1:7" s="76" customFormat="1" ht="13.5" customHeight="1" thickBot="1">
      <c r="A357" s="79"/>
      <c r="B357" s="10" t="str">
        <f>'Specialty Care Access'!B97</f>
        <v>Process Milestone: ________________________________</v>
      </c>
      <c r="C357" s="80"/>
      <c r="D357" s="75"/>
      <c r="F357" s="81" t="str">
        <f>'Specialty Care Access'!F104</f>
        <v>N/A</v>
      </c>
      <c r="G357" s="78"/>
    </row>
    <row r="358" spans="1:7" ht="6.75" customHeight="1" thickBot="1">
      <c r="A358" s="85"/>
      <c r="G358" s="86"/>
    </row>
    <row r="359" spans="1:7" ht="13.5" thickBot="1">
      <c r="A359" s="85"/>
      <c r="C359" s="82" t="s">
        <v>16</v>
      </c>
      <c r="F359" s="87" t="str">
        <f>'Specialty Care Access'!F119</f>
        <v xml:space="preserve"> </v>
      </c>
      <c r="G359" s="86"/>
    </row>
    <row r="360" spans="1:7" s="76" customFormat="1" ht="6.75" customHeight="1" thickBot="1">
      <c r="A360" s="79"/>
      <c r="B360" s="10"/>
      <c r="C360" s="80"/>
      <c r="D360" s="75"/>
      <c r="F360" s="77"/>
      <c r="G360" s="78"/>
    </row>
    <row r="361" spans="1:7" s="76" customFormat="1" ht="13.5" customHeight="1" thickBot="1">
      <c r="A361" s="79"/>
      <c r="B361" s="10" t="str">
        <f>'Specialty Care Access'!B122</f>
        <v>Process Milestone: ________________________________</v>
      </c>
      <c r="C361" s="80"/>
      <c r="D361" s="75"/>
      <c r="F361" s="81" t="str">
        <f>'Specialty Care Access'!F129</f>
        <v>N/A</v>
      </c>
      <c r="G361" s="78"/>
    </row>
    <row r="362" spans="1:7" ht="6.75" customHeight="1" thickBot="1">
      <c r="A362" s="85"/>
      <c r="G362" s="86"/>
    </row>
    <row r="363" spans="1:7" ht="13.5" thickBot="1">
      <c r="A363" s="85"/>
      <c r="C363" s="82" t="s">
        <v>16</v>
      </c>
      <c r="F363" s="87" t="str">
        <f>'Specialty Care Access'!F144</f>
        <v xml:space="preserve"> </v>
      </c>
      <c r="G363" s="86"/>
    </row>
    <row r="364" spans="1:7" s="76" customFormat="1" ht="6.75" customHeight="1" thickBot="1">
      <c r="A364" s="79"/>
      <c r="B364" s="10"/>
      <c r="C364" s="80"/>
      <c r="D364" s="75"/>
      <c r="F364" s="77"/>
      <c r="G364" s="78"/>
    </row>
    <row r="365" spans="1:7" s="76" customFormat="1" ht="13.5" customHeight="1" thickBot="1">
      <c r="A365" s="79"/>
      <c r="B365" s="10" t="str">
        <f>'Specialty Care Access'!B147</f>
        <v>Improvement Milestone: ________________________________</v>
      </c>
      <c r="C365" s="80"/>
      <c r="D365" s="75"/>
      <c r="F365" s="81" t="str">
        <f>'Specialty Care Access'!F154</f>
        <v>N/A</v>
      </c>
      <c r="G365" s="78"/>
    </row>
    <row r="366" spans="1:7" ht="6.75" customHeight="1" thickBot="1">
      <c r="A366" s="85"/>
      <c r="G366" s="86"/>
    </row>
    <row r="367" spans="1:7" ht="13.5" thickBot="1">
      <c r="A367" s="85"/>
      <c r="C367" s="82" t="s">
        <v>16</v>
      </c>
      <c r="F367" s="87" t="str">
        <f>'Specialty Care Access'!F169</f>
        <v xml:space="preserve"> </v>
      </c>
      <c r="G367" s="86"/>
    </row>
    <row r="368" spans="1:7" s="76" customFormat="1" ht="6.75" customHeight="1" thickBot="1">
      <c r="A368" s="79"/>
      <c r="B368" s="10"/>
      <c r="C368" s="80"/>
      <c r="D368" s="75"/>
      <c r="F368" s="77"/>
      <c r="G368" s="78"/>
    </row>
    <row r="369" spans="1:7" s="76" customFormat="1" ht="13.5" customHeight="1" thickBot="1">
      <c r="A369" s="79"/>
      <c r="B369" s="10" t="str">
        <f>'Specialty Care Access'!B172</f>
        <v>Improvement Milestone: ________________________________</v>
      </c>
      <c r="C369" s="80"/>
      <c r="D369" s="75"/>
      <c r="F369" s="81" t="str">
        <f>'Specialty Care Access'!F179</f>
        <v>N/A</v>
      </c>
      <c r="G369" s="78"/>
    </row>
    <row r="370" spans="1:7" ht="6.75" customHeight="1" thickBot="1">
      <c r="A370" s="85"/>
      <c r="G370" s="86"/>
    </row>
    <row r="371" spans="1:7" ht="13.5" thickBot="1">
      <c r="A371" s="85"/>
      <c r="C371" s="82" t="s">
        <v>16</v>
      </c>
      <c r="F371" s="87" t="str">
        <f>'Specialty Care Access'!F194</f>
        <v xml:space="preserve"> </v>
      </c>
      <c r="G371" s="86"/>
    </row>
    <row r="372" spans="1:7" s="76" customFormat="1" ht="6.75" customHeight="1" thickBot="1">
      <c r="A372" s="79"/>
      <c r="B372" s="10"/>
      <c r="C372" s="80"/>
      <c r="D372" s="75"/>
      <c r="F372" s="77"/>
      <c r="G372" s="78"/>
    </row>
    <row r="373" spans="1:7" s="76" customFormat="1" ht="13.5" customHeight="1" thickBot="1">
      <c r="A373" s="79"/>
      <c r="B373" s="10" t="str">
        <f>'Specialty Care Access'!B197</f>
        <v>Improvement Milestone: ________________________________</v>
      </c>
      <c r="C373" s="80"/>
      <c r="D373" s="75"/>
      <c r="F373" s="81" t="str">
        <f>'Specialty Care Access'!F204</f>
        <v>N/A</v>
      </c>
      <c r="G373" s="78"/>
    </row>
    <row r="374" spans="1:7" ht="6.75" customHeight="1" thickBot="1">
      <c r="A374" s="85"/>
      <c r="G374" s="86"/>
    </row>
    <row r="375" spans="1:7" ht="13.5" thickBot="1">
      <c r="A375" s="85"/>
      <c r="C375" s="82" t="s">
        <v>16</v>
      </c>
      <c r="F375" s="87" t="str">
        <f>'Specialty Care Access'!F219</f>
        <v xml:space="preserve"> </v>
      </c>
      <c r="G375" s="86"/>
    </row>
    <row r="376" spans="1:7" s="76" customFormat="1" ht="6.75" customHeight="1" thickBot="1">
      <c r="A376" s="79"/>
      <c r="B376" s="10"/>
      <c r="C376" s="80"/>
      <c r="D376" s="75"/>
      <c r="F376" s="77"/>
      <c r="G376" s="78"/>
    </row>
    <row r="377" spans="1:7" s="76" customFormat="1" ht="13.5" customHeight="1" thickBot="1">
      <c r="A377" s="79"/>
      <c r="B377" s="10" t="str">
        <f>'Specialty Care Access'!B222</f>
        <v>Improvement Milestone: ________________________________</v>
      </c>
      <c r="C377" s="80"/>
      <c r="D377" s="75"/>
      <c r="F377" s="81" t="str">
        <f>'Specialty Care Access'!F229</f>
        <v>N/A</v>
      </c>
      <c r="G377" s="78"/>
    </row>
    <row r="378" spans="1:7" ht="6.75" customHeight="1" thickBot="1">
      <c r="A378" s="85"/>
      <c r="G378" s="86"/>
    </row>
    <row r="379" spans="1:7" ht="13.5" thickBot="1">
      <c r="A379" s="85"/>
      <c r="C379" s="82" t="s">
        <v>16</v>
      </c>
      <c r="F379" s="87" t="str">
        <f>'Specialty Care Access'!F244</f>
        <v xml:space="preserve"> </v>
      </c>
      <c r="G379" s="86"/>
    </row>
    <row r="380" spans="1:7" s="76" customFormat="1" ht="6.75" customHeight="1" thickBot="1">
      <c r="A380" s="79"/>
      <c r="B380" s="10"/>
      <c r="C380" s="80"/>
      <c r="D380" s="75"/>
      <c r="F380" s="77"/>
      <c r="G380" s="78"/>
    </row>
    <row r="381" spans="1:7" s="76" customFormat="1" ht="13.5" customHeight="1" thickBot="1">
      <c r="A381" s="79"/>
      <c r="B381" s="10" t="str">
        <f>'Specialty Care Access'!B247</f>
        <v>Improvement Milestone: ________________________________</v>
      </c>
      <c r="C381" s="80"/>
      <c r="D381" s="75"/>
      <c r="F381" s="81" t="str">
        <f>'Specialty Care Access'!F254</f>
        <v>N/A</v>
      </c>
      <c r="G381" s="78"/>
    </row>
    <row r="382" spans="1:7" ht="6.75" customHeight="1" thickBot="1">
      <c r="A382" s="85"/>
      <c r="G382" s="86"/>
    </row>
    <row r="383" spans="1:7" ht="13.5" thickBot="1">
      <c r="A383" s="85"/>
      <c r="C383" s="82" t="s">
        <v>16</v>
      </c>
      <c r="F383" s="87" t="str">
        <f>'Specialty Care Access'!F269</f>
        <v xml:space="preserve"> </v>
      </c>
      <c r="G383" s="86"/>
    </row>
    <row r="384" spans="1:7" ht="13.5" thickBot="1">
      <c r="A384" s="85"/>
      <c r="C384" s="82"/>
      <c r="G384" s="86"/>
    </row>
    <row r="385" spans="1:7" ht="13.5" thickBot="1">
      <c r="A385" s="85"/>
      <c r="B385" s="5" t="s">
        <v>10</v>
      </c>
      <c r="C385" s="82"/>
      <c r="F385" s="88">
        <f>'Specialty Care Access'!F18</f>
        <v>9.37</v>
      </c>
      <c r="G385" s="86"/>
    </row>
    <row r="386" spans="1:7" ht="13.5" thickBot="1">
      <c r="A386" s="85"/>
      <c r="C386" s="82"/>
      <c r="G386" s="86"/>
    </row>
    <row r="387" spans="1:7" ht="13.5" thickBot="1">
      <c r="A387" s="85"/>
      <c r="B387" s="5" t="s">
        <v>70</v>
      </c>
      <c r="C387" s="82"/>
      <c r="F387" s="89">
        <f>SUM(F383,F379,F375,F371,F367,F363,F359,F355,F351,F347)</f>
        <v>1</v>
      </c>
      <c r="G387" s="86"/>
    </row>
    <row r="388" spans="1:7" ht="13.5" thickBot="1">
      <c r="A388" s="85"/>
      <c r="C388" s="82"/>
      <c r="G388" s="86"/>
    </row>
    <row r="389" spans="1:7" ht="13.5" thickBot="1">
      <c r="A389" s="85"/>
      <c r="B389" s="5" t="s">
        <v>71</v>
      </c>
      <c r="C389" s="82"/>
      <c r="F389" s="89">
        <f>COUNT(F383,F379,F375,F371,F367,F363,F359,F355,F351,F347)</f>
        <v>1</v>
      </c>
      <c r="G389" s="86"/>
    </row>
    <row r="390" spans="1:7" ht="13.5" thickBot="1">
      <c r="A390" s="85"/>
      <c r="C390" s="82"/>
      <c r="G390" s="86"/>
    </row>
    <row r="391" spans="1:7" ht="13.5" thickBot="1">
      <c r="A391" s="85"/>
      <c r="B391" s="5" t="s">
        <v>72</v>
      </c>
      <c r="C391" s="82"/>
      <c r="F391" s="90">
        <f>IF(F389=0," ",F387/F389)</f>
        <v>1</v>
      </c>
      <c r="G391" s="86"/>
    </row>
    <row r="392" spans="1:7" ht="13.5" thickBot="1">
      <c r="A392" s="85"/>
      <c r="C392" s="82"/>
      <c r="G392" s="86"/>
    </row>
    <row r="393" spans="1:7" ht="13.5" thickBot="1">
      <c r="A393" s="85"/>
      <c r="B393" s="5" t="s">
        <v>73</v>
      </c>
      <c r="C393" s="82"/>
      <c r="F393" s="88">
        <f>IF(F389=0," ",F391*F385)</f>
        <v>9.37</v>
      </c>
      <c r="G393" s="86"/>
    </row>
    <row r="394" spans="1:7" ht="13.5" thickBot="1">
      <c r="A394" s="85"/>
      <c r="C394" s="82"/>
      <c r="G394" s="86"/>
    </row>
    <row r="395" spans="1:7" ht="13.5" thickBot="1">
      <c r="A395" s="85"/>
      <c r="B395" s="5" t="s">
        <v>11</v>
      </c>
      <c r="C395" s="82"/>
      <c r="F395" s="91">
        <f>'Specialty Care Access'!F20</f>
        <v>9.37</v>
      </c>
      <c r="G395" s="86"/>
    </row>
    <row r="396" spans="1:7" ht="13.5" thickBot="1">
      <c r="A396" s="85"/>
      <c r="C396" s="82"/>
      <c r="G396" s="86"/>
    </row>
    <row r="397" spans="1:7" ht="13.5" thickBot="1">
      <c r="A397" s="85"/>
      <c r="B397" s="92" t="s">
        <v>74</v>
      </c>
      <c r="C397" s="82"/>
      <c r="F397" s="93">
        <f>IF(F389=0," ",F393-F395)</f>
        <v>0</v>
      </c>
      <c r="G397" s="86"/>
    </row>
    <row r="398" spans="1:7" s="76" customFormat="1" ht="12.75" customHeight="1">
      <c r="A398" s="79"/>
      <c r="B398" s="10"/>
      <c r="C398" s="80"/>
      <c r="D398" s="75"/>
      <c r="F398" s="77"/>
      <c r="G398" s="78"/>
    </row>
    <row r="399" spans="1:7" s="76" customFormat="1" ht="15.75" thickBot="1">
      <c r="A399" s="96" t="s">
        <v>123</v>
      </c>
      <c r="B399" s="63"/>
      <c r="C399" s="63"/>
      <c r="D399" s="75"/>
      <c r="F399" s="77"/>
      <c r="G399" s="78"/>
    </row>
    <row r="400" spans="1:7" s="76" customFormat="1" ht="13.5" customHeight="1" thickBot="1">
      <c r="A400" s="79"/>
      <c r="B400" s="10" t="str">
        <f>'Patient Care Navigation'!B22</f>
        <v>Process Milestone: ________________________________</v>
      </c>
      <c r="C400" s="80"/>
      <c r="D400" s="75"/>
      <c r="F400" s="81" t="str">
        <f>'Patient Care Navigation'!F29</f>
        <v>N/A</v>
      </c>
      <c r="G400" s="78"/>
    </row>
    <row r="401" spans="1:7" ht="6.75" customHeight="1" thickBot="1">
      <c r="A401" s="85"/>
      <c r="G401" s="86"/>
    </row>
    <row r="402" spans="1:7" ht="13.5" thickBot="1">
      <c r="A402" s="85"/>
      <c r="C402" s="82" t="s">
        <v>16</v>
      </c>
      <c r="F402" s="87" t="str">
        <f>'Patient Care Navigation'!F44</f>
        <v xml:space="preserve"> </v>
      </c>
      <c r="G402" s="86"/>
    </row>
    <row r="403" spans="1:7" s="76" customFormat="1" ht="6.75" customHeight="1" thickBot="1">
      <c r="A403" s="79"/>
      <c r="B403" s="10"/>
      <c r="C403" s="80"/>
      <c r="D403" s="75"/>
      <c r="F403" s="77"/>
      <c r="G403" s="78"/>
    </row>
    <row r="404" spans="1:7" s="76" customFormat="1" ht="13.5" customHeight="1" thickBot="1">
      <c r="A404" s="79"/>
      <c r="B404" s="10" t="str">
        <f>'Patient Care Navigation'!B47</f>
        <v>Process Milestone: ________________________________</v>
      </c>
      <c r="C404" s="80"/>
      <c r="D404" s="75"/>
      <c r="F404" s="81" t="str">
        <f>'Patient Care Navigation'!F54</f>
        <v>N/A</v>
      </c>
      <c r="G404" s="78"/>
    </row>
    <row r="405" spans="1:7" ht="6.75" customHeight="1" thickBot="1">
      <c r="A405" s="85"/>
      <c r="G405" s="86"/>
    </row>
    <row r="406" spans="1:7" ht="13.5" thickBot="1">
      <c r="A406" s="85"/>
      <c r="C406" s="82" t="s">
        <v>16</v>
      </c>
      <c r="F406" s="87" t="str">
        <f>'Patient Care Navigation'!F69</f>
        <v xml:space="preserve"> </v>
      </c>
      <c r="G406" s="86"/>
    </row>
    <row r="407" spans="1:7" s="76" customFormat="1" ht="6.75" customHeight="1" thickBot="1">
      <c r="A407" s="79"/>
      <c r="B407" s="10"/>
      <c r="C407" s="80"/>
      <c r="D407" s="75"/>
      <c r="F407" s="77"/>
      <c r="G407" s="78"/>
    </row>
    <row r="408" spans="1:7" s="76" customFormat="1" ht="13.5" customHeight="1" thickBot="1">
      <c r="A408" s="79"/>
      <c r="B408" s="10" t="str">
        <f>'Patient Care Navigation'!B72</f>
        <v>Process Milestone: ________________________________</v>
      </c>
      <c r="C408" s="80"/>
      <c r="D408" s="75"/>
      <c r="F408" s="81" t="str">
        <f>'Patient Care Navigation'!F79</f>
        <v>N/A</v>
      </c>
      <c r="G408" s="78"/>
    </row>
    <row r="409" spans="1:7" ht="6.75" customHeight="1" thickBot="1">
      <c r="A409" s="85"/>
      <c r="G409" s="86"/>
    </row>
    <row r="410" spans="1:7" ht="13.5" thickBot="1">
      <c r="A410" s="85"/>
      <c r="C410" s="82" t="s">
        <v>16</v>
      </c>
      <c r="F410" s="87" t="str">
        <f>'Patient Care Navigation'!F94</f>
        <v xml:space="preserve"> </v>
      </c>
      <c r="G410" s="86"/>
    </row>
    <row r="411" spans="1:7" s="76" customFormat="1" ht="6.75" customHeight="1" thickBot="1">
      <c r="A411" s="79"/>
      <c r="B411" s="10"/>
      <c r="C411" s="80"/>
      <c r="D411" s="75"/>
      <c r="F411" s="77"/>
      <c r="G411" s="78"/>
    </row>
    <row r="412" spans="1:7" s="76" customFormat="1" ht="13.5" customHeight="1" thickBot="1">
      <c r="A412" s="79"/>
      <c r="B412" s="10" t="str">
        <f>'Patient Care Navigation'!B97</f>
        <v>Process Milestone: ________________________________</v>
      </c>
      <c r="C412" s="80"/>
      <c r="D412" s="75"/>
      <c r="F412" s="81" t="str">
        <f>'Patient Care Navigation'!F104</f>
        <v>N/A</v>
      </c>
      <c r="G412" s="78"/>
    </row>
    <row r="413" spans="1:7" ht="6.75" customHeight="1" thickBot="1">
      <c r="A413" s="85"/>
      <c r="G413" s="86"/>
    </row>
    <row r="414" spans="1:7" ht="13.5" thickBot="1">
      <c r="A414" s="85"/>
      <c r="C414" s="82" t="s">
        <v>16</v>
      </c>
      <c r="F414" s="87" t="str">
        <f>'Patient Care Navigation'!F119</f>
        <v xml:space="preserve"> </v>
      </c>
      <c r="G414" s="86"/>
    </row>
    <row r="415" spans="1:7" s="76" customFormat="1" ht="6.75" customHeight="1" thickBot="1">
      <c r="A415" s="79"/>
      <c r="B415" s="10"/>
      <c r="C415" s="80"/>
      <c r="D415" s="75"/>
      <c r="F415" s="77"/>
      <c r="G415" s="78"/>
    </row>
    <row r="416" spans="1:7" s="76" customFormat="1" ht="13.5" customHeight="1" thickBot="1">
      <c r="A416" s="79"/>
      <c r="B416" s="10" t="str">
        <f>'Patient Care Navigation'!B122</f>
        <v>Process Milestone: ________________________________</v>
      </c>
      <c r="C416" s="80"/>
      <c r="D416" s="75"/>
      <c r="F416" s="81" t="str">
        <f>'Patient Care Navigation'!F129</f>
        <v>N/A</v>
      </c>
      <c r="G416" s="78"/>
    </row>
    <row r="417" spans="1:7" ht="6.75" customHeight="1" thickBot="1">
      <c r="A417" s="85"/>
      <c r="G417" s="86"/>
    </row>
    <row r="418" spans="1:7" ht="13.5" thickBot="1">
      <c r="A418" s="85"/>
      <c r="C418" s="82" t="s">
        <v>16</v>
      </c>
      <c r="F418" s="87" t="str">
        <f>'Patient Care Navigation'!F144</f>
        <v xml:space="preserve"> </v>
      </c>
      <c r="G418" s="86"/>
    </row>
    <row r="419" spans="1:7" s="76" customFormat="1" ht="6.75" customHeight="1" thickBot="1">
      <c r="A419" s="79"/>
      <c r="B419" s="10"/>
      <c r="C419" s="80"/>
      <c r="D419" s="75"/>
      <c r="F419" s="77"/>
      <c r="G419" s="78"/>
    </row>
    <row r="420" spans="1:7" s="76" customFormat="1" ht="13.5" customHeight="1" thickBot="1">
      <c r="A420" s="79"/>
      <c r="B420" s="10" t="str">
        <f>'Patient Care Navigation'!B147</f>
        <v>Improvement Milestone: ________________________________</v>
      </c>
      <c r="C420" s="80"/>
      <c r="D420" s="75"/>
      <c r="F420" s="81" t="str">
        <f>'Patient Care Navigation'!F154</f>
        <v>N/A</v>
      </c>
      <c r="G420" s="78"/>
    </row>
    <row r="421" spans="1:7" ht="6.75" customHeight="1" thickBot="1">
      <c r="A421" s="85"/>
      <c r="G421" s="86"/>
    </row>
    <row r="422" spans="1:7" ht="13.5" thickBot="1">
      <c r="A422" s="85"/>
      <c r="C422" s="82" t="s">
        <v>16</v>
      </c>
      <c r="F422" s="87" t="str">
        <f>'Patient Care Navigation'!F169</f>
        <v xml:space="preserve"> </v>
      </c>
      <c r="G422" s="86"/>
    </row>
    <row r="423" spans="1:7" s="76" customFormat="1" ht="6.75" customHeight="1" thickBot="1">
      <c r="A423" s="79"/>
      <c r="B423" s="10"/>
      <c r="C423" s="80"/>
      <c r="D423" s="75"/>
      <c r="F423" s="77"/>
      <c r="G423" s="78"/>
    </row>
    <row r="424" spans="1:7" s="76" customFormat="1" ht="13.5" customHeight="1" thickBot="1">
      <c r="A424" s="79"/>
      <c r="B424" s="10" t="str">
        <f>'Patient Care Navigation'!B172</f>
        <v>Improvement Milestone: ________________________________</v>
      </c>
      <c r="C424" s="80"/>
      <c r="D424" s="75"/>
      <c r="F424" s="81" t="str">
        <f>'Patient Care Navigation'!F179</f>
        <v>N/A</v>
      </c>
      <c r="G424" s="78"/>
    </row>
    <row r="425" spans="1:7" ht="6.75" customHeight="1" thickBot="1">
      <c r="A425" s="85"/>
      <c r="G425" s="86"/>
    </row>
    <row r="426" spans="1:7" ht="13.5" thickBot="1">
      <c r="A426" s="85"/>
      <c r="C426" s="82" t="s">
        <v>16</v>
      </c>
      <c r="F426" s="87" t="str">
        <f>'Patient Care Navigation'!F194</f>
        <v xml:space="preserve"> </v>
      </c>
      <c r="G426" s="86"/>
    </row>
    <row r="427" spans="1:7" s="76" customFormat="1" ht="6.75" customHeight="1" thickBot="1">
      <c r="A427" s="79"/>
      <c r="B427" s="10"/>
      <c r="C427" s="80"/>
      <c r="D427" s="75"/>
      <c r="F427" s="77"/>
      <c r="G427" s="78"/>
    </row>
    <row r="428" spans="1:7" s="76" customFormat="1" ht="13.5" customHeight="1" thickBot="1">
      <c r="A428" s="79"/>
      <c r="B428" s="10" t="str">
        <f>'Patient Care Navigation'!B197</f>
        <v>Improvement Milestone: ________________________________</v>
      </c>
      <c r="C428" s="80"/>
      <c r="D428" s="75"/>
      <c r="F428" s="81" t="str">
        <f>'Patient Care Navigation'!F204</f>
        <v>N/A</v>
      </c>
      <c r="G428" s="78"/>
    </row>
    <row r="429" spans="1:7" ht="6.75" customHeight="1" thickBot="1">
      <c r="A429" s="85"/>
      <c r="G429" s="86"/>
    </row>
    <row r="430" spans="1:7" ht="13.5" thickBot="1">
      <c r="A430" s="85"/>
      <c r="C430" s="82" t="s">
        <v>16</v>
      </c>
      <c r="F430" s="87" t="str">
        <f>'Patient Care Navigation'!F219</f>
        <v xml:space="preserve"> </v>
      </c>
      <c r="G430" s="86"/>
    </row>
    <row r="431" spans="1:7" s="76" customFormat="1" ht="6.75" customHeight="1" thickBot="1">
      <c r="A431" s="79"/>
      <c r="B431" s="10"/>
      <c r="C431" s="80"/>
      <c r="D431" s="75"/>
      <c r="F431" s="77"/>
      <c r="G431" s="78"/>
    </row>
    <row r="432" spans="1:7" s="76" customFormat="1" ht="13.5" customHeight="1" thickBot="1">
      <c r="A432" s="79"/>
      <c r="B432" s="10" t="str">
        <f>'Patient Care Navigation'!B222</f>
        <v>Improvement Milestone: ________________________________</v>
      </c>
      <c r="C432" s="80"/>
      <c r="D432" s="75"/>
      <c r="F432" s="81" t="str">
        <f>'Patient Care Navigation'!F229</f>
        <v>N/A</v>
      </c>
      <c r="G432" s="78"/>
    </row>
    <row r="433" spans="1:7" ht="6.75" customHeight="1" thickBot="1">
      <c r="A433" s="85"/>
      <c r="G433" s="86"/>
    </row>
    <row r="434" spans="1:7" ht="13.5" thickBot="1">
      <c r="A434" s="85"/>
      <c r="C434" s="82" t="s">
        <v>16</v>
      </c>
      <c r="F434" s="87" t="str">
        <f>'Patient Care Navigation'!F244</f>
        <v xml:space="preserve"> </v>
      </c>
      <c r="G434" s="86"/>
    </row>
    <row r="435" spans="1:7" s="76" customFormat="1" ht="6.75" customHeight="1" thickBot="1">
      <c r="A435" s="79"/>
      <c r="B435" s="10"/>
      <c r="C435" s="80"/>
      <c r="D435" s="75"/>
      <c r="F435" s="77"/>
      <c r="G435" s="78"/>
    </row>
    <row r="436" spans="1:7" s="76" customFormat="1" ht="13.5" customHeight="1" thickBot="1">
      <c r="A436" s="79"/>
      <c r="B436" s="10" t="str">
        <f>'Patient Care Navigation'!B247</f>
        <v>Improvement Milestone: ________________________________</v>
      </c>
      <c r="C436" s="80"/>
      <c r="D436" s="75"/>
      <c r="F436" s="81" t="str">
        <f>'Patient Care Navigation'!F254</f>
        <v>N/A</v>
      </c>
      <c r="G436" s="78"/>
    </row>
    <row r="437" spans="1:7" ht="6.75" customHeight="1" thickBot="1">
      <c r="A437" s="85"/>
      <c r="G437" s="86"/>
    </row>
    <row r="438" spans="1:7" ht="13.5" thickBot="1">
      <c r="A438" s="85"/>
      <c r="C438" s="82" t="s">
        <v>16</v>
      </c>
      <c r="F438" s="87" t="str">
        <f>'Patient Care Navigation'!F269</f>
        <v xml:space="preserve"> </v>
      </c>
      <c r="G438" s="86"/>
    </row>
    <row r="439" spans="1:7" ht="13.5" thickBot="1">
      <c r="A439" s="85"/>
      <c r="C439" s="82"/>
      <c r="G439" s="86"/>
    </row>
    <row r="440" spans="1:7" ht="13.5" thickBot="1">
      <c r="A440" s="85"/>
      <c r="B440" s="5" t="s">
        <v>10</v>
      </c>
      <c r="C440" s="82"/>
      <c r="F440" s="88">
        <f>'Patient Care Navigation'!F18</f>
        <v>0</v>
      </c>
      <c r="G440" s="86"/>
    </row>
    <row r="441" spans="1:7" ht="13.5" thickBot="1">
      <c r="A441" s="85"/>
      <c r="C441" s="82"/>
      <c r="G441" s="86"/>
    </row>
    <row r="442" spans="1:7" ht="13.5" thickBot="1">
      <c r="A442" s="85"/>
      <c r="B442" s="5" t="s">
        <v>70</v>
      </c>
      <c r="C442" s="82"/>
      <c r="F442" s="89">
        <f>SUM(F438,F434,F430,F426,F422,F418,F414,F410,F406,F402)</f>
        <v>0</v>
      </c>
      <c r="G442" s="86"/>
    </row>
    <row r="443" spans="1:7" ht="13.5" thickBot="1">
      <c r="A443" s="85"/>
      <c r="C443" s="82"/>
      <c r="G443" s="86"/>
    </row>
    <row r="444" spans="1:7" ht="13.5" thickBot="1">
      <c r="A444" s="85"/>
      <c r="B444" s="5" t="s">
        <v>71</v>
      </c>
      <c r="C444" s="82"/>
      <c r="F444" s="89">
        <f>COUNT(F438,F434,F430,F426,F422,F418,F414,F410,F406,F402)</f>
        <v>0</v>
      </c>
      <c r="G444" s="86"/>
    </row>
    <row r="445" spans="1:7" ht="13.5" thickBot="1">
      <c r="A445" s="85"/>
      <c r="C445" s="82"/>
      <c r="G445" s="86"/>
    </row>
    <row r="446" spans="1:7" ht="13.5" thickBot="1">
      <c r="A446" s="85"/>
      <c r="B446" s="5" t="s">
        <v>72</v>
      </c>
      <c r="C446" s="82"/>
      <c r="F446" s="90" t="str">
        <f>IF(F444=0," ",F442/F444)</f>
        <v xml:space="preserve"> </v>
      </c>
      <c r="G446" s="86"/>
    </row>
    <row r="447" spans="1:7" ht="13.5" thickBot="1">
      <c r="A447" s="85"/>
      <c r="C447" s="82"/>
      <c r="G447" s="86"/>
    </row>
    <row r="448" spans="1:7" ht="13.5" thickBot="1">
      <c r="A448" s="85"/>
      <c r="B448" s="5" t="s">
        <v>73</v>
      </c>
      <c r="C448" s="82"/>
      <c r="F448" s="88" t="str">
        <f>IF(F444=0," ",F446*F440)</f>
        <v xml:space="preserve"> </v>
      </c>
      <c r="G448" s="86"/>
    </row>
    <row r="449" spans="1:7" ht="13.5" thickBot="1">
      <c r="A449" s="85"/>
      <c r="C449" s="82"/>
      <c r="G449" s="86"/>
    </row>
    <row r="450" spans="1:7" ht="13.5" thickBot="1">
      <c r="A450" s="85"/>
      <c r="B450" s="5" t="s">
        <v>11</v>
      </c>
      <c r="C450" s="82"/>
      <c r="F450" s="91">
        <f>'Patient Care Navigation'!F20</f>
        <v>0</v>
      </c>
      <c r="G450" s="86"/>
    </row>
    <row r="451" spans="1:7" ht="13.5" thickBot="1">
      <c r="A451" s="85"/>
      <c r="C451" s="82"/>
      <c r="G451" s="86"/>
    </row>
    <row r="452" spans="1:7" ht="13.5" thickBot="1">
      <c r="A452" s="85"/>
      <c r="B452" s="92" t="s">
        <v>74</v>
      </c>
      <c r="C452" s="82"/>
      <c r="F452" s="93" t="str">
        <f>IF(F444=0," ",F448-F450)</f>
        <v xml:space="preserve"> </v>
      </c>
      <c r="G452" s="86"/>
    </row>
    <row r="453" spans="1:7" s="76" customFormat="1" ht="12.75" customHeight="1">
      <c r="A453" s="79"/>
      <c r="B453" s="10"/>
      <c r="C453" s="80"/>
      <c r="D453" s="75"/>
      <c r="F453" s="77"/>
      <c r="G453" s="78"/>
    </row>
    <row r="454" spans="1:7" s="76" customFormat="1" ht="15.75" thickBot="1">
      <c r="A454" s="96" t="s">
        <v>124</v>
      </c>
      <c r="B454" s="63"/>
      <c r="C454" s="63"/>
      <c r="D454" s="75"/>
      <c r="F454" s="77"/>
      <c r="G454" s="78"/>
    </row>
    <row r="455" spans="1:7" s="76" customFormat="1" ht="13.5" customHeight="1" thickBot="1">
      <c r="A455" s="79"/>
      <c r="B455" s="10" t="str">
        <f>'Process Improvement Methodology'!B22</f>
        <v>Process Milestone: ________________________________</v>
      </c>
      <c r="C455" s="80"/>
      <c r="D455" s="75"/>
      <c r="F455" s="81" t="str">
        <f>'Process Improvement Methodology'!F29</f>
        <v>N/A</v>
      </c>
      <c r="G455" s="78"/>
    </row>
    <row r="456" spans="1:7" ht="6.75" customHeight="1" thickBot="1">
      <c r="A456" s="85"/>
      <c r="G456" s="86"/>
    </row>
    <row r="457" spans="1:7" ht="13.5" thickBot="1">
      <c r="A457" s="85"/>
      <c r="C457" s="82" t="s">
        <v>16</v>
      </c>
      <c r="F457" s="87" t="str">
        <f>'Process Improvement Methodology'!F44</f>
        <v xml:space="preserve"> </v>
      </c>
      <c r="G457" s="86"/>
    </row>
    <row r="458" spans="1:7" s="76" customFormat="1" ht="6.75" customHeight="1" thickBot="1">
      <c r="A458" s="79"/>
      <c r="B458" s="10"/>
      <c r="C458" s="80"/>
      <c r="D458" s="75"/>
      <c r="F458" s="77"/>
      <c r="G458" s="78"/>
    </row>
    <row r="459" spans="1:7" s="76" customFormat="1" ht="13.5" customHeight="1" thickBot="1">
      <c r="A459" s="79"/>
      <c r="B459" s="10" t="str">
        <f>'Process Improvement Methodology'!B47</f>
        <v>Process Milestone: ________________________________</v>
      </c>
      <c r="C459" s="80"/>
      <c r="D459" s="75"/>
      <c r="F459" s="81" t="str">
        <f>'Process Improvement Methodology'!F54</f>
        <v>N/A</v>
      </c>
      <c r="G459" s="78"/>
    </row>
    <row r="460" spans="1:7" ht="6.75" customHeight="1" thickBot="1">
      <c r="A460" s="85"/>
      <c r="G460" s="86"/>
    </row>
    <row r="461" spans="1:7" ht="13.5" thickBot="1">
      <c r="A461" s="85"/>
      <c r="C461" s="82" t="s">
        <v>16</v>
      </c>
      <c r="F461" s="87" t="str">
        <f>'Process Improvement Methodology'!F69</f>
        <v xml:space="preserve"> </v>
      </c>
      <c r="G461" s="86"/>
    </row>
    <row r="462" spans="1:7" s="76" customFormat="1" ht="6.75" customHeight="1" thickBot="1">
      <c r="A462" s="79"/>
      <c r="B462" s="10"/>
      <c r="C462" s="80"/>
      <c r="D462" s="75"/>
      <c r="F462" s="77"/>
      <c r="G462" s="78"/>
    </row>
    <row r="463" spans="1:7" s="76" customFormat="1" ht="13.5" customHeight="1" thickBot="1">
      <c r="A463" s="79"/>
      <c r="B463" s="10" t="str">
        <f>'Process Improvement Methodology'!B72</f>
        <v>Process Milestone: ________________________________</v>
      </c>
      <c r="C463" s="80"/>
      <c r="D463" s="75"/>
      <c r="F463" s="81" t="str">
        <f>'Process Improvement Methodology'!F79</f>
        <v>N/A</v>
      </c>
      <c r="G463" s="78"/>
    </row>
    <row r="464" spans="1:7" ht="6.75" customHeight="1" thickBot="1">
      <c r="A464" s="85"/>
      <c r="G464" s="86"/>
    </row>
    <row r="465" spans="1:7" ht="13.5" thickBot="1">
      <c r="A465" s="85"/>
      <c r="C465" s="82" t="s">
        <v>16</v>
      </c>
      <c r="F465" s="87" t="str">
        <f>'Process Improvement Methodology'!F94</f>
        <v xml:space="preserve"> </v>
      </c>
      <c r="G465" s="86"/>
    </row>
    <row r="466" spans="1:7" s="76" customFormat="1" ht="6.75" customHeight="1" thickBot="1">
      <c r="A466" s="79"/>
      <c r="B466" s="10"/>
      <c r="C466" s="80"/>
      <c r="D466" s="75"/>
      <c r="F466" s="77"/>
      <c r="G466" s="78"/>
    </row>
    <row r="467" spans="1:7" s="76" customFormat="1" ht="13.5" customHeight="1" thickBot="1">
      <c r="A467" s="79"/>
      <c r="B467" s="10" t="str">
        <f>'Process Improvement Methodology'!B97</f>
        <v>Process Milestone: ________________________________</v>
      </c>
      <c r="C467" s="80"/>
      <c r="D467" s="75"/>
      <c r="F467" s="81" t="str">
        <f>'Process Improvement Methodology'!F104</f>
        <v>N/A</v>
      </c>
      <c r="G467" s="78"/>
    </row>
    <row r="468" spans="1:7" ht="6.75" customHeight="1" thickBot="1">
      <c r="A468" s="85"/>
      <c r="G468" s="86"/>
    </row>
    <row r="469" spans="1:7" ht="13.5" thickBot="1">
      <c r="A469" s="85"/>
      <c r="C469" s="82" t="s">
        <v>16</v>
      </c>
      <c r="F469" s="87" t="str">
        <f>'Process Improvement Methodology'!F119</f>
        <v xml:space="preserve"> </v>
      </c>
      <c r="G469" s="86"/>
    </row>
    <row r="470" spans="1:7" s="76" customFormat="1" ht="6.75" customHeight="1" thickBot="1">
      <c r="A470" s="79"/>
      <c r="B470" s="10"/>
      <c r="C470" s="80"/>
      <c r="D470" s="75"/>
      <c r="F470" s="77"/>
      <c r="G470" s="78"/>
    </row>
    <row r="471" spans="1:7" s="76" customFormat="1" ht="13.5" customHeight="1" thickBot="1">
      <c r="A471" s="79"/>
      <c r="B471" s="10" t="str">
        <f>'Process Improvement Methodology'!B122</f>
        <v>Process Milestone: ________________________________</v>
      </c>
      <c r="C471" s="80"/>
      <c r="D471" s="75"/>
      <c r="F471" s="81" t="str">
        <f>'Process Improvement Methodology'!F129</f>
        <v>N/A</v>
      </c>
      <c r="G471" s="78"/>
    </row>
    <row r="472" spans="1:7" ht="6.75" customHeight="1" thickBot="1">
      <c r="A472" s="85"/>
      <c r="G472" s="86"/>
    </row>
    <row r="473" spans="1:7" ht="13.5" thickBot="1">
      <c r="A473" s="85"/>
      <c r="C473" s="82" t="s">
        <v>16</v>
      </c>
      <c r="F473" s="87" t="str">
        <f>'Process Improvement Methodology'!F144</f>
        <v xml:space="preserve"> </v>
      </c>
      <c r="G473" s="86"/>
    </row>
    <row r="474" spans="1:7" s="76" customFormat="1" ht="6.75" customHeight="1" thickBot="1">
      <c r="A474" s="79"/>
      <c r="B474" s="10"/>
      <c r="C474" s="80"/>
      <c r="D474" s="75"/>
      <c r="F474" s="77"/>
      <c r="G474" s="78"/>
    </row>
    <row r="475" spans="1:7" s="76" customFormat="1" ht="13.5" customHeight="1" thickBot="1">
      <c r="A475" s="79"/>
      <c r="B475" s="10" t="str">
        <f>'Process Improvement Methodology'!B147</f>
        <v>Improvement Milestone: ________________________________</v>
      </c>
      <c r="C475" s="80"/>
      <c r="D475" s="75"/>
      <c r="F475" s="81" t="str">
        <f>'Process Improvement Methodology'!F154</f>
        <v>N/A</v>
      </c>
      <c r="G475" s="78"/>
    </row>
    <row r="476" spans="1:7" ht="6.75" customHeight="1" thickBot="1">
      <c r="A476" s="85"/>
      <c r="G476" s="86"/>
    </row>
    <row r="477" spans="1:7" ht="13.5" thickBot="1">
      <c r="A477" s="85"/>
      <c r="C477" s="82" t="s">
        <v>16</v>
      </c>
      <c r="F477" s="87" t="str">
        <f>'Process Improvement Methodology'!F169</f>
        <v xml:space="preserve"> </v>
      </c>
      <c r="G477" s="86"/>
    </row>
    <row r="478" spans="1:7" s="76" customFormat="1" ht="6.75" customHeight="1" thickBot="1">
      <c r="A478" s="79"/>
      <c r="B478" s="10"/>
      <c r="C478" s="80"/>
      <c r="D478" s="75"/>
      <c r="F478" s="77"/>
      <c r="G478" s="78"/>
    </row>
    <row r="479" spans="1:7" s="76" customFormat="1" ht="13.5" customHeight="1" thickBot="1">
      <c r="A479" s="79"/>
      <c r="B479" s="10" t="str">
        <f>'Process Improvement Methodology'!B172</f>
        <v>Improvement Milestone: ________________________________</v>
      </c>
      <c r="C479" s="80"/>
      <c r="D479" s="75"/>
      <c r="F479" s="81" t="str">
        <f>'Process Improvement Methodology'!F179</f>
        <v>N/A</v>
      </c>
      <c r="G479" s="78"/>
    </row>
    <row r="480" spans="1:7" ht="6.75" customHeight="1" thickBot="1">
      <c r="A480" s="85"/>
      <c r="G480" s="86"/>
    </row>
    <row r="481" spans="1:7" ht="13.5" thickBot="1">
      <c r="A481" s="85"/>
      <c r="C481" s="82" t="s">
        <v>16</v>
      </c>
      <c r="F481" s="87" t="str">
        <f>'Process Improvement Methodology'!F194</f>
        <v xml:space="preserve"> </v>
      </c>
      <c r="G481" s="86"/>
    </row>
    <row r="482" spans="1:7" s="76" customFormat="1" ht="6.75" customHeight="1" thickBot="1">
      <c r="A482" s="79"/>
      <c r="B482" s="10"/>
      <c r="C482" s="80"/>
      <c r="D482" s="75"/>
      <c r="F482" s="77"/>
      <c r="G482" s="78"/>
    </row>
    <row r="483" spans="1:7" s="76" customFormat="1" ht="13.5" customHeight="1" thickBot="1">
      <c r="A483" s="79"/>
      <c r="B483" s="10" t="str">
        <f>'Process Improvement Methodology'!B197</f>
        <v>Improvement Milestone: ________________________________</v>
      </c>
      <c r="C483" s="80"/>
      <c r="D483" s="75"/>
      <c r="F483" s="81" t="str">
        <f>'Process Improvement Methodology'!F204</f>
        <v>N/A</v>
      </c>
      <c r="G483" s="78"/>
    </row>
    <row r="484" spans="1:7" ht="6.75" customHeight="1" thickBot="1">
      <c r="A484" s="85"/>
      <c r="G484" s="86"/>
    </row>
    <row r="485" spans="1:7" ht="13.5" thickBot="1">
      <c r="A485" s="85"/>
      <c r="C485" s="82" t="s">
        <v>16</v>
      </c>
      <c r="F485" s="87" t="str">
        <f>'Process Improvement Methodology'!F219</f>
        <v xml:space="preserve"> </v>
      </c>
      <c r="G485" s="86"/>
    </row>
    <row r="486" spans="1:7" s="76" customFormat="1" ht="6.75" customHeight="1" thickBot="1">
      <c r="A486" s="79"/>
      <c r="B486" s="10"/>
      <c r="C486" s="80"/>
      <c r="D486" s="75"/>
      <c r="F486" s="77"/>
      <c r="G486" s="78"/>
    </row>
    <row r="487" spans="1:7" s="76" customFormat="1" ht="13.5" customHeight="1" thickBot="1">
      <c r="A487" s="79"/>
      <c r="B487" s="10" t="str">
        <f>'Process Improvement Methodology'!B222</f>
        <v>Improvement Milestone: ________________________________</v>
      </c>
      <c r="C487" s="80"/>
      <c r="D487" s="75"/>
      <c r="F487" s="81" t="str">
        <f>'Process Improvement Methodology'!F229</f>
        <v>N/A</v>
      </c>
      <c r="G487" s="78"/>
    </row>
    <row r="488" spans="1:7" ht="6.75" customHeight="1" thickBot="1">
      <c r="A488" s="85"/>
      <c r="G488" s="86"/>
    </row>
    <row r="489" spans="1:7" ht="13.5" thickBot="1">
      <c r="A489" s="85"/>
      <c r="C489" s="82" t="s">
        <v>16</v>
      </c>
      <c r="F489" s="87" t="str">
        <f>'Process Improvement Methodology'!F244</f>
        <v xml:space="preserve"> </v>
      </c>
      <c r="G489" s="86"/>
    </row>
    <row r="490" spans="1:7" s="76" customFormat="1" ht="6.75" customHeight="1" thickBot="1">
      <c r="A490" s="79"/>
      <c r="B490" s="10"/>
      <c r="C490" s="80"/>
      <c r="D490" s="75"/>
      <c r="F490" s="77"/>
      <c r="G490" s="78"/>
    </row>
    <row r="491" spans="1:7" s="76" customFormat="1" ht="13.5" customHeight="1" thickBot="1">
      <c r="A491" s="79"/>
      <c r="B491" s="10" t="str">
        <f>'Process Improvement Methodology'!B247</f>
        <v>Improvement Milestone: ________________________________</v>
      </c>
      <c r="C491" s="80"/>
      <c r="D491" s="75"/>
      <c r="F491" s="81" t="str">
        <f>'Process Improvement Methodology'!F254</f>
        <v>N/A</v>
      </c>
      <c r="G491" s="78"/>
    </row>
    <row r="492" spans="1:7" ht="6.75" customHeight="1" thickBot="1">
      <c r="A492" s="85"/>
      <c r="G492" s="86"/>
    </row>
    <row r="493" spans="1:7" ht="13.5" thickBot="1">
      <c r="A493" s="85"/>
      <c r="C493" s="82" t="s">
        <v>16</v>
      </c>
      <c r="F493" s="87" t="str">
        <f>'Process Improvement Methodology'!F269</f>
        <v xml:space="preserve"> </v>
      </c>
      <c r="G493" s="86"/>
    </row>
    <row r="494" spans="1:7" ht="13.5" thickBot="1">
      <c r="A494" s="85"/>
      <c r="C494" s="82"/>
      <c r="G494" s="86"/>
    </row>
    <row r="495" spans="1:7" ht="13.5" thickBot="1">
      <c r="A495" s="85"/>
      <c r="B495" s="5" t="s">
        <v>10</v>
      </c>
      <c r="C495" s="82"/>
      <c r="F495" s="88">
        <f>'Process Improvement Methodology'!F18</f>
        <v>0</v>
      </c>
      <c r="G495" s="86"/>
    </row>
    <row r="496" spans="1:7" ht="13.5" thickBot="1">
      <c r="A496" s="85"/>
      <c r="C496" s="82"/>
      <c r="G496" s="86"/>
    </row>
    <row r="497" spans="1:7" ht="13.5" thickBot="1">
      <c r="A497" s="85"/>
      <c r="B497" s="5" t="s">
        <v>70</v>
      </c>
      <c r="C497" s="82"/>
      <c r="F497" s="89">
        <f>SUM(F493,F489,F485,F481,F477,F473,F469,F465,F461,F457)</f>
        <v>0</v>
      </c>
      <c r="G497" s="86"/>
    </row>
    <row r="498" spans="1:7" ht="13.5" thickBot="1">
      <c r="A498" s="85"/>
      <c r="C498" s="82"/>
      <c r="G498" s="86"/>
    </row>
    <row r="499" spans="1:7" ht="13.5" thickBot="1">
      <c r="A499" s="85"/>
      <c r="B499" s="5" t="s">
        <v>71</v>
      </c>
      <c r="C499" s="82"/>
      <c r="F499" s="89">
        <f>COUNT(F493,F489,F485,F481,F477,F473,F469,F465,F461,F457)</f>
        <v>0</v>
      </c>
      <c r="G499" s="86"/>
    </row>
    <row r="500" spans="1:7" ht="13.5" thickBot="1">
      <c r="A500" s="85"/>
      <c r="C500" s="82"/>
      <c r="G500" s="86"/>
    </row>
    <row r="501" spans="1:7" ht="13.5" thickBot="1">
      <c r="A501" s="85"/>
      <c r="B501" s="5" t="s">
        <v>72</v>
      </c>
      <c r="C501" s="82"/>
      <c r="F501" s="90" t="str">
        <f>IF(F499=0," ",F497/F499)</f>
        <v xml:space="preserve"> </v>
      </c>
      <c r="G501" s="86"/>
    </row>
    <row r="502" spans="1:7" ht="13.5" thickBot="1">
      <c r="A502" s="85"/>
      <c r="C502" s="82"/>
      <c r="G502" s="86"/>
    </row>
    <row r="503" spans="1:7" ht="13.5" thickBot="1">
      <c r="A503" s="85"/>
      <c r="B503" s="5" t="s">
        <v>73</v>
      </c>
      <c r="C503" s="82"/>
      <c r="F503" s="88" t="str">
        <f>IF(F499=0," ",F501*F495)</f>
        <v xml:space="preserve"> </v>
      </c>
      <c r="G503" s="86"/>
    </row>
    <row r="504" spans="1:7" ht="13.5" thickBot="1">
      <c r="A504" s="85"/>
      <c r="C504" s="82"/>
      <c r="G504" s="86"/>
    </row>
    <row r="505" spans="1:7" ht="13.5" thickBot="1">
      <c r="A505" s="85"/>
      <c r="B505" s="5" t="s">
        <v>11</v>
      </c>
      <c r="C505" s="82"/>
      <c r="F505" s="91">
        <f>'Process Improvement Methodology'!F20</f>
        <v>0</v>
      </c>
      <c r="G505" s="86"/>
    </row>
    <row r="506" spans="1:7" ht="13.5" thickBot="1">
      <c r="A506" s="85"/>
      <c r="C506" s="82"/>
      <c r="G506" s="86"/>
    </row>
    <row r="507" spans="1:7" ht="13.5" thickBot="1">
      <c r="A507" s="85"/>
      <c r="B507" s="92" t="s">
        <v>74</v>
      </c>
      <c r="C507" s="82"/>
      <c r="F507" s="93" t="str">
        <f>IF(F499=0," ",F503-F505)</f>
        <v xml:space="preserve"> </v>
      </c>
      <c r="G507" s="86"/>
    </row>
    <row r="508" spans="1:7" s="76" customFormat="1" ht="12.75" customHeight="1">
      <c r="A508" s="79"/>
      <c r="B508" s="10"/>
      <c r="C508" s="80"/>
      <c r="D508" s="75"/>
      <c r="F508" s="77"/>
      <c r="G508" s="78"/>
    </row>
    <row r="509" spans="1:7" s="76" customFormat="1" ht="15.75" thickBot="1">
      <c r="A509" s="96" t="s">
        <v>125</v>
      </c>
      <c r="B509" s="63"/>
      <c r="C509" s="63"/>
      <c r="D509" s="75"/>
      <c r="F509" s="77"/>
      <c r="G509" s="78"/>
    </row>
    <row r="510" spans="1:7" s="76" customFormat="1" ht="13.5" customHeight="1" thickBot="1">
      <c r="A510" s="79"/>
      <c r="B510" s="10" t="str">
        <f>'ED Patient Flow'!B22</f>
        <v>Process Milestone: ________________________________</v>
      </c>
      <c r="C510" s="80"/>
      <c r="D510" s="75"/>
      <c r="F510" s="81" t="str">
        <f>'ED Patient Flow'!F29</f>
        <v>N/A</v>
      </c>
      <c r="G510" s="78"/>
    </row>
    <row r="511" spans="1:7" ht="6.75" customHeight="1" thickBot="1">
      <c r="A511" s="85"/>
      <c r="G511" s="86"/>
    </row>
    <row r="512" spans="1:7" ht="13.5" thickBot="1">
      <c r="A512" s="85"/>
      <c r="C512" s="82" t="s">
        <v>16</v>
      </c>
      <c r="F512" s="87" t="str">
        <f>'ED Patient Flow'!F44</f>
        <v xml:space="preserve"> </v>
      </c>
      <c r="G512" s="86"/>
    </row>
    <row r="513" spans="1:7" s="76" customFormat="1" ht="6.75" customHeight="1" thickBot="1">
      <c r="A513" s="79"/>
      <c r="B513" s="10"/>
      <c r="C513" s="80"/>
      <c r="D513" s="75"/>
      <c r="F513" s="77"/>
      <c r="G513" s="78"/>
    </row>
    <row r="514" spans="1:7" s="76" customFormat="1" ht="13.5" customHeight="1" thickBot="1">
      <c r="A514" s="79"/>
      <c r="B514" s="10" t="str">
        <f>'ED Patient Flow'!B47</f>
        <v>Process Milestone: ________________________________</v>
      </c>
      <c r="C514" s="80"/>
      <c r="D514" s="75"/>
      <c r="F514" s="81" t="str">
        <f>'ED Patient Flow'!F54</f>
        <v>N/A</v>
      </c>
      <c r="G514" s="78"/>
    </row>
    <row r="515" spans="1:7" ht="6.75" customHeight="1" thickBot="1">
      <c r="A515" s="85"/>
      <c r="G515" s="86"/>
    </row>
    <row r="516" spans="1:7" ht="13.5" thickBot="1">
      <c r="A516" s="85"/>
      <c r="C516" s="82" t="s">
        <v>16</v>
      </c>
      <c r="F516" s="87" t="str">
        <f>'ED Patient Flow'!F69</f>
        <v xml:space="preserve"> </v>
      </c>
      <c r="G516" s="86"/>
    </row>
    <row r="517" spans="1:7" s="76" customFormat="1" ht="6.75" customHeight="1" thickBot="1">
      <c r="A517" s="79"/>
      <c r="B517" s="10"/>
      <c r="C517" s="80"/>
      <c r="D517" s="75"/>
      <c r="F517" s="77"/>
      <c r="G517" s="78"/>
    </row>
    <row r="518" spans="1:7" s="76" customFormat="1" ht="13.5" customHeight="1" thickBot="1">
      <c r="A518" s="79"/>
      <c r="B518" s="10" t="str">
        <f>'ED Patient Flow'!B72</f>
        <v>Process Milestone: ________________________________</v>
      </c>
      <c r="C518" s="80"/>
      <c r="D518" s="75"/>
      <c r="F518" s="81" t="str">
        <f>'ED Patient Flow'!F79</f>
        <v>N/A</v>
      </c>
      <c r="G518" s="78"/>
    </row>
    <row r="519" spans="1:7" ht="6.75" customHeight="1" thickBot="1">
      <c r="A519" s="85"/>
      <c r="G519" s="86"/>
    </row>
    <row r="520" spans="1:7" ht="13.5" thickBot="1">
      <c r="A520" s="85"/>
      <c r="C520" s="82" t="s">
        <v>16</v>
      </c>
      <c r="F520" s="87" t="str">
        <f>'ED Patient Flow'!F94</f>
        <v xml:space="preserve"> </v>
      </c>
      <c r="G520" s="86"/>
    </row>
    <row r="521" spans="1:7" s="76" customFormat="1" ht="6.75" customHeight="1" thickBot="1">
      <c r="A521" s="79"/>
      <c r="B521" s="10"/>
      <c r="C521" s="80"/>
      <c r="D521" s="75"/>
      <c r="F521" s="77"/>
      <c r="G521" s="78"/>
    </row>
    <row r="522" spans="1:7" s="76" customFormat="1" ht="13.5" customHeight="1" thickBot="1">
      <c r="A522" s="79"/>
      <c r="B522" s="10" t="str">
        <f>'ED Patient Flow'!B97</f>
        <v>Process Milestone: ________________________________</v>
      </c>
      <c r="C522" s="80"/>
      <c r="D522" s="75"/>
      <c r="F522" s="81" t="str">
        <f>'ED Patient Flow'!F104</f>
        <v>N/A</v>
      </c>
      <c r="G522" s="78"/>
    </row>
    <row r="523" spans="1:7" ht="6.75" customHeight="1" thickBot="1">
      <c r="A523" s="85"/>
      <c r="G523" s="86"/>
    </row>
    <row r="524" spans="1:7" ht="13.5" thickBot="1">
      <c r="A524" s="85"/>
      <c r="C524" s="82" t="s">
        <v>16</v>
      </c>
      <c r="F524" s="87" t="str">
        <f>'ED Patient Flow'!F119</f>
        <v xml:space="preserve"> </v>
      </c>
      <c r="G524" s="86"/>
    </row>
    <row r="525" spans="1:7" s="76" customFormat="1" ht="6.75" customHeight="1" thickBot="1">
      <c r="A525" s="79"/>
      <c r="B525" s="10"/>
      <c r="C525" s="80"/>
      <c r="D525" s="75"/>
      <c r="F525" s="77"/>
      <c r="G525" s="78"/>
    </row>
    <row r="526" spans="1:7" s="76" customFormat="1" ht="13.5" customHeight="1" thickBot="1">
      <c r="A526" s="79"/>
      <c r="B526" s="10" t="str">
        <f>'ED Patient Flow'!B122</f>
        <v>Process Milestone: ________________________________</v>
      </c>
      <c r="C526" s="80"/>
      <c r="D526" s="75"/>
      <c r="F526" s="81" t="str">
        <f>'ED Patient Flow'!F129</f>
        <v>N/A</v>
      </c>
      <c r="G526" s="78"/>
    </row>
    <row r="527" spans="1:7" ht="6.75" customHeight="1" thickBot="1">
      <c r="A527" s="85"/>
      <c r="G527" s="86"/>
    </row>
    <row r="528" spans="1:7" ht="13.5" thickBot="1">
      <c r="A528" s="85"/>
      <c r="C528" s="82" t="s">
        <v>16</v>
      </c>
      <c r="F528" s="87" t="str">
        <f>'ED Patient Flow'!F144</f>
        <v xml:space="preserve"> </v>
      </c>
      <c r="G528" s="86"/>
    </row>
    <row r="529" spans="1:7" s="76" customFormat="1" ht="6.75" customHeight="1" thickBot="1">
      <c r="A529" s="79"/>
      <c r="B529" s="10"/>
      <c r="C529" s="80"/>
      <c r="D529" s="75"/>
      <c r="F529" s="77"/>
      <c r="G529" s="78"/>
    </row>
    <row r="530" spans="1:7" s="76" customFormat="1" ht="13.5" customHeight="1" thickBot="1">
      <c r="A530" s="79"/>
      <c r="B530" s="10" t="str">
        <f>'ED Patient Flow'!B147</f>
        <v>Improvement Milestone: ________________________________</v>
      </c>
      <c r="C530" s="80"/>
      <c r="D530" s="75"/>
      <c r="F530" s="81" t="str">
        <f>'ED Patient Flow'!F154</f>
        <v>N/A</v>
      </c>
      <c r="G530" s="78"/>
    </row>
    <row r="531" spans="1:7" ht="6.75" customHeight="1" thickBot="1">
      <c r="A531" s="85"/>
      <c r="G531" s="86"/>
    </row>
    <row r="532" spans="1:7" ht="13.5" thickBot="1">
      <c r="A532" s="85"/>
      <c r="C532" s="82" t="s">
        <v>16</v>
      </c>
      <c r="F532" s="87" t="str">
        <f>'ED Patient Flow'!F169</f>
        <v xml:space="preserve"> </v>
      </c>
      <c r="G532" s="86"/>
    </row>
    <row r="533" spans="1:7" s="76" customFormat="1" ht="6.75" customHeight="1" thickBot="1">
      <c r="A533" s="79"/>
      <c r="B533" s="10"/>
      <c r="C533" s="80"/>
      <c r="D533" s="75"/>
      <c r="F533" s="77"/>
      <c r="G533" s="78"/>
    </row>
    <row r="534" spans="1:7" s="76" customFormat="1" ht="13.5" customHeight="1" thickBot="1">
      <c r="A534" s="79"/>
      <c r="B534" s="10" t="str">
        <f>'ED Patient Flow'!B172</f>
        <v>Improvement Milestone: ________________________________</v>
      </c>
      <c r="C534" s="80"/>
      <c r="D534" s="75"/>
      <c r="F534" s="81" t="str">
        <f>'ED Patient Flow'!F179</f>
        <v>N/A</v>
      </c>
      <c r="G534" s="78"/>
    </row>
    <row r="535" spans="1:7" ht="6.75" customHeight="1" thickBot="1">
      <c r="A535" s="85"/>
      <c r="G535" s="86"/>
    </row>
    <row r="536" spans="1:7" ht="13.5" thickBot="1">
      <c r="A536" s="85"/>
      <c r="C536" s="82" t="s">
        <v>16</v>
      </c>
      <c r="F536" s="87" t="str">
        <f>'ED Patient Flow'!F194</f>
        <v xml:space="preserve"> </v>
      </c>
      <c r="G536" s="86"/>
    </row>
    <row r="537" spans="1:7" s="76" customFormat="1" ht="6.75" customHeight="1" thickBot="1">
      <c r="A537" s="79"/>
      <c r="B537" s="10"/>
      <c r="C537" s="80"/>
      <c r="D537" s="75"/>
      <c r="F537" s="77"/>
      <c r="G537" s="78"/>
    </row>
    <row r="538" spans="1:7" s="76" customFormat="1" ht="13.5" customHeight="1" thickBot="1">
      <c r="A538" s="79"/>
      <c r="B538" s="10" t="str">
        <f>'ED Patient Flow'!B197</f>
        <v>Improvement Milestone: ________________________________</v>
      </c>
      <c r="C538" s="80"/>
      <c r="D538" s="75"/>
      <c r="F538" s="81" t="str">
        <f>'ED Patient Flow'!F204</f>
        <v>N/A</v>
      </c>
      <c r="G538" s="78"/>
    </row>
    <row r="539" spans="1:7" ht="6.75" customHeight="1" thickBot="1">
      <c r="A539" s="85"/>
      <c r="G539" s="86"/>
    </row>
    <row r="540" spans="1:7" ht="13.5" thickBot="1">
      <c r="A540" s="85"/>
      <c r="C540" s="82" t="s">
        <v>16</v>
      </c>
      <c r="F540" s="87" t="str">
        <f>'ED Patient Flow'!F219</f>
        <v xml:space="preserve"> </v>
      </c>
      <c r="G540" s="86"/>
    </row>
    <row r="541" spans="1:7" s="76" customFormat="1" ht="6.75" customHeight="1" thickBot="1">
      <c r="A541" s="79"/>
      <c r="B541" s="10"/>
      <c r="C541" s="80"/>
      <c r="D541" s="75"/>
      <c r="F541" s="77"/>
      <c r="G541" s="78"/>
    </row>
    <row r="542" spans="1:7" s="76" customFormat="1" ht="13.5" customHeight="1" thickBot="1">
      <c r="A542" s="79"/>
      <c r="B542" s="10" t="str">
        <f>'ED Patient Flow'!B222</f>
        <v>Improvement Milestone: ________________________________</v>
      </c>
      <c r="C542" s="80"/>
      <c r="D542" s="75"/>
      <c r="F542" s="81" t="str">
        <f>'ED Patient Flow'!F229</f>
        <v>N/A</v>
      </c>
      <c r="G542" s="78"/>
    </row>
    <row r="543" spans="1:7" ht="6.75" customHeight="1" thickBot="1">
      <c r="A543" s="85"/>
      <c r="G543" s="86"/>
    </row>
    <row r="544" spans="1:7" ht="13.5" thickBot="1">
      <c r="A544" s="85"/>
      <c r="C544" s="82" t="s">
        <v>16</v>
      </c>
      <c r="F544" s="87" t="str">
        <f>'ED Patient Flow'!F244</f>
        <v xml:space="preserve"> </v>
      </c>
      <c r="G544" s="86"/>
    </row>
    <row r="545" spans="1:7" s="76" customFormat="1" ht="6.75" customHeight="1" thickBot="1">
      <c r="A545" s="79"/>
      <c r="B545" s="10"/>
      <c r="C545" s="80"/>
      <c r="D545" s="75"/>
      <c r="F545" s="77"/>
      <c r="G545" s="78"/>
    </row>
    <row r="546" spans="1:7" s="76" customFormat="1" ht="13.5" customHeight="1" thickBot="1">
      <c r="A546" s="79"/>
      <c r="B546" s="10" t="str">
        <f>'ED Patient Flow'!B247</f>
        <v>Improvement Milestone: ________________________________</v>
      </c>
      <c r="C546" s="80"/>
      <c r="D546" s="75"/>
      <c r="F546" s="81" t="str">
        <f>'ED Patient Flow'!F254</f>
        <v>N/A</v>
      </c>
      <c r="G546" s="78"/>
    </row>
    <row r="547" spans="1:7" ht="6.75" customHeight="1" thickBot="1">
      <c r="A547" s="85"/>
      <c r="G547" s="86"/>
    </row>
    <row r="548" spans="1:7" ht="13.5" thickBot="1">
      <c r="A548" s="85"/>
      <c r="C548" s="82" t="s">
        <v>16</v>
      </c>
      <c r="F548" s="87" t="str">
        <f>'ED Patient Flow'!F269</f>
        <v xml:space="preserve"> </v>
      </c>
      <c r="G548" s="86"/>
    </row>
    <row r="549" spans="1:7" ht="13.5" thickBot="1">
      <c r="A549" s="85"/>
      <c r="C549" s="82"/>
      <c r="G549" s="86"/>
    </row>
    <row r="550" spans="1:7" ht="13.5" thickBot="1">
      <c r="A550" s="85"/>
      <c r="B550" s="5" t="s">
        <v>10</v>
      </c>
      <c r="C550" s="82"/>
      <c r="F550" s="88">
        <f>'ED Patient Flow'!F18</f>
        <v>0</v>
      </c>
      <c r="G550" s="86"/>
    </row>
    <row r="551" spans="1:7" ht="13.5" thickBot="1">
      <c r="A551" s="85"/>
      <c r="C551" s="82"/>
      <c r="G551" s="86"/>
    </row>
    <row r="552" spans="1:7" ht="13.5" thickBot="1">
      <c r="A552" s="85"/>
      <c r="B552" s="5" t="s">
        <v>70</v>
      </c>
      <c r="C552" s="82"/>
      <c r="F552" s="89">
        <f>SUM(F548,F544,F540,F536,F532,F528,F524,F520,F516,F512)</f>
        <v>0</v>
      </c>
      <c r="G552" s="86"/>
    </row>
    <row r="553" spans="1:7" ht="13.5" thickBot="1">
      <c r="A553" s="85"/>
      <c r="C553" s="82"/>
      <c r="G553" s="86"/>
    </row>
    <row r="554" spans="1:7" ht="13.5" thickBot="1">
      <c r="A554" s="85"/>
      <c r="B554" s="5" t="s">
        <v>71</v>
      </c>
      <c r="C554" s="82"/>
      <c r="F554" s="89">
        <f>COUNT(F548,F544,F540,F536,F532,F528,F524,F520,F516,F512)</f>
        <v>0</v>
      </c>
      <c r="G554" s="86"/>
    </row>
    <row r="555" spans="1:7" ht="13.5" thickBot="1">
      <c r="A555" s="85"/>
      <c r="C555" s="82"/>
      <c r="G555" s="86"/>
    </row>
    <row r="556" spans="1:7" ht="13.5" thickBot="1">
      <c r="A556" s="85"/>
      <c r="B556" s="5" t="s">
        <v>72</v>
      </c>
      <c r="C556" s="82"/>
      <c r="F556" s="90" t="str">
        <f>IF(F554=0," ",F552/F554)</f>
        <v xml:space="preserve"> </v>
      </c>
      <c r="G556" s="86"/>
    </row>
    <row r="557" spans="1:7" ht="13.5" thickBot="1">
      <c r="A557" s="85"/>
      <c r="C557" s="82"/>
      <c r="G557" s="86"/>
    </row>
    <row r="558" spans="1:7" ht="13.5" thickBot="1">
      <c r="A558" s="85"/>
      <c r="B558" s="5" t="s">
        <v>73</v>
      </c>
      <c r="C558" s="82"/>
      <c r="F558" s="88" t="str">
        <f>IF(F554=0," ",F556*F550)</f>
        <v xml:space="preserve"> </v>
      </c>
      <c r="G558" s="86"/>
    </row>
    <row r="559" spans="1:7" ht="13.5" thickBot="1">
      <c r="A559" s="85"/>
      <c r="C559" s="82"/>
      <c r="G559" s="86"/>
    </row>
    <row r="560" spans="1:7" ht="13.5" thickBot="1">
      <c r="A560" s="85"/>
      <c r="B560" s="5" t="s">
        <v>11</v>
      </c>
      <c r="C560" s="82"/>
      <c r="F560" s="91">
        <f>'ED Patient Flow'!F20</f>
        <v>0</v>
      </c>
      <c r="G560" s="86"/>
    </row>
    <row r="561" spans="1:7" ht="13.5" thickBot="1">
      <c r="A561" s="85"/>
      <c r="C561" s="82"/>
      <c r="G561" s="86"/>
    </row>
    <row r="562" spans="1:7" ht="13.5" thickBot="1">
      <c r="A562" s="85"/>
      <c r="B562" s="92" t="s">
        <v>74</v>
      </c>
      <c r="C562" s="82"/>
      <c r="F562" s="93" t="str">
        <f>IF(F554=0," ",F558-F560)</f>
        <v xml:space="preserve"> </v>
      </c>
      <c r="G562" s="86"/>
    </row>
    <row r="563" spans="1:7" s="76" customFormat="1" ht="12.75" customHeight="1">
      <c r="A563" s="79"/>
      <c r="B563" s="10"/>
      <c r="C563" s="80"/>
      <c r="D563" s="75"/>
      <c r="F563" s="77"/>
      <c r="G563" s="78"/>
    </row>
    <row r="564" spans="1:7" s="76" customFormat="1" ht="15.75" thickBot="1">
      <c r="A564" s="96" t="s">
        <v>126</v>
      </c>
      <c r="B564" s="63"/>
      <c r="C564" s="63"/>
      <c r="D564" s="75"/>
      <c r="F564" s="77"/>
      <c r="G564" s="78"/>
    </row>
    <row r="565" spans="1:7" s="76" customFormat="1" ht="13.5" customHeight="1" thickBot="1">
      <c r="A565" s="79"/>
      <c r="B565" s="10" t="str">
        <f>'Use Palliative Care Programs'!B22</f>
        <v>Process Milestone: ________________________________</v>
      </c>
      <c r="C565" s="80"/>
      <c r="D565" s="75"/>
      <c r="F565" s="81" t="str">
        <f>'Use Palliative Care Programs'!F29</f>
        <v>N/A</v>
      </c>
      <c r="G565" s="78"/>
    </row>
    <row r="566" spans="1:7" ht="6.75" customHeight="1" thickBot="1">
      <c r="A566" s="85"/>
      <c r="G566" s="86"/>
    </row>
    <row r="567" spans="1:7" ht="13.5" thickBot="1">
      <c r="A567" s="85"/>
      <c r="C567" s="82" t="s">
        <v>16</v>
      </c>
      <c r="F567" s="87" t="str">
        <f>'Use Palliative Care Programs'!F44</f>
        <v xml:space="preserve"> </v>
      </c>
      <c r="G567" s="86"/>
    </row>
    <row r="568" spans="1:7" s="76" customFormat="1" ht="6.75" customHeight="1" thickBot="1">
      <c r="A568" s="79"/>
      <c r="B568" s="10"/>
      <c r="C568" s="80"/>
      <c r="D568" s="75"/>
      <c r="F568" s="77"/>
      <c r="G568" s="78"/>
    </row>
    <row r="569" spans="1:7" s="76" customFormat="1" ht="13.5" customHeight="1" thickBot="1">
      <c r="A569" s="79"/>
      <c r="B569" s="10" t="str">
        <f>'Use Palliative Care Programs'!B47</f>
        <v>Process Milestone: ________________________________</v>
      </c>
      <c r="C569" s="80"/>
      <c r="D569" s="75"/>
      <c r="F569" s="81" t="str">
        <f>'Use Palliative Care Programs'!F54</f>
        <v>N/A</v>
      </c>
      <c r="G569" s="78"/>
    </row>
    <row r="570" spans="1:7" ht="6.75" customHeight="1" thickBot="1">
      <c r="A570" s="85"/>
      <c r="G570" s="86"/>
    </row>
    <row r="571" spans="1:7" ht="13.5" thickBot="1">
      <c r="A571" s="85"/>
      <c r="C571" s="82" t="s">
        <v>16</v>
      </c>
      <c r="F571" s="87" t="str">
        <f>'Use Palliative Care Programs'!F69</f>
        <v xml:space="preserve"> </v>
      </c>
      <c r="G571" s="86"/>
    </row>
    <row r="572" spans="1:7" s="76" customFormat="1" ht="6.75" customHeight="1" thickBot="1">
      <c r="A572" s="79"/>
      <c r="B572" s="10"/>
      <c r="C572" s="80"/>
      <c r="D572" s="75"/>
      <c r="F572" s="77"/>
      <c r="G572" s="78"/>
    </row>
    <row r="573" spans="1:7" s="76" customFormat="1" ht="13.5" customHeight="1" thickBot="1">
      <c r="A573" s="79"/>
      <c r="B573" s="10" t="str">
        <f>'Use Palliative Care Programs'!B72</f>
        <v>Process Milestone: ________________________________</v>
      </c>
      <c r="C573" s="80"/>
      <c r="D573" s="75"/>
      <c r="F573" s="81" t="str">
        <f>'Use Palliative Care Programs'!F79</f>
        <v>N/A</v>
      </c>
      <c r="G573" s="78"/>
    </row>
    <row r="574" spans="1:7" ht="6.75" customHeight="1" thickBot="1">
      <c r="A574" s="85"/>
      <c r="G574" s="86"/>
    </row>
    <row r="575" spans="1:7" ht="13.5" thickBot="1">
      <c r="A575" s="85"/>
      <c r="C575" s="82" t="s">
        <v>16</v>
      </c>
      <c r="F575" s="87" t="str">
        <f>'Use Palliative Care Programs'!F94</f>
        <v xml:space="preserve"> </v>
      </c>
      <c r="G575" s="86"/>
    </row>
    <row r="576" spans="1:7" s="76" customFormat="1" ht="6.75" customHeight="1" thickBot="1">
      <c r="A576" s="79"/>
      <c r="B576" s="10"/>
      <c r="C576" s="80"/>
      <c r="D576" s="75"/>
      <c r="F576" s="77"/>
      <c r="G576" s="78"/>
    </row>
    <row r="577" spans="1:7" s="76" customFormat="1" ht="13.5" customHeight="1" thickBot="1">
      <c r="A577" s="79"/>
      <c r="B577" s="10" t="str">
        <f>'Use Palliative Care Programs'!B97</f>
        <v>Process Milestone: ________________________________</v>
      </c>
      <c r="C577" s="80"/>
      <c r="D577" s="75"/>
      <c r="F577" s="81" t="str">
        <f>'Use Palliative Care Programs'!F104</f>
        <v>N/A</v>
      </c>
      <c r="G577" s="78"/>
    </row>
    <row r="578" spans="1:7" ht="6.75" customHeight="1" thickBot="1">
      <c r="A578" s="85"/>
      <c r="G578" s="86"/>
    </row>
    <row r="579" spans="1:7" ht="13.5" thickBot="1">
      <c r="A579" s="85"/>
      <c r="C579" s="82" t="s">
        <v>16</v>
      </c>
      <c r="F579" s="87" t="str">
        <f>'Use Palliative Care Programs'!F119</f>
        <v xml:space="preserve"> </v>
      </c>
      <c r="G579" s="86"/>
    </row>
    <row r="580" spans="1:7" s="76" customFormat="1" ht="6.75" customHeight="1" thickBot="1">
      <c r="A580" s="79"/>
      <c r="B580" s="10"/>
      <c r="C580" s="80"/>
      <c r="D580" s="75"/>
      <c r="F580" s="77"/>
      <c r="G580" s="78"/>
    </row>
    <row r="581" spans="1:7" s="76" customFormat="1" ht="13.5" customHeight="1" thickBot="1">
      <c r="A581" s="79"/>
      <c r="B581" s="10" t="str">
        <f>'Use Palliative Care Programs'!B122</f>
        <v>Process Milestone: ________________________________</v>
      </c>
      <c r="C581" s="80"/>
      <c r="D581" s="75"/>
      <c r="F581" s="81" t="str">
        <f>'Use Palliative Care Programs'!F129</f>
        <v>N/A</v>
      </c>
      <c r="G581" s="78"/>
    </row>
    <row r="582" spans="1:7" ht="6.75" customHeight="1" thickBot="1">
      <c r="A582" s="85"/>
      <c r="G582" s="86"/>
    </row>
    <row r="583" spans="1:7" ht="13.5" thickBot="1">
      <c r="A583" s="85"/>
      <c r="C583" s="82" t="s">
        <v>16</v>
      </c>
      <c r="F583" s="87" t="str">
        <f>'Use Palliative Care Programs'!F144</f>
        <v xml:space="preserve"> </v>
      </c>
      <c r="G583" s="86"/>
    </row>
    <row r="584" spans="1:7" s="76" customFormat="1" ht="6.75" customHeight="1" thickBot="1">
      <c r="A584" s="79"/>
      <c r="B584" s="10"/>
      <c r="C584" s="80"/>
      <c r="D584" s="75"/>
      <c r="F584" s="77"/>
      <c r="G584" s="78"/>
    </row>
    <row r="585" spans="1:7" s="76" customFormat="1" ht="13.5" customHeight="1" thickBot="1">
      <c r="A585" s="79"/>
      <c r="B585" s="10" t="str">
        <f>'Use Palliative Care Programs'!B147</f>
        <v>Improvement Milestone: ________________________________</v>
      </c>
      <c r="C585" s="80"/>
      <c r="D585" s="75"/>
      <c r="F585" s="81" t="str">
        <f>'Use Palliative Care Programs'!F154</f>
        <v>N/A</v>
      </c>
      <c r="G585" s="78"/>
    </row>
    <row r="586" spans="1:7" ht="6.75" customHeight="1" thickBot="1">
      <c r="A586" s="85"/>
      <c r="G586" s="86"/>
    </row>
    <row r="587" spans="1:7" ht="13.5" thickBot="1">
      <c r="A587" s="85"/>
      <c r="C587" s="82" t="s">
        <v>16</v>
      </c>
      <c r="F587" s="87" t="str">
        <f>'Use Palliative Care Programs'!F169</f>
        <v xml:space="preserve"> </v>
      </c>
      <c r="G587" s="86"/>
    </row>
    <row r="588" spans="1:7" s="76" customFormat="1" ht="6.75" customHeight="1" thickBot="1">
      <c r="A588" s="79"/>
      <c r="B588" s="10"/>
      <c r="C588" s="80"/>
      <c r="D588" s="75"/>
      <c r="F588" s="77"/>
      <c r="G588" s="78"/>
    </row>
    <row r="589" spans="1:7" s="76" customFormat="1" ht="13.5" customHeight="1" thickBot="1">
      <c r="A589" s="79"/>
      <c r="B589" s="10" t="str">
        <f>'Use Palliative Care Programs'!B172</f>
        <v>Improvement Milestone: ________________________________</v>
      </c>
      <c r="C589" s="80"/>
      <c r="D589" s="75"/>
      <c r="F589" s="81" t="str">
        <f>'Use Palliative Care Programs'!F179</f>
        <v>N/A</v>
      </c>
      <c r="G589" s="78"/>
    </row>
    <row r="590" spans="1:7" ht="6.75" customHeight="1" thickBot="1">
      <c r="A590" s="85"/>
      <c r="G590" s="86"/>
    </row>
    <row r="591" spans="1:7" ht="13.5" thickBot="1">
      <c r="A591" s="85"/>
      <c r="C591" s="82" t="s">
        <v>16</v>
      </c>
      <c r="F591" s="87" t="str">
        <f>'Use Palliative Care Programs'!F194</f>
        <v xml:space="preserve"> </v>
      </c>
      <c r="G591" s="86"/>
    </row>
    <row r="592" spans="1:7" s="76" customFormat="1" ht="6.75" customHeight="1" thickBot="1">
      <c r="A592" s="79"/>
      <c r="B592" s="10"/>
      <c r="C592" s="80"/>
      <c r="D592" s="75"/>
      <c r="F592" s="77"/>
      <c r="G592" s="78"/>
    </row>
    <row r="593" spans="1:7" s="76" customFormat="1" ht="13.5" customHeight="1" thickBot="1">
      <c r="A593" s="79"/>
      <c r="B593" s="10" t="str">
        <f>'Use Palliative Care Programs'!B197</f>
        <v>Improvement Milestone: ________________________________</v>
      </c>
      <c r="C593" s="80"/>
      <c r="D593" s="75"/>
      <c r="F593" s="81" t="str">
        <f>'Use Palliative Care Programs'!F204</f>
        <v>N/A</v>
      </c>
      <c r="G593" s="78"/>
    </row>
    <row r="594" spans="1:7" ht="6.75" customHeight="1" thickBot="1">
      <c r="A594" s="85"/>
      <c r="G594" s="86"/>
    </row>
    <row r="595" spans="1:7" ht="13.5" thickBot="1">
      <c r="A595" s="85"/>
      <c r="C595" s="82" t="s">
        <v>16</v>
      </c>
      <c r="F595" s="87" t="str">
        <f>'Use Palliative Care Programs'!F219</f>
        <v xml:space="preserve"> </v>
      </c>
      <c r="G595" s="86"/>
    </row>
    <row r="596" spans="1:7" s="76" customFormat="1" ht="6.75" customHeight="1" thickBot="1">
      <c r="A596" s="79"/>
      <c r="B596" s="10"/>
      <c r="C596" s="80"/>
      <c r="D596" s="75"/>
      <c r="F596" s="77"/>
      <c r="G596" s="78"/>
    </row>
    <row r="597" spans="1:7" s="76" customFormat="1" ht="13.5" customHeight="1" thickBot="1">
      <c r="A597" s="79"/>
      <c r="B597" s="10" t="str">
        <f>'Use Palliative Care Programs'!B222</f>
        <v>Improvement Milestone: ________________________________</v>
      </c>
      <c r="C597" s="80"/>
      <c r="D597" s="75"/>
      <c r="F597" s="81" t="str">
        <f>'Use Palliative Care Programs'!F229</f>
        <v>N/A</v>
      </c>
      <c r="G597" s="78"/>
    </row>
    <row r="598" spans="1:7" ht="6.75" customHeight="1" thickBot="1">
      <c r="A598" s="85"/>
      <c r="G598" s="86"/>
    </row>
    <row r="599" spans="1:7" ht="13.5" thickBot="1">
      <c r="A599" s="85"/>
      <c r="C599" s="82" t="s">
        <v>16</v>
      </c>
      <c r="F599" s="87" t="str">
        <f>'Use Palliative Care Programs'!F244</f>
        <v xml:space="preserve"> </v>
      </c>
      <c r="G599" s="86"/>
    </row>
    <row r="600" spans="1:7" s="76" customFormat="1" ht="6.75" customHeight="1" thickBot="1">
      <c r="A600" s="79"/>
      <c r="B600" s="10"/>
      <c r="C600" s="80"/>
      <c r="D600" s="75"/>
      <c r="F600" s="77"/>
      <c r="G600" s="78"/>
    </row>
    <row r="601" spans="1:7" s="76" customFormat="1" ht="13.5" customHeight="1" thickBot="1">
      <c r="A601" s="79"/>
      <c r="B601" s="10" t="str">
        <f>'Use Palliative Care Programs'!B247</f>
        <v>Improvement Milestone: ________________________________</v>
      </c>
      <c r="C601" s="80"/>
      <c r="D601" s="75"/>
      <c r="F601" s="81" t="str">
        <f>'Use Palliative Care Programs'!F254</f>
        <v>N/A</v>
      </c>
      <c r="G601" s="78"/>
    </row>
    <row r="602" spans="1:7" ht="6.75" customHeight="1" thickBot="1">
      <c r="A602" s="85"/>
      <c r="G602" s="86"/>
    </row>
    <row r="603" spans="1:7" ht="13.5" thickBot="1">
      <c r="A603" s="85"/>
      <c r="C603" s="82" t="s">
        <v>16</v>
      </c>
      <c r="F603" s="87" t="str">
        <f>'Use Palliative Care Programs'!F269</f>
        <v xml:space="preserve"> </v>
      </c>
      <c r="G603" s="86"/>
    </row>
    <row r="604" spans="1:7" ht="13.5" thickBot="1">
      <c r="A604" s="85"/>
      <c r="C604" s="82"/>
      <c r="G604" s="86"/>
    </row>
    <row r="605" spans="1:7" ht="13.5" thickBot="1">
      <c r="A605" s="85"/>
      <c r="B605" s="5" t="s">
        <v>10</v>
      </c>
      <c r="C605" s="82"/>
      <c r="F605" s="88">
        <f>'Use Palliative Care Programs'!F18</f>
        <v>0</v>
      </c>
      <c r="G605" s="86"/>
    </row>
    <row r="606" spans="1:7" ht="13.5" thickBot="1">
      <c r="A606" s="85"/>
      <c r="C606" s="82"/>
      <c r="G606" s="86"/>
    </row>
    <row r="607" spans="1:7" ht="13.5" thickBot="1">
      <c r="A607" s="85"/>
      <c r="B607" s="5" t="s">
        <v>70</v>
      </c>
      <c r="C607" s="82"/>
      <c r="F607" s="89">
        <f>SUM(F603,F599,F595,F591,F587,F583,F579,F575,F571,F567)</f>
        <v>0</v>
      </c>
      <c r="G607" s="86"/>
    </row>
    <row r="608" spans="1:7" ht="13.5" thickBot="1">
      <c r="A608" s="85"/>
      <c r="C608" s="82"/>
      <c r="G608" s="86"/>
    </row>
    <row r="609" spans="1:7" ht="13.5" thickBot="1">
      <c r="A609" s="85"/>
      <c r="B609" s="5" t="s">
        <v>71</v>
      </c>
      <c r="C609" s="82"/>
      <c r="F609" s="89">
        <f>COUNT(F603,F599,F595,F591,F587,F583,F579,F575,F571,F567)</f>
        <v>0</v>
      </c>
      <c r="G609" s="86"/>
    </row>
    <row r="610" spans="1:7" ht="13.5" thickBot="1">
      <c r="A610" s="85"/>
      <c r="C610" s="82"/>
      <c r="G610" s="86"/>
    </row>
    <row r="611" spans="1:7" ht="13.5" thickBot="1">
      <c r="A611" s="85"/>
      <c r="B611" s="5" t="s">
        <v>72</v>
      </c>
      <c r="C611" s="82"/>
      <c r="F611" s="90" t="str">
        <f>IF(F609=0," ",F607/F609)</f>
        <v xml:space="preserve"> </v>
      </c>
      <c r="G611" s="86"/>
    </row>
    <row r="612" spans="1:7" ht="13.5" thickBot="1">
      <c r="A612" s="85"/>
      <c r="C612" s="82"/>
      <c r="G612" s="86"/>
    </row>
    <row r="613" spans="1:7" ht="13.5" thickBot="1">
      <c r="A613" s="85"/>
      <c r="B613" s="5" t="s">
        <v>73</v>
      </c>
      <c r="C613" s="82"/>
      <c r="F613" s="88" t="str">
        <f>IF(F609=0," ",F611*F605)</f>
        <v xml:space="preserve"> </v>
      </c>
      <c r="G613" s="86"/>
    </row>
    <row r="614" spans="1:7" ht="13.5" thickBot="1">
      <c r="A614" s="85"/>
      <c r="C614" s="82"/>
      <c r="G614" s="86"/>
    </row>
    <row r="615" spans="1:7" ht="13.5" thickBot="1">
      <c r="A615" s="85"/>
      <c r="B615" s="5" t="s">
        <v>11</v>
      </c>
      <c r="C615" s="82"/>
      <c r="F615" s="91">
        <f>'Use Palliative Care Programs'!F20</f>
        <v>0</v>
      </c>
      <c r="G615" s="86"/>
    </row>
    <row r="616" spans="1:7" ht="13.5" thickBot="1">
      <c r="A616" s="85"/>
      <c r="C616" s="82"/>
      <c r="G616" s="86"/>
    </row>
    <row r="617" spans="1:7" ht="13.5" thickBot="1">
      <c r="A617" s="85"/>
      <c r="B617" s="92" t="s">
        <v>74</v>
      </c>
      <c r="C617" s="82"/>
      <c r="F617" s="93" t="str">
        <f>IF(F609=0," ",F613-F615)</f>
        <v xml:space="preserve"> </v>
      </c>
      <c r="G617" s="86"/>
    </row>
    <row r="618" spans="1:7" s="76" customFormat="1" ht="12.75" customHeight="1">
      <c r="A618" s="79"/>
      <c r="B618" s="10"/>
      <c r="C618" s="80"/>
      <c r="D618" s="75"/>
      <c r="F618" s="77"/>
      <c r="G618" s="78"/>
    </row>
    <row r="619" spans="1:7" s="76" customFormat="1" ht="15.75" thickBot="1">
      <c r="A619" s="96" t="s">
        <v>127</v>
      </c>
      <c r="B619" s="63"/>
      <c r="C619" s="63"/>
      <c r="D619" s="75"/>
      <c r="F619" s="77"/>
      <c r="G619" s="78"/>
    </row>
    <row r="620" spans="1:7" s="76" customFormat="1" ht="13.5" customHeight="1" thickBot="1">
      <c r="A620" s="79"/>
      <c r="B620" s="10" t="str">
        <f>'Conduct Medication Management'!B22</f>
        <v>Process Milestone: ________________________________</v>
      </c>
      <c r="C620" s="80"/>
      <c r="D620" s="75"/>
      <c r="F620" s="81" t="str">
        <f>'Conduct Medication Management'!F29</f>
        <v>N/A</v>
      </c>
      <c r="G620" s="78"/>
    </row>
    <row r="621" spans="1:7" ht="6.75" customHeight="1" thickBot="1">
      <c r="A621" s="85"/>
      <c r="G621" s="86"/>
    </row>
    <row r="622" spans="1:7" ht="13.5" thickBot="1">
      <c r="A622" s="85"/>
      <c r="C622" s="82" t="s">
        <v>16</v>
      </c>
      <c r="F622" s="87" t="str">
        <f>'Conduct Medication Management'!F44</f>
        <v xml:space="preserve"> </v>
      </c>
      <c r="G622" s="86"/>
    </row>
    <row r="623" spans="1:7" s="76" customFormat="1" ht="6.75" customHeight="1" thickBot="1">
      <c r="A623" s="79"/>
      <c r="B623" s="10"/>
      <c r="C623" s="80"/>
      <c r="D623" s="75"/>
      <c r="F623" s="77"/>
      <c r="G623" s="78"/>
    </row>
    <row r="624" spans="1:7" s="76" customFormat="1" ht="13.5" customHeight="1" thickBot="1">
      <c r="A624" s="79"/>
      <c r="B624" s="10" t="str">
        <f>'Conduct Medication Management'!B47</f>
        <v>Process Milestone: ________________________________</v>
      </c>
      <c r="C624" s="80"/>
      <c r="D624" s="75"/>
      <c r="F624" s="81" t="str">
        <f>'Conduct Medication Management'!F54</f>
        <v>N/A</v>
      </c>
      <c r="G624" s="78"/>
    </row>
    <row r="625" spans="1:7" ht="6.75" customHeight="1" thickBot="1">
      <c r="A625" s="85"/>
      <c r="G625" s="86"/>
    </row>
    <row r="626" spans="1:7" ht="13.5" thickBot="1">
      <c r="A626" s="85"/>
      <c r="C626" s="82" t="s">
        <v>16</v>
      </c>
      <c r="F626" s="87" t="str">
        <f>'Conduct Medication Management'!F69</f>
        <v xml:space="preserve"> </v>
      </c>
      <c r="G626" s="86"/>
    </row>
    <row r="627" spans="1:7" s="76" customFormat="1" ht="6.75" customHeight="1" thickBot="1">
      <c r="A627" s="79"/>
      <c r="B627" s="10"/>
      <c r="C627" s="80"/>
      <c r="D627" s="75"/>
      <c r="F627" s="77"/>
      <c r="G627" s="78"/>
    </row>
    <row r="628" spans="1:7" s="76" customFormat="1" ht="13.5" customHeight="1" thickBot="1">
      <c r="A628" s="79"/>
      <c r="B628" s="10" t="str">
        <f>'Conduct Medication Management'!B72</f>
        <v>Process Milestone: ________________________________</v>
      </c>
      <c r="C628" s="80"/>
      <c r="D628" s="75"/>
      <c r="F628" s="81" t="str">
        <f>'Conduct Medication Management'!F79</f>
        <v>N/A</v>
      </c>
      <c r="G628" s="78"/>
    </row>
    <row r="629" spans="1:7" ht="6.75" customHeight="1" thickBot="1">
      <c r="A629" s="85"/>
      <c r="G629" s="86"/>
    </row>
    <row r="630" spans="1:7" ht="13.5" thickBot="1">
      <c r="A630" s="85"/>
      <c r="C630" s="82" t="s">
        <v>16</v>
      </c>
      <c r="F630" s="87" t="str">
        <f>'Conduct Medication Management'!F94</f>
        <v xml:space="preserve"> </v>
      </c>
      <c r="G630" s="86"/>
    </row>
    <row r="631" spans="1:7" s="76" customFormat="1" ht="6.75" customHeight="1" thickBot="1">
      <c r="A631" s="79"/>
      <c r="B631" s="10"/>
      <c r="C631" s="80"/>
      <c r="D631" s="75"/>
      <c r="F631" s="77"/>
      <c r="G631" s="78"/>
    </row>
    <row r="632" spans="1:7" s="76" customFormat="1" ht="13.5" customHeight="1" thickBot="1">
      <c r="A632" s="79"/>
      <c r="B632" s="10" t="str">
        <f>'Conduct Medication Management'!B97</f>
        <v>Process Milestone: ________________________________</v>
      </c>
      <c r="C632" s="80"/>
      <c r="D632" s="75"/>
      <c r="F632" s="81" t="str">
        <f>'Conduct Medication Management'!F104</f>
        <v>N/A</v>
      </c>
      <c r="G632" s="78"/>
    </row>
    <row r="633" spans="1:7" ht="6.75" customHeight="1" thickBot="1">
      <c r="A633" s="85"/>
      <c r="G633" s="86"/>
    </row>
    <row r="634" spans="1:7" ht="13.5" thickBot="1">
      <c r="A634" s="85"/>
      <c r="C634" s="82" t="s">
        <v>16</v>
      </c>
      <c r="F634" s="87" t="str">
        <f>'Conduct Medication Management'!F119</f>
        <v xml:space="preserve"> </v>
      </c>
      <c r="G634" s="86"/>
    </row>
    <row r="635" spans="1:7" s="76" customFormat="1" ht="6.75" customHeight="1" thickBot="1">
      <c r="A635" s="79"/>
      <c r="B635" s="10"/>
      <c r="C635" s="80"/>
      <c r="D635" s="75"/>
      <c r="F635" s="77"/>
      <c r="G635" s="78"/>
    </row>
    <row r="636" spans="1:7" s="76" customFormat="1" ht="13.5" customHeight="1" thickBot="1">
      <c r="A636" s="79"/>
      <c r="B636" s="10" t="str">
        <f>'Conduct Medication Management'!B122</f>
        <v>Process Milestone: ________________________________</v>
      </c>
      <c r="C636" s="80"/>
      <c r="D636" s="75"/>
      <c r="F636" s="81" t="str">
        <f>'Conduct Medication Management'!F129</f>
        <v>N/A</v>
      </c>
      <c r="G636" s="78"/>
    </row>
    <row r="637" spans="1:7" ht="6.75" customHeight="1" thickBot="1">
      <c r="A637" s="85"/>
      <c r="G637" s="86"/>
    </row>
    <row r="638" spans="1:7" ht="13.5" thickBot="1">
      <c r="A638" s="85"/>
      <c r="C638" s="82" t="s">
        <v>16</v>
      </c>
      <c r="F638" s="87" t="str">
        <f>'Conduct Medication Management'!F144</f>
        <v xml:space="preserve"> </v>
      </c>
      <c r="G638" s="86"/>
    </row>
    <row r="639" spans="1:7" s="76" customFormat="1" ht="6.75" customHeight="1" thickBot="1">
      <c r="A639" s="79"/>
      <c r="B639" s="10"/>
      <c r="C639" s="80"/>
      <c r="D639" s="75"/>
      <c r="F639" s="77"/>
      <c r="G639" s="78"/>
    </row>
    <row r="640" spans="1:7" s="76" customFormat="1" ht="13.5" customHeight="1" thickBot="1">
      <c r="A640" s="79"/>
      <c r="B640" s="10" t="str">
        <f>'Conduct Medication Management'!B147</f>
        <v>Improvement Milestone: ________________________________</v>
      </c>
      <c r="C640" s="80"/>
      <c r="D640" s="75"/>
      <c r="F640" s="81" t="str">
        <f>'Conduct Medication Management'!F154</f>
        <v>N/A</v>
      </c>
      <c r="G640" s="78"/>
    </row>
    <row r="641" spans="1:7" ht="6.75" customHeight="1" thickBot="1">
      <c r="A641" s="85"/>
      <c r="G641" s="86"/>
    </row>
    <row r="642" spans="1:7" ht="13.5" thickBot="1">
      <c r="A642" s="85"/>
      <c r="C642" s="82" t="s">
        <v>16</v>
      </c>
      <c r="F642" s="87" t="str">
        <f>'Conduct Medication Management'!F169</f>
        <v xml:space="preserve"> </v>
      </c>
      <c r="G642" s="86"/>
    </row>
    <row r="643" spans="1:7" s="76" customFormat="1" ht="6.75" customHeight="1" thickBot="1">
      <c r="A643" s="79"/>
      <c r="B643" s="10"/>
      <c r="C643" s="80"/>
      <c r="D643" s="75"/>
      <c r="F643" s="77"/>
      <c r="G643" s="78"/>
    </row>
    <row r="644" spans="1:7" s="76" customFormat="1" ht="13.5" customHeight="1" thickBot="1">
      <c r="A644" s="79"/>
      <c r="B644" s="10" t="str">
        <f>'Conduct Medication Management'!B172</f>
        <v>Improvement Milestone: ________________________________</v>
      </c>
      <c r="C644" s="80"/>
      <c r="D644" s="75"/>
      <c r="F644" s="81" t="str">
        <f>'Conduct Medication Management'!F179</f>
        <v>N/A</v>
      </c>
      <c r="G644" s="78"/>
    </row>
    <row r="645" spans="1:7" ht="6.75" customHeight="1" thickBot="1">
      <c r="A645" s="85"/>
      <c r="G645" s="86"/>
    </row>
    <row r="646" spans="1:7" ht="13.5" thickBot="1">
      <c r="A646" s="85"/>
      <c r="C646" s="82" t="s">
        <v>16</v>
      </c>
      <c r="F646" s="87" t="str">
        <f>'Conduct Medication Management'!F194</f>
        <v xml:space="preserve"> </v>
      </c>
      <c r="G646" s="86"/>
    </row>
    <row r="647" spans="1:7" s="76" customFormat="1" ht="6.75" customHeight="1" thickBot="1">
      <c r="A647" s="79"/>
      <c r="B647" s="10"/>
      <c r="C647" s="80"/>
      <c r="D647" s="75"/>
      <c r="F647" s="77"/>
      <c r="G647" s="78"/>
    </row>
    <row r="648" spans="1:7" s="76" customFormat="1" ht="13.5" customHeight="1" thickBot="1">
      <c r="A648" s="79"/>
      <c r="B648" s="10" t="str">
        <f>'Conduct Medication Management'!B197</f>
        <v>Improvement Milestone: ________________________________</v>
      </c>
      <c r="C648" s="80"/>
      <c r="D648" s="75"/>
      <c r="F648" s="81" t="str">
        <f>'Conduct Medication Management'!F204</f>
        <v>N/A</v>
      </c>
      <c r="G648" s="78"/>
    </row>
    <row r="649" spans="1:7" ht="6.75" customHeight="1" thickBot="1">
      <c r="A649" s="85"/>
      <c r="G649" s="86"/>
    </row>
    <row r="650" spans="1:7" ht="13.5" thickBot="1">
      <c r="A650" s="85"/>
      <c r="C650" s="82" t="s">
        <v>16</v>
      </c>
      <c r="F650" s="87" t="str">
        <f>'Conduct Medication Management'!F219</f>
        <v xml:space="preserve"> </v>
      </c>
      <c r="G650" s="86"/>
    </row>
    <row r="651" spans="1:7" s="76" customFormat="1" ht="6.75" customHeight="1" thickBot="1">
      <c r="A651" s="79"/>
      <c r="B651" s="10"/>
      <c r="C651" s="80"/>
      <c r="D651" s="75"/>
      <c r="F651" s="77"/>
      <c r="G651" s="78"/>
    </row>
    <row r="652" spans="1:7" s="76" customFormat="1" ht="13.5" customHeight="1" thickBot="1">
      <c r="A652" s="79"/>
      <c r="B652" s="10" t="str">
        <f>'Conduct Medication Management'!B222</f>
        <v>Improvement Milestone: ________________________________</v>
      </c>
      <c r="C652" s="80"/>
      <c r="D652" s="75"/>
      <c r="F652" s="81" t="str">
        <f>'Conduct Medication Management'!F229</f>
        <v>N/A</v>
      </c>
      <c r="G652" s="78"/>
    </row>
    <row r="653" spans="1:7" ht="6.75" customHeight="1" thickBot="1">
      <c r="A653" s="85"/>
      <c r="G653" s="86"/>
    </row>
    <row r="654" spans="1:7" ht="13.5" thickBot="1">
      <c r="A654" s="85"/>
      <c r="C654" s="82" t="s">
        <v>16</v>
      </c>
      <c r="F654" s="87" t="str">
        <f>'Conduct Medication Management'!F244</f>
        <v xml:space="preserve"> </v>
      </c>
      <c r="G654" s="86"/>
    </row>
    <row r="655" spans="1:7" s="76" customFormat="1" ht="6.75" customHeight="1" thickBot="1">
      <c r="A655" s="79"/>
      <c r="B655" s="10"/>
      <c r="C655" s="80"/>
      <c r="D655" s="75"/>
      <c r="F655" s="77"/>
      <c r="G655" s="78"/>
    </row>
    <row r="656" spans="1:7" s="76" customFormat="1" ht="13.5" customHeight="1" thickBot="1">
      <c r="A656" s="79"/>
      <c r="B656" s="10" t="str">
        <f>'Conduct Medication Management'!B247</f>
        <v>Improvement Milestone: ________________________________</v>
      </c>
      <c r="C656" s="80"/>
      <c r="D656" s="75"/>
      <c r="F656" s="81" t="str">
        <f>'Conduct Medication Management'!F254</f>
        <v>N/A</v>
      </c>
      <c r="G656" s="78"/>
    </row>
    <row r="657" spans="1:7" ht="6.75" customHeight="1" thickBot="1">
      <c r="A657" s="85"/>
      <c r="G657" s="86"/>
    </row>
    <row r="658" spans="1:7" ht="13.5" thickBot="1">
      <c r="A658" s="85"/>
      <c r="C658" s="82" t="s">
        <v>16</v>
      </c>
      <c r="F658" s="87" t="str">
        <f>'Conduct Medication Management'!F269</f>
        <v xml:space="preserve"> </v>
      </c>
      <c r="G658" s="86"/>
    </row>
    <row r="659" spans="1:7" ht="13.5" thickBot="1">
      <c r="A659" s="85"/>
      <c r="C659" s="82"/>
      <c r="G659" s="86"/>
    </row>
    <row r="660" spans="1:7" ht="13.5" thickBot="1">
      <c r="A660" s="85"/>
      <c r="B660" s="5" t="s">
        <v>10</v>
      </c>
      <c r="C660" s="82"/>
      <c r="F660" s="88">
        <f>'Conduct Medication Management'!F18</f>
        <v>0</v>
      </c>
      <c r="G660" s="86"/>
    </row>
    <row r="661" spans="1:7" ht="13.5" thickBot="1">
      <c r="A661" s="85"/>
      <c r="C661" s="82"/>
      <c r="G661" s="86"/>
    </row>
    <row r="662" spans="1:7" ht="13.5" thickBot="1">
      <c r="A662" s="85"/>
      <c r="B662" s="5" t="s">
        <v>70</v>
      </c>
      <c r="C662" s="82"/>
      <c r="F662" s="89">
        <f>SUM(F658,F654,F650,F646,F642,F638,F634,F630,F626,F622)</f>
        <v>0</v>
      </c>
      <c r="G662" s="86"/>
    </row>
    <row r="663" spans="1:7" ht="13.5" thickBot="1">
      <c r="A663" s="85"/>
      <c r="C663" s="82"/>
      <c r="G663" s="86"/>
    </row>
    <row r="664" spans="1:7" ht="13.5" thickBot="1">
      <c r="A664" s="85"/>
      <c r="B664" s="5" t="s">
        <v>71</v>
      </c>
      <c r="C664" s="82"/>
      <c r="F664" s="89">
        <f>COUNT(F658,F654,F650,F646,F642,F638,F634,F630,F626,F622)</f>
        <v>0</v>
      </c>
      <c r="G664" s="86"/>
    </row>
    <row r="665" spans="1:7" ht="13.5" thickBot="1">
      <c r="A665" s="85"/>
      <c r="C665" s="82"/>
      <c r="G665" s="86"/>
    </row>
    <row r="666" spans="1:7" ht="13.5" thickBot="1">
      <c r="A666" s="85"/>
      <c r="B666" s="5" t="s">
        <v>72</v>
      </c>
      <c r="C666" s="82"/>
      <c r="F666" s="90" t="str">
        <f>IF(F664=0," ",F662/F664)</f>
        <v xml:space="preserve"> </v>
      </c>
      <c r="G666" s="86"/>
    </row>
    <row r="667" spans="1:7" ht="13.5" thickBot="1">
      <c r="A667" s="85"/>
      <c r="C667" s="82"/>
      <c r="G667" s="86"/>
    </row>
    <row r="668" spans="1:7" ht="13.5" thickBot="1">
      <c r="A668" s="85"/>
      <c r="B668" s="5" t="s">
        <v>73</v>
      </c>
      <c r="C668" s="82"/>
      <c r="F668" s="88" t="str">
        <f>IF(F664=0," ",F666*F660)</f>
        <v xml:space="preserve"> </v>
      </c>
      <c r="G668" s="86"/>
    </row>
    <row r="669" spans="1:7" ht="13.5" thickBot="1">
      <c r="A669" s="85"/>
      <c r="C669" s="82"/>
      <c r="G669" s="86"/>
    </row>
    <row r="670" spans="1:7" ht="13.5" thickBot="1">
      <c r="A670" s="85"/>
      <c r="B670" s="5" t="s">
        <v>11</v>
      </c>
      <c r="C670" s="82"/>
      <c r="F670" s="91">
        <f>'Conduct Medication Management'!F20</f>
        <v>0</v>
      </c>
      <c r="G670" s="86"/>
    </row>
    <row r="671" spans="1:7" ht="13.5" thickBot="1">
      <c r="A671" s="85"/>
      <c r="C671" s="82"/>
      <c r="G671" s="86"/>
    </row>
    <row r="672" spans="1:7" ht="13.5" thickBot="1">
      <c r="A672" s="85"/>
      <c r="B672" s="92" t="s">
        <v>74</v>
      </c>
      <c r="C672" s="82"/>
      <c r="F672" s="93" t="str">
        <f>IF(F664=0," ",F668-F670)</f>
        <v xml:space="preserve"> </v>
      </c>
      <c r="G672" s="86"/>
    </row>
    <row r="673" spans="1:7" s="76" customFormat="1" ht="12.75" customHeight="1">
      <c r="A673" s="79"/>
      <c r="B673" s="10"/>
      <c r="C673" s="80"/>
      <c r="D673" s="75"/>
      <c r="F673" s="77"/>
      <c r="G673" s="78"/>
    </row>
    <row r="674" spans="1:7" s="76" customFormat="1" ht="15.75" thickBot="1">
      <c r="A674" s="96" t="s">
        <v>128</v>
      </c>
      <c r="B674" s="63"/>
      <c r="C674" s="63"/>
      <c r="D674" s="75"/>
      <c r="F674" s="77"/>
      <c r="G674" s="78"/>
    </row>
    <row r="675" spans="1:7" s="76" customFormat="1" ht="13.5" customHeight="1" thickBot="1">
      <c r="A675" s="79"/>
      <c r="B675" s="10" t="str">
        <f>'Care Transitions'!B22</f>
        <v>Process Milestone: ________________________________</v>
      </c>
      <c r="C675" s="80"/>
      <c r="D675" s="75"/>
      <c r="F675" s="81" t="str">
        <f>'Care Transitions'!F29</f>
        <v>N/A</v>
      </c>
      <c r="G675" s="78"/>
    </row>
    <row r="676" spans="1:7" ht="6.75" customHeight="1" thickBot="1">
      <c r="A676" s="85"/>
      <c r="G676" s="86"/>
    </row>
    <row r="677" spans="1:7" ht="13.5" thickBot="1">
      <c r="A677" s="85"/>
      <c r="C677" s="82" t="s">
        <v>16</v>
      </c>
      <c r="F677" s="87" t="str">
        <f>'Care Transitions'!F44</f>
        <v xml:space="preserve"> </v>
      </c>
      <c r="G677" s="86"/>
    </row>
    <row r="678" spans="1:7" s="76" customFormat="1" ht="6.75" customHeight="1" thickBot="1">
      <c r="A678" s="79"/>
      <c r="B678" s="10"/>
      <c r="C678" s="80"/>
      <c r="D678" s="75"/>
      <c r="F678" s="77"/>
      <c r="G678" s="78"/>
    </row>
    <row r="679" spans="1:7" s="76" customFormat="1" ht="13.5" customHeight="1" thickBot="1">
      <c r="A679" s="79"/>
      <c r="B679" s="10" t="str">
        <f>'Care Transitions'!B47</f>
        <v>Process Milestone: ________________________________</v>
      </c>
      <c r="C679" s="80"/>
      <c r="D679" s="75"/>
      <c r="F679" s="81" t="str">
        <f>'Care Transitions'!F54</f>
        <v>N/A</v>
      </c>
      <c r="G679" s="78"/>
    </row>
    <row r="680" spans="1:7" ht="6.75" customHeight="1" thickBot="1">
      <c r="A680" s="85"/>
      <c r="G680" s="86"/>
    </row>
    <row r="681" spans="1:7" ht="13.5" thickBot="1">
      <c r="A681" s="85"/>
      <c r="C681" s="82" t="s">
        <v>16</v>
      </c>
      <c r="F681" s="87" t="str">
        <f>'Care Transitions'!F69</f>
        <v xml:space="preserve"> </v>
      </c>
      <c r="G681" s="86"/>
    </row>
    <row r="682" spans="1:7" s="76" customFormat="1" ht="6.75" customHeight="1" thickBot="1">
      <c r="A682" s="79"/>
      <c r="B682" s="10"/>
      <c r="C682" s="80"/>
      <c r="D682" s="75"/>
      <c r="F682" s="77"/>
      <c r="G682" s="78"/>
    </row>
    <row r="683" spans="1:7" s="76" customFormat="1" ht="13.5" customHeight="1" thickBot="1">
      <c r="A683" s="79"/>
      <c r="B683" s="10" t="str">
        <f>'Care Transitions'!B72</f>
        <v>Process Milestone: ________________________________</v>
      </c>
      <c r="C683" s="80"/>
      <c r="D683" s="75"/>
      <c r="F683" s="81" t="str">
        <f>'Care Transitions'!F79</f>
        <v>N/A</v>
      </c>
      <c r="G683" s="78"/>
    </row>
    <row r="684" spans="1:7" ht="6.75" customHeight="1" thickBot="1">
      <c r="A684" s="85"/>
      <c r="G684" s="86"/>
    </row>
    <row r="685" spans="1:7" ht="13.5" thickBot="1">
      <c r="A685" s="85"/>
      <c r="C685" s="82" t="s">
        <v>16</v>
      </c>
      <c r="F685" s="87" t="str">
        <f>'Care Transitions'!F94</f>
        <v xml:space="preserve"> </v>
      </c>
      <c r="G685" s="86"/>
    </row>
    <row r="686" spans="1:7" s="76" customFormat="1" ht="6.75" customHeight="1" thickBot="1">
      <c r="A686" s="79"/>
      <c r="B686" s="10"/>
      <c r="C686" s="80"/>
      <c r="D686" s="75"/>
      <c r="F686" s="77"/>
      <c r="G686" s="78"/>
    </row>
    <row r="687" spans="1:7" s="76" customFormat="1" ht="13.5" customHeight="1" thickBot="1">
      <c r="A687" s="79"/>
      <c r="B687" s="10" t="str">
        <f>'Care Transitions'!B97</f>
        <v>Process Milestone: ________________________________</v>
      </c>
      <c r="C687" s="80"/>
      <c r="D687" s="75"/>
      <c r="F687" s="81" t="str">
        <f>'Care Transitions'!F104</f>
        <v>N/A</v>
      </c>
      <c r="G687" s="78"/>
    </row>
    <row r="688" spans="1:7" ht="6.75" customHeight="1" thickBot="1">
      <c r="A688" s="85"/>
      <c r="G688" s="86"/>
    </row>
    <row r="689" spans="1:7" ht="13.5" thickBot="1">
      <c r="A689" s="85"/>
      <c r="C689" s="82" t="s">
        <v>16</v>
      </c>
      <c r="F689" s="87" t="str">
        <f>'Care Transitions'!F119</f>
        <v xml:space="preserve"> </v>
      </c>
      <c r="G689" s="86"/>
    </row>
    <row r="690" spans="1:7" s="76" customFormat="1" ht="6.75" customHeight="1" thickBot="1">
      <c r="A690" s="79"/>
      <c r="B690" s="10"/>
      <c r="C690" s="80"/>
      <c r="D690" s="75"/>
      <c r="F690" s="77"/>
      <c r="G690" s="78"/>
    </row>
    <row r="691" spans="1:7" s="76" customFormat="1" ht="13.5" customHeight="1" thickBot="1">
      <c r="A691" s="79"/>
      <c r="B691" s="10" t="str">
        <f>'Care Transitions'!B122</f>
        <v>Process Milestone: ________________________________</v>
      </c>
      <c r="C691" s="80"/>
      <c r="D691" s="75"/>
      <c r="F691" s="81" t="str">
        <f>'Care Transitions'!F129</f>
        <v>N/A</v>
      </c>
      <c r="G691" s="78"/>
    </row>
    <row r="692" spans="1:7" ht="6.75" customHeight="1" thickBot="1">
      <c r="A692" s="85"/>
      <c r="G692" s="86"/>
    </row>
    <row r="693" spans="1:7" ht="13.5" thickBot="1">
      <c r="A693" s="85"/>
      <c r="C693" s="82" t="s">
        <v>16</v>
      </c>
      <c r="F693" s="87" t="str">
        <f>'Care Transitions'!F144</f>
        <v xml:space="preserve"> </v>
      </c>
      <c r="G693" s="86"/>
    </row>
    <row r="694" spans="1:7" s="76" customFormat="1" ht="6.75" customHeight="1" thickBot="1">
      <c r="A694" s="79"/>
      <c r="B694" s="10"/>
      <c r="C694" s="80"/>
      <c r="D694" s="75"/>
      <c r="F694" s="77"/>
      <c r="G694" s="78"/>
    </row>
    <row r="695" spans="1:7" s="76" customFormat="1" ht="13.5" customHeight="1" thickBot="1">
      <c r="A695" s="79"/>
      <c r="B695" s="10" t="str">
        <f>'Care Transitions'!B147</f>
        <v>Improvement Milestone: ________________________________</v>
      </c>
      <c r="C695" s="80"/>
      <c r="D695" s="75"/>
      <c r="F695" s="81" t="str">
        <f>'Care Transitions'!F154</f>
        <v>N/A</v>
      </c>
      <c r="G695" s="78"/>
    </row>
    <row r="696" spans="1:7" ht="6.75" customHeight="1" thickBot="1">
      <c r="A696" s="85"/>
      <c r="G696" s="86"/>
    </row>
    <row r="697" spans="1:7" ht="13.5" thickBot="1">
      <c r="A697" s="85"/>
      <c r="C697" s="82" t="s">
        <v>16</v>
      </c>
      <c r="F697" s="87" t="str">
        <f>'Care Transitions'!F169</f>
        <v xml:space="preserve"> </v>
      </c>
      <c r="G697" s="86"/>
    </row>
    <row r="698" spans="1:7" s="76" customFormat="1" ht="6.75" customHeight="1" thickBot="1">
      <c r="A698" s="79"/>
      <c r="B698" s="10"/>
      <c r="C698" s="80"/>
      <c r="D698" s="75"/>
      <c r="F698" s="77"/>
      <c r="G698" s="78"/>
    </row>
    <row r="699" spans="1:7" s="76" customFormat="1" ht="13.5" customHeight="1" thickBot="1">
      <c r="A699" s="79"/>
      <c r="B699" s="10" t="str">
        <f>'Care Transitions'!B172</f>
        <v>Improvement Milestone: ________________________________</v>
      </c>
      <c r="C699" s="80"/>
      <c r="D699" s="75"/>
      <c r="F699" s="81" t="str">
        <f>'Care Transitions'!F179</f>
        <v>N/A</v>
      </c>
      <c r="G699" s="78"/>
    </row>
    <row r="700" spans="1:7" ht="6.75" customHeight="1" thickBot="1">
      <c r="A700" s="85"/>
      <c r="G700" s="86"/>
    </row>
    <row r="701" spans="1:7" ht="13.5" thickBot="1">
      <c r="A701" s="85"/>
      <c r="C701" s="82" t="s">
        <v>16</v>
      </c>
      <c r="F701" s="87" t="str">
        <f>'Care Transitions'!F194</f>
        <v xml:space="preserve"> </v>
      </c>
      <c r="G701" s="86"/>
    </row>
    <row r="702" spans="1:7" s="76" customFormat="1" ht="6.75" customHeight="1" thickBot="1">
      <c r="A702" s="79"/>
      <c r="B702" s="10"/>
      <c r="C702" s="80"/>
      <c r="D702" s="75"/>
      <c r="F702" s="77"/>
      <c r="G702" s="78"/>
    </row>
    <row r="703" spans="1:7" s="76" customFormat="1" ht="13.5" customHeight="1" thickBot="1">
      <c r="A703" s="79"/>
      <c r="B703" s="10" t="str">
        <f>'Care Transitions'!B197</f>
        <v>Improvement Milestone: ________________________________</v>
      </c>
      <c r="C703" s="80"/>
      <c r="D703" s="75"/>
      <c r="F703" s="81" t="str">
        <f>'Care Transitions'!F204</f>
        <v>N/A</v>
      </c>
      <c r="G703" s="78"/>
    </row>
    <row r="704" spans="1:7" ht="6.75" customHeight="1" thickBot="1">
      <c r="A704" s="85"/>
      <c r="G704" s="86"/>
    </row>
    <row r="705" spans="1:7" ht="13.5" thickBot="1">
      <c r="A705" s="85"/>
      <c r="C705" s="82" t="s">
        <v>16</v>
      </c>
      <c r="F705" s="87" t="str">
        <f>'Care Transitions'!F219</f>
        <v xml:space="preserve"> </v>
      </c>
      <c r="G705" s="86"/>
    </row>
    <row r="706" spans="1:7" s="76" customFormat="1" ht="6.75" customHeight="1" thickBot="1">
      <c r="A706" s="79"/>
      <c r="B706" s="10"/>
      <c r="C706" s="80"/>
      <c r="D706" s="75"/>
      <c r="F706" s="77"/>
      <c r="G706" s="78"/>
    </row>
    <row r="707" spans="1:7" s="76" customFormat="1" ht="13.5" customHeight="1" thickBot="1">
      <c r="A707" s="79"/>
      <c r="B707" s="10" t="str">
        <f>'Care Transitions'!B222</f>
        <v>Improvement Milestone: ________________________________</v>
      </c>
      <c r="C707" s="80"/>
      <c r="D707" s="75"/>
      <c r="F707" s="81" t="str">
        <f>'Care Transitions'!F229</f>
        <v>N/A</v>
      </c>
      <c r="G707" s="78"/>
    </row>
    <row r="708" spans="1:7" ht="6.75" customHeight="1" thickBot="1">
      <c r="A708" s="85"/>
      <c r="G708" s="86"/>
    </row>
    <row r="709" spans="1:7" ht="13.5" thickBot="1">
      <c r="A709" s="85"/>
      <c r="C709" s="82" t="s">
        <v>16</v>
      </c>
      <c r="F709" s="87" t="str">
        <f>'Care Transitions'!F244</f>
        <v xml:space="preserve"> </v>
      </c>
      <c r="G709" s="86"/>
    </row>
    <row r="710" spans="1:7" s="76" customFormat="1" ht="6.75" customHeight="1" thickBot="1">
      <c r="A710" s="79"/>
      <c r="B710" s="10"/>
      <c r="C710" s="80"/>
      <c r="D710" s="75"/>
      <c r="F710" s="77"/>
      <c r="G710" s="78"/>
    </row>
    <row r="711" spans="1:7" s="76" customFormat="1" ht="13.5" customHeight="1" thickBot="1">
      <c r="A711" s="79"/>
      <c r="B711" s="10" t="str">
        <f>'Care Transitions'!B247</f>
        <v>Improvement Milestone: ________________________________</v>
      </c>
      <c r="C711" s="80"/>
      <c r="D711" s="75"/>
      <c r="F711" s="81" t="str">
        <f>'Care Transitions'!F254</f>
        <v>N/A</v>
      </c>
      <c r="G711" s="78"/>
    </row>
    <row r="712" spans="1:7" ht="6.75" customHeight="1" thickBot="1">
      <c r="A712" s="85"/>
      <c r="G712" s="86"/>
    </row>
    <row r="713" spans="1:7" ht="13.5" thickBot="1">
      <c r="A713" s="85"/>
      <c r="C713" s="82" t="s">
        <v>16</v>
      </c>
      <c r="F713" s="87" t="str">
        <f>'Care Transitions'!F269</f>
        <v xml:space="preserve"> </v>
      </c>
      <c r="G713" s="86"/>
    </row>
    <row r="714" spans="1:7" ht="13.5" thickBot="1">
      <c r="A714" s="85"/>
      <c r="C714" s="82"/>
      <c r="G714" s="86"/>
    </row>
    <row r="715" spans="1:7" ht="13.5" thickBot="1">
      <c r="A715" s="85"/>
      <c r="B715" s="5" t="s">
        <v>10</v>
      </c>
      <c r="C715" s="82"/>
      <c r="F715" s="88">
        <f>'Care Transitions'!F18</f>
        <v>0</v>
      </c>
      <c r="G715" s="86"/>
    </row>
    <row r="716" spans="1:7" ht="13.5" thickBot="1">
      <c r="A716" s="85"/>
      <c r="C716" s="82"/>
      <c r="G716" s="86"/>
    </row>
    <row r="717" spans="1:7" ht="13.5" thickBot="1">
      <c r="A717" s="85"/>
      <c r="B717" s="5" t="s">
        <v>70</v>
      </c>
      <c r="C717" s="82"/>
      <c r="F717" s="89">
        <f>SUM(F713,F709,F705,F701,F697,F693,F689,F685,F681,F677)</f>
        <v>0</v>
      </c>
      <c r="G717" s="86"/>
    </row>
    <row r="718" spans="1:7" ht="13.5" thickBot="1">
      <c r="A718" s="85"/>
      <c r="C718" s="82"/>
      <c r="G718" s="86"/>
    </row>
    <row r="719" spans="1:7" ht="13.5" thickBot="1">
      <c r="A719" s="85"/>
      <c r="B719" s="5" t="s">
        <v>71</v>
      </c>
      <c r="C719" s="82"/>
      <c r="F719" s="89">
        <f>COUNT(F713,F709,F705,F701,F697,F693,F689,F685,F681,F677)</f>
        <v>0</v>
      </c>
      <c r="G719" s="86"/>
    </row>
    <row r="720" spans="1:7" ht="13.5" thickBot="1">
      <c r="A720" s="85"/>
      <c r="C720" s="82"/>
      <c r="G720" s="86"/>
    </row>
    <row r="721" spans="1:7" ht="13.5" thickBot="1">
      <c r="A721" s="85"/>
      <c r="B721" s="5" t="s">
        <v>72</v>
      </c>
      <c r="C721" s="82"/>
      <c r="F721" s="90" t="str">
        <f>IF(F719=0," ",F717/F719)</f>
        <v xml:space="preserve"> </v>
      </c>
      <c r="G721" s="86"/>
    </row>
    <row r="722" spans="1:7" ht="13.5" thickBot="1">
      <c r="A722" s="85"/>
      <c r="C722" s="82"/>
      <c r="G722" s="86"/>
    </row>
    <row r="723" spans="1:7" ht="13.5" thickBot="1">
      <c r="A723" s="85"/>
      <c r="B723" s="5" t="s">
        <v>73</v>
      </c>
      <c r="C723" s="82"/>
      <c r="F723" s="88" t="str">
        <f>IF(F719=0," ",F721*F715)</f>
        <v xml:space="preserve"> </v>
      </c>
      <c r="G723" s="86"/>
    </row>
    <row r="724" spans="1:7" ht="13.5" thickBot="1">
      <c r="A724" s="85"/>
      <c r="C724" s="82"/>
      <c r="G724" s="86"/>
    </row>
    <row r="725" spans="1:7" ht="13.5" thickBot="1">
      <c r="A725" s="85"/>
      <c r="B725" s="5" t="s">
        <v>11</v>
      </c>
      <c r="C725" s="82"/>
      <c r="F725" s="91">
        <f>'Care Transitions'!F20</f>
        <v>0</v>
      </c>
      <c r="G725" s="86"/>
    </row>
    <row r="726" spans="1:7" ht="13.5" thickBot="1">
      <c r="A726" s="85"/>
      <c r="C726" s="82"/>
      <c r="G726" s="86"/>
    </row>
    <row r="727" spans="1:7" ht="13.5" thickBot="1">
      <c r="A727" s="85"/>
      <c r="B727" s="92" t="s">
        <v>74</v>
      </c>
      <c r="C727" s="82"/>
      <c r="F727" s="93" t="str">
        <f>IF(F719=0," ",F723-F725)</f>
        <v xml:space="preserve"> </v>
      </c>
      <c r="G727" s="86"/>
    </row>
    <row r="728" spans="1:7" s="76" customFormat="1" ht="12.75" customHeight="1">
      <c r="A728" s="79"/>
      <c r="B728" s="10"/>
      <c r="C728" s="80"/>
      <c r="D728" s="75"/>
      <c r="F728" s="77"/>
      <c r="G728" s="78"/>
    </row>
    <row r="729" spans="1:7" s="76" customFormat="1" ht="15.75" thickBot="1">
      <c r="A729" s="96" t="s">
        <v>129</v>
      </c>
      <c r="B729" s="63"/>
      <c r="C729" s="63"/>
      <c r="D729" s="75"/>
      <c r="F729" s="77"/>
      <c r="G729" s="78"/>
    </row>
    <row r="730" spans="1:7" s="76" customFormat="1" ht="13.5" customHeight="1" thickBot="1">
      <c r="A730" s="79"/>
      <c r="B730" s="10" t="str">
        <f>'Real-Time HAIs System'!B22</f>
        <v>Process Milestone: ________________________________</v>
      </c>
      <c r="C730" s="80"/>
      <c r="D730" s="75"/>
      <c r="F730" s="81" t="str">
        <f>'Real-Time HAIs System'!F29</f>
        <v>N/A</v>
      </c>
      <c r="G730" s="78"/>
    </row>
    <row r="731" spans="1:7" ht="6.75" customHeight="1" thickBot="1">
      <c r="A731" s="85"/>
      <c r="G731" s="86"/>
    </row>
    <row r="732" spans="1:7" ht="13.5" thickBot="1">
      <c r="A732" s="85"/>
      <c r="C732" s="82" t="s">
        <v>16</v>
      </c>
      <c r="F732" s="87" t="str">
        <f>'Real-Time HAIs System'!F44</f>
        <v xml:space="preserve"> </v>
      </c>
      <c r="G732" s="86"/>
    </row>
    <row r="733" spans="1:7" s="76" customFormat="1" ht="6.75" customHeight="1" thickBot="1">
      <c r="A733" s="79"/>
      <c r="B733" s="10"/>
      <c r="C733" s="80"/>
      <c r="D733" s="75"/>
      <c r="F733" s="77"/>
      <c r="G733" s="78"/>
    </row>
    <row r="734" spans="1:7" s="76" customFormat="1" ht="13.5" customHeight="1" thickBot="1">
      <c r="A734" s="79"/>
      <c r="B734" s="10" t="str">
        <f>'Real-Time HAIs System'!B47</f>
        <v>Process Milestone: ________________________________</v>
      </c>
      <c r="C734" s="80"/>
      <c r="D734" s="75"/>
      <c r="F734" s="81" t="str">
        <f>'Real-Time HAIs System'!F54</f>
        <v>N/A</v>
      </c>
      <c r="G734" s="78"/>
    </row>
    <row r="735" spans="1:7" ht="6.75" customHeight="1" thickBot="1">
      <c r="A735" s="85"/>
      <c r="G735" s="86"/>
    </row>
    <row r="736" spans="1:7" ht="13.5" thickBot="1">
      <c r="A736" s="85"/>
      <c r="C736" s="82" t="s">
        <v>16</v>
      </c>
      <c r="F736" s="87" t="str">
        <f>'Real-Time HAIs System'!F69</f>
        <v xml:space="preserve"> </v>
      </c>
      <c r="G736" s="86"/>
    </row>
    <row r="737" spans="1:7" s="76" customFormat="1" ht="6.75" customHeight="1" thickBot="1">
      <c r="A737" s="79"/>
      <c r="B737" s="10"/>
      <c r="C737" s="80"/>
      <c r="D737" s="75"/>
      <c r="F737" s="77"/>
      <c r="G737" s="78"/>
    </row>
    <row r="738" spans="1:7" s="76" customFormat="1" ht="13.5" customHeight="1" thickBot="1">
      <c r="A738" s="79"/>
      <c r="B738" s="10" t="str">
        <f>'Real-Time HAIs System'!B72</f>
        <v>Process Milestone: ________________________________</v>
      </c>
      <c r="C738" s="80"/>
      <c r="D738" s="75"/>
      <c r="F738" s="81" t="str">
        <f>'Real-Time HAIs System'!F79</f>
        <v>N/A</v>
      </c>
      <c r="G738" s="78"/>
    </row>
    <row r="739" spans="1:7" ht="6.75" customHeight="1" thickBot="1">
      <c r="A739" s="85"/>
      <c r="G739" s="86"/>
    </row>
    <row r="740" spans="1:7" ht="13.5" thickBot="1">
      <c r="A740" s="85"/>
      <c r="C740" s="82" t="s">
        <v>16</v>
      </c>
      <c r="F740" s="87" t="str">
        <f>'Real-Time HAIs System'!F94</f>
        <v xml:space="preserve"> </v>
      </c>
      <c r="G740" s="86"/>
    </row>
    <row r="741" spans="1:7" s="76" customFormat="1" ht="6.75" customHeight="1" thickBot="1">
      <c r="A741" s="79"/>
      <c r="B741" s="10"/>
      <c r="C741" s="80"/>
      <c r="D741" s="75"/>
      <c r="F741" s="77"/>
      <c r="G741" s="78"/>
    </row>
    <row r="742" spans="1:7" s="76" customFormat="1" ht="13.5" customHeight="1" thickBot="1">
      <c r="A742" s="79"/>
      <c r="B742" s="10" t="str">
        <f>'Real-Time HAIs System'!B97</f>
        <v>Process Milestone: ________________________________</v>
      </c>
      <c r="C742" s="80"/>
      <c r="D742" s="75"/>
      <c r="F742" s="81" t="str">
        <f>'Real-Time HAIs System'!F104</f>
        <v>N/A</v>
      </c>
      <c r="G742" s="78"/>
    </row>
    <row r="743" spans="1:7" ht="6.75" customHeight="1" thickBot="1">
      <c r="A743" s="85"/>
      <c r="G743" s="86"/>
    </row>
    <row r="744" spans="1:7" ht="13.5" thickBot="1">
      <c r="A744" s="85"/>
      <c r="C744" s="82" t="s">
        <v>16</v>
      </c>
      <c r="F744" s="87" t="str">
        <f>'Real-Time HAIs System'!F119</f>
        <v xml:space="preserve"> </v>
      </c>
      <c r="G744" s="86"/>
    </row>
    <row r="745" spans="1:7" s="76" customFormat="1" ht="6.75" customHeight="1" thickBot="1">
      <c r="A745" s="79"/>
      <c r="B745" s="10"/>
      <c r="C745" s="80"/>
      <c r="D745" s="75"/>
      <c r="F745" s="77"/>
      <c r="G745" s="78"/>
    </row>
    <row r="746" spans="1:7" s="76" customFormat="1" ht="13.5" customHeight="1" thickBot="1">
      <c r="A746" s="79"/>
      <c r="B746" s="10" t="str">
        <f>'Real-Time HAIs System'!B122</f>
        <v>Process Milestone: ________________________________</v>
      </c>
      <c r="C746" s="80"/>
      <c r="D746" s="75"/>
      <c r="F746" s="81" t="str">
        <f>'Real-Time HAIs System'!F129</f>
        <v>N/A</v>
      </c>
      <c r="G746" s="78"/>
    </row>
    <row r="747" spans="1:7" ht="6.75" customHeight="1" thickBot="1">
      <c r="A747" s="85"/>
      <c r="G747" s="86"/>
    </row>
    <row r="748" spans="1:7" ht="13.5" thickBot="1">
      <c r="A748" s="85"/>
      <c r="C748" s="82" t="s">
        <v>16</v>
      </c>
      <c r="F748" s="87" t="str">
        <f>'Real-Time HAIs System'!F144</f>
        <v xml:space="preserve"> </v>
      </c>
      <c r="G748" s="86"/>
    </row>
    <row r="749" spans="1:7" s="76" customFormat="1" ht="6.75" customHeight="1" thickBot="1">
      <c r="A749" s="79"/>
      <c r="B749" s="10"/>
      <c r="C749" s="80"/>
      <c r="D749" s="75"/>
      <c r="F749" s="77"/>
      <c r="G749" s="78"/>
    </row>
    <row r="750" spans="1:7" s="76" customFormat="1" ht="13.5" customHeight="1" thickBot="1">
      <c r="A750" s="79"/>
      <c r="B750" s="10" t="str">
        <f>'Real-Time HAIs System'!B147</f>
        <v>Improvement Milestone: ________________________________</v>
      </c>
      <c r="C750" s="80"/>
      <c r="D750" s="75"/>
      <c r="F750" s="81" t="str">
        <f>'Real-Time HAIs System'!F154</f>
        <v>N/A</v>
      </c>
      <c r="G750" s="78"/>
    </row>
    <row r="751" spans="1:7" ht="6.75" customHeight="1" thickBot="1">
      <c r="A751" s="85"/>
      <c r="G751" s="86"/>
    </row>
    <row r="752" spans="1:7" ht="13.5" thickBot="1">
      <c r="A752" s="85"/>
      <c r="C752" s="82" t="s">
        <v>16</v>
      </c>
      <c r="F752" s="87" t="str">
        <f>'Real-Time HAIs System'!F169</f>
        <v xml:space="preserve"> </v>
      </c>
      <c r="G752" s="86"/>
    </row>
    <row r="753" spans="1:7" s="76" customFormat="1" ht="6.75" customHeight="1" thickBot="1">
      <c r="A753" s="79"/>
      <c r="B753" s="10"/>
      <c r="C753" s="80"/>
      <c r="D753" s="75"/>
      <c r="F753" s="77"/>
      <c r="G753" s="78"/>
    </row>
    <row r="754" spans="1:7" s="76" customFormat="1" ht="13.5" customHeight="1" thickBot="1">
      <c r="A754" s="79"/>
      <c r="B754" s="10" t="str">
        <f>'Real-Time HAIs System'!B172</f>
        <v>Improvement Milestone: ________________________________</v>
      </c>
      <c r="C754" s="80"/>
      <c r="D754" s="75"/>
      <c r="F754" s="81" t="str">
        <f>'Real-Time HAIs System'!F179</f>
        <v>N/A</v>
      </c>
      <c r="G754" s="78"/>
    </row>
    <row r="755" spans="1:7" ht="6.75" customHeight="1" thickBot="1">
      <c r="A755" s="85"/>
      <c r="G755" s="86"/>
    </row>
    <row r="756" spans="1:7" ht="13.5" thickBot="1">
      <c r="A756" s="85"/>
      <c r="C756" s="82" t="s">
        <v>16</v>
      </c>
      <c r="F756" s="87" t="str">
        <f>'Real-Time HAIs System'!F194</f>
        <v xml:space="preserve"> </v>
      </c>
      <c r="G756" s="86"/>
    </row>
    <row r="757" spans="1:7" s="76" customFormat="1" ht="6.75" customHeight="1" thickBot="1">
      <c r="A757" s="79"/>
      <c r="B757" s="10"/>
      <c r="C757" s="80"/>
      <c r="D757" s="75"/>
      <c r="F757" s="77"/>
      <c r="G757" s="78"/>
    </row>
    <row r="758" spans="1:7" s="76" customFormat="1" ht="13.5" customHeight="1" thickBot="1">
      <c r="A758" s="79"/>
      <c r="B758" s="10" t="str">
        <f>'Real-Time HAIs System'!B197</f>
        <v>Improvement Milestone: ________________________________</v>
      </c>
      <c r="C758" s="80"/>
      <c r="D758" s="75"/>
      <c r="F758" s="81" t="str">
        <f>'Real-Time HAIs System'!F204</f>
        <v>N/A</v>
      </c>
      <c r="G758" s="78"/>
    </row>
    <row r="759" spans="1:7" ht="6.75" customHeight="1" thickBot="1">
      <c r="A759" s="85"/>
      <c r="G759" s="86"/>
    </row>
    <row r="760" spans="1:7" ht="13.5" thickBot="1">
      <c r="A760" s="85"/>
      <c r="C760" s="82" t="s">
        <v>16</v>
      </c>
      <c r="F760" s="87" t="str">
        <f>'Real-Time HAIs System'!F219</f>
        <v xml:space="preserve"> </v>
      </c>
      <c r="G760" s="86"/>
    </row>
    <row r="761" spans="1:7" s="76" customFormat="1" ht="6.75" customHeight="1" thickBot="1">
      <c r="A761" s="79"/>
      <c r="B761" s="10"/>
      <c r="C761" s="80"/>
      <c r="D761" s="75"/>
      <c r="F761" s="77"/>
      <c r="G761" s="78"/>
    </row>
    <row r="762" spans="1:7" s="76" customFormat="1" ht="13.5" customHeight="1" thickBot="1">
      <c r="A762" s="79"/>
      <c r="B762" s="10" t="str">
        <f>'Real-Time HAIs System'!B222</f>
        <v>Improvement Milestone: ________________________________</v>
      </c>
      <c r="C762" s="80"/>
      <c r="D762" s="75"/>
      <c r="F762" s="81" t="str">
        <f>'Real-Time HAIs System'!F229</f>
        <v>N/A</v>
      </c>
      <c r="G762" s="78"/>
    </row>
    <row r="763" spans="1:7" ht="6.75" customHeight="1" thickBot="1">
      <c r="A763" s="85"/>
      <c r="G763" s="86"/>
    </row>
    <row r="764" spans="1:7" ht="13.5" thickBot="1">
      <c r="A764" s="85"/>
      <c r="C764" s="82" t="s">
        <v>16</v>
      </c>
      <c r="F764" s="87" t="str">
        <f>'Real-Time HAIs System'!F244</f>
        <v xml:space="preserve"> </v>
      </c>
      <c r="G764" s="86"/>
    </row>
    <row r="765" spans="1:7" s="76" customFormat="1" ht="6.75" customHeight="1" thickBot="1">
      <c r="A765" s="79"/>
      <c r="B765" s="10"/>
      <c r="C765" s="80"/>
      <c r="D765" s="75"/>
      <c r="F765" s="77"/>
      <c r="G765" s="78"/>
    </row>
    <row r="766" spans="1:7" s="76" customFormat="1" ht="13.5" customHeight="1" thickBot="1">
      <c r="A766" s="79"/>
      <c r="B766" s="10" t="str">
        <f>'Real-Time HAIs System'!B247</f>
        <v>Improvement Milestone: ________________________________</v>
      </c>
      <c r="C766" s="80"/>
      <c r="D766" s="75"/>
      <c r="F766" s="81" t="str">
        <f>'Real-Time HAIs System'!F254</f>
        <v>N/A</v>
      </c>
      <c r="G766" s="78"/>
    </row>
    <row r="767" spans="1:7" ht="6.75" customHeight="1" thickBot="1">
      <c r="A767" s="85"/>
      <c r="G767" s="86"/>
    </row>
    <row r="768" spans="1:7" ht="13.5" thickBot="1">
      <c r="A768" s="85"/>
      <c r="C768" s="82" t="s">
        <v>16</v>
      </c>
      <c r="F768" s="87" t="str">
        <f>'Real-Time HAIs System'!F269</f>
        <v xml:space="preserve"> </v>
      </c>
      <c r="G768" s="86"/>
    </row>
    <row r="769" spans="1:7" ht="13.5" thickBot="1">
      <c r="A769" s="85"/>
      <c r="C769" s="82"/>
      <c r="G769" s="86"/>
    </row>
    <row r="770" spans="1:7" ht="13.5" thickBot="1">
      <c r="A770" s="85"/>
      <c r="B770" s="5" t="s">
        <v>10</v>
      </c>
      <c r="C770" s="82"/>
      <c r="F770" s="88">
        <f>'Real-Time HAIs System'!F18</f>
        <v>0</v>
      </c>
      <c r="G770" s="86"/>
    </row>
    <row r="771" spans="1:7" ht="13.5" thickBot="1">
      <c r="A771" s="85"/>
      <c r="C771" s="82"/>
      <c r="G771" s="86"/>
    </row>
    <row r="772" spans="1:7" ht="13.5" thickBot="1">
      <c r="A772" s="85"/>
      <c r="B772" s="5" t="s">
        <v>70</v>
      </c>
      <c r="C772" s="82"/>
      <c r="F772" s="89">
        <f>SUM(F768,F764,F760,F756,F752,F748,F744,F740,F736,F732)</f>
        <v>0</v>
      </c>
      <c r="G772" s="86"/>
    </row>
    <row r="773" spans="1:7" ht="13.5" thickBot="1">
      <c r="A773" s="85"/>
      <c r="C773" s="82"/>
      <c r="G773" s="86"/>
    </row>
    <row r="774" spans="1:7" ht="13.5" thickBot="1">
      <c r="A774" s="85"/>
      <c r="B774" s="5" t="s">
        <v>71</v>
      </c>
      <c r="C774" s="82"/>
      <c r="F774" s="89">
        <f>COUNT(F768,F764,F760,F756,F752,F748,F744,F740,F736,F732)</f>
        <v>0</v>
      </c>
      <c r="G774" s="86"/>
    </row>
    <row r="775" spans="1:7" ht="13.5" thickBot="1">
      <c r="A775" s="85"/>
      <c r="C775" s="82"/>
      <c r="G775" s="86"/>
    </row>
    <row r="776" spans="1:7" ht="13.5" thickBot="1">
      <c r="A776" s="85"/>
      <c r="B776" s="5" t="s">
        <v>72</v>
      </c>
      <c r="C776" s="82"/>
      <c r="F776" s="90" t="str">
        <f>IF(F774=0," ",F772/F774)</f>
        <v xml:space="preserve"> </v>
      </c>
      <c r="G776" s="86"/>
    </row>
    <row r="777" spans="1:7" ht="13.5" thickBot="1">
      <c r="A777" s="85"/>
      <c r="C777" s="82"/>
      <c r="G777" s="86"/>
    </row>
    <row r="778" spans="1:7" ht="13.5" thickBot="1">
      <c r="A778" s="85"/>
      <c r="B778" s="5" t="s">
        <v>73</v>
      </c>
      <c r="C778" s="82"/>
      <c r="F778" s="88" t="str">
        <f>IF(F774=0," ",F776*F770)</f>
        <v xml:space="preserve"> </v>
      </c>
      <c r="G778" s="86"/>
    </row>
    <row r="779" spans="1:7" ht="13.5" thickBot="1">
      <c r="A779" s="85"/>
      <c r="C779" s="82"/>
      <c r="G779" s="86"/>
    </row>
    <row r="780" spans="1:7" ht="13.5" thickBot="1">
      <c r="A780" s="85"/>
      <c r="B780" s="5" t="s">
        <v>11</v>
      </c>
      <c r="C780" s="82"/>
      <c r="F780" s="91">
        <f>'Real-Time HAIs System'!F20</f>
        <v>0</v>
      </c>
      <c r="G780" s="86"/>
    </row>
    <row r="781" spans="1:7" ht="13.5" thickBot="1">
      <c r="A781" s="85"/>
      <c r="C781" s="82"/>
      <c r="G781" s="86"/>
    </row>
    <row r="782" spans="1:7" ht="13.5" thickBot="1">
      <c r="A782" s="85"/>
      <c r="B782" s="92" t="s">
        <v>74</v>
      </c>
      <c r="C782" s="82"/>
      <c r="F782" s="93" t="str">
        <f>IF(F774=0," ",F778-F780)</f>
        <v xml:space="preserve"> </v>
      </c>
      <c r="G782" s="86"/>
    </row>
    <row r="783" spans="1:7" ht="15">
      <c r="A783" s="97"/>
      <c r="B783" s="98"/>
      <c r="C783" s="98"/>
      <c r="D783" s="99"/>
      <c r="E783" s="98"/>
      <c r="F783" s="100"/>
      <c r="G783" s="101"/>
    </row>
  </sheetData>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3" manualBreakCount="13">
    <brk id="67" max="16383" man="1"/>
    <brk id="122" max="16383" man="1"/>
    <brk id="177" max="16383" man="1"/>
    <brk id="232" max="16383" man="1"/>
    <brk id="287" max="16383" man="1"/>
    <brk id="342" max="16383" man="1"/>
    <brk id="397" max="16383" man="1"/>
    <brk id="452" max="16383" man="1"/>
    <brk id="507" max="16383" man="1"/>
    <brk id="562" max="16383" man="1"/>
    <brk id="617" max="16383" man="1"/>
    <brk id="672" max="16383" man="1"/>
    <brk id="7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G176"/>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62</v>
      </c>
    </row>
    <row r="6" ht="10.5" customHeight="1">
      <c r="A6" s="63"/>
    </row>
    <row r="7" ht="14.25">
      <c r="A7" s="10" t="s">
        <v>63</v>
      </c>
    </row>
    <row r="8" spans="1:2" ht="15" thickBot="1">
      <c r="A8" s="208"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68</v>
      </c>
      <c r="B13" s="68"/>
      <c r="C13" s="68"/>
      <c r="D13" s="69"/>
      <c r="E13" s="70"/>
      <c r="F13" s="71"/>
      <c r="G13" s="72"/>
    </row>
    <row r="14" spans="1:7" s="76" customFormat="1" ht="15">
      <c r="A14" s="74" t="str">
        <f>'PatientCaregiver Experience'!A15</f>
        <v>Patient/Care Giver Experience (required)</v>
      </c>
      <c r="B14" s="63"/>
      <c r="C14" s="63"/>
      <c r="D14" s="75"/>
      <c r="F14" s="77"/>
      <c r="G14" s="78"/>
    </row>
    <row r="15" spans="1:7" s="76" customFormat="1" ht="13.5" customHeight="1" thickBot="1">
      <c r="A15" s="79"/>
      <c r="B15" s="10" t="str">
        <f>'PatientCaregiver Experience'!B21</f>
        <v>Undertake the necessary planning, redesign, translation, training and contract</v>
      </c>
      <c r="C15" s="80"/>
      <c r="D15" s="75"/>
      <c r="G15" s="78"/>
    </row>
    <row r="16" spans="1:7" s="76" customFormat="1" ht="15.75" thickBot="1">
      <c r="A16" s="79"/>
      <c r="B16" s="10" t="str">
        <f>'PatientCaregiver Experience'!B22</f>
        <v>negotiations in order to implement CG-CAHPS in DY8  (DY7 only)</v>
      </c>
      <c r="C16" s="80"/>
      <c r="D16" s="75"/>
      <c r="F16" s="81" t="str">
        <f>'PatientCaregiver Experience'!F35</f>
        <v>N/A</v>
      </c>
      <c r="G16" s="78"/>
    </row>
    <row r="17" spans="1:7" s="76" customFormat="1" ht="6.75" customHeight="1" thickBot="1">
      <c r="A17" s="79"/>
      <c r="B17" s="10"/>
      <c r="C17" s="80"/>
      <c r="D17" s="75"/>
      <c r="F17" s="77"/>
      <c r="G17" s="78"/>
    </row>
    <row r="18" spans="1:7" s="76" customFormat="1" ht="13.5" customHeight="1" thickBot="1">
      <c r="A18" s="79"/>
      <c r="C18" s="82" t="s">
        <v>16</v>
      </c>
      <c r="D18" s="75"/>
      <c r="F18" s="83" t="str">
        <f>'PatientCaregiver Experience'!F37</f>
        <v/>
      </c>
      <c r="G18" s="78"/>
    </row>
    <row r="19" spans="1:7" s="76" customFormat="1" ht="6.75" customHeight="1">
      <c r="A19" s="79"/>
      <c r="B19" s="10"/>
      <c r="C19" s="80"/>
      <c r="D19" s="75"/>
      <c r="F19" s="77"/>
      <c r="G19" s="78"/>
    </row>
    <row r="20" spans="1:7" s="76" customFormat="1" ht="15.75" thickBot="1">
      <c r="A20" s="79"/>
      <c r="B20" s="10" t="str">
        <f>'PatientCaregiver Experience'!B40</f>
        <v xml:space="preserve">Report results of CG CAHPS questions for “Getting Timely Appointments, Care, </v>
      </c>
      <c r="C20" s="80"/>
      <c r="D20" s="75"/>
      <c r="F20" s="77"/>
      <c r="G20" s="78"/>
    </row>
    <row r="21" spans="1:7" s="76" customFormat="1" ht="13.5" customHeight="1" thickBot="1">
      <c r="A21" s="79"/>
      <c r="B21" s="84" t="str">
        <f>'PatientCaregiver Experience'!B41</f>
        <v>and Information” theme to the State (DY8-10)</v>
      </c>
      <c r="C21" s="10"/>
      <c r="F21" s="81" t="str">
        <f>'PatientCaregiver Experience'!F46</f>
        <v>N/A</v>
      </c>
      <c r="G21" s="78"/>
    </row>
    <row r="22" spans="1:7" s="76" customFormat="1" ht="87" customHeight="1" hidden="1">
      <c r="A22" s="79"/>
      <c r="B22" s="80"/>
      <c r="C22" s="198" t="s">
        <v>69</v>
      </c>
      <c r="D22" s="198"/>
      <c r="F22" s="77"/>
      <c r="G22" s="78"/>
    </row>
    <row r="23" spans="1:7" s="76" customFormat="1" ht="6.75" customHeight="1" thickBot="1">
      <c r="A23" s="79"/>
      <c r="B23" s="80"/>
      <c r="C23" s="75"/>
      <c r="D23" s="75"/>
      <c r="F23" s="77"/>
      <c r="G23" s="78"/>
    </row>
    <row r="24" spans="1:7" s="76" customFormat="1" ht="13.5" customHeight="1" thickBot="1">
      <c r="A24" s="79"/>
      <c r="C24" s="82" t="s">
        <v>16</v>
      </c>
      <c r="D24" s="75"/>
      <c r="F24" s="83" t="str">
        <f>'PatientCaregiver Experience'!F48</f>
        <v/>
      </c>
      <c r="G24" s="78"/>
    </row>
    <row r="25" spans="1:7" s="76" customFormat="1" ht="6.75" customHeight="1">
      <c r="A25" s="79"/>
      <c r="B25" s="10"/>
      <c r="C25" s="80"/>
      <c r="D25" s="75"/>
      <c r="F25" s="77"/>
      <c r="G25" s="78"/>
    </row>
    <row r="26" spans="1:7" s="76" customFormat="1" ht="15.75" thickBot="1">
      <c r="A26" s="79"/>
      <c r="B26" s="10" t="str">
        <f>'PatientCaregiver Experience'!B51</f>
        <v xml:space="preserve">Report results of CG CAHPS questions for “How Well Doctors Communicate With </v>
      </c>
      <c r="C26" s="80"/>
      <c r="D26" s="75"/>
      <c r="F26" s="77"/>
      <c r="G26" s="78"/>
    </row>
    <row r="27" spans="1:7" s="76" customFormat="1" ht="13.5" customHeight="1" thickBot="1">
      <c r="A27" s="79"/>
      <c r="B27" s="10" t="str">
        <f>'PatientCaregiver Experience'!B52</f>
        <v>Patients” theme to the State  (DY8-10)</v>
      </c>
      <c r="C27" s="80"/>
      <c r="D27" s="75"/>
      <c r="F27" s="81" t="str">
        <f>'PatientCaregiver Experience'!F57</f>
        <v>N/A</v>
      </c>
      <c r="G27" s="78"/>
    </row>
    <row r="28" spans="1:7" ht="6.75" customHeight="1" thickBot="1">
      <c r="A28" s="85"/>
      <c r="G28" s="86"/>
    </row>
    <row r="29" spans="1:7" ht="13.5" thickBot="1">
      <c r="A29" s="85"/>
      <c r="C29" s="82" t="s">
        <v>16</v>
      </c>
      <c r="F29" s="87" t="str">
        <f>'PatientCaregiver Experience'!F59</f>
        <v/>
      </c>
      <c r="G29" s="86"/>
    </row>
    <row r="30" spans="1:7" s="76" customFormat="1" ht="6.75" customHeight="1">
      <c r="A30" s="79"/>
      <c r="B30" s="10"/>
      <c r="C30" s="80"/>
      <c r="D30" s="75"/>
      <c r="F30" s="77"/>
      <c r="G30" s="78"/>
    </row>
    <row r="31" spans="1:7" s="76" customFormat="1" ht="15.75" thickBot="1">
      <c r="A31" s="79"/>
      <c r="B31" s="10" t="str">
        <f>'PatientCaregiver Experience'!B62</f>
        <v xml:space="preserve">Report results of CG CAHPS questions for “Helpful, Courteous, and Respectful Office </v>
      </c>
      <c r="C31" s="80"/>
      <c r="D31" s="75"/>
      <c r="F31" s="77"/>
      <c r="G31" s="78"/>
    </row>
    <row r="32" spans="1:7" s="76" customFormat="1" ht="13.5" customHeight="1" thickBot="1">
      <c r="A32" s="79"/>
      <c r="B32" s="10" t="str">
        <f>'PatientCaregiver Experience'!B63</f>
        <v>Staff” theme to the State (DY8-10)</v>
      </c>
      <c r="C32" s="80"/>
      <c r="D32" s="75"/>
      <c r="F32" s="81" t="str">
        <f>'PatientCaregiver Experience'!F68</f>
        <v>N/A</v>
      </c>
      <c r="G32" s="78"/>
    </row>
    <row r="33" spans="1:7" ht="6.75" customHeight="1" thickBot="1">
      <c r="A33" s="85"/>
      <c r="G33" s="86"/>
    </row>
    <row r="34" spans="1:7" ht="13.5" thickBot="1">
      <c r="A34" s="85"/>
      <c r="C34" s="82" t="s">
        <v>16</v>
      </c>
      <c r="F34" s="87" t="str">
        <f>'PatientCaregiver Experience'!F70</f>
        <v/>
      </c>
      <c r="G34" s="86"/>
    </row>
    <row r="35" spans="1:7" s="76" customFormat="1" ht="6.75" customHeight="1">
      <c r="A35" s="79"/>
      <c r="B35" s="10"/>
      <c r="C35" s="80"/>
      <c r="D35" s="75"/>
      <c r="F35" s="77"/>
      <c r="G35" s="78"/>
    </row>
    <row r="36" spans="1:7" s="76" customFormat="1" ht="15.75" thickBot="1">
      <c r="A36" s="79"/>
      <c r="B36" s="10" t="str">
        <f>'PatientCaregiver Experience'!B73</f>
        <v xml:space="preserve">Report results of CG CAHPS questions for “Patients’ Rating of the Doctor” </v>
      </c>
      <c r="C36" s="80"/>
      <c r="D36" s="75"/>
      <c r="F36" s="77"/>
      <c r="G36" s="78"/>
    </row>
    <row r="37" spans="1:7" s="76" customFormat="1" ht="13.5" customHeight="1" thickBot="1">
      <c r="A37" s="79"/>
      <c r="B37" s="10" t="str">
        <f>'PatientCaregiver Experience'!B74</f>
        <v>theme to the State (DY8-10)</v>
      </c>
      <c r="C37" s="80"/>
      <c r="D37" s="75"/>
      <c r="F37" s="81" t="str">
        <f>'PatientCaregiver Experience'!F79</f>
        <v>N/A</v>
      </c>
      <c r="G37" s="78"/>
    </row>
    <row r="38" spans="1:7" ht="6.75" customHeight="1" thickBot="1">
      <c r="A38" s="85"/>
      <c r="G38" s="86"/>
    </row>
    <row r="39" spans="1:7" ht="13.5" thickBot="1">
      <c r="A39" s="85"/>
      <c r="C39" s="82" t="s">
        <v>16</v>
      </c>
      <c r="F39" s="87" t="str">
        <f>'PatientCaregiver Experience'!F81</f>
        <v/>
      </c>
      <c r="G39" s="86"/>
    </row>
    <row r="40" spans="1:7" s="76" customFormat="1" ht="6.75" customHeight="1">
      <c r="A40" s="79"/>
      <c r="B40" s="10"/>
      <c r="C40" s="80"/>
      <c r="D40" s="75"/>
      <c r="F40" s="77"/>
      <c r="G40" s="78"/>
    </row>
    <row r="41" spans="1:7" s="76" customFormat="1" ht="15.75" thickBot="1">
      <c r="A41" s="79"/>
      <c r="B41" s="10" t="str">
        <f>'PatientCaregiver Experience'!B84</f>
        <v>Report results of CG CAHPS questions for “Shared Decisionmaking”</v>
      </c>
      <c r="C41" s="80"/>
      <c r="D41" s="75"/>
      <c r="F41" s="77"/>
      <c r="G41" s="78"/>
    </row>
    <row r="42" spans="1:7" s="76" customFormat="1" ht="13.5" customHeight="1" thickBot="1">
      <c r="A42" s="79"/>
      <c r="B42" s="10" t="str">
        <f>'PatientCaregiver Experience'!B85</f>
        <v>theme to the State (DY8-10)</v>
      </c>
      <c r="C42" s="80"/>
      <c r="D42" s="75"/>
      <c r="F42" s="81" t="str">
        <f>'PatientCaregiver Experience'!F90</f>
        <v>N/A</v>
      </c>
      <c r="G42" s="78"/>
    </row>
    <row r="43" spans="1:7" ht="6.75" customHeight="1" thickBot="1">
      <c r="A43" s="85"/>
      <c r="G43" s="86"/>
    </row>
    <row r="44" spans="1:7" ht="13.5" thickBot="1">
      <c r="A44" s="85"/>
      <c r="C44" s="82" t="s">
        <v>16</v>
      </c>
      <c r="F44" s="87" t="str">
        <f>'PatientCaregiver Experience'!F92</f>
        <v/>
      </c>
      <c r="G44" s="86"/>
    </row>
    <row r="45" spans="1:7" ht="13.5" thickBot="1">
      <c r="A45" s="85"/>
      <c r="C45" s="82"/>
      <c r="G45" s="86"/>
    </row>
    <row r="46" spans="1:7" ht="13.5" thickBot="1">
      <c r="A46" s="85"/>
      <c r="B46" s="5" t="s">
        <v>10</v>
      </c>
      <c r="C46" s="82"/>
      <c r="F46" s="88">
        <f>'PatientCaregiver Experience'!F17</f>
        <v>0</v>
      </c>
      <c r="G46" s="86"/>
    </row>
    <row r="47" spans="1:7" ht="13.5" thickBot="1">
      <c r="A47" s="85"/>
      <c r="C47" s="82"/>
      <c r="G47" s="86"/>
    </row>
    <row r="48" spans="1:7" ht="13.5" thickBot="1">
      <c r="A48" s="85"/>
      <c r="B48" s="5" t="s">
        <v>70</v>
      </c>
      <c r="C48" s="82"/>
      <c r="F48" s="89">
        <f>SUM(F18,F24,F29,F34,F39,F44)</f>
        <v>0</v>
      </c>
      <c r="G48" s="86"/>
    </row>
    <row r="49" spans="1:7" ht="13.5" thickBot="1">
      <c r="A49" s="85"/>
      <c r="C49" s="82"/>
      <c r="G49" s="86"/>
    </row>
    <row r="50" spans="1:7" ht="13.5" thickBot="1">
      <c r="A50" s="85"/>
      <c r="B50" s="5" t="s">
        <v>71</v>
      </c>
      <c r="C50" s="82"/>
      <c r="F50" s="89">
        <f>COUNT(F18,F24,F29,F34,F39,F44)</f>
        <v>0</v>
      </c>
      <c r="G50" s="86"/>
    </row>
    <row r="51" spans="1:7" ht="13.5" thickBot="1">
      <c r="A51" s="85"/>
      <c r="C51" s="82"/>
      <c r="G51" s="86"/>
    </row>
    <row r="52" spans="1:7" ht="13.5" thickBot="1">
      <c r="A52" s="85"/>
      <c r="B52" s="5" t="s">
        <v>72</v>
      </c>
      <c r="C52" s="82"/>
      <c r="F52" s="90" t="str">
        <f>IF(F50=0," ",F48/F50)</f>
        <v xml:space="preserve"> </v>
      </c>
      <c r="G52" s="86"/>
    </row>
    <row r="53" spans="1:7" ht="13.5" thickBot="1">
      <c r="A53" s="85"/>
      <c r="C53" s="82"/>
      <c r="G53" s="86"/>
    </row>
    <row r="54" spans="1:7" ht="13.5" thickBot="1">
      <c r="A54" s="85"/>
      <c r="B54" s="5" t="s">
        <v>73</v>
      </c>
      <c r="C54" s="82"/>
      <c r="F54" s="88" t="str">
        <f>IF(F50=0," ",F52*F46)</f>
        <v xml:space="preserve"> </v>
      </c>
      <c r="G54" s="86"/>
    </row>
    <row r="55" spans="1:7" ht="13.5" thickBot="1">
      <c r="A55" s="85"/>
      <c r="C55" s="82"/>
      <c r="G55" s="86"/>
    </row>
    <row r="56" spans="1:7" ht="13.5" thickBot="1">
      <c r="A56" s="85"/>
      <c r="B56" s="5" t="s">
        <v>11</v>
      </c>
      <c r="C56" s="82"/>
      <c r="F56" s="91">
        <f>'PatientCaregiver Experience'!F19</f>
        <v>0</v>
      </c>
      <c r="G56" s="86"/>
    </row>
    <row r="57" spans="1:7" ht="13.5" thickBot="1">
      <c r="A57" s="85"/>
      <c r="C57" s="82"/>
      <c r="G57" s="86"/>
    </row>
    <row r="58" spans="1:7" ht="13.5" thickBot="1">
      <c r="A58" s="85"/>
      <c r="B58" s="92" t="s">
        <v>74</v>
      </c>
      <c r="C58" s="82"/>
      <c r="F58" s="93" t="str">
        <f>IF(F50=0," ",F54-F56)</f>
        <v xml:space="preserve"> </v>
      </c>
      <c r="G58" s="86"/>
    </row>
    <row r="59" spans="1:7" s="76" customFormat="1" ht="12.75" customHeight="1">
      <c r="A59" s="79"/>
      <c r="B59" s="10"/>
      <c r="C59" s="80"/>
      <c r="D59" s="75"/>
      <c r="F59" s="77"/>
      <c r="G59" s="78"/>
    </row>
    <row r="60" spans="1:7" s="76" customFormat="1" ht="15">
      <c r="A60" s="74" t="str">
        <f>'Care Coordination'!A15</f>
        <v>Care Coordination (required)</v>
      </c>
      <c r="B60" s="63"/>
      <c r="C60" s="63"/>
      <c r="D60" s="75"/>
      <c r="F60" s="77"/>
      <c r="G60" s="78"/>
    </row>
    <row r="61" spans="1:7" s="76" customFormat="1" ht="15.75" thickBot="1">
      <c r="A61" s="74"/>
      <c r="B61" s="10" t="str">
        <f>'Care Coordination'!B21</f>
        <v>Report results of the Diabetes, short-term complications measure to the State</v>
      </c>
      <c r="C61" s="63"/>
      <c r="D61" s="75"/>
      <c r="F61" s="77"/>
      <c r="G61" s="78"/>
    </row>
    <row r="62" spans="1:7" s="76" customFormat="1" ht="13.5" customHeight="1" thickBot="1">
      <c r="A62" s="94"/>
      <c r="B62" s="10" t="str">
        <f>'Care Coordination'!B22</f>
        <v>(DY7-10)</v>
      </c>
      <c r="D62" s="75"/>
      <c r="F62" s="81" t="str">
        <f>'Care Coordination'!F32</f>
        <v>N/A</v>
      </c>
      <c r="G62" s="78"/>
    </row>
    <row r="63" spans="1:7" s="76" customFormat="1" ht="6.75" customHeight="1" thickBot="1">
      <c r="A63" s="94"/>
      <c r="B63" s="10"/>
      <c r="C63" s="10"/>
      <c r="D63" s="75"/>
      <c r="F63" s="77"/>
      <c r="G63" s="78"/>
    </row>
    <row r="64" spans="1:7" s="76" customFormat="1" ht="13.5" customHeight="1" thickBot="1">
      <c r="A64" s="79"/>
      <c r="C64" s="82" t="s">
        <v>16</v>
      </c>
      <c r="D64" s="75"/>
      <c r="F64" s="83" t="str">
        <f>'Care Coordination'!F34</f>
        <v/>
      </c>
      <c r="G64" s="78"/>
    </row>
    <row r="65" spans="1:7" s="76" customFormat="1" ht="6.75" customHeight="1" thickBot="1">
      <c r="A65" s="79"/>
      <c r="B65" s="10"/>
      <c r="C65" s="80"/>
      <c r="D65" s="75"/>
      <c r="F65" s="77"/>
      <c r="G65" s="78"/>
    </row>
    <row r="66" spans="1:7" s="76" customFormat="1" ht="13.5" customHeight="1" thickBot="1">
      <c r="A66" s="94"/>
      <c r="B66" s="10" t="str">
        <f>'Care Coordination'!B37</f>
        <v>Report results of the Uncontrolled Diabetes measure to the State (DY7-10)</v>
      </c>
      <c r="D66" s="75"/>
      <c r="F66" s="81" t="str">
        <f>'Care Coordination'!F47</f>
        <v>N/A</v>
      </c>
      <c r="G66" s="78"/>
    </row>
    <row r="67" spans="1:7" ht="6.75" customHeight="1" thickBot="1">
      <c r="A67" s="85"/>
      <c r="G67" s="86"/>
    </row>
    <row r="68" spans="1:7" s="76" customFormat="1" ht="13.5" customHeight="1" thickBot="1">
      <c r="A68" s="79"/>
      <c r="C68" s="82" t="s">
        <v>16</v>
      </c>
      <c r="D68" s="75"/>
      <c r="F68" s="83" t="str">
        <f>'Care Coordination'!F49</f>
        <v/>
      </c>
      <c r="G68" s="78"/>
    </row>
    <row r="69" spans="1:7" s="76" customFormat="1" ht="6.75" customHeight="1" thickBot="1">
      <c r="A69" s="79"/>
      <c r="B69" s="10"/>
      <c r="C69" s="80"/>
      <c r="D69" s="75"/>
      <c r="F69" s="77"/>
      <c r="G69" s="78"/>
    </row>
    <row r="70" spans="1:7" s="76" customFormat="1" ht="13.5" customHeight="1" thickBot="1">
      <c r="A70" s="79"/>
      <c r="B70" s="10" t="str">
        <f>'Care Coordination'!B52</f>
        <v>Report results of the Congestive Heart Failure measure to the State (DY8-10)</v>
      </c>
      <c r="C70" s="80"/>
      <c r="D70" s="75"/>
      <c r="F70" s="81" t="str">
        <f>'Care Coordination'!F62</f>
        <v>N/A</v>
      </c>
      <c r="G70" s="78"/>
    </row>
    <row r="71" spans="1:7" ht="6.75" customHeight="1" thickBot="1">
      <c r="A71" s="85"/>
      <c r="G71" s="86"/>
    </row>
    <row r="72" spans="1:7" ht="13.5" thickBot="1">
      <c r="A72" s="85"/>
      <c r="C72" s="82" t="s">
        <v>16</v>
      </c>
      <c r="F72" s="87" t="str">
        <f>'Care Coordination'!F64</f>
        <v/>
      </c>
      <c r="G72" s="86"/>
    </row>
    <row r="73" spans="1:7" s="76" customFormat="1" ht="6.75" customHeight="1">
      <c r="A73" s="79"/>
      <c r="B73" s="10"/>
      <c r="C73" s="80"/>
      <c r="D73" s="75"/>
      <c r="F73" s="77"/>
      <c r="G73" s="78"/>
    </row>
    <row r="74" spans="1:7" s="76" customFormat="1" ht="15.75" thickBot="1">
      <c r="A74" s="79"/>
      <c r="B74" s="10" t="str">
        <f>'Care Coordination'!B67</f>
        <v>Report results of the Chronic Obstructive Pulmonary Disease measure</v>
      </c>
      <c r="C74" s="80"/>
      <c r="D74" s="75"/>
      <c r="F74" s="77"/>
      <c r="G74" s="78"/>
    </row>
    <row r="75" spans="1:7" s="76" customFormat="1" ht="13.5" customHeight="1" thickBot="1">
      <c r="A75" s="79"/>
      <c r="B75" s="10" t="str">
        <f>'Care Coordination'!B68</f>
        <v>to the State (DY8-10)</v>
      </c>
      <c r="C75" s="80"/>
      <c r="D75" s="75"/>
      <c r="F75" s="81" t="str">
        <f>'Care Coordination'!F78</f>
        <v>N/A</v>
      </c>
      <c r="G75" s="78"/>
    </row>
    <row r="76" spans="1:7" ht="6.75" customHeight="1" thickBot="1">
      <c r="A76" s="85"/>
      <c r="G76" s="86"/>
    </row>
    <row r="77" spans="1:7" ht="13.5" thickBot="1">
      <c r="A77" s="85"/>
      <c r="C77" s="82" t="s">
        <v>16</v>
      </c>
      <c r="F77" s="87" t="str">
        <f>'Care Coordination'!F80</f>
        <v/>
      </c>
      <c r="G77" s="86"/>
    </row>
    <row r="78" spans="1:7" ht="13.5" thickBot="1">
      <c r="A78" s="85"/>
      <c r="C78" s="82"/>
      <c r="G78" s="86"/>
    </row>
    <row r="79" spans="1:7" ht="13.5" thickBot="1">
      <c r="A79" s="85"/>
      <c r="B79" s="5" t="s">
        <v>10</v>
      </c>
      <c r="C79" s="82"/>
      <c r="F79" s="88">
        <f>'Care Coordination'!F17</f>
        <v>0</v>
      </c>
      <c r="G79" s="86"/>
    </row>
    <row r="80" spans="1:7" ht="13.5" thickBot="1">
      <c r="A80" s="85"/>
      <c r="C80" s="82"/>
      <c r="G80" s="86"/>
    </row>
    <row r="81" spans="1:7" ht="13.5" thickBot="1">
      <c r="A81" s="85"/>
      <c r="B81" s="5" t="s">
        <v>70</v>
      </c>
      <c r="C81" s="82"/>
      <c r="F81" s="95">
        <f>SUM(F64,F68,F72,F77)</f>
        <v>0</v>
      </c>
      <c r="G81" s="86"/>
    </row>
    <row r="82" spans="1:7" ht="13.5" thickBot="1">
      <c r="A82" s="85"/>
      <c r="C82" s="82"/>
      <c r="G82" s="86"/>
    </row>
    <row r="83" spans="1:7" ht="13.5" thickBot="1">
      <c r="A83" s="85"/>
      <c r="B83" s="5" t="s">
        <v>71</v>
      </c>
      <c r="C83" s="82"/>
      <c r="F83" s="89">
        <f>COUNT(F64,F68,F72,F77)</f>
        <v>0</v>
      </c>
      <c r="G83" s="86"/>
    </row>
    <row r="84" spans="1:7" ht="13.5" thickBot="1">
      <c r="A84" s="85"/>
      <c r="C84" s="82"/>
      <c r="G84" s="86"/>
    </row>
    <row r="85" spans="1:7" ht="13.5" thickBot="1">
      <c r="A85" s="85"/>
      <c r="B85" s="5" t="s">
        <v>72</v>
      </c>
      <c r="C85" s="82"/>
      <c r="F85" s="90" t="str">
        <f>IF(F83=0," ",F81/F83)</f>
        <v xml:space="preserve"> </v>
      </c>
      <c r="G85" s="86"/>
    </row>
    <row r="86" spans="1:7" ht="13.5" thickBot="1">
      <c r="A86" s="85"/>
      <c r="C86" s="82"/>
      <c r="G86" s="86"/>
    </row>
    <row r="87" spans="1:7" ht="13.5" thickBot="1">
      <c r="A87" s="85"/>
      <c r="B87" s="5" t="s">
        <v>73</v>
      </c>
      <c r="C87" s="82"/>
      <c r="F87" s="88" t="str">
        <f>IF(F83=0," ",F85*F79)</f>
        <v xml:space="preserve"> </v>
      </c>
      <c r="G87" s="86"/>
    </row>
    <row r="88" spans="1:7" ht="13.5" thickBot="1">
      <c r="A88" s="85"/>
      <c r="C88" s="82"/>
      <c r="G88" s="86"/>
    </row>
    <row r="89" spans="1:7" ht="13.5" thickBot="1">
      <c r="A89" s="85"/>
      <c r="B89" s="5" t="s">
        <v>11</v>
      </c>
      <c r="C89" s="82"/>
      <c r="F89" s="91">
        <f>'Care Coordination'!F19</f>
        <v>0</v>
      </c>
      <c r="G89" s="86"/>
    </row>
    <row r="90" spans="1:7" ht="13.5" thickBot="1">
      <c r="A90" s="85"/>
      <c r="C90" s="82"/>
      <c r="G90" s="86"/>
    </row>
    <row r="91" spans="1:7" ht="13.5" thickBot="1">
      <c r="A91" s="85"/>
      <c r="B91" s="92" t="s">
        <v>74</v>
      </c>
      <c r="C91" s="82"/>
      <c r="F91" s="93" t="str">
        <f>IF(F83=0," ",F87-F89)</f>
        <v xml:space="preserve"> </v>
      </c>
      <c r="G91" s="86"/>
    </row>
    <row r="92" spans="1:7" s="76" customFormat="1" ht="12.75" customHeight="1">
      <c r="A92" s="79"/>
      <c r="B92" s="10"/>
      <c r="C92" s="80"/>
      <c r="D92" s="75"/>
      <c r="F92" s="77"/>
      <c r="G92" s="78"/>
    </row>
    <row r="93" spans="1:7" s="76" customFormat="1" ht="15">
      <c r="A93" s="74" t="str">
        <f>'Preventive Health'!A15</f>
        <v>Preventive Health (required)</v>
      </c>
      <c r="B93" s="63"/>
      <c r="C93" s="63"/>
      <c r="D93" s="75"/>
      <c r="F93" s="77"/>
      <c r="G93" s="78"/>
    </row>
    <row r="94" spans="1:7" s="76" customFormat="1" ht="15.75" thickBot="1">
      <c r="A94" s="74"/>
      <c r="B94" s="10" t="str">
        <f>'Preventive Health'!B21</f>
        <v xml:space="preserve">Report results of the Mammography Screening for Breast Cancer </v>
      </c>
      <c r="C94" s="63"/>
      <c r="D94" s="75"/>
      <c r="F94" s="77"/>
      <c r="G94" s="78"/>
    </row>
    <row r="95" spans="1:7" s="76" customFormat="1" ht="13.5" customHeight="1" thickBot="1">
      <c r="A95" s="96"/>
      <c r="B95" s="10" t="str">
        <f>'Preventive Health'!B22</f>
        <v>measure to the State (DY7-10)</v>
      </c>
      <c r="C95" s="63"/>
      <c r="D95" s="75"/>
      <c r="F95" s="81" t="str">
        <f>'Preventive Health'!F32</f>
        <v>N/A</v>
      </c>
      <c r="G95" s="78"/>
    </row>
    <row r="96" spans="1:7" s="76" customFormat="1" ht="6.75" customHeight="1" thickBot="1">
      <c r="A96" s="79"/>
      <c r="B96" s="10"/>
      <c r="C96" s="10"/>
      <c r="D96" s="75"/>
      <c r="F96" s="77"/>
      <c r="G96" s="78"/>
    </row>
    <row r="97" spans="1:7" s="76" customFormat="1" ht="13.5" customHeight="1" thickBot="1">
      <c r="A97" s="79"/>
      <c r="C97" s="82" t="s">
        <v>16</v>
      </c>
      <c r="D97" s="75"/>
      <c r="F97" s="83" t="str">
        <f>'Preventive Health'!F34</f>
        <v/>
      </c>
      <c r="G97" s="78"/>
    </row>
    <row r="98" spans="1:7" s="76" customFormat="1" ht="6.75" customHeight="1" thickBot="1">
      <c r="A98" s="79"/>
      <c r="B98" s="10"/>
      <c r="C98" s="80"/>
      <c r="D98" s="75"/>
      <c r="F98" s="77"/>
      <c r="G98" s="78"/>
    </row>
    <row r="99" spans="1:7" s="76" customFormat="1" ht="13.5" customHeight="1" thickBot="1">
      <c r="A99" s="79"/>
      <c r="B99" s="10" t="str">
        <f>'Preventive Health'!B37</f>
        <v>Reports results of the Influenza Immunization measure to the State (DY7-10)</v>
      </c>
      <c r="C99" s="80"/>
      <c r="D99" s="75"/>
      <c r="F99" s="81" t="str">
        <f>'Preventive Health'!F47</f>
        <v>N/A</v>
      </c>
      <c r="G99" s="78"/>
    </row>
    <row r="100" spans="1:7" ht="6.75" customHeight="1" thickBot="1">
      <c r="A100" s="85"/>
      <c r="G100" s="86"/>
    </row>
    <row r="101" spans="1:7" ht="13.5" thickBot="1">
      <c r="A101" s="85"/>
      <c r="C101" s="82" t="s">
        <v>16</v>
      </c>
      <c r="F101" s="87" t="str">
        <f>'Preventive Health'!F49</f>
        <v/>
      </c>
      <c r="G101" s="86"/>
    </row>
    <row r="102" spans="1:7" s="76" customFormat="1" ht="6.75" customHeight="1" thickBot="1">
      <c r="A102" s="79"/>
      <c r="B102" s="10"/>
      <c r="C102" s="80"/>
      <c r="D102" s="75"/>
      <c r="F102" s="77"/>
      <c r="G102" s="78"/>
    </row>
    <row r="103" spans="1:7" s="76" customFormat="1" ht="13.5" customHeight="1" thickBot="1">
      <c r="A103" s="79"/>
      <c r="B103" s="10" t="str">
        <f>'Preventive Health'!B52</f>
        <v>Report results of the Child Weight Screening measure to the State (DY8-10)</v>
      </c>
      <c r="C103" s="80"/>
      <c r="D103" s="75"/>
      <c r="F103" s="81" t="str">
        <f>'Preventive Health'!F62</f>
        <v>N/A</v>
      </c>
      <c r="G103" s="78"/>
    </row>
    <row r="104" spans="1:7" ht="6.75" customHeight="1" thickBot="1">
      <c r="A104" s="85"/>
      <c r="G104" s="86"/>
    </row>
    <row r="105" spans="1:7" ht="13.5" thickBot="1">
      <c r="A105" s="85"/>
      <c r="C105" s="82" t="s">
        <v>16</v>
      </c>
      <c r="F105" s="87" t="str">
        <f>'Preventive Health'!F64</f>
        <v/>
      </c>
      <c r="G105" s="86"/>
    </row>
    <row r="106" spans="1:7" s="76" customFormat="1" ht="6.75" customHeight="1">
      <c r="A106" s="79"/>
      <c r="B106" s="10"/>
      <c r="C106" s="80"/>
      <c r="D106" s="75"/>
      <c r="F106" s="77"/>
      <c r="G106" s="78"/>
    </row>
    <row r="107" spans="1:7" s="76" customFormat="1" ht="15.75" thickBot="1">
      <c r="A107" s="79"/>
      <c r="B107" s="10" t="str">
        <f>'Preventive Health'!B67</f>
        <v>Report results of the Pediatrics Body Mass Index (BMI) measure to the State</v>
      </c>
      <c r="C107" s="80"/>
      <c r="D107" s="75"/>
      <c r="F107" s="77"/>
      <c r="G107" s="78"/>
    </row>
    <row r="108" spans="1:7" s="76" customFormat="1" ht="13.5" customHeight="1" thickBot="1">
      <c r="A108" s="79"/>
      <c r="B108" s="10" t="str">
        <f>'Preventive Health'!B68</f>
        <v>(DY8-10)</v>
      </c>
      <c r="C108" s="80"/>
      <c r="D108" s="75"/>
      <c r="F108" s="81" t="str">
        <f>'Preventive Health'!F78</f>
        <v>N/A</v>
      </c>
      <c r="G108" s="78"/>
    </row>
    <row r="109" spans="1:7" ht="6.75" customHeight="1" thickBot="1">
      <c r="A109" s="85"/>
      <c r="G109" s="86"/>
    </row>
    <row r="110" spans="1:7" ht="13.5" thickBot="1">
      <c r="A110" s="85"/>
      <c r="C110" s="82" t="s">
        <v>16</v>
      </c>
      <c r="F110" s="87" t="str">
        <f>'Preventive Health'!F80</f>
        <v/>
      </c>
      <c r="G110" s="86"/>
    </row>
    <row r="111" spans="1:7" s="76" customFormat="1" ht="6.75" customHeight="1" thickBot="1">
      <c r="A111" s="79"/>
      <c r="B111" s="10"/>
      <c r="C111" s="80"/>
      <c r="D111" s="75"/>
      <c r="F111" s="77"/>
      <c r="G111" s="78"/>
    </row>
    <row r="112" spans="1:7" s="76" customFormat="1" ht="13.5" customHeight="1" thickBot="1">
      <c r="A112" s="79"/>
      <c r="B112" s="10" t="str">
        <f>'Preventive Health'!B83</f>
        <v>Report results of the Tobacco Cessation measure to the State (DY8-10)</v>
      </c>
      <c r="C112" s="80"/>
      <c r="D112" s="75"/>
      <c r="F112" s="81" t="str">
        <f>'Preventive Health'!F93</f>
        <v>N/A</v>
      </c>
      <c r="G112" s="78"/>
    </row>
    <row r="113" spans="1:7" ht="6.75" customHeight="1" thickBot="1">
      <c r="A113" s="85"/>
      <c r="G113" s="86"/>
    </row>
    <row r="114" spans="1:7" ht="13.5" thickBot="1">
      <c r="A114" s="85"/>
      <c r="C114" s="82" t="s">
        <v>16</v>
      </c>
      <c r="F114" s="87" t="str">
        <f>'Preventive Health'!F95</f>
        <v/>
      </c>
      <c r="G114" s="86"/>
    </row>
    <row r="115" spans="1:7" ht="13.5" thickBot="1">
      <c r="A115" s="85"/>
      <c r="C115" s="82"/>
      <c r="G115" s="86"/>
    </row>
    <row r="116" spans="1:7" ht="13.5" thickBot="1">
      <c r="A116" s="85"/>
      <c r="B116" s="5" t="s">
        <v>10</v>
      </c>
      <c r="C116" s="82"/>
      <c r="F116" s="88">
        <f>'Preventive Health'!F17</f>
        <v>0</v>
      </c>
      <c r="G116" s="86"/>
    </row>
    <row r="117" spans="1:7" ht="13.5" thickBot="1">
      <c r="A117" s="85"/>
      <c r="C117" s="82"/>
      <c r="G117" s="86"/>
    </row>
    <row r="118" spans="1:7" ht="13.5" thickBot="1">
      <c r="A118" s="85"/>
      <c r="B118" s="5" t="s">
        <v>70</v>
      </c>
      <c r="C118" s="82"/>
      <c r="F118" s="95">
        <f>SUM(F97,F101,F105,F110,F114)</f>
        <v>0</v>
      </c>
      <c r="G118" s="86"/>
    </row>
    <row r="119" spans="1:7" ht="13.5" thickBot="1">
      <c r="A119" s="85"/>
      <c r="C119" s="82"/>
      <c r="G119" s="86"/>
    </row>
    <row r="120" spans="1:7" ht="13.5" thickBot="1">
      <c r="A120" s="85"/>
      <c r="B120" s="5" t="s">
        <v>71</v>
      </c>
      <c r="C120" s="82"/>
      <c r="F120" s="89">
        <f>COUNT(F97,F101,F105,F110,F114)</f>
        <v>0</v>
      </c>
      <c r="G120" s="86"/>
    </row>
    <row r="121" spans="1:7" ht="13.5" thickBot="1">
      <c r="A121" s="85"/>
      <c r="C121" s="82"/>
      <c r="G121" s="86"/>
    </row>
    <row r="122" spans="1:7" ht="13.5" thickBot="1">
      <c r="A122" s="85"/>
      <c r="B122" s="5" t="s">
        <v>72</v>
      </c>
      <c r="C122" s="82"/>
      <c r="F122" s="90" t="str">
        <f>IF(F120=0," ",F118/F120)</f>
        <v xml:space="preserve"> </v>
      </c>
      <c r="G122" s="86"/>
    </row>
    <row r="123" spans="1:7" ht="13.5" thickBot="1">
      <c r="A123" s="85"/>
      <c r="C123" s="82"/>
      <c r="G123" s="86"/>
    </row>
    <row r="124" spans="1:7" ht="13.5" thickBot="1">
      <c r="A124" s="85"/>
      <c r="B124" s="5" t="s">
        <v>73</v>
      </c>
      <c r="C124" s="82"/>
      <c r="F124" s="88" t="str">
        <f>IF(F120=0," ",F122*F116)</f>
        <v xml:space="preserve"> </v>
      </c>
      <c r="G124" s="86"/>
    </row>
    <row r="125" spans="1:7" ht="13.5" thickBot="1">
      <c r="A125" s="85"/>
      <c r="C125" s="82"/>
      <c r="G125" s="86"/>
    </row>
    <row r="126" spans="1:7" ht="13.5" thickBot="1">
      <c r="A126" s="85"/>
      <c r="B126" s="5" t="s">
        <v>11</v>
      </c>
      <c r="C126" s="82"/>
      <c r="F126" s="91">
        <f>'Preventive Health'!F19</f>
        <v>0</v>
      </c>
      <c r="G126" s="86"/>
    </row>
    <row r="127" spans="1:7" ht="13.5" thickBot="1">
      <c r="A127" s="85"/>
      <c r="C127" s="82"/>
      <c r="G127" s="86"/>
    </row>
    <row r="128" spans="1:7" ht="13.5" thickBot="1">
      <c r="A128" s="85"/>
      <c r="B128" s="92" t="s">
        <v>74</v>
      </c>
      <c r="C128" s="82"/>
      <c r="F128" s="93" t="str">
        <f>IF(F120=0," ",F124-F126)</f>
        <v xml:space="preserve"> </v>
      </c>
      <c r="G128" s="86"/>
    </row>
    <row r="129" spans="1:7" s="76" customFormat="1" ht="12.75" customHeight="1">
      <c r="A129" s="79"/>
      <c r="B129" s="10"/>
      <c r="C129" s="80"/>
      <c r="D129" s="75"/>
      <c r="F129" s="77"/>
      <c r="G129" s="78"/>
    </row>
    <row r="130" spans="1:7" s="76" customFormat="1" ht="15">
      <c r="A130" s="74" t="str">
        <f>'At-Risk Populations'!A17</f>
        <v>At-Risk Populations (required)</v>
      </c>
      <c r="B130" s="63"/>
      <c r="C130" s="63"/>
      <c r="D130" s="75"/>
      <c r="F130" s="77"/>
      <c r="G130" s="78"/>
    </row>
    <row r="131" spans="1:7" s="76" customFormat="1" ht="15.75" thickBot="1">
      <c r="A131" s="74"/>
      <c r="B131" s="10" t="str">
        <f>'At-Risk Populations'!B23</f>
        <v xml:space="preserve">Report results of the Diabetes Mellitus: Low Density Lipoprotein </v>
      </c>
      <c r="C131" s="63"/>
      <c r="D131" s="75"/>
      <c r="F131" s="77"/>
      <c r="G131" s="78"/>
    </row>
    <row r="132" spans="1:7" s="76" customFormat="1" ht="13.5" customHeight="1" thickBot="1">
      <c r="A132" s="79"/>
      <c r="B132" s="10" t="str">
        <f>'At-Risk Populations'!B24</f>
        <v>(LDL-C) Control (&lt;100 mg/dl) measure to the State (DY7-10)</v>
      </c>
      <c r="F132" s="81" t="str">
        <f>'At-Risk Populations'!F34</f>
        <v>N/A</v>
      </c>
      <c r="G132" s="78"/>
    </row>
    <row r="133" spans="1:7" s="76" customFormat="1" ht="6.75" customHeight="1" thickBot="1">
      <c r="A133" s="79"/>
      <c r="B133" s="10"/>
      <c r="C133" s="10"/>
      <c r="F133" s="77"/>
      <c r="G133" s="78"/>
    </row>
    <row r="134" spans="1:7" s="76" customFormat="1" ht="13.5" customHeight="1" thickBot="1">
      <c r="A134" s="79"/>
      <c r="C134" s="82" t="s">
        <v>16</v>
      </c>
      <c r="D134" s="75"/>
      <c r="F134" s="83" t="str">
        <f>'At-Risk Populations'!F36</f>
        <v/>
      </c>
      <c r="G134" s="78"/>
    </row>
    <row r="135" spans="1:7" s="76" customFormat="1" ht="6.75" customHeight="1">
      <c r="A135" s="79"/>
      <c r="B135" s="10"/>
      <c r="C135" s="80"/>
      <c r="D135" s="75"/>
      <c r="F135" s="77"/>
      <c r="G135" s="78"/>
    </row>
    <row r="136" spans="1:7" s="76" customFormat="1" ht="15.75" thickBot="1">
      <c r="A136" s="79"/>
      <c r="B136" s="10" t="str">
        <f>'At-Risk Populations'!B39</f>
        <v>Report results of the Diabetes Mellitus: Hemoglobin A1c Control (&lt;9%)</v>
      </c>
      <c r="C136" s="80"/>
      <c r="D136" s="75"/>
      <c r="F136" s="77"/>
      <c r="G136" s="78"/>
    </row>
    <row r="137" spans="1:7" s="76" customFormat="1" ht="13.5" customHeight="1" thickBot="1">
      <c r="A137" s="79"/>
      <c r="B137" s="10" t="str">
        <f>'At-Risk Populations'!B40</f>
        <v>measure to the State (DY7-10)</v>
      </c>
      <c r="C137" s="80"/>
      <c r="D137" s="75"/>
      <c r="F137" s="81" t="str">
        <f>'At-Risk Populations'!F50</f>
        <v>N/A</v>
      </c>
      <c r="G137" s="78"/>
    </row>
    <row r="138" spans="1:7" ht="6.75" customHeight="1" thickBot="1">
      <c r="A138" s="85"/>
      <c r="G138" s="86"/>
    </row>
    <row r="139" spans="1:7" ht="13.5" thickBot="1">
      <c r="A139" s="85"/>
      <c r="C139" s="82" t="s">
        <v>16</v>
      </c>
      <c r="F139" s="87" t="str">
        <f>'At-Risk Populations'!F52</f>
        <v/>
      </c>
      <c r="G139" s="86"/>
    </row>
    <row r="140" spans="1:7" s="76" customFormat="1" ht="6.75" customHeight="1">
      <c r="A140" s="79"/>
      <c r="B140" s="10"/>
      <c r="C140" s="80"/>
      <c r="D140" s="75"/>
      <c r="F140" s="77"/>
      <c r="G140" s="78"/>
    </row>
    <row r="141" spans="1:7" s="76" customFormat="1" ht="15.75" thickBot="1">
      <c r="A141" s="79"/>
      <c r="B141" s="10" t="str">
        <f>'At-Risk Populations'!B55</f>
        <v xml:space="preserve">Report results of the 30-Day Congestive Heart Failure Readmission Rate </v>
      </c>
      <c r="C141" s="80"/>
      <c r="D141" s="75"/>
      <c r="F141" s="77"/>
      <c r="G141" s="78"/>
    </row>
    <row r="142" spans="1:7" s="76" customFormat="1" ht="13.5" customHeight="1" thickBot="1">
      <c r="A142" s="79"/>
      <c r="B142" s="10" t="str">
        <f>'At-Risk Populations'!B56</f>
        <v>measure to the State (DY8-10)</v>
      </c>
      <c r="C142" s="80"/>
      <c r="D142" s="75"/>
      <c r="F142" s="81" t="str">
        <f>'At-Risk Populations'!F66</f>
        <v>N/A</v>
      </c>
      <c r="G142" s="78"/>
    </row>
    <row r="143" spans="1:7" ht="6.75" customHeight="1" thickBot="1">
      <c r="A143" s="85"/>
      <c r="G143" s="86"/>
    </row>
    <row r="144" spans="1:7" ht="13.5" thickBot="1">
      <c r="A144" s="85"/>
      <c r="C144" s="82" t="s">
        <v>16</v>
      </c>
      <c r="F144" s="87" t="str">
        <f>'At-Risk Populations'!F68</f>
        <v/>
      </c>
      <c r="G144" s="86"/>
    </row>
    <row r="145" spans="1:7" s="76" customFormat="1" ht="6.75" customHeight="1">
      <c r="A145" s="79"/>
      <c r="B145" s="10"/>
      <c r="C145" s="80"/>
      <c r="D145" s="75"/>
      <c r="F145" s="77"/>
      <c r="G145" s="78"/>
    </row>
    <row r="146" spans="1:7" s="76" customFormat="1" ht="15.75" thickBot="1">
      <c r="A146" s="79"/>
      <c r="B146" s="10" t="str">
        <f>'At-Risk Populations'!B71</f>
        <v>Report results of the Hypertension (HTN): Blood Pressure Control</v>
      </c>
      <c r="C146" s="80"/>
      <c r="D146" s="75"/>
      <c r="F146" s="77"/>
      <c r="G146" s="78"/>
    </row>
    <row r="147" spans="1:7" s="76" customFormat="1" ht="13.5" customHeight="1" thickBot="1">
      <c r="A147" s="79"/>
      <c r="B147" s="10" t="str">
        <f>'At-Risk Populations'!B72</f>
        <v>(&lt;140/90 mmHg) measure to the State (DY8-10)</v>
      </c>
      <c r="C147" s="80"/>
      <c r="D147" s="75"/>
      <c r="F147" s="81" t="str">
        <f>'At-Risk Populations'!F82</f>
        <v>N/A</v>
      </c>
      <c r="G147" s="78"/>
    </row>
    <row r="148" spans="1:7" ht="6.75" customHeight="1" thickBot="1">
      <c r="A148" s="85"/>
      <c r="G148" s="86"/>
    </row>
    <row r="149" spans="1:7" ht="13.5" thickBot="1">
      <c r="A149" s="85"/>
      <c r="C149" s="82" t="s">
        <v>16</v>
      </c>
      <c r="F149" s="87" t="str">
        <f>'At-Risk Populations'!F84</f>
        <v/>
      </c>
      <c r="G149" s="86"/>
    </row>
    <row r="150" spans="1:7" s="76" customFormat="1" ht="6.75" customHeight="1" thickBot="1">
      <c r="A150" s="79"/>
      <c r="B150" s="10"/>
      <c r="C150" s="80"/>
      <c r="D150" s="75"/>
      <c r="F150" s="77"/>
      <c r="G150" s="78"/>
    </row>
    <row r="151" spans="1:7" s="76" customFormat="1" ht="13.5" customHeight="1" thickBot="1">
      <c r="A151" s="79"/>
      <c r="B151" s="10" t="str">
        <f>'At-Risk Populations'!B87</f>
        <v>Report results of the Pediatrics Asthma Care measure to the State (DY8-10)</v>
      </c>
      <c r="C151" s="80"/>
      <c r="D151" s="75"/>
      <c r="F151" s="81" t="str">
        <f>'At-Risk Populations'!F97</f>
        <v>N/A</v>
      </c>
      <c r="G151" s="78"/>
    </row>
    <row r="152" spans="1:7" ht="6.75" customHeight="1" thickBot="1">
      <c r="A152" s="85"/>
      <c r="G152" s="86"/>
    </row>
    <row r="153" spans="1:7" ht="13.5" thickBot="1">
      <c r="A153" s="85"/>
      <c r="C153" s="82" t="s">
        <v>16</v>
      </c>
      <c r="F153" s="87" t="str">
        <f>'At-Risk Populations'!F99</f>
        <v/>
      </c>
      <c r="G153" s="86"/>
    </row>
    <row r="154" spans="1:7" s="76" customFormat="1" ht="6.75" customHeight="1" thickBot="1">
      <c r="A154" s="79"/>
      <c r="B154" s="10"/>
      <c r="C154" s="80"/>
      <c r="D154" s="75"/>
      <c r="F154" s="77"/>
      <c r="G154" s="78"/>
    </row>
    <row r="155" spans="1:7" s="76" customFormat="1" ht="13.5" customHeight="1" thickBot="1">
      <c r="A155" s="79"/>
      <c r="B155" s="10" t="str">
        <f>'At-Risk Populations'!B102</f>
        <v>Report results of the Optimal Diabetes Care Composite to the State (DY8-10)</v>
      </c>
      <c r="C155" s="80"/>
      <c r="D155" s="75"/>
      <c r="F155" s="81" t="str">
        <f>'At-Risk Populations'!F112</f>
        <v>N/A</v>
      </c>
      <c r="G155" s="78"/>
    </row>
    <row r="156" spans="1:7" ht="6.75" customHeight="1" thickBot="1">
      <c r="A156" s="85"/>
      <c r="G156" s="86"/>
    </row>
    <row r="157" spans="1:7" ht="13.5" thickBot="1">
      <c r="A157" s="85"/>
      <c r="C157" s="82" t="s">
        <v>16</v>
      </c>
      <c r="F157" s="87" t="str">
        <f>'At-Risk Populations'!F114</f>
        <v/>
      </c>
      <c r="G157" s="86"/>
    </row>
    <row r="158" spans="1:7" s="76" customFormat="1" ht="6.75" customHeight="1" thickBot="1">
      <c r="A158" s="79"/>
      <c r="B158" s="10"/>
      <c r="C158" s="80"/>
      <c r="D158" s="75"/>
      <c r="F158" s="77"/>
      <c r="G158" s="78"/>
    </row>
    <row r="159" spans="1:7" s="76" customFormat="1" ht="13.5" customHeight="1" thickBot="1">
      <c r="A159" s="79"/>
      <c r="B159" s="10" t="str">
        <f>'At-Risk Populations'!B117</f>
        <v>Report results of the Diabetes Composite to the State (DY8-10)</v>
      </c>
      <c r="C159" s="80"/>
      <c r="D159" s="75"/>
      <c r="F159" s="81" t="str">
        <f>'At-Risk Populations'!F127</f>
        <v>N/A</v>
      </c>
      <c r="G159" s="78"/>
    </row>
    <row r="160" spans="1:7" ht="6.75" customHeight="1" thickBot="1">
      <c r="A160" s="85"/>
      <c r="G160" s="86"/>
    </row>
    <row r="161" spans="1:7" ht="13.5" thickBot="1">
      <c r="A161" s="85"/>
      <c r="C161" s="82" t="s">
        <v>16</v>
      </c>
      <c r="F161" s="87" t="str">
        <f>'At-Risk Populations'!F129</f>
        <v/>
      </c>
      <c r="G161" s="86"/>
    </row>
    <row r="162" spans="1:7" ht="13.5" thickBot="1">
      <c r="A162" s="85"/>
      <c r="C162" s="82"/>
      <c r="G162" s="86"/>
    </row>
    <row r="163" spans="1:7" ht="13.5" thickBot="1">
      <c r="A163" s="85"/>
      <c r="B163" s="5" t="s">
        <v>10</v>
      </c>
      <c r="C163" s="82"/>
      <c r="F163" s="88">
        <f>'At-Risk Populations'!F19</f>
        <v>0</v>
      </c>
      <c r="G163" s="86"/>
    </row>
    <row r="164" spans="1:7" ht="13.5" thickBot="1">
      <c r="A164" s="85"/>
      <c r="C164" s="82"/>
      <c r="G164" s="86"/>
    </row>
    <row r="165" spans="1:7" ht="13.5" thickBot="1">
      <c r="A165" s="85"/>
      <c r="B165" s="5" t="s">
        <v>70</v>
      </c>
      <c r="C165" s="82"/>
      <c r="F165" s="95">
        <f>SUM(F134,F139,F144,F149,F153,F157,F161)</f>
        <v>0</v>
      </c>
      <c r="G165" s="86"/>
    </row>
    <row r="166" spans="1:7" ht="13.5" thickBot="1">
      <c r="A166" s="85"/>
      <c r="C166" s="82"/>
      <c r="G166" s="86"/>
    </row>
    <row r="167" spans="1:7" ht="13.5" thickBot="1">
      <c r="A167" s="85"/>
      <c r="B167" s="5" t="s">
        <v>71</v>
      </c>
      <c r="C167" s="82"/>
      <c r="F167" s="89">
        <f>COUNT(F134,F139,F144,F149,F153,F157,F161)</f>
        <v>0</v>
      </c>
      <c r="G167" s="86"/>
    </row>
    <row r="168" spans="1:7" ht="13.5" thickBot="1">
      <c r="A168" s="85"/>
      <c r="C168" s="82"/>
      <c r="G168" s="86"/>
    </row>
    <row r="169" spans="1:7" ht="13.5" thickBot="1">
      <c r="A169" s="85"/>
      <c r="B169" s="5" t="s">
        <v>72</v>
      </c>
      <c r="C169" s="82"/>
      <c r="F169" s="90" t="str">
        <f>IF(F167=0," ",F165/F167)</f>
        <v xml:space="preserve"> </v>
      </c>
      <c r="G169" s="86"/>
    </row>
    <row r="170" spans="1:7" ht="13.5" thickBot="1">
      <c r="A170" s="85"/>
      <c r="C170" s="82"/>
      <c r="G170" s="86"/>
    </row>
    <row r="171" spans="1:7" ht="13.5" thickBot="1">
      <c r="A171" s="85"/>
      <c r="B171" s="5" t="s">
        <v>73</v>
      </c>
      <c r="C171" s="82"/>
      <c r="F171" s="88" t="str">
        <f>IF(F167=0," ",F169*F163)</f>
        <v xml:space="preserve"> </v>
      </c>
      <c r="G171" s="86"/>
    </row>
    <row r="172" spans="1:7" ht="13.5" thickBot="1">
      <c r="A172" s="85"/>
      <c r="C172" s="82"/>
      <c r="G172" s="86"/>
    </row>
    <row r="173" spans="1:7" ht="13.5" thickBot="1">
      <c r="A173" s="85"/>
      <c r="B173" s="5" t="s">
        <v>11</v>
      </c>
      <c r="C173" s="82"/>
      <c r="F173" s="91">
        <f>'At-Risk Populations'!F21</f>
        <v>0</v>
      </c>
      <c r="G173" s="86"/>
    </row>
    <row r="174" spans="1:7" ht="13.5" thickBot="1">
      <c r="A174" s="85"/>
      <c r="C174" s="82"/>
      <c r="G174" s="86"/>
    </row>
    <row r="175" spans="1:7" ht="13.5" thickBot="1">
      <c r="A175" s="85"/>
      <c r="B175" s="92" t="s">
        <v>74</v>
      </c>
      <c r="C175" s="82"/>
      <c r="F175" s="93" t="str">
        <f>IF(F167=0," ",F171-F173)</f>
        <v xml:space="preserve"> </v>
      </c>
      <c r="G175" s="86"/>
    </row>
    <row r="176" spans="1:7" ht="15">
      <c r="A176" s="97"/>
      <c r="B176" s="98"/>
      <c r="C176" s="98"/>
      <c r="D176" s="99"/>
      <c r="E176" s="98"/>
      <c r="F176" s="100"/>
      <c r="G176" s="101"/>
    </row>
  </sheetData>
  <mergeCells count="1">
    <mergeCell ref="C22:D22"/>
  </mergeCell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G371"/>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San Francisco General Hospital &amp; Trauma Center</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40678</v>
      </c>
    </row>
    <row r="5" ht="15">
      <c r="A5" s="63" t="s">
        <v>155</v>
      </c>
    </row>
    <row r="6" ht="10.5" customHeight="1">
      <c r="A6" s="63"/>
    </row>
    <row r="7" ht="14.25">
      <c r="A7" s="10" t="s">
        <v>63</v>
      </c>
    </row>
    <row r="8" spans="1:2" ht="15" thickBot="1">
      <c r="A8" s="208"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136</v>
      </c>
      <c r="B13" s="68"/>
      <c r="C13" s="68"/>
      <c r="D13" s="69"/>
      <c r="E13" s="70"/>
      <c r="F13" s="71"/>
      <c r="G13" s="72"/>
    </row>
    <row r="14" spans="1:7" s="76" customFormat="1" ht="15.75" thickBot="1">
      <c r="A14" s="96" t="s">
        <v>137</v>
      </c>
      <c r="B14" s="63"/>
      <c r="C14" s="63"/>
      <c r="D14" s="75"/>
      <c r="F14" s="77"/>
      <c r="G14" s="78"/>
    </row>
    <row r="15" spans="1:7" s="76" customFormat="1" ht="13.5" customHeight="1" thickBot="1">
      <c r="A15" s="79"/>
      <c r="B15" s="10" t="str">
        <f>Sepsis!B21</f>
        <v>Compliance with Sepsis Resuscitation bundle (%)</v>
      </c>
      <c r="C15" s="80"/>
      <c r="D15" s="75"/>
      <c r="F15" s="64" t="str">
        <f>Sepsis!F27</f>
        <v>N/A</v>
      </c>
      <c r="G15" s="78"/>
    </row>
    <row r="16" spans="1:7" s="76" customFormat="1" ht="6.75" customHeight="1" thickBot="1">
      <c r="A16" s="79"/>
      <c r="B16" s="10"/>
      <c r="C16" s="80"/>
      <c r="D16" s="75"/>
      <c r="F16" s="77"/>
      <c r="G16" s="78"/>
    </row>
    <row r="17" spans="1:7" s="76" customFormat="1" ht="13.5" customHeight="1" thickBot="1">
      <c r="A17" s="79"/>
      <c r="C17" s="82" t="s">
        <v>16</v>
      </c>
      <c r="D17" s="75"/>
      <c r="F17" s="65" t="str">
        <f>Sepsis!F31</f>
        <v/>
      </c>
      <c r="G17" s="78"/>
    </row>
    <row r="18" spans="1:7" s="76" customFormat="1" ht="6.75" customHeight="1" thickBot="1">
      <c r="A18" s="79"/>
      <c r="B18" s="10"/>
      <c r="C18" s="80"/>
      <c r="D18" s="75"/>
      <c r="F18" s="77"/>
      <c r="G18" s="78"/>
    </row>
    <row r="19" spans="1:7" s="76" customFormat="1" ht="13.5" customHeight="1" thickBot="1">
      <c r="A19" s="79"/>
      <c r="B19" s="84" t="str">
        <f>Sepsis!B34</f>
        <v>Sepis Mortality (%)</v>
      </c>
      <c r="C19" s="10"/>
      <c r="F19" s="81" t="str">
        <f>Sepsis!F40</f>
        <v>N/A</v>
      </c>
      <c r="G19" s="78"/>
    </row>
    <row r="20" spans="1:7" s="76" customFormat="1" ht="87" customHeight="1" hidden="1">
      <c r="A20" s="79"/>
      <c r="B20" s="80"/>
      <c r="C20" s="198" t="s">
        <v>69</v>
      </c>
      <c r="D20" s="198"/>
      <c r="F20" s="77"/>
      <c r="G20" s="78"/>
    </row>
    <row r="21" spans="1:7" s="76" customFormat="1" ht="6.75" customHeight="1" thickBot="1">
      <c r="A21" s="79"/>
      <c r="B21" s="80"/>
      <c r="C21" s="75"/>
      <c r="D21" s="75"/>
      <c r="F21" s="77"/>
      <c r="G21" s="78"/>
    </row>
    <row r="22" spans="1:7" s="76" customFormat="1" ht="13.5" customHeight="1" thickBot="1">
      <c r="A22" s="79"/>
      <c r="C22" s="82" t="s">
        <v>16</v>
      </c>
      <c r="D22" s="75"/>
      <c r="F22" s="83" t="str">
        <f>Sepsis!F44</f>
        <v/>
      </c>
      <c r="G22" s="78"/>
    </row>
    <row r="23" spans="1:7" s="76" customFormat="1" ht="6.75" customHeight="1" thickBot="1">
      <c r="A23" s="79"/>
      <c r="B23" s="10"/>
      <c r="C23" s="80"/>
      <c r="D23" s="75"/>
      <c r="F23" s="77"/>
      <c r="G23" s="78"/>
    </row>
    <row r="24" spans="1:7" s="76" customFormat="1" ht="13.5" customHeight="1" thickBot="1">
      <c r="A24" s="79"/>
      <c r="B24" s="10" t="str">
        <f>Sepsis!B47</f>
        <v>Optional Milestone: Create an interdisciplinary team to improve severe sepsis detection and management</v>
      </c>
      <c r="C24" s="80"/>
      <c r="D24" s="75"/>
      <c r="F24" s="81" t="str">
        <f>Sepsis!F54</f>
        <v>Yes</v>
      </c>
      <c r="G24" s="78"/>
    </row>
    <row r="25" spans="1:7" ht="6.75" customHeight="1" thickBot="1">
      <c r="A25" s="85"/>
      <c r="G25" s="86"/>
    </row>
    <row r="26" spans="1:7" ht="13.5" thickBot="1">
      <c r="A26" s="85"/>
      <c r="C26" s="82" t="s">
        <v>16</v>
      </c>
      <c r="F26" s="87">
        <f>Sepsis!F69</f>
        <v>1</v>
      </c>
      <c r="G26" s="86"/>
    </row>
    <row r="27" spans="1:7" s="76" customFormat="1" ht="6.75" customHeight="1" thickBot="1">
      <c r="A27" s="79"/>
      <c r="B27" s="10"/>
      <c r="C27" s="80"/>
      <c r="D27" s="75"/>
      <c r="F27" s="77"/>
      <c r="G27" s="78"/>
    </row>
    <row r="28" spans="1:7" s="76" customFormat="1" ht="13.5" customHeight="1" thickBot="1">
      <c r="A28" s="79"/>
      <c r="B28" s="10" t="str">
        <f>Sepsis!B72</f>
        <v>Optional Milestone:Enlist physician(s) to champion sepsis improvement work</v>
      </c>
      <c r="C28" s="80"/>
      <c r="D28" s="75"/>
      <c r="F28" s="81" t="str">
        <f>Sepsis!F79</f>
        <v>Yes</v>
      </c>
      <c r="G28" s="78"/>
    </row>
    <row r="29" spans="1:7" ht="6.75" customHeight="1" thickBot="1">
      <c r="A29" s="85"/>
      <c r="G29" s="86"/>
    </row>
    <row r="30" spans="1:7" ht="13.5" thickBot="1">
      <c r="A30" s="85"/>
      <c r="C30" s="82" t="s">
        <v>16</v>
      </c>
      <c r="F30" s="87">
        <f>Sepsis!F94</f>
        <v>1</v>
      </c>
      <c r="G30" s="86"/>
    </row>
    <row r="31" spans="1:7" s="76" customFormat="1" ht="6.75" customHeight="1" thickBot="1">
      <c r="A31" s="79"/>
      <c r="B31" s="10"/>
      <c r="C31" s="80"/>
      <c r="D31" s="75"/>
      <c r="F31" s="77"/>
      <c r="G31" s="78"/>
    </row>
    <row r="32" spans="1:7" s="76" customFormat="1" ht="13.5" customHeight="1" thickBot="1">
      <c r="A32" s="79"/>
      <c r="B32" s="10" t="str">
        <f>Sepsis!B97</f>
        <v>Optional Milestone: Report at least 6 months of data on Sepsis Resuscitation Bundle to SNI.</v>
      </c>
      <c r="C32" s="80"/>
      <c r="D32" s="75"/>
      <c r="F32" s="81" t="str">
        <f>Sepsis!F104</f>
        <v>Yes</v>
      </c>
      <c r="G32" s="78"/>
    </row>
    <row r="33" spans="1:7" ht="6.75" customHeight="1" thickBot="1">
      <c r="A33" s="85"/>
      <c r="G33" s="86"/>
    </row>
    <row r="34" spans="1:7" ht="13.5" thickBot="1">
      <c r="A34" s="85"/>
      <c r="C34" s="82" t="s">
        <v>16</v>
      </c>
      <c r="F34" s="87">
        <f>Sepsis!F119</f>
        <v>1</v>
      </c>
      <c r="G34" s="86"/>
    </row>
    <row r="35" spans="1:7" s="76" customFormat="1" ht="6.75" customHeight="1" thickBot="1">
      <c r="A35" s="79"/>
      <c r="B35" s="10"/>
      <c r="C35" s="80"/>
      <c r="D35" s="75"/>
      <c r="F35" s="77"/>
      <c r="G35" s="78"/>
    </row>
    <row r="36" spans="1:7" s="76" customFormat="1" ht="13.5" customHeight="1" thickBot="1">
      <c r="A36" s="79"/>
      <c r="B36" s="10" t="str">
        <f>Sepsis!B122</f>
        <v>Optional Milestone: ________________________________</v>
      </c>
      <c r="C36" s="80"/>
      <c r="D36" s="75"/>
      <c r="F36" s="81" t="str">
        <f>Sepsis!F129</f>
        <v>N/A</v>
      </c>
      <c r="G36" s="78"/>
    </row>
    <row r="37" spans="1:7" ht="6.75" customHeight="1" thickBot="1">
      <c r="A37" s="85"/>
      <c r="G37" s="86"/>
    </row>
    <row r="38" spans="1:7" ht="13.5" thickBot="1">
      <c r="A38" s="85"/>
      <c r="C38" s="82" t="s">
        <v>16</v>
      </c>
      <c r="F38" s="87" t="str">
        <f>Sepsis!F144</f>
        <v xml:space="preserve"> </v>
      </c>
      <c r="G38" s="86"/>
    </row>
    <row r="39" spans="1:7" s="76" customFormat="1" ht="6.75" customHeight="1" thickBot="1">
      <c r="A39" s="79"/>
      <c r="B39" s="10"/>
      <c r="C39" s="80"/>
      <c r="D39" s="75"/>
      <c r="F39" s="77"/>
      <c r="G39" s="78"/>
    </row>
    <row r="40" spans="1:7" s="76" customFormat="1" ht="13.5" customHeight="1" thickBot="1">
      <c r="A40" s="79"/>
      <c r="B40" s="10" t="str">
        <f>Sepsis!B147</f>
        <v>Optional Milestone: ________________________________</v>
      </c>
      <c r="C40" s="80"/>
      <c r="D40" s="75"/>
      <c r="F40" s="81" t="str">
        <f>Sepsis!F154</f>
        <v>N/A</v>
      </c>
      <c r="G40" s="78"/>
    </row>
    <row r="41" spans="1:7" ht="6.75" customHeight="1" thickBot="1">
      <c r="A41" s="85"/>
      <c r="G41" s="86"/>
    </row>
    <row r="42" spans="1:7" ht="13.5" thickBot="1">
      <c r="A42" s="85"/>
      <c r="C42" s="82" t="s">
        <v>16</v>
      </c>
      <c r="F42" s="87" t="str">
        <f>Sepsis!F169</f>
        <v xml:space="preserve"> </v>
      </c>
      <c r="G42" s="86"/>
    </row>
    <row r="43" spans="1:7" s="76" customFormat="1" ht="6.75" customHeight="1" thickBot="1">
      <c r="A43" s="79"/>
      <c r="B43" s="10"/>
      <c r="C43" s="80"/>
      <c r="D43" s="75"/>
      <c r="F43" s="77"/>
      <c r="G43" s="78"/>
    </row>
    <row r="44" spans="1:7" s="76" customFormat="1" ht="13.5" customHeight="1" thickBot="1">
      <c r="A44" s="79"/>
      <c r="B44" s="10" t="str">
        <f>Sepsis!B172</f>
        <v>Optional Milestone: ________________________________</v>
      </c>
      <c r="C44" s="80"/>
      <c r="D44" s="75"/>
      <c r="F44" s="81" t="str">
        <f>Sepsis!F179</f>
        <v>N/A</v>
      </c>
      <c r="G44" s="78"/>
    </row>
    <row r="45" spans="1:7" ht="6.75" customHeight="1" thickBot="1">
      <c r="A45" s="85"/>
      <c r="G45" s="86"/>
    </row>
    <row r="46" spans="1:7" ht="13.5" thickBot="1">
      <c r="A46" s="85"/>
      <c r="C46" s="82" t="s">
        <v>16</v>
      </c>
      <c r="F46" s="87" t="str">
        <f>Sepsis!F194</f>
        <v xml:space="preserve"> </v>
      </c>
      <c r="G46" s="86"/>
    </row>
    <row r="47" spans="1:7" ht="13.5" thickBot="1">
      <c r="A47" s="85"/>
      <c r="C47" s="82"/>
      <c r="G47" s="86"/>
    </row>
    <row r="48" spans="1:7" ht="13.5" thickBot="1">
      <c r="A48" s="85"/>
      <c r="B48" s="5" t="s">
        <v>10</v>
      </c>
      <c r="C48" s="82"/>
      <c r="F48" s="88">
        <f>Sepsis!F17</f>
        <v>1.2705</v>
      </c>
      <c r="G48" s="86"/>
    </row>
    <row r="49" spans="1:7" ht="13.5" thickBot="1">
      <c r="A49" s="85"/>
      <c r="C49" s="82"/>
      <c r="G49" s="86"/>
    </row>
    <row r="50" spans="1:7" ht="13.5" thickBot="1">
      <c r="A50" s="85"/>
      <c r="B50" s="5" t="s">
        <v>70</v>
      </c>
      <c r="C50" s="82"/>
      <c r="F50" s="89">
        <f>SUM(F17,F22,F26,F30,F34,F38,F42,F46)</f>
        <v>3</v>
      </c>
      <c r="G50" s="86"/>
    </row>
    <row r="51" spans="1:7" ht="13.5" thickBot="1">
      <c r="A51" s="85"/>
      <c r="C51" s="82"/>
      <c r="G51" s="86"/>
    </row>
    <row r="52" spans="1:7" ht="13.5" thickBot="1">
      <c r="A52" s="85"/>
      <c r="B52" s="5" t="s">
        <v>71</v>
      </c>
      <c r="C52" s="82"/>
      <c r="F52" s="89">
        <f>COUNT(F17,F22,F26,F30,F34,F38,F42,F46)</f>
        <v>3</v>
      </c>
      <c r="G52" s="86"/>
    </row>
    <row r="53" spans="1:7" ht="13.5" thickBot="1">
      <c r="A53" s="85"/>
      <c r="C53" s="82"/>
      <c r="G53" s="86"/>
    </row>
    <row r="54" spans="1:7" ht="13.5" thickBot="1">
      <c r="A54" s="85"/>
      <c r="B54" s="5" t="s">
        <v>72</v>
      </c>
      <c r="C54" s="82"/>
      <c r="F54" s="90">
        <f>IF(F52=0," ",F50/F52)</f>
        <v>1</v>
      </c>
      <c r="G54" s="86"/>
    </row>
    <row r="55" spans="1:7" ht="13.5" thickBot="1">
      <c r="A55" s="85"/>
      <c r="C55" s="82"/>
      <c r="G55" s="86"/>
    </row>
    <row r="56" spans="1:7" ht="13.5" thickBot="1">
      <c r="A56" s="85"/>
      <c r="B56" s="5" t="s">
        <v>73</v>
      </c>
      <c r="C56" s="82"/>
      <c r="F56" s="88">
        <f>IF(F52=0," ",F54*F48)</f>
        <v>1.2705</v>
      </c>
      <c r="G56" s="86"/>
    </row>
    <row r="57" spans="1:7" ht="13.5" thickBot="1">
      <c r="A57" s="85"/>
      <c r="C57" s="82"/>
      <c r="G57" s="86"/>
    </row>
    <row r="58" spans="1:7" ht="13.5" thickBot="1">
      <c r="A58" s="85"/>
      <c r="B58" s="5" t="s">
        <v>11</v>
      </c>
      <c r="C58" s="82"/>
      <c r="F58" s="91">
        <f>Sepsis!F19</f>
        <v>1.2705</v>
      </c>
      <c r="G58" s="86"/>
    </row>
    <row r="59" spans="1:7" ht="13.5" thickBot="1">
      <c r="A59" s="85"/>
      <c r="C59" s="82"/>
      <c r="G59" s="86"/>
    </row>
    <row r="60" spans="1:7" ht="13.5" thickBot="1">
      <c r="A60" s="85"/>
      <c r="B60" s="92" t="s">
        <v>74</v>
      </c>
      <c r="C60" s="82"/>
      <c r="F60" s="93">
        <f>IF(F52=0," ",F56-F58)</f>
        <v>0</v>
      </c>
      <c r="G60" s="86"/>
    </row>
    <row r="61" spans="1:7" s="76" customFormat="1" ht="12.75" customHeight="1">
      <c r="A61" s="79"/>
      <c r="B61" s="10"/>
      <c r="C61" s="80"/>
      <c r="D61" s="75"/>
      <c r="F61" s="77"/>
      <c r="G61" s="78"/>
    </row>
    <row r="62" spans="1:7" s="76" customFormat="1" ht="15.75" thickBot="1">
      <c r="A62" s="96" t="s">
        <v>138</v>
      </c>
      <c r="B62" s="63"/>
      <c r="C62" s="63"/>
      <c r="D62" s="75"/>
      <c r="F62" s="77"/>
      <c r="G62" s="78"/>
    </row>
    <row r="63" spans="1:7" s="76" customFormat="1" ht="13.5" customHeight="1" thickBot="1">
      <c r="A63" s="94"/>
      <c r="B63" s="10" t="str">
        <f>CLABSI!B21</f>
        <v>Compliance with Central Line Insertion Practices (CLIP) (%)</v>
      </c>
      <c r="D63" s="75"/>
      <c r="F63" s="81" t="str">
        <f>CLABSI!F27</f>
        <v>N/A</v>
      </c>
      <c r="G63" s="78"/>
    </row>
    <row r="64" spans="1:7" s="76" customFormat="1" ht="6.75" customHeight="1" thickBot="1">
      <c r="A64" s="94"/>
      <c r="B64" s="10"/>
      <c r="C64" s="10"/>
      <c r="D64" s="75"/>
      <c r="F64" s="77"/>
      <c r="G64" s="78"/>
    </row>
    <row r="65" spans="1:7" s="76" customFormat="1" ht="13.5" customHeight="1" thickBot="1">
      <c r="A65" s="79"/>
      <c r="C65" s="82" t="s">
        <v>16</v>
      </c>
      <c r="D65" s="75"/>
      <c r="F65" s="83" t="str">
        <f>CLABSI!F31</f>
        <v xml:space="preserve"> </v>
      </c>
      <c r="G65" s="78"/>
    </row>
    <row r="66" spans="1:7" s="76" customFormat="1" ht="6.75" customHeight="1" thickBot="1">
      <c r="A66" s="79"/>
      <c r="B66" s="10"/>
      <c r="C66" s="80"/>
      <c r="D66" s="75"/>
      <c r="F66" s="77"/>
      <c r="G66" s="78"/>
    </row>
    <row r="67" spans="1:7" s="76" customFormat="1" ht="13.5" customHeight="1" thickBot="1">
      <c r="A67" s="94"/>
      <c r="B67" s="10" t="str">
        <f>CLABSI!B34</f>
        <v>Central Line Bloodstream Infection (Rate per 1,000 patient days)</v>
      </c>
      <c r="D67" s="75"/>
      <c r="F67" s="81" t="str">
        <f>CLABSI!F40</f>
        <v>N/A</v>
      </c>
      <c r="G67" s="78"/>
    </row>
    <row r="68" spans="1:7" ht="6.75" customHeight="1" thickBot="1">
      <c r="A68" s="85"/>
      <c r="G68" s="86"/>
    </row>
    <row r="69" spans="1:7" s="76" customFormat="1" ht="13.5" customHeight="1" thickBot="1">
      <c r="A69" s="79"/>
      <c r="C69" s="82" t="s">
        <v>16</v>
      </c>
      <c r="D69" s="75"/>
      <c r="F69" s="83" t="str">
        <f>CLABSI!F44</f>
        <v/>
      </c>
      <c r="G69" s="78"/>
    </row>
    <row r="70" spans="1:7" s="76" customFormat="1" ht="6.75" customHeight="1" thickBot="1">
      <c r="A70" s="79"/>
      <c r="B70" s="10"/>
      <c r="C70" s="80"/>
      <c r="D70" s="75"/>
      <c r="F70" s="77"/>
      <c r="G70" s="78"/>
    </row>
    <row r="71" spans="1:7" s="76" customFormat="1" ht="13.5" customHeight="1" thickBot="1">
      <c r="A71" s="79"/>
      <c r="B71" s="10" t="str">
        <f>CLABSI!B47</f>
        <v>Optional Milestone: Create an interdisciplinary team to work on improving CLABSI prevention</v>
      </c>
      <c r="C71" s="80"/>
      <c r="D71" s="75"/>
      <c r="F71" s="81" t="str">
        <f>CLABSI!F54</f>
        <v>Yes</v>
      </c>
      <c r="G71" s="78"/>
    </row>
    <row r="72" spans="1:7" ht="6.75" customHeight="1" thickBot="1">
      <c r="A72" s="85"/>
      <c r="G72" s="86"/>
    </row>
    <row r="73" spans="1:7" ht="13.5" thickBot="1">
      <c r="A73" s="85"/>
      <c r="C73" s="82" t="s">
        <v>16</v>
      </c>
      <c r="F73" s="87">
        <f>CLABSI!F69</f>
        <v>1</v>
      </c>
      <c r="G73" s="86"/>
    </row>
    <row r="74" spans="1:7" s="76" customFormat="1" ht="6.75" customHeight="1" thickBot="1">
      <c r="A74" s="79"/>
      <c r="B74" s="10"/>
      <c r="C74" s="80"/>
      <c r="D74" s="75"/>
      <c r="F74" s="77"/>
      <c r="G74" s="78"/>
    </row>
    <row r="75" spans="1:7" s="76" customFormat="1" ht="13.5" customHeight="1" thickBot="1">
      <c r="A75" s="79"/>
      <c r="B75" s="10" t="str">
        <f>CLABSI!B72</f>
        <v>Optional Milestone: Report at least 6 months of data on CLIP to SNI.</v>
      </c>
      <c r="C75" s="80"/>
      <c r="D75" s="75"/>
      <c r="F75" s="81" t="str">
        <f>CLABSI!F79</f>
        <v>Yes</v>
      </c>
      <c r="G75" s="78"/>
    </row>
    <row r="76" spans="1:7" ht="6.75" customHeight="1" thickBot="1">
      <c r="A76" s="85"/>
      <c r="G76" s="86"/>
    </row>
    <row r="77" spans="1:7" ht="13.5" thickBot="1">
      <c r="A77" s="85"/>
      <c r="C77" s="82" t="s">
        <v>16</v>
      </c>
      <c r="F77" s="87">
        <f>CLABSI!F94</f>
        <v>1</v>
      </c>
      <c r="G77" s="86"/>
    </row>
    <row r="78" spans="1:7" s="76" customFormat="1" ht="6.75" customHeight="1" thickBot="1">
      <c r="A78" s="79"/>
      <c r="B78" s="10"/>
      <c r="C78" s="80"/>
      <c r="D78" s="75"/>
      <c r="F78" s="77"/>
      <c r="G78" s="78"/>
    </row>
    <row r="79" spans="1:7" s="76" customFormat="1" ht="13.5" customHeight="1" thickBot="1">
      <c r="A79" s="79"/>
      <c r="B79" s="10" t="str">
        <f>CLABSI!B97</f>
        <v>Optional Milestone: ________________________________</v>
      </c>
      <c r="C79" s="80"/>
      <c r="D79" s="75"/>
      <c r="F79" s="81" t="str">
        <f>CLABSI!F104</f>
        <v>N/A</v>
      </c>
      <c r="G79" s="78"/>
    </row>
    <row r="80" spans="1:7" ht="6.75" customHeight="1" thickBot="1">
      <c r="A80" s="85"/>
      <c r="G80" s="86"/>
    </row>
    <row r="81" spans="1:7" ht="13.5" thickBot="1">
      <c r="A81" s="85"/>
      <c r="C81" s="82" t="s">
        <v>16</v>
      </c>
      <c r="F81" s="87" t="str">
        <f>CLABSI!F119</f>
        <v xml:space="preserve"> </v>
      </c>
      <c r="G81" s="86"/>
    </row>
    <row r="82" spans="1:7" s="76" customFormat="1" ht="6.75" customHeight="1" thickBot="1">
      <c r="A82" s="79"/>
      <c r="B82" s="10"/>
      <c r="C82" s="80"/>
      <c r="D82" s="75"/>
      <c r="F82" s="77"/>
      <c r="G82" s="78"/>
    </row>
    <row r="83" spans="1:7" s="76" customFormat="1" ht="13.5" customHeight="1" thickBot="1">
      <c r="A83" s="79"/>
      <c r="B83" s="10" t="str">
        <f>CLABSI!B122</f>
        <v>Optional Milestone: ________________________________</v>
      </c>
      <c r="C83" s="80"/>
      <c r="D83" s="75"/>
      <c r="F83" s="81" t="str">
        <f>CLABSI!F129</f>
        <v>N/A</v>
      </c>
      <c r="G83" s="78"/>
    </row>
    <row r="84" spans="1:7" ht="6.75" customHeight="1" thickBot="1">
      <c r="A84" s="85"/>
      <c r="G84" s="86"/>
    </row>
    <row r="85" spans="1:7" ht="13.5" thickBot="1">
      <c r="A85" s="85"/>
      <c r="C85" s="82" t="s">
        <v>16</v>
      </c>
      <c r="F85" s="87" t="str">
        <f>CLABSI!F144</f>
        <v xml:space="preserve"> </v>
      </c>
      <c r="G85" s="86"/>
    </row>
    <row r="86" spans="1:7" s="76" customFormat="1" ht="6.75" customHeight="1" thickBot="1">
      <c r="A86" s="79"/>
      <c r="B86" s="10"/>
      <c r="C86" s="80"/>
      <c r="D86" s="75"/>
      <c r="F86" s="77"/>
      <c r="G86" s="78"/>
    </row>
    <row r="87" spans="1:7" s="76" customFormat="1" ht="13.5" customHeight="1" thickBot="1">
      <c r="A87" s="79"/>
      <c r="B87" s="10" t="str">
        <f>CLABSI!B147</f>
        <v>Optional Milestone: ________________________________</v>
      </c>
      <c r="C87" s="80"/>
      <c r="D87" s="75"/>
      <c r="F87" s="81" t="str">
        <f>CLABSI!F154</f>
        <v>N/A</v>
      </c>
      <c r="G87" s="78"/>
    </row>
    <row r="88" spans="1:7" ht="6.75" customHeight="1" thickBot="1">
      <c r="A88" s="85"/>
      <c r="G88" s="86"/>
    </row>
    <row r="89" spans="1:7" ht="13.5" thickBot="1">
      <c r="A89" s="85"/>
      <c r="C89" s="82" t="s">
        <v>16</v>
      </c>
      <c r="F89" s="87" t="str">
        <f>CLABSI!F169</f>
        <v xml:space="preserve"> </v>
      </c>
      <c r="G89" s="86"/>
    </row>
    <row r="90" spans="1:7" s="76" customFormat="1" ht="6.75" customHeight="1" thickBot="1">
      <c r="A90" s="79"/>
      <c r="B90" s="10"/>
      <c r="C90" s="80"/>
      <c r="D90" s="75"/>
      <c r="F90" s="77"/>
      <c r="G90" s="78"/>
    </row>
    <row r="91" spans="1:7" s="76" customFormat="1" ht="13.5" customHeight="1" thickBot="1">
      <c r="A91" s="79"/>
      <c r="B91" s="10" t="str">
        <f>CLABSI!B172</f>
        <v>Optional Milestone: ________________________________</v>
      </c>
      <c r="C91" s="80"/>
      <c r="D91" s="75"/>
      <c r="F91" s="81" t="str">
        <f>CLABSI!F179</f>
        <v>N/A</v>
      </c>
      <c r="G91" s="78"/>
    </row>
    <row r="92" spans="1:7" ht="6.75" customHeight="1" thickBot="1">
      <c r="A92" s="85"/>
      <c r="G92" s="86"/>
    </row>
    <row r="93" spans="1:7" ht="13.5" thickBot="1">
      <c r="A93" s="85"/>
      <c r="C93" s="82" t="s">
        <v>16</v>
      </c>
      <c r="F93" s="87" t="str">
        <f>CLABSI!F194</f>
        <v xml:space="preserve"> </v>
      </c>
      <c r="G93" s="86"/>
    </row>
    <row r="94" spans="1:7" ht="13.5" thickBot="1">
      <c r="A94" s="85"/>
      <c r="C94" s="82"/>
      <c r="G94" s="86"/>
    </row>
    <row r="95" spans="1:7" ht="13.5" thickBot="1">
      <c r="A95" s="85"/>
      <c r="B95" s="5" t="s">
        <v>10</v>
      </c>
      <c r="C95" s="82"/>
      <c r="F95" s="88">
        <f>CLABSI!F17</f>
        <v>1.2705</v>
      </c>
      <c r="G95" s="86"/>
    </row>
    <row r="96" spans="1:7" ht="13.5" thickBot="1">
      <c r="A96" s="85"/>
      <c r="C96" s="82"/>
      <c r="G96" s="86"/>
    </row>
    <row r="97" spans="1:7" ht="13.5" thickBot="1">
      <c r="A97" s="85"/>
      <c r="B97" s="5" t="s">
        <v>70</v>
      </c>
      <c r="C97" s="82"/>
      <c r="F97" s="95">
        <f>SUM(F65,F69,F73,F77,F81,F85,F89,F93)</f>
        <v>2</v>
      </c>
      <c r="G97" s="86"/>
    </row>
    <row r="98" spans="1:7" ht="13.5" thickBot="1">
      <c r="A98" s="85"/>
      <c r="C98" s="82"/>
      <c r="G98" s="86"/>
    </row>
    <row r="99" spans="1:7" ht="13.5" thickBot="1">
      <c r="A99" s="85"/>
      <c r="B99" s="5" t="s">
        <v>71</v>
      </c>
      <c r="C99" s="82"/>
      <c r="F99" s="89">
        <f>COUNT(F65,F69,F73,F77,F81,F85,F89,F93)</f>
        <v>2</v>
      </c>
      <c r="G99" s="86"/>
    </row>
    <row r="100" spans="1:7" ht="13.5" thickBot="1">
      <c r="A100" s="85"/>
      <c r="C100" s="82"/>
      <c r="G100" s="86"/>
    </row>
    <row r="101" spans="1:7" ht="13.5" thickBot="1">
      <c r="A101" s="85"/>
      <c r="B101" s="5" t="s">
        <v>72</v>
      </c>
      <c r="C101" s="82"/>
      <c r="F101" s="90">
        <f>IF(F99=0," ",F97/F99)</f>
        <v>1</v>
      </c>
      <c r="G101" s="86"/>
    </row>
    <row r="102" spans="1:7" ht="13.5" thickBot="1">
      <c r="A102" s="85"/>
      <c r="C102" s="82"/>
      <c r="G102" s="86"/>
    </row>
    <row r="103" spans="1:7" ht="13.5" thickBot="1">
      <c r="A103" s="85"/>
      <c r="B103" s="5" t="s">
        <v>73</v>
      </c>
      <c r="C103" s="82"/>
      <c r="F103" s="88">
        <f>IF(F99=0," ",F101*F95)</f>
        <v>1.2705</v>
      </c>
      <c r="G103" s="86"/>
    </row>
    <row r="104" spans="1:7" ht="13.5" thickBot="1">
      <c r="A104" s="85"/>
      <c r="C104" s="82"/>
      <c r="G104" s="86"/>
    </row>
    <row r="105" spans="1:7" ht="13.5" thickBot="1">
      <c r="A105" s="85"/>
      <c r="B105" s="5" t="s">
        <v>11</v>
      </c>
      <c r="C105" s="82"/>
      <c r="F105" s="91">
        <f>CLABSI!F19</f>
        <v>1.2705</v>
      </c>
      <c r="G105" s="86"/>
    </row>
    <row r="106" spans="1:7" ht="13.5" thickBot="1">
      <c r="A106" s="85"/>
      <c r="C106" s="82"/>
      <c r="G106" s="86"/>
    </row>
    <row r="107" spans="1:7" ht="13.5" thickBot="1">
      <c r="A107" s="85"/>
      <c r="B107" s="92" t="s">
        <v>74</v>
      </c>
      <c r="C107" s="82"/>
      <c r="F107" s="93">
        <f>IF(F99=0," ",F103-F105)</f>
        <v>0</v>
      </c>
      <c r="G107" s="86"/>
    </row>
    <row r="108" spans="1:7" s="76" customFormat="1" ht="12.75" customHeight="1">
      <c r="A108" s="79"/>
      <c r="B108" s="10"/>
      <c r="C108" s="80"/>
      <c r="D108" s="75"/>
      <c r="F108" s="77"/>
      <c r="G108" s="78"/>
    </row>
    <row r="109" spans="1:7" s="76" customFormat="1" ht="15.75" thickBot="1">
      <c r="A109" s="96" t="s">
        <v>139</v>
      </c>
      <c r="B109" s="63"/>
      <c r="C109" s="63"/>
      <c r="D109" s="75"/>
      <c r="F109" s="77"/>
      <c r="G109" s="78"/>
    </row>
    <row r="110" spans="1:7" s="76" customFormat="1" ht="13.5" customHeight="1" thickBot="1">
      <c r="A110" s="96"/>
      <c r="B110" s="10" t="str">
        <f>SSI!B22</f>
        <v>Rate of surgical site infection for Class 1 and 2 wounds (%)</v>
      </c>
      <c r="C110" s="63"/>
      <c r="D110" s="75"/>
      <c r="F110" s="81" t="str">
        <f>SSI!F28</f>
        <v>N/A</v>
      </c>
      <c r="G110" s="78"/>
    </row>
    <row r="111" spans="1:7" s="76" customFormat="1" ht="6.75" customHeight="1" thickBot="1">
      <c r="A111" s="79"/>
      <c r="B111" s="10"/>
      <c r="C111" s="10"/>
      <c r="D111" s="75"/>
      <c r="F111" s="77"/>
      <c r="G111" s="78"/>
    </row>
    <row r="112" spans="1:7" s="76" customFormat="1" ht="13.5" customHeight="1" thickBot="1">
      <c r="A112" s="79"/>
      <c r="C112" s="82" t="s">
        <v>16</v>
      </c>
      <c r="D112" s="75"/>
      <c r="F112" s="83" t="str">
        <f>SSI!F32</f>
        <v/>
      </c>
      <c r="G112" s="78"/>
    </row>
    <row r="113" spans="1:7" s="76" customFormat="1" ht="6.75" customHeight="1" thickBot="1">
      <c r="A113" s="79"/>
      <c r="B113" s="10"/>
      <c r="C113" s="80"/>
      <c r="D113" s="75"/>
      <c r="F113" s="77"/>
      <c r="G113" s="78"/>
    </row>
    <row r="114" spans="1:7" s="76" customFormat="1" ht="13.5" customHeight="1" thickBot="1">
      <c r="A114" s="79"/>
      <c r="B114" s="10" t="str">
        <f>SSI!B35</f>
        <v>Optional Milestone: Create an interdisciplinary team working to improve Surgical Site Infection Prevention</v>
      </c>
      <c r="C114" s="80"/>
      <c r="D114" s="75"/>
      <c r="F114" s="81" t="str">
        <f>SSI!F42</f>
        <v>Yes</v>
      </c>
      <c r="G114" s="78"/>
    </row>
    <row r="115" spans="1:7" ht="6.75" customHeight="1" thickBot="1">
      <c r="A115" s="85"/>
      <c r="G115" s="86"/>
    </row>
    <row r="116" spans="1:7" ht="13.5" thickBot="1">
      <c r="A116" s="85"/>
      <c r="C116" s="82" t="s">
        <v>16</v>
      </c>
      <c r="F116" s="87">
        <f>SSI!F57</f>
        <v>1</v>
      </c>
      <c r="G116" s="86"/>
    </row>
    <row r="117" spans="1:7" s="76" customFormat="1" ht="6.75" customHeight="1" thickBot="1">
      <c r="A117" s="79"/>
      <c r="B117" s="10"/>
      <c r="C117" s="80"/>
      <c r="D117" s="75"/>
      <c r="F117" s="77"/>
      <c r="G117" s="78"/>
    </row>
    <row r="118" spans="1:7" s="76" customFormat="1" ht="13.5" customHeight="1" thickBot="1">
      <c r="A118" s="79"/>
      <c r="B118" s="10" t="str">
        <f>SSI!B60</f>
        <v>Optional Milestone: ________________________________</v>
      </c>
      <c r="C118" s="80"/>
      <c r="D118" s="75"/>
      <c r="F118" s="81" t="str">
        <f>SSI!F67</f>
        <v>N/A</v>
      </c>
      <c r="G118" s="78"/>
    </row>
    <row r="119" spans="1:7" ht="6.75" customHeight="1" thickBot="1">
      <c r="A119" s="85"/>
      <c r="G119" s="86"/>
    </row>
    <row r="120" spans="1:7" ht="13.5" thickBot="1">
      <c r="A120" s="85"/>
      <c r="C120" s="82" t="s">
        <v>16</v>
      </c>
      <c r="F120" s="87" t="str">
        <f>SSI!F82</f>
        <v xml:space="preserve"> </v>
      </c>
      <c r="G120" s="86"/>
    </row>
    <row r="121" spans="1:7" s="76" customFormat="1" ht="6.75" customHeight="1" thickBot="1">
      <c r="A121" s="79"/>
      <c r="B121" s="10"/>
      <c r="C121" s="80"/>
      <c r="D121" s="75"/>
      <c r="F121" s="77"/>
      <c r="G121" s="78"/>
    </row>
    <row r="122" spans="1:7" s="76" customFormat="1" ht="13.5" customHeight="1" thickBot="1">
      <c r="A122" s="79"/>
      <c r="B122" s="10" t="str">
        <f>SSI!B85</f>
        <v>Optional Milestone: ________________________________</v>
      </c>
      <c r="C122" s="80"/>
      <c r="D122" s="75"/>
      <c r="F122" s="81" t="str">
        <f>SSI!F92</f>
        <v>N/A</v>
      </c>
      <c r="G122" s="78"/>
    </row>
    <row r="123" spans="1:7" ht="6.75" customHeight="1" thickBot="1">
      <c r="A123" s="85"/>
      <c r="G123" s="86"/>
    </row>
    <row r="124" spans="1:7" ht="13.5" thickBot="1">
      <c r="A124" s="85"/>
      <c r="C124" s="82" t="s">
        <v>16</v>
      </c>
      <c r="F124" s="87" t="str">
        <f>SSI!F107</f>
        <v xml:space="preserve"> </v>
      </c>
      <c r="G124" s="86"/>
    </row>
    <row r="125" spans="1:7" s="76" customFormat="1" ht="6.75" customHeight="1" thickBot="1">
      <c r="A125" s="79"/>
      <c r="B125" s="10"/>
      <c r="C125" s="80"/>
      <c r="D125" s="75"/>
      <c r="F125" s="77"/>
      <c r="G125" s="78"/>
    </row>
    <row r="126" spans="1:7" s="76" customFormat="1" ht="13.5" customHeight="1" thickBot="1">
      <c r="A126" s="79"/>
      <c r="B126" s="10" t="str">
        <f>SSI!B110</f>
        <v>Optional Milestone: ________________________________</v>
      </c>
      <c r="C126" s="80"/>
      <c r="D126" s="75"/>
      <c r="F126" s="81" t="str">
        <f>SSI!F117</f>
        <v>N/A</v>
      </c>
      <c r="G126" s="78"/>
    </row>
    <row r="127" spans="1:7" ht="6.75" customHeight="1" thickBot="1">
      <c r="A127" s="85"/>
      <c r="G127" s="86"/>
    </row>
    <row r="128" spans="1:7" ht="13.5" thickBot="1">
      <c r="A128" s="85"/>
      <c r="C128" s="82" t="s">
        <v>16</v>
      </c>
      <c r="F128" s="87" t="str">
        <f>SSI!F132</f>
        <v xml:space="preserve"> </v>
      </c>
      <c r="G128" s="86"/>
    </row>
    <row r="129" spans="1:7" s="76" customFormat="1" ht="6.75" customHeight="1" thickBot="1">
      <c r="A129" s="79"/>
      <c r="B129" s="10"/>
      <c r="C129" s="80"/>
      <c r="D129" s="75"/>
      <c r="F129" s="77"/>
      <c r="G129" s="78"/>
    </row>
    <row r="130" spans="1:7" s="76" customFormat="1" ht="13.5" customHeight="1" thickBot="1">
      <c r="A130" s="79"/>
      <c r="B130" s="10" t="str">
        <f>SSI!B135</f>
        <v>Optional Milestone: ________________________________</v>
      </c>
      <c r="C130" s="80"/>
      <c r="D130" s="75"/>
      <c r="F130" s="81" t="str">
        <f>SSI!F142</f>
        <v>N/A</v>
      </c>
      <c r="G130" s="78"/>
    </row>
    <row r="131" spans="1:7" ht="6.75" customHeight="1" thickBot="1">
      <c r="A131" s="85"/>
      <c r="G131" s="86"/>
    </row>
    <row r="132" spans="1:7" ht="13.5" thickBot="1">
      <c r="A132" s="85"/>
      <c r="C132" s="82" t="s">
        <v>16</v>
      </c>
      <c r="F132" s="87" t="str">
        <f>SSI!F157</f>
        <v xml:space="preserve"> </v>
      </c>
      <c r="G132" s="86"/>
    </row>
    <row r="133" spans="1:7" s="76" customFormat="1" ht="6.75" customHeight="1" thickBot="1">
      <c r="A133" s="79"/>
      <c r="B133" s="10"/>
      <c r="C133" s="80"/>
      <c r="D133" s="75"/>
      <c r="F133" s="77"/>
      <c r="G133" s="78"/>
    </row>
    <row r="134" spans="1:7" s="76" customFormat="1" ht="13.5" customHeight="1" thickBot="1">
      <c r="A134" s="79"/>
      <c r="B134" s="10" t="str">
        <f>SSI!B160</f>
        <v>Optional Milestone: ________________________________</v>
      </c>
      <c r="C134" s="80"/>
      <c r="D134" s="75"/>
      <c r="F134" s="81" t="str">
        <f>SSI!F167</f>
        <v>N/A</v>
      </c>
      <c r="G134" s="78"/>
    </row>
    <row r="135" spans="1:7" ht="6.75" customHeight="1" thickBot="1">
      <c r="A135" s="85"/>
      <c r="G135" s="86"/>
    </row>
    <row r="136" spans="1:7" ht="13.5" thickBot="1">
      <c r="A136" s="85"/>
      <c r="C136" s="82" t="s">
        <v>16</v>
      </c>
      <c r="F136" s="87" t="str">
        <f>SSI!F182</f>
        <v xml:space="preserve"> </v>
      </c>
      <c r="G136" s="86"/>
    </row>
    <row r="137" spans="1:7" ht="13.5" thickBot="1">
      <c r="A137" s="85"/>
      <c r="C137" s="82"/>
      <c r="G137" s="86"/>
    </row>
    <row r="138" spans="1:7" ht="13.5" thickBot="1">
      <c r="A138" s="85"/>
      <c r="B138" s="5" t="s">
        <v>10</v>
      </c>
      <c r="C138" s="82"/>
      <c r="F138" s="88">
        <f>SSI!F18</f>
        <v>1.2705</v>
      </c>
      <c r="G138" s="86"/>
    </row>
    <row r="139" spans="1:7" ht="13.5" thickBot="1">
      <c r="A139" s="85"/>
      <c r="C139" s="82"/>
      <c r="G139" s="86"/>
    </row>
    <row r="140" spans="1:7" ht="13.5" thickBot="1">
      <c r="A140" s="85"/>
      <c r="B140" s="5" t="s">
        <v>70</v>
      </c>
      <c r="C140" s="82"/>
      <c r="F140" s="95">
        <f>SUM(F112,F116,F120,F124,F128,F132,F136)</f>
        <v>1</v>
      </c>
      <c r="G140" s="86"/>
    </row>
    <row r="141" spans="1:7" ht="13.5" thickBot="1">
      <c r="A141" s="85"/>
      <c r="C141" s="82"/>
      <c r="G141" s="86"/>
    </row>
    <row r="142" spans="1:7" ht="13.5" thickBot="1">
      <c r="A142" s="85"/>
      <c r="B142" s="5" t="s">
        <v>71</v>
      </c>
      <c r="C142" s="82"/>
      <c r="F142" s="89">
        <f>COUNT(F112,F116,F120,F124,F128,F132,F136)</f>
        <v>1</v>
      </c>
      <c r="G142" s="86"/>
    </row>
    <row r="143" spans="1:7" ht="13.5" thickBot="1">
      <c r="A143" s="85"/>
      <c r="C143" s="82"/>
      <c r="G143" s="86"/>
    </row>
    <row r="144" spans="1:7" ht="13.5" thickBot="1">
      <c r="A144" s="85"/>
      <c r="B144" s="5" t="s">
        <v>72</v>
      </c>
      <c r="C144" s="82"/>
      <c r="F144" s="90">
        <f>IF(F142=0," ",F140/F142)</f>
        <v>1</v>
      </c>
      <c r="G144" s="86"/>
    </row>
    <row r="145" spans="1:7" ht="13.5" thickBot="1">
      <c r="A145" s="85"/>
      <c r="C145" s="82"/>
      <c r="G145" s="86"/>
    </row>
    <row r="146" spans="1:7" ht="13.5" thickBot="1">
      <c r="A146" s="85"/>
      <c r="B146" s="5" t="s">
        <v>73</v>
      </c>
      <c r="C146" s="82"/>
      <c r="F146" s="88">
        <f>IF(F142=0," ",F144*F138)</f>
        <v>1.2705</v>
      </c>
      <c r="G146" s="86"/>
    </row>
    <row r="147" spans="1:7" ht="13.5" thickBot="1">
      <c r="A147" s="85"/>
      <c r="C147" s="82"/>
      <c r="G147" s="86"/>
    </row>
    <row r="148" spans="1:7" ht="13.5" thickBot="1">
      <c r="A148" s="85"/>
      <c r="B148" s="5" t="s">
        <v>11</v>
      </c>
      <c r="C148" s="82"/>
      <c r="F148" s="91">
        <f>SSI!F20</f>
        <v>1.2705</v>
      </c>
      <c r="G148" s="86"/>
    </row>
    <row r="149" spans="1:7" ht="13.5" thickBot="1">
      <c r="A149" s="85"/>
      <c r="C149" s="82"/>
      <c r="G149" s="86"/>
    </row>
    <row r="150" spans="1:7" ht="13.5" thickBot="1">
      <c r="A150" s="85"/>
      <c r="B150" s="92" t="s">
        <v>74</v>
      </c>
      <c r="C150" s="82"/>
      <c r="F150" s="93">
        <f>IF(F142=0," ",F146-F148)</f>
        <v>0</v>
      </c>
      <c r="G150" s="86"/>
    </row>
    <row r="151" spans="1:7" s="76" customFormat="1" ht="12.75" customHeight="1">
      <c r="A151" s="79"/>
      <c r="B151" s="10"/>
      <c r="C151" s="80"/>
      <c r="D151" s="75"/>
      <c r="F151" s="77"/>
      <c r="G151" s="78"/>
    </row>
    <row r="152" spans="1:7" s="76" customFormat="1" ht="15.75" thickBot="1">
      <c r="A152" s="96" t="s">
        <v>140</v>
      </c>
      <c r="B152" s="63"/>
      <c r="C152" s="63"/>
      <c r="D152" s="75"/>
      <c r="F152" s="77"/>
      <c r="G152" s="78"/>
    </row>
    <row r="153" spans="1:7" s="76" customFormat="1" ht="13.5" customHeight="1" thickBot="1">
      <c r="A153" s="79"/>
      <c r="B153" s="10" t="str">
        <f>HAPU!B22</f>
        <v>Prevalence of Stage II, III, IV or unstagable pressure ulcers (%)</v>
      </c>
      <c r="F153" s="81" t="str">
        <f>HAPU!F28</f>
        <v>N/A</v>
      </c>
      <c r="G153" s="78"/>
    </row>
    <row r="154" spans="1:7" s="76" customFormat="1" ht="6.75" customHeight="1" thickBot="1">
      <c r="A154" s="79"/>
      <c r="B154" s="10"/>
      <c r="C154" s="10"/>
      <c r="F154" s="77"/>
      <c r="G154" s="78"/>
    </row>
    <row r="155" spans="1:7" s="76" customFormat="1" ht="13.5" customHeight="1" thickBot="1">
      <c r="A155" s="79"/>
      <c r="C155" s="82" t="s">
        <v>16</v>
      </c>
      <c r="D155" s="75"/>
      <c r="F155" s="83" t="str">
        <f>HAPU!F32</f>
        <v/>
      </c>
      <c r="G155" s="78"/>
    </row>
    <row r="156" spans="1:7" s="76" customFormat="1" ht="6.75" customHeight="1" thickBot="1">
      <c r="A156" s="79"/>
      <c r="B156" s="10"/>
      <c r="C156" s="80"/>
      <c r="D156" s="75"/>
      <c r="F156" s="77"/>
      <c r="G156" s="78"/>
    </row>
    <row r="157" spans="1:7" s="76" customFormat="1" ht="13.5" customHeight="1" thickBot="1">
      <c r="A157" s="79"/>
      <c r="B157" s="10" t="str">
        <f>HAPU!B35</f>
        <v>Optional Milestone: ________________________________</v>
      </c>
      <c r="C157" s="80"/>
      <c r="D157" s="75"/>
      <c r="F157" s="81" t="str">
        <f>HAPU!F42</f>
        <v>N/A</v>
      </c>
      <c r="G157" s="78"/>
    </row>
    <row r="158" spans="1:7" ht="6.75" customHeight="1" thickBot="1">
      <c r="A158" s="85"/>
      <c r="G158" s="86"/>
    </row>
    <row r="159" spans="1:7" ht="13.5" thickBot="1">
      <c r="A159" s="85"/>
      <c r="C159" s="82" t="s">
        <v>16</v>
      </c>
      <c r="F159" s="87" t="str">
        <f>HAPU!F57</f>
        <v xml:space="preserve"> </v>
      </c>
      <c r="G159" s="86"/>
    </row>
    <row r="160" spans="1:7" s="76" customFormat="1" ht="6.75" customHeight="1" thickBot="1">
      <c r="A160" s="79"/>
      <c r="B160" s="10"/>
      <c r="C160" s="80"/>
      <c r="D160" s="75"/>
      <c r="F160" s="77"/>
      <c r="G160" s="78"/>
    </row>
    <row r="161" spans="1:7" s="76" customFormat="1" ht="13.5" customHeight="1" thickBot="1">
      <c r="A161" s="79"/>
      <c r="B161" s="10" t="str">
        <f>HAPU!B60</f>
        <v>Optional Milestone: ________________________________</v>
      </c>
      <c r="C161" s="80"/>
      <c r="D161" s="75"/>
      <c r="F161" s="81" t="str">
        <f>HAPU!F67</f>
        <v>N/A</v>
      </c>
      <c r="G161" s="78"/>
    </row>
    <row r="162" spans="1:7" ht="6.75" customHeight="1" thickBot="1">
      <c r="A162" s="85"/>
      <c r="G162" s="86"/>
    </row>
    <row r="163" spans="1:7" ht="13.5" thickBot="1">
      <c r="A163" s="85"/>
      <c r="C163" s="82" t="s">
        <v>16</v>
      </c>
      <c r="F163" s="87" t="str">
        <f>HAPU!F82</f>
        <v xml:space="preserve"> </v>
      </c>
      <c r="G163" s="86"/>
    </row>
    <row r="164" spans="1:7" s="76" customFormat="1" ht="6.75" customHeight="1" thickBot="1">
      <c r="A164" s="79"/>
      <c r="B164" s="10"/>
      <c r="C164" s="80"/>
      <c r="D164" s="75"/>
      <c r="F164" s="77"/>
      <c r="G164" s="78"/>
    </row>
    <row r="165" spans="1:7" s="76" customFormat="1" ht="13.5" customHeight="1" thickBot="1">
      <c r="A165" s="79"/>
      <c r="B165" s="10" t="str">
        <f>HAPU!B85</f>
        <v>Optional Milestone: ________________________________</v>
      </c>
      <c r="C165" s="80"/>
      <c r="D165" s="75"/>
      <c r="F165" s="81" t="str">
        <f>HAPU!F92</f>
        <v>N/A</v>
      </c>
      <c r="G165" s="78"/>
    </row>
    <row r="166" spans="1:7" ht="6.75" customHeight="1" thickBot="1">
      <c r="A166" s="85"/>
      <c r="G166" s="86"/>
    </row>
    <row r="167" spans="1:7" ht="13.5" thickBot="1">
      <c r="A167" s="85"/>
      <c r="C167" s="82" t="s">
        <v>16</v>
      </c>
      <c r="F167" s="87" t="str">
        <f>HAPU!F107</f>
        <v xml:space="preserve"> </v>
      </c>
      <c r="G167" s="86"/>
    </row>
    <row r="168" spans="1:7" s="76" customFormat="1" ht="6.75" customHeight="1" thickBot="1">
      <c r="A168" s="79"/>
      <c r="B168" s="10"/>
      <c r="C168" s="80"/>
      <c r="D168" s="75"/>
      <c r="F168" s="77"/>
      <c r="G168" s="78"/>
    </row>
    <row r="169" spans="1:7" s="76" customFormat="1" ht="13.5" customHeight="1" thickBot="1">
      <c r="A169" s="79"/>
      <c r="B169" s="10" t="str">
        <f>HAPU!B110</f>
        <v>Optional Milestone: ________________________________</v>
      </c>
      <c r="C169" s="80"/>
      <c r="D169" s="75"/>
      <c r="F169" s="81" t="str">
        <f>HAPU!F117</f>
        <v>N/A</v>
      </c>
      <c r="G169" s="78"/>
    </row>
    <row r="170" spans="1:7" ht="6.75" customHeight="1" thickBot="1">
      <c r="A170" s="85"/>
      <c r="G170" s="86"/>
    </row>
    <row r="171" spans="1:7" ht="13.5" thickBot="1">
      <c r="A171" s="85"/>
      <c r="C171" s="82" t="s">
        <v>16</v>
      </c>
      <c r="F171" s="87" t="str">
        <f>HAPU!F132</f>
        <v xml:space="preserve"> </v>
      </c>
      <c r="G171" s="86"/>
    </row>
    <row r="172" spans="1:7" s="76" customFormat="1" ht="6.75" customHeight="1" thickBot="1">
      <c r="A172" s="79"/>
      <c r="B172" s="10"/>
      <c r="C172" s="80"/>
      <c r="D172" s="75"/>
      <c r="F172" s="77"/>
      <c r="G172" s="78"/>
    </row>
    <row r="173" spans="1:7" s="76" customFormat="1" ht="13.5" customHeight="1" thickBot="1">
      <c r="A173" s="79"/>
      <c r="B173" s="10" t="str">
        <f>HAPU!B135</f>
        <v>Optional Milestone: ________________________________</v>
      </c>
      <c r="C173" s="80"/>
      <c r="D173" s="75"/>
      <c r="F173" s="81" t="str">
        <f>HAPU!F142</f>
        <v>N/A</v>
      </c>
      <c r="G173" s="78"/>
    </row>
    <row r="174" spans="1:7" ht="6.75" customHeight="1" thickBot="1">
      <c r="A174" s="85"/>
      <c r="G174" s="86"/>
    </row>
    <row r="175" spans="1:7" ht="13.5" thickBot="1">
      <c r="A175" s="85"/>
      <c r="C175" s="82" t="s">
        <v>16</v>
      </c>
      <c r="F175" s="87" t="str">
        <f>HAPU!F157</f>
        <v xml:space="preserve"> </v>
      </c>
      <c r="G175" s="86"/>
    </row>
    <row r="176" spans="1:7" s="76" customFormat="1" ht="6.75" customHeight="1" thickBot="1">
      <c r="A176" s="79"/>
      <c r="B176" s="10"/>
      <c r="C176" s="80"/>
      <c r="D176" s="75"/>
      <c r="F176" s="77"/>
      <c r="G176" s="78"/>
    </row>
    <row r="177" spans="1:7" s="76" customFormat="1" ht="13.5" customHeight="1" thickBot="1">
      <c r="A177" s="79"/>
      <c r="B177" s="10" t="str">
        <f>HAPU!B160</f>
        <v>Optional Milestone: ________________________________</v>
      </c>
      <c r="C177" s="80"/>
      <c r="D177" s="75"/>
      <c r="F177" s="81" t="str">
        <f>HAPU!F167</f>
        <v>N/A</v>
      </c>
      <c r="G177" s="78"/>
    </row>
    <row r="178" spans="1:7" ht="6.75" customHeight="1" thickBot="1">
      <c r="A178" s="85"/>
      <c r="G178" s="86"/>
    </row>
    <row r="179" spans="1:7" ht="13.5" thickBot="1">
      <c r="A179" s="85"/>
      <c r="C179" s="82" t="s">
        <v>16</v>
      </c>
      <c r="F179" s="87" t="str">
        <f>HAPU!F182</f>
        <v xml:space="preserve"> </v>
      </c>
      <c r="G179" s="86"/>
    </row>
    <row r="180" spans="1:7" ht="13.5" thickBot="1">
      <c r="A180" s="85"/>
      <c r="C180" s="82"/>
      <c r="G180" s="86"/>
    </row>
    <row r="181" spans="1:7" ht="13.5" thickBot="1">
      <c r="A181" s="85"/>
      <c r="B181" s="5" t="s">
        <v>10</v>
      </c>
      <c r="C181" s="82"/>
      <c r="F181" s="88">
        <f>HAPU!F18</f>
        <v>0</v>
      </c>
      <c r="G181" s="86"/>
    </row>
    <row r="182" spans="1:7" ht="13.5" thickBot="1">
      <c r="A182" s="85"/>
      <c r="C182" s="82"/>
      <c r="G182" s="86"/>
    </row>
    <row r="183" spans="1:7" ht="13.5" thickBot="1">
      <c r="A183" s="85"/>
      <c r="B183" s="5" t="s">
        <v>70</v>
      </c>
      <c r="C183" s="82"/>
      <c r="F183" s="95">
        <f>SUM(F155,F159,F163,F167,F171,F175,F179)</f>
        <v>0</v>
      </c>
      <c r="G183" s="86"/>
    </row>
    <row r="184" spans="1:7" ht="13.5" thickBot="1">
      <c r="A184" s="85"/>
      <c r="C184" s="82"/>
      <c r="G184" s="86"/>
    </row>
    <row r="185" spans="1:7" ht="13.5" thickBot="1">
      <c r="A185" s="85"/>
      <c r="B185" s="5" t="s">
        <v>71</v>
      </c>
      <c r="C185" s="82"/>
      <c r="F185" s="89">
        <f>COUNT(F155,F159,F163,F167,F171,F175,F179)</f>
        <v>0</v>
      </c>
      <c r="G185" s="86"/>
    </row>
    <row r="186" spans="1:7" ht="13.5" thickBot="1">
      <c r="A186" s="85"/>
      <c r="C186" s="82"/>
      <c r="G186" s="86"/>
    </row>
    <row r="187" spans="1:7" ht="13.5" thickBot="1">
      <c r="A187" s="85"/>
      <c r="B187" s="5" t="s">
        <v>72</v>
      </c>
      <c r="C187" s="82"/>
      <c r="F187" s="90" t="str">
        <f>IF(F185=0," ",F183/F185)</f>
        <v xml:space="preserve"> </v>
      </c>
      <c r="G187" s="86"/>
    </row>
    <row r="188" spans="1:7" ht="13.5" thickBot="1">
      <c r="A188" s="85"/>
      <c r="C188" s="82"/>
      <c r="G188" s="86"/>
    </row>
    <row r="189" spans="1:7" ht="13.5" thickBot="1">
      <c r="A189" s="85"/>
      <c r="B189" s="5" t="s">
        <v>73</v>
      </c>
      <c r="C189" s="82"/>
      <c r="F189" s="88" t="str">
        <f>IF(F185=0," ",F187*F181)</f>
        <v xml:space="preserve"> </v>
      </c>
      <c r="G189" s="86"/>
    </row>
    <row r="190" spans="1:7" ht="13.5" thickBot="1">
      <c r="A190" s="85"/>
      <c r="C190" s="82"/>
      <c r="G190" s="86"/>
    </row>
    <row r="191" spans="1:7" ht="13.5" thickBot="1">
      <c r="A191" s="85"/>
      <c r="B191" s="5" t="s">
        <v>11</v>
      </c>
      <c r="C191" s="82"/>
      <c r="F191" s="91">
        <f>HAPU!F20</f>
        <v>0</v>
      </c>
      <c r="G191" s="86"/>
    </row>
    <row r="192" spans="1:7" ht="13.5" thickBot="1">
      <c r="A192" s="85"/>
      <c r="C192" s="82"/>
      <c r="G192" s="86"/>
    </row>
    <row r="193" spans="1:7" ht="13.5" thickBot="1">
      <c r="A193" s="85"/>
      <c r="B193" s="92" t="s">
        <v>74</v>
      </c>
      <c r="C193" s="82"/>
      <c r="F193" s="93" t="str">
        <f>IF(F185=0," ",F189-F191)</f>
        <v xml:space="preserve"> </v>
      </c>
      <c r="G193" s="86"/>
    </row>
    <row r="194" spans="1:7" s="76" customFormat="1" ht="12.75" customHeight="1">
      <c r="A194" s="79"/>
      <c r="B194" s="10"/>
      <c r="C194" s="80"/>
      <c r="D194" s="75"/>
      <c r="F194" s="77"/>
      <c r="G194" s="78"/>
    </row>
    <row r="195" spans="1:7" s="76" customFormat="1" ht="15.75" thickBot="1">
      <c r="A195" s="96" t="s">
        <v>141</v>
      </c>
      <c r="B195" s="63"/>
      <c r="C195" s="63"/>
      <c r="D195" s="75"/>
      <c r="G195" s="78"/>
    </row>
    <row r="196" spans="1:7" s="76" customFormat="1" ht="13.5" customHeight="1" thickBot="1">
      <c r="A196" s="79" t="s">
        <v>156</v>
      </c>
      <c r="B196" s="10" t="str">
        <f>Stroke!B22</f>
        <v>Discharged on Antithrombotic Therapy</v>
      </c>
      <c r="C196" s="10"/>
      <c r="D196" s="75"/>
      <c r="F196" s="123" t="str">
        <f>Stroke!F28</f>
        <v>N/A</v>
      </c>
      <c r="G196" s="78"/>
    </row>
    <row r="197" spans="1:7" s="76" customFormat="1" ht="6.75" customHeight="1" thickBot="1">
      <c r="A197" s="79"/>
      <c r="B197" s="10"/>
      <c r="C197" s="10"/>
      <c r="D197" s="75"/>
      <c r="F197" s="77"/>
      <c r="G197" s="78"/>
    </row>
    <row r="198" spans="1:7" s="76" customFormat="1" ht="13.5" customHeight="1" thickBot="1">
      <c r="A198" s="79"/>
      <c r="C198" s="82" t="s">
        <v>16</v>
      </c>
      <c r="D198" s="75"/>
      <c r="F198" s="83" t="str">
        <f>Stroke!F32</f>
        <v/>
      </c>
      <c r="G198" s="78"/>
    </row>
    <row r="199" spans="1:7" s="76" customFormat="1" ht="6.75" customHeight="1" thickBot="1">
      <c r="A199" s="79"/>
      <c r="B199" s="10"/>
      <c r="C199" s="80"/>
      <c r="D199" s="75"/>
      <c r="F199" s="77"/>
      <c r="G199" s="78"/>
    </row>
    <row r="200" spans="1:7" ht="13.5" customHeight="1" thickBot="1">
      <c r="A200" s="85"/>
      <c r="B200" s="5" t="str">
        <f>Stroke!B35</f>
        <v>Anticoagulation Therapy for Atrial Fibrillation/Flutter</v>
      </c>
      <c r="F200" s="123" t="str">
        <f>Stroke!F41</f>
        <v>N/A</v>
      </c>
      <c r="G200" s="86"/>
    </row>
    <row r="201" spans="1:7" ht="6.75" customHeight="1" thickBot="1">
      <c r="A201" s="85"/>
      <c r="G201" s="86"/>
    </row>
    <row r="202" spans="1:7" s="76" customFormat="1" ht="13.5" customHeight="1" thickBot="1">
      <c r="A202" s="79"/>
      <c r="C202" s="82" t="s">
        <v>16</v>
      </c>
      <c r="D202" s="75"/>
      <c r="F202" s="83" t="str">
        <f>Stroke!F45</f>
        <v/>
      </c>
      <c r="G202" s="78"/>
    </row>
    <row r="203" spans="1:7" s="76" customFormat="1" ht="6.75" customHeight="1" thickBot="1">
      <c r="A203" s="79"/>
      <c r="B203" s="10"/>
      <c r="C203" s="80"/>
      <c r="D203" s="75"/>
      <c r="F203" s="77"/>
      <c r="G203" s="78"/>
    </row>
    <row r="204" spans="1:7" ht="13.5" customHeight="1" thickBot="1">
      <c r="A204" s="85"/>
      <c r="B204" s="5" t="str">
        <f>Stroke!B48</f>
        <v>Thrombolytic Therapy</v>
      </c>
      <c r="F204" s="123" t="str">
        <f>Stroke!F54</f>
        <v>N/A</v>
      </c>
      <c r="G204" s="86"/>
    </row>
    <row r="205" spans="1:7" ht="6.75" customHeight="1" thickBot="1">
      <c r="A205" s="85"/>
      <c r="G205" s="86"/>
    </row>
    <row r="206" spans="1:7" s="76" customFormat="1" ht="13.5" customHeight="1" thickBot="1">
      <c r="A206" s="79"/>
      <c r="C206" s="13" t="s">
        <v>16</v>
      </c>
      <c r="D206" s="75"/>
      <c r="F206" s="83" t="str">
        <f>Stroke!F58</f>
        <v/>
      </c>
      <c r="G206" s="78"/>
    </row>
    <row r="207" spans="1:7" s="76" customFormat="1" ht="6.75" customHeight="1" thickBot="1">
      <c r="A207" s="79"/>
      <c r="B207" s="10"/>
      <c r="C207" s="80"/>
      <c r="D207" s="75"/>
      <c r="F207" s="77"/>
      <c r="G207" s="78"/>
    </row>
    <row r="208" spans="1:7" ht="13.5" customHeight="1" thickBot="1">
      <c r="A208" s="85"/>
      <c r="B208" s="5" t="str">
        <f>Stroke!B61</f>
        <v>Antithrombotic Therapy by End of Hospital Day 2</v>
      </c>
      <c r="F208" s="123" t="str">
        <f>Stroke!F67</f>
        <v>N/A</v>
      </c>
      <c r="G208" s="86"/>
    </row>
    <row r="209" spans="1:7" ht="6.75" customHeight="1" thickBot="1">
      <c r="A209" s="85"/>
      <c r="G209" s="86"/>
    </row>
    <row r="210" spans="1:7" s="76" customFormat="1" ht="13.5" customHeight="1" thickBot="1">
      <c r="A210" s="79"/>
      <c r="C210" s="13" t="s">
        <v>16</v>
      </c>
      <c r="D210" s="75"/>
      <c r="F210" s="83" t="str">
        <f>Stroke!F71</f>
        <v/>
      </c>
      <c r="G210" s="78"/>
    </row>
    <row r="211" spans="1:7" s="76" customFormat="1" ht="6.75" customHeight="1" thickBot="1">
      <c r="A211" s="79"/>
      <c r="B211" s="10"/>
      <c r="C211" s="80"/>
      <c r="D211" s="75"/>
      <c r="F211" s="77"/>
      <c r="G211" s="78"/>
    </row>
    <row r="212" spans="1:7" ht="13.5" customHeight="1" thickBot="1">
      <c r="A212" s="85"/>
      <c r="B212" s="5" t="str">
        <f>Stroke!B74</f>
        <v>Discharged on Statin Medication</v>
      </c>
      <c r="F212" s="123" t="str">
        <f>Stroke!F80</f>
        <v>N/A</v>
      </c>
      <c r="G212" s="86"/>
    </row>
    <row r="213" spans="1:7" ht="6.75" customHeight="1" thickBot="1">
      <c r="A213" s="85"/>
      <c r="G213" s="86"/>
    </row>
    <row r="214" spans="1:7" s="76" customFormat="1" ht="13.5" customHeight="1" thickBot="1">
      <c r="A214" s="79"/>
      <c r="C214" s="13" t="s">
        <v>16</v>
      </c>
      <c r="D214" s="75"/>
      <c r="F214" s="83" t="str">
        <f>Stroke!F84</f>
        <v/>
      </c>
      <c r="G214" s="78"/>
    </row>
    <row r="215" spans="1:7" s="76" customFormat="1" ht="6.75" customHeight="1" thickBot="1">
      <c r="A215" s="79"/>
      <c r="B215" s="10"/>
      <c r="C215" s="80"/>
      <c r="D215" s="75"/>
      <c r="F215" s="77"/>
      <c r="G215" s="78"/>
    </row>
    <row r="216" spans="1:7" ht="13.5" customHeight="1" thickBot="1">
      <c r="A216" s="85"/>
      <c r="B216" s="5" t="str">
        <f>Stroke!B87</f>
        <v>Stroke Education</v>
      </c>
      <c r="F216" s="123" t="str">
        <f>Stroke!F93</f>
        <v>N/A</v>
      </c>
      <c r="G216" s="86"/>
    </row>
    <row r="217" spans="1:7" ht="6.75" customHeight="1" thickBot="1">
      <c r="A217" s="85"/>
      <c r="G217" s="86"/>
    </row>
    <row r="218" spans="1:7" s="76" customFormat="1" ht="13.5" customHeight="1" thickBot="1">
      <c r="A218" s="79"/>
      <c r="C218" s="13" t="s">
        <v>16</v>
      </c>
      <c r="D218" s="75"/>
      <c r="F218" s="83" t="str">
        <f>Stroke!F97</f>
        <v/>
      </c>
      <c r="G218" s="78"/>
    </row>
    <row r="219" spans="1:7" s="76" customFormat="1" ht="6.75" customHeight="1" thickBot="1">
      <c r="A219" s="79"/>
      <c r="B219" s="10"/>
      <c r="C219" s="80"/>
      <c r="D219" s="75"/>
      <c r="F219" s="77"/>
      <c r="G219" s="78"/>
    </row>
    <row r="220" spans="1:7" ht="13.5" customHeight="1" thickBot="1">
      <c r="A220" s="85"/>
      <c r="B220" s="5" t="str">
        <f>Stroke!B100</f>
        <v>Assessed for Rehabilitation</v>
      </c>
      <c r="F220" s="123" t="str">
        <f>Stroke!F106</f>
        <v>N/A</v>
      </c>
      <c r="G220" s="86"/>
    </row>
    <row r="221" spans="1:7" ht="6.75" customHeight="1" thickBot="1">
      <c r="A221" s="85"/>
      <c r="G221" s="86"/>
    </row>
    <row r="222" spans="1:7" s="76" customFormat="1" ht="13.5" customHeight="1" thickBot="1">
      <c r="A222" s="79"/>
      <c r="C222" s="13" t="s">
        <v>16</v>
      </c>
      <c r="D222" s="75"/>
      <c r="F222" s="83" t="str">
        <f>Stroke!F110</f>
        <v/>
      </c>
      <c r="G222" s="78"/>
    </row>
    <row r="223" spans="1:7" s="76" customFormat="1" ht="6.75" customHeight="1" thickBot="1">
      <c r="A223" s="79"/>
      <c r="B223" s="10"/>
      <c r="C223" s="80"/>
      <c r="D223" s="75"/>
      <c r="F223" s="77"/>
      <c r="G223" s="78"/>
    </row>
    <row r="224" spans="1:7" s="76" customFormat="1" ht="13.5" customHeight="1" thickBot="1">
      <c r="A224" s="79" t="s">
        <v>156</v>
      </c>
      <c r="B224" s="10" t="str">
        <f>Stroke!B113</f>
        <v>Stroke mortality rate</v>
      </c>
      <c r="C224" s="10"/>
      <c r="D224" s="75"/>
      <c r="F224" s="81" t="str">
        <f>Stroke!F119</f>
        <v>N/A</v>
      </c>
      <c r="G224" s="78"/>
    </row>
    <row r="225" spans="1:7" s="76" customFormat="1" ht="6.75" customHeight="1" thickBot="1">
      <c r="A225" s="94"/>
      <c r="B225" s="63"/>
      <c r="C225" s="63"/>
      <c r="D225" s="75"/>
      <c r="F225" s="77"/>
      <c r="G225" s="78"/>
    </row>
    <row r="226" spans="1:7" s="76" customFormat="1" ht="13.5" customHeight="1" thickBot="1">
      <c r="A226" s="79"/>
      <c r="C226" s="13" t="s">
        <v>16</v>
      </c>
      <c r="D226" s="75"/>
      <c r="F226" s="83" t="str">
        <f>Stroke!F123</f>
        <v/>
      </c>
      <c r="G226" s="78"/>
    </row>
    <row r="227" spans="1:7" s="76" customFormat="1" ht="6.75" customHeight="1" thickBot="1">
      <c r="A227" s="79"/>
      <c r="B227" s="10"/>
      <c r="C227" s="80"/>
      <c r="D227" s="75"/>
      <c r="F227" s="77"/>
      <c r="G227" s="78"/>
    </row>
    <row r="228" spans="1:7" s="76" customFormat="1" ht="13.5" customHeight="1" thickBot="1">
      <c r="A228" s="79"/>
      <c r="B228" s="10" t="str">
        <f>Stroke!B126</f>
        <v>Optional Milestone: ________________________________</v>
      </c>
      <c r="C228" s="80"/>
      <c r="D228" s="75"/>
      <c r="F228" s="81" t="str">
        <f>Stroke!F133</f>
        <v>N/A</v>
      </c>
      <c r="G228" s="78"/>
    </row>
    <row r="229" spans="1:7" ht="6.75" customHeight="1" thickBot="1">
      <c r="A229" s="85"/>
      <c r="G229" s="86"/>
    </row>
    <row r="230" spans="1:7" ht="13.5" thickBot="1">
      <c r="A230" s="85"/>
      <c r="C230" s="82" t="s">
        <v>16</v>
      </c>
      <c r="F230" s="87" t="str">
        <f>Stroke!F148</f>
        <v xml:space="preserve"> </v>
      </c>
      <c r="G230" s="86"/>
    </row>
    <row r="231" spans="1:7" s="76" customFormat="1" ht="6.75" customHeight="1" thickBot="1">
      <c r="A231" s="79"/>
      <c r="B231" s="10"/>
      <c r="C231" s="80"/>
      <c r="D231" s="75"/>
      <c r="F231" s="77"/>
      <c r="G231" s="78"/>
    </row>
    <row r="232" spans="1:7" s="76" customFormat="1" ht="13.5" customHeight="1" thickBot="1">
      <c r="A232" s="79"/>
      <c r="B232" s="10" t="str">
        <f>Stroke!B151</f>
        <v>Optional Milestone: ________________________________</v>
      </c>
      <c r="C232" s="80"/>
      <c r="D232" s="75"/>
      <c r="F232" s="81" t="str">
        <f>Stroke!F158</f>
        <v>N/A</v>
      </c>
      <c r="G232" s="78"/>
    </row>
    <row r="233" spans="1:7" ht="6.75" customHeight="1" thickBot="1">
      <c r="A233" s="85"/>
      <c r="G233" s="86"/>
    </row>
    <row r="234" spans="1:7" ht="13.5" thickBot="1">
      <c r="A234" s="85"/>
      <c r="C234" s="82" t="s">
        <v>16</v>
      </c>
      <c r="F234" s="87" t="str">
        <f>Stroke!F173</f>
        <v xml:space="preserve"> </v>
      </c>
      <c r="G234" s="86"/>
    </row>
    <row r="235" spans="1:7" s="76" customFormat="1" ht="6.75" customHeight="1" thickBot="1">
      <c r="A235" s="79"/>
      <c r="B235" s="10"/>
      <c r="C235" s="80"/>
      <c r="D235" s="75"/>
      <c r="F235" s="77"/>
      <c r="G235" s="78"/>
    </row>
    <row r="236" spans="1:7" s="76" customFormat="1" ht="13.5" customHeight="1" thickBot="1">
      <c r="A236" s="79"/>
      <c r="B236" s="10" t="str">
        <f>Stroke!B176</f>
        <v>Optional Milestone: ________________________________</v>
      </c>
      <c r="C236" s="80"/>
      <c r="D236" s="75"/>
      <c r="F236" s="81" t="str">
        <f>Stroke!F183</f>
        <v>N/A</v>
      </c>
      <c r="G236" s="78"/>
    </row>
    <row r="237" spans="1:7" ht="6.75" customHeight="1" thickBot="1">
      <c r="A237" s="85"/>
      <c r="G237" s="86"/>
    </row>
    <row r="238" spans="1:7" ht="13.5" thickBot="1">
      <c r="A238" s="85"/>
      <c r="C238" s="82" t="s">
        <v>16</v>
      </c>
      <c r="F238" s="87" t="str">
        <f>Stroke!F198</f>
        <v xml:space="preserve"> </v>
      </c>
      <c r="G238" s="86"/>
    </row>
    <row r="239" spans="1:7" s="76" customFormat="1" ht="6.75" customHeight="1" thickBot="1">
      <c r="A239" s="79"/>
      <c r="B239" s="10"/>
      <c r="C239" s="80"/>
      <c r="D239" s="75"/>
      <c r="F239" s="77"/>
      <c r="G239" s="78"/>
    </row>
    <row r="240" spans="1:7" s="76" customFormat="1" ht="13.5" customHeight="1" thickBot="1">
      <c r="A240" s="79"/>
      <c r="B240" s="10" t="str">
        <f>Stroke!B201</f>
        <v>Optional Milestone: ________________________________</v>
      </c>
      <c r="C240" s="80"/>
      <c r="D240" s="75"/>
      <c r="F240" s="81" t="str">
        <f>Stroke!F208</f>
        <v>N/A</v>
      </c>
      <c r="G240" s="78"/>
    </row>
    <row r="241" spans="1:7" ht="6.75" customHeight="1" thickBot="1">
      <c r="A241" s="85"/>
      <c r="G241" s="86"/>
    </row>
    <row r="242" spans="1:7" ht="13.5" thickBot="1">
      <c r="A242" s="85"/>
      <c r="C242" s="82" t="s">
        <v>16</v>
      </c>
      <c r="F242" s="87" t="str">
        <f>Stroke!F223</f>
        <v xml:space="preserve"> </v>
      </c>
      <c r="G242" s="86"/>
    </row>
    <row r="243" spans="1:7" s="76" customFormat="1" ht="6.75" customHeight="1" thickBot="1">
      <c r="A243" s="79"/>
      <c r="B243" s="10"/>
      <c r="C243" s="80"/>
      <c r="D243" s="75"/>
      <c r="F243" s="77"/>
      <c r="G243" s="78"/>
    </row>
    <row r="244" spans="1:7" s="76" customFormat="1" ht="13.5" customHeight="1" thickBot="1">
      <c r="A244" s="79"/>
      <c r="B244" s="10" t="str">
        <f>Stroke!B226</f>
        <v>Optional Milestone: ________________________________</v>
      </c>
      <c r="C244" s="80"/>
      <c r="D244" s="75"/>
      <c r="F244" s="81" t="str">
        <f>Stroke!F233</f>
        <v>N/A</v>
      </c>
      <c r="G244" s="78"/>
    </row>
    <row r="245" spans="1:7" ht="6.75" customHeight="1" thickBot="1">
      <c r="A245" s="85"/>
      <c r="G245" s="86"/>
    </row>
    <row r="246" spans="1:7" ht="13.5" thickBot="1">
      <c r="A246" s="85"/>
      <c r="C246" s="82" t="s">
        <v>16</v>
      </c>
      <c r="F246" s="87" t="str">
        <f>Stroke!F248</f>
        <v xml:space="preserve"> </v>
      </c>
      <c r="G246" s="86"/>
    </row>
    <row r="247" spans="1:7" s="76" customFormat="1" ht="6.75" customHeight="1" thickBot="1">
      <c r="A247" s="79"/>
      <c r="B247" s="10"/>
      <c r="C247" s="80"/>
      <c r="D247" s="75"/>
      <c r="F247" s="77"/>
      <c r="G247" s="78"/>
    </row>
    <row r="248" spans="1:7" s="76" customFormat="1" ht="13.5" customHeight="1" thickBot="1">
      <c r="A248" s="79"/>
      <c r="B248" s="10" t="str">
        <f>Stroke!B251</f>
        <v>Optional Milestone: ________________________________</v>
      </c>
      <c r="C248" s="80"/>
      <c r="D248" s="75"/>
      <c r="F248" s="81" t="str">
        <f>Stroke!F258</f>
        <v>N/A</v>
      </c>
      <c r="G248" s="78"/>
    </row>
    <row r="249" spans="1:7" ht="6.75" customHeight="1" thickBot="1">
      <c r="A249" s="85"/>
      <c r="G249" s="86"/>
    </row>
    <row r="250" spans="1:7" ht="13.5" thickBot="1">
      <c r="A250" s="85"/>
      <c r="C250" s="82" t="s">
        <v>16</v>
      </c>
      <c r="F250" s="87" t="str">
        <f>Stroke!F273</f>
        <v xml:space="preserve"> </v>
      </c>
      <c r="G250" s="86"/>
    </row>
    <row r="251" spans="1:7" ht="13.5" thickBot="1">
      <c r="A251" s="85"/>
      <c r="C251" s="82"/>
      <c r="G251" s="86"/>
    </row>
    <row r="252" spans="1:7" ht="13.5" thickBot="1">
      <c r="A252" s="85"/>
      <c r="B252" s="5" t="s">
        <v>10</v>
      </c>
      <c r="C252" s="82"/>
      <c r="F252" s="88">
        <f>Stroke!F18</f>
        <v>0</v>
      </c>
      <c r="G252" s="86"/>
    </row>
    <row r="253" spans="1:7" ht="13.5" thickBot="1">
      <c r="A253" s="85"/>
      <c r="C253" s="82"/>
      <c r="G253" s="86"/>
    </row>
    <row r="254" spans="1:7" ht="13.5" thickBot="1">
      <c r="A254" s="85"/>
      <c r="B254" s="5" t="s">
        <v>70</v>
      </c>
      <c r="C254" s="82"/>
      <c r="F254" s="95">
        <f>SUM(F198,F202,F206,F210,F214,F218,F222,F226,F230,F234,F238,F242,F246,F250)</f>
        <v>0</v>
      </c>
      <c r="G254" s="86"/>
    </row>
    <row r="255" spans="1:7" ht="13.5" thickBot="1">
      <c r="A255" s="85"/>
      <c r="C255" s="82"/>
      <c r="G255" s="86"/>
    </row>
    <row r="256" spans="1:7" ht="13.5" thickBot="1">
      <c r="A256" s="85"/>
      <c r="B256" s="5" t="s">
        <v>71</v>
      </c>
      <c r="C256" s="82"/>
      <c r="F256" s="89">
        <f>COUNT(F198,F202,F206,F210,F214,F218,F222,F226,F230,F234,F238,F242,F246,F250)</f>
        <v>0</v>
      </c>
      <c r="G256" s="86"/>
    </row>
    <row r="257" spans="1:7" ht="13.5" thickBot="1">
      <c r="A257" s="85"/>
      <c r="C257" s="82"/>
      <c r="G257" s="86"/>
    </row>
    <row r="258" spans="1:7" ht="13.5" thickBot="1">
      <c r="A258" s="85"/>
      <c r="B258" s="5" t="s">
        <v>72</v>
      </c>
      <c r="C258" s="82"/>
      <c r="F258" s="90" t="str">
        <f>IF(F256=0," ",F254/F256)</f>
        <v xml:space="preserve"> </v>
      </c>
      <c r="G258" s="86"/>
    </row>
    <row r="259" spans="1:7" ht="13.5" thickBot="1">
      <c r="A259" s="85"/>
      <c r="C259" s="82"/>
      <c r="G259" s="86"/>
    </row>
    <row r="260" spans="1:7" ht="13.5" thickBot="1">
      <c r="A260" s="85"/>
      <c r="B260" s="5" t="s">
        <v>73</v>
      </c>
      <c r="C260" s="82"/>
      <c r="F260" s="88" t="str">
        <f>IF(F256=0," ",F258*F252)</f>
        <v xml:space="preserve"> </v>
      </c>
      <c r="G260" s="86"/>
    </row>
    <row r="261" spans="1:7" ht="13.5" thickBot="1">
      <c r="A261" s="85"/>
      <c r="C261" s="82"/>
      <c r="G261" s="86"/>
    </row>
    <row r="262" spans="1:7" ht="13.5" thickBot="1">
      <c r="A262" s="85"/>
      <c r="B262" s="5" t="s">
        <v>11</v>
      </c>
      <c r="C262" s="82"/>
      <c r="F262" s="91">
        <f>Stroke!F20</f>
        <v>0</v>
      </c>
      <c r="G262" s="86"/>
    </row>
    <row r="263" spans="1:7" ht="13.5" thickBot="1">
      <c r="A263" s="85"/>
      <c r="C263" s="82"/>
      <c r="G263" s="86"/>
    </row>
    <row r="264" spans="1:7" ht="13.5" thickBot="1">
      <c r="A264" s="85"/>
      <c r="B264" s="92" t="s">
        <v>74</v>
      </c>
      <c r="C264" s="82"/>
      <c r="F264" s="93" t="str">
        <f>IF(F256=0," ",F260-F262)</f>
        <v xml:space="preserve"> </v>
      </c>
      <c r="G264" s="86"/>
    </row>
    <row r="265" spans="1:7" s="76" customFormat="1" ht="12.75" customHeight="1">
      <c r="A265" s="79"/>
      <c r="B265" s="10"/>
      <c r="C265" s="80"/>
      <c r="D265" s="75"/>
      <c r="F265" s="77"/>
      <c r="G265" s="78"/>
    </row>
    <row r="266" spans="1:7" s="76" customFormat="1" ht="15.75" thickBot="1">
      <c r="A266" s="96" t="s">
        <v>142</v>
      </c>
      <c r="B266" s="10"/>
      <c r="C266" s="10"/>
      <c r="D266" s="75"/>
      <c r="F266" s="77"/>
      <c r="G266" s="78"/>
    </row>
    <row r="267" spans="1:7" ht="13.5" customHeight="1" thickBot="1">
      <c r="A267" s="85"/>
      <c r="B267" s="5" t="str">
        <f>VTE!B22</f>
        <v>VTE Prophylaxis (%)</v>
      </c>
      <c r="F267" s="123" t="str">
        <f>VTE!F28</f>
        <v>N/A</v>
      </c>
      <c r="G267" s="86"/>
    </row>
    <row r="268" spans="1:7" ht="6.75" customHeight="1" thickBot="1">
      <c r="A268" s="85"/>
      <c r="G268" s="86"/>
    </row>
    <row r="269" spans="1:7" s="76" customFormat="1" ht="13.5" customHeight="1" thickBot="1">
      <c r="A269" s="79"/>
      <c r="C269" s="13" t="s">
        <v>16</v>
      </c>
      <c r="D269" s="75"/>
      <c r="F269" s="83" t="str">
        <f>VTE!F32</f>
        <v/>
      </c>
      <c r="G269" s="78"/>
    </row>
    <row r="270" spans="1:7" s="76" customFormat="1" ht="6.75" customHeight="1" thickBot="1">
      <c r="A270" s="79"/>
      <c r="B270" s="10"/>
      <c r="C270" s="80"/>
      <c r="D270" s="75"/>
      <c r="F270" s="77"/>
      <c r="G270" s="78"/>
    </row>
    <row r="271" spans="1:7" ht="13.5" customHeight="1" thickBot="1">
      <c r="A271" s="85"/>
      <c r="B271" s="5" t="str">
        <f>VTE!B35</f>
        <v>Intensive care unit VTE prophylaxsis (%)</v>
      </c>
      <c r="F271" s="123" t="str">
        <f>VTE!F41</f>
        <v>N/A</v>
      </c>
      <c r="G271" s="86"/>
    </row>
    <row r="272" spans="1:7" ht="6.75" customHeight="1" thickBot="1">
      <c r="A272" s="85"/>
      <c r="G272" s="86"/>
    </row>
    <row r="273" spans="1:7" s="76" customFormat="1" ht="13.5" customHeight="1" thickBot="1">
      <c r="A273" s="79"/>
      <c r="C273" s="13" t="s">
        <v>16</v>
      </c>
      <c r="D273" s="75"/>
      <c r="F273" s="83" t="str">
        <f>VTE!F45</f>
        <v/>
      </c>
      <c r="G273" s="78"/>
    </row>
    <row r="274" spans="1:7" s="76" customFormat="1" ht="6.75" customHeight="1" thickBot="1">
      <c r="A274" s="79"/>
      <c r="B274" s="10"/>
      <c r="C274" s="80"/>
      <c r="D274" s="75"/>
      <c r="F274" s="77"/>
      <c r="G274" s="78"/>
    </row>
    <row r="275" spans="1:7" ht="13.5" customHeight="1" thickBot="1">
      <c r="A275" s="85"/>
      <c r="B275" s="5" t="str">
        <f>VTE!B48</f>
        <v>VTE patients with anticoagulation overlap therapy (%)</v>
      </c>
      <c r="F275" s="123" t="str">
        <f>VTE!F54</f>
        <v>N/A</v>
      </c>
      <c r="G275" s="86"/>
    </row>
    <row r="276" spans="1:7" ht="6.75" customHeight="1" thickBot="1">
      <c r="A276" s="85"/>
      <c r="G276" s="86"/>
    </row>
    <row r="277" spans="1:7" s="76" customFormat="1" ht="13.5" customHeight="1" thickBot="1">
      <c r="A277" s="79"/>
      <c r="C277" s="13" t="s">
        <v>16</v>
      </c>
      <c r="D277" s="75"/>
      <c r="F277" s="83" t="str">
        <f>VTE!F58</f>
        <v/>
      </c>
      <c r="G277" s="78"/>
    </row>
    <row r="278" spans="1:7" s="76" customFormat="1" ht="6.75" customHeight="1" thickBot="1">
      <c r="A278" s="79"/>
      <c r="B278" s="10"/>
      <c r="C278" s="80"/>
      <c r="D278" s="75"/>
      <c r="F278" s="77"/>
      <c r="G278" s="78"/>
    </row>
    <row r="279" spans="1:7" ht="13.5" customHeight="1" thickBot="1">
      <c r="A279" s="85"/>
      <c r="B279" s="5" t="str">
        <f>VTE!B61</f>
        <v>VTE patients receiving unfractionated heparin with dosages/platelet count monitoring (%)</v>
      </c>
      <c r="F279" s="123" t="str">
        <f>VTE!F67</f>
        <v>N/A</v>
      </c>
      <c r="G279" s="86"/>
    </row>
    <row r="280" spans="1:7" ht="6.75" customHeight="1" thickBot="1">
      <c r="A280" s="85"/>
      <c r="G280" s="86"/>
    </row>
    <row r="281" spans="1:7" s="76" customFormat="1" ht="13.5" customHeight="1" thickBot="1">
      <c r="A281" s="79"/>
      <c r="C281" s="13" t="s">
        <v>16</v>
      </c>
      <c r="D281" s="75"/>
      <c r="F281" s="83" t="str">
        <f>VTE!F71</f>
        <v/>
      </c>
      <c r="G281" s="78"/>
    </row>
    <row r="282" spans="1:7" s="76" customFormat="1" ht="6.75" customHeight="1" thickBot="1">
      <c r="A282" s="79"/>
      <c r="B282" s="10"/>
      <c r="C282" s="80"/>
      <c r="D282" s="75"/>
      <c r="F282" s="77"/>
      <c r="G282" s="78"/>
    </row>
    <row r="283" spans="1:7" ht="13.5" customHeight="1" thickBot="1">
      <c r="A283" s="85"/>
      <c r="B283" s="5" t="str">
        <f>VTE!B74</f>
        <v>VTE discharge instructions (%)</v>
      </c>
      <c r="F283" s="123" t="str">
        <f>VTE!F80</f>
        <v>N/A</v>
      </c>
      <c r="G283" s="86"/>
    </row>
    <row r="284" spans="1:7" ht="6.75" customHeight="1" thickBot="1">
      <c r="A284" s="85"/>
      <c r="G284" s="86"/>
    </row>
    <row r="285" spans="1:7" s="76" customFormat="1" ht="13.5" customHeight="1" thickBot="1">
      <c r="A285" s="79"/>
      <c r="C285" s="13" t="s">
        <v>16</v>
      </c>
      <c r="D285" s="75"/>
      <c r="F285" s="83" t="str">
        <f>VTE!F84</f>
        <v/>
      </c>
      <c r="G285" s="78"/>
    </row>
    <row r="286" spans="1:7" s="76" customFormat="1" ht="6.75" customHeight="1" thickBot="1">
      <c r="A286" s="79"/>
      <c r="B286" s="10"/>
      <c r="C286" s="80"/>
      <c r="D286" s="75"/>
      <c r="F286" s="77"/>
      <c r="G286" s="78"/>
    </row>
    <row r="287" spans="1:7" ht="13.5" customHeight="1" thickBot="1">
      <c r="A287" s="85"/>
      <c r="B287" s="5" t="str">
        <f>VTE!B87</f>
        <v>Incidence of potentially preventable VTE (%)</v>
      </c>
      <c r="F287" s="81" t="str">
        <f>VTE!F93</f>
        <v>N/A</v>
      </c>
      <c r="G287" s="86"/>
    </row>
    <row r="288" spans="1:7" ht="6.75" customHeight="1" thickBot="1">
      <c r="A288" s="85"/>
      <c r="G288" s="86"/>
    </row>
    <row r="289" spans="1:7" s="76" customFormat="1" ht="13.5" customHeight="1" thickBot="1">
      <c r="A289" s="79"/>
      <c r="C289" s="13" t="s">
        <v>16</v>
      </c>
      <c r="D289" s="75"/>
      <c r="F289" s="83" t="str">
        <f>VTE!F97</f>
        <v/>
      </c>
      <c r="G289" s="78"/>
    </row>
    <row r="290" spans="1:7" s="76" customFormat="1" ht="6.75" customHeight="1" thickBot="1">
      <c r="A290" s="79"/>
      <c r="B290" s="10"/>
      <c r="C290" s="80"/>
      <c r="D290" s="75"/>
      <c r="F290" s="77"/>
      <c r="G290" s="78"/>
    </row>
    <row r="291" spans="1:7" s="76" customFormat="1" ht="13.5" customHeight="1" thickBot="1">
      <c r="A291" s="79"/>
      <c r="B291" s="10" t="str">
        <f>VTE!B100</f>
        <v>Optional Milestone: Create an interdisciplinary team to work on VTE Prevention and Treatment</v>
      </c>
      <c r="C291" s="80"/>
      <c r="D291" s="75"/>
      <c r="F291" s="81" t="str">
        <f>VTE!F107</f>
        <v>Yes</v>
      </c>
      <c r="G291" s="78"/>
    </row>
    <row r="292" spans="1:7" ht="6.75" customHeight="1" thickBot="1">
      <c r="A292" s="85"/>
      <c r="G292" s="86"/>
    </row>
    <row r="293" spans="1:7" ht="13.5" thickBot="1">
      <c r="A293" s="85"/>
      <c r="C293" s="82" t="s">
        <v>16</v>
      </c>
      <c r="F293" s="87">
        <f>VTE!F122</f>
        <v>1</v>
      </c>
      <c r="G293" s="86"/>
    </row>
    <row r="294" spans="1:7" s="76" customFormat="1" ht="6.75" customHeight="1" thickBot="1">
      <c r="A294" s="79"/>
      <c r="B294" s="10"/>
      <c r="C294" s="80"/>
      <c r="D294" s="75"/>
      <c r="F294" s="77"/>
      <c r="G294" s="78"/>
    </row>
    <row r="295" spans="1:7" s="76" customFormat="1" ht="13.5" customHeight="1" thickBot="1">
      <c r="A295" s="79"/>
      <c r="B295" s="10" t="str">
        <f>VTE!B125</f>
        <v>Optional Milestone: ________________________________</v>
      </c>
      <c r="C295" s="80"/>
      <c r="D295" s="75"/>
      <c r="F295" s="81" t="str">
        <f>VTE!F132</f>
        <v>N/A</v>
      </c>
      <c r="G295" s="78"/>
    </row>
    <row r="296" spans="1:7" ht="6.75" customHeight="1" thickBot="1">
      <c r="A296" s="85"/>
      <c r="G296" s="86"/>
    </row>
    <row r="297" spans="1:7" ht="13.5" thickBot="1">
      <c r="A297" s="85"/>
      <c r="C297" s="82" t="s">
        <v>16</v>
      </c>
      <c r="F297" s="87" t="str">
        <f>VTE!F147</f>
        <v xml:space="preserve"> </v>
      </c>
      <c r="G297" s="86"/>
    </row>
    <row r="298" spans="1:7" s="76" customFormat="1" ht="6.75" customHeight="1" thickBot="1">
      <c r="A298" s="79"/>
      <c r="B298" s="10"/>
      <c r="C298" s="80"/>
      <c r="D298" s="75"/>
      <c r="F298" s="77"/>
      <c r="G298" s="78"/>
    </row>
    <row r="299" spans="1:7" s="76" customFormat="1" ht="13.5" customHeight="1" thickBot="1">
      <c r="A299" s="79"/>
      <c r="B299" s="10" t="str">
        <f>VTE!B150</f>
        <v>Optional Milestone: ________________________________</v>
      </c>
      <c r="C299" s="80"/>
      <c r="D299" s="75"/>
      <c r="F299" s="81" t="str">
        <f>VTE!F157</f>
        <v>N/A</v>
      </c>
      <c r="G299" s="78"/>
    </row>
    <row r="300" spans="1:7" ht="6.75" customHeight="1" thickBot="1">
      <c r="A300" s="85"/>
      <c r="G300" s="86"/>
    </row>
    <row r="301" spans="1:7" ht="13.5" thickBot="1">
      <c r="A301" s="85"/>
      <c r="C301" s="82" t="s">
        <v>16</v>
      </c>
      <c r="F301" s="87" t="str">
        <f>VTE!F172</f>
        <v xml:space="preserve"> </v>
      </c>
      <c r="G301" s="86"/>
    </row>
    <row r="302" spans="1:7" s="76" customFormat="1" ht="6.75" customHeight="1" thickBot="1">
      <c r="A302" s="79"/>
      <c r="B302" s="10"/>
      <c r="C302" s="80"/>
      <c r="D302" s="75"/>
      <c r="F302" s="77"/>
      <c r="G302" s="78"/>
    </row>
    <row r="303" spans="1:7" s="76" customFormat="1" ht="13.5" customHeight="1" thickBot="1">
      <c r="A303" s="79"/>
      <c r="B303" s="10" t="str">
        <f>VTE!B175</f>
        <v>Optional Milestone: ________________________________</v>
      </c>
      <c r="C303" s="80"/>
      <c r="D303" s="75"/>
      <c r="F303" s="81" t="str">
        <f>VTE!F182</f>
        <v>N/A</v>
      </c>
      <c r="G303" s="78"/>
    </row>
    <row r="304" spans="1:7" ht="6.75" customHeight="1" thickBot="1">
      <c r="A304" s="85"/>
      <c r="G304" s="86"/>
    </row>
    <row r="305" spans="1:7" ht="13.5" thickBot="1">
      <c r="A305" s="85"/>
      <c r="C305" s="82" t="s">
        <v>16</v>
      </c>
      <c r="F305" s="87" t="str">
        <f>VTE!F197</f>
        <v xml:space="preserve"> </v>
      </c>
      <c r="G305" s="86"/>
    </row>
    <row r="306" spans="1:7" s="76" customFormat="1" ht="6.75" customHeight="1" thickBot="1">
      <c r="A306" s="79"/>
      <c r="B306" s="10"/>
      <c r="C306" s="80"/>
      <c r="D306" s="75"/>
      <c r="F306" s="77"/>
      <c r="G306" s="78"/>
    </row>
    <row r="307" spans="1:7" s="76" customFormat="1" ht="13.5" customHeight="1" thickBot="1">
      <c r="A307" s="79"/>
      <c r="B307" s="10" t="str">
        <f>VTE!B200</f>
        <v>Optional Milestone: ________________________________</v>
      </c>
      <c r="C307" s="80"/>
      <c r="D307" s="75"/>
      <c r="F307" s="81" t="str">
        <f>VTE!F207</f>
        <v>N/A</v>
      </c>
      <c r="G307" s="78"/>
    </row>
    <row r="308" spans="1:7" ht="6.75" customHeight="1" thickBot="1">
      <c r="A308" s="85"/>
      <c r="G308" s="86"/>
    </row>
    <row r="309" spans="1:7" ht="13.5" thickBot="1">
      <c r="A309" s="85"/>
      <c r="C309" s="82" t="s">
        <v>16</v>
      </c>
      <c r="F309" s="87" t="str">
        <f>VTE!F222</f>
        <v xml:space="preserve"> </v>
      </c>
      <c r="G309" s="86"/>
    </row>
    <row r="310" spans="1:7" s="76" customFormat="1" ht="6.75" customHeight="1" thickBot="1">
      <c r="A310" s="79"/>
      <c r="B310" s="10"/>
      <c r="C310" s="80"/>
      <c r="D310" s="75"/>
      <c r="F310" s="77"/>
      <c r="G310" s="78"/>
    </row>
    <row r="311" spans="1:7" s="76" customFormat="1" ht="13.5" customHeight="1" thickBot="1">
      <c r="A311" s="79"/>
      <c r="B311" s="10" t="str">
        <f>VTE!B225</f>
        <v>Optional Milestone: ________________________________</v>
      </c>
      <c r="C311" s="80"/>
      <c r="D311" s="75"/>
      <c r="F311" s="81" t="str">
        <f>VTE!F232</f>
        <v>N/A</v>
      </c>
      <c r="G311" s="78"/>
    </row>
    <row r="312" spans="1:7" ht="6.75" customHeight="1" thickBot="1">
      <c r="A312" s="85"/>
      <c r="G312" s="86"/>
    </row>
    <row r="313" spans="1:7" ht="13.5" thickBot="1">
      <c r="A313" s="85"/>
      <c r="C313" s="82" t="s">
        <v>16</v>
      </c>
      <c r="F313" s="87" t="str">
        <f>VTE!F247</f>
        <v xml:space="preserve"> </v>
      </c>
      <c r="G313" s="86"/>
    </row>
    <row r="314" spans="1:7" ht="13.5" thickBot="1">
      <c r="A314" s="85"/>
      <c r="C314" s="82"/>
      <c r="G314" s="86"/>
    </row>
    <row r="315" spans="1:7" ht="13.5" thickBot="1">
      <c r="A315" s="85"/>
      <c r="B315" s="5" t="s">
        <v>10</v>
      </c>
      <c r="C315" s="82"/>
      <c r="F315" s="88">
        <f>VTE!F18</f>
        <v>1.2705</v>
      </c>
      <c r="G315" s="86"/>
    </row>
    <row r="316" spans="1:7" ht="13.5" thickBot="1">
      <c r="A316" s="85"/>
      <c r="C316" s="82"/>
      <c r="G316" s="86"/>
    </row>
    <row r="317" spans="1:7" ht="13.5" thickBot="1">
      <c r="A317" s="85"/>
      <c r="B317" s="5" t="s">
        <v>70</v>
      </c>
      <c r="C317" s="82"/>
      <c r="F317" s="95">
        <f>SUM(F269,F273,F277,F281,F285,F289,F293,F297,F301,F305,F309,F313)</f>
        <v>1</v>
      </c>
      <c r="G317" s="86"/>
    </row>
    <row r="318" spans="1:7" ht="13.5" thickBot="1">
      <c r="A318" s="85"/>
      <c r="C318" s="82"/>
      <c r="G318" s="86"/>
    </row>
    <row r="319" spans="1:7" ht="13.5" thickBot="1">
      <c r="A319" s="85"/>
      <c r="B319" s="5" t="s">
        <v>71</v>
      </c>
      <c r="C319" s="82"/>
      <c r="F319" s="89">
        <f>COUNT(F269,F273,F277,F281,F285,F289,F293,F297,F301,F305,F309,F313)</f>
        <v>1</v>
      </c>
      <c r="G319" s="86"/>
    </row>
    <row r="320" spans="1:7" ht="13.5" thickBot="1">
      <c r="A320" s="85"/>
      <c r="C320" s="82"/>
      <c r="G320" s="86"/>
    </row>
    <row r="321" spans="1:7" ht="13.5" thickBot="1">
      <c r="A321" s="85"/>
      <c r="B321" s="5" t="s">
        <v>72</v>
      </c>
      <c r="C321" s="82"/>
      <c r="F321" s="90">
        <f>IF(F319=0," ",F317/F319)</f>
        <v>1</v>
      </c>
      <c r="G321" s="86"/>
    </row>
    <row r="322" spans="1:7" ht="13.5" thickBot="1">
      <c r="A322" s="85"/>
      <c r="C322" s="82"/>
      <c r="G322" s="86"/>
    </row>
    <row r="323" spans="1:7" ht="13.5" thickBot="1">
      <c r="A323" s="85"/>
      <c r="B323" s="5" t="s">
        <v>73</v>
      </c>
      <c r="C323" s="82"/>
      <c r="F323" s="88">
        <f>IF(F319=0," ",F321*F315)</f>
        <v>1.2705</v>
      </c>
      <c r="G323" s="86"/>
    </row>
    <row r="324" spans="1:7" ht="13.5" thickBot="1">
      <c r="A324" s="85"/>
      <c r="C324" s="82"/>
      <c r="G324" s="86"/>
    </row>
    <row r="325" spans="1:7" ht="13.5" thickBot="1">
      <c r="A325" s="85"/>
      <c r="B325" s="5" t="s">
        <v>11</v>
      </c>
      <c r="C325" s="82"/>
      <c r="F325" s="91">
        <f>VTE!F20</f>
        <v>1.2705</v>
      </c>
      <c r="G325" s="86"/>
    </row>
    <row r="326" spans="1:7" ht="13.5" thickBot="1">
      <c r="A326" s="85"/>
      <c r="C326" s="82"/>
      <c r="G326" s="86"/>
    </row>
    <row r="327" spans="1:7" ht="13.5" thickBot="1">
      <c r="A327" s="85"/>
      <c r="B327" s="92" t="s">
        <v>74</v>
      </c>
      <c r="C327" s="82"/>
      <c r="F327" s="93">
        <f>IF(F319=0," ",F323-F325)</f>
        <v>0</v>
      </c>
      <c r="G327" s="86"/>
    </row>
    <row r="328" spans="1:7" ht="12.75" customHeight="1">
      <c r="A328" s="85"/>
      <c r="G328" s="86"/>
    </row>
    <row r="329" spans="1:7" ht="15.75" thickBot="1">
      <c r="A329" s="96" t="s">
        <v>143</v>
      </c>
      <c r="G329" s="86"/>
    </row>
    <row r="330" spans="1:7" ht="13.5" customHeight="1" thickBot="1">
      <c r="A330" s="85"/>
      <c r="B330" s="5" t="str">
        <f>'Falls with Injury'!B22</f>
        <v>Prevalence of patient falls with injuries (Rate per 1,000 patient days)</v>
      </c>
      <c r="F330" s="81" t="str">
        <f>'Falls with Injury'!F28</f>
        <v>N/A</v>
      </c>
      <c r="G330" s="86"/>
    </row>
    <row r="331" spans="1:7" ht="6.75" customHeight="1" thickBot="1">
      <c r="A331" s="85"/>
      <c r="G331" s="86"/>
    </row>
    <row r="332" spans="1:7" s="76" customFormat="1" ht="13.5" customHeight="1" thickBot="1">
      <c r="A332" s="79"/>
      <c r="C332" s="13" t="s">
        <v>16</v>
      </c>
      <c r="D332" s="75"/>
      <c r="F332" s="83" t="str">
        <f>'Falls with Injury'!F32</f>
        <v/>
      </c>
      <c r="G332" s="78"/>
    </row>
    <row r="333" spans="1:7" s="76" customFormat="1" ht="6.75" customHeight="1" thickBot="1">
      <c r="A333" s="79"/>
      <c r="B333" s="10"/>
      <c r="C333" s="80"/>
      <c r="D333" s="75"/>
      <c r="F333" s="77"/>
      <c r="G333" s="78"/>
    </row>
    <row r="334" spans="1:7" s="76" customFormat="1" ht="13.5" customHeight="1" thickBot="1">
      <c r="A334" s="79"/>
      <c r="B334" s="10" t="str">
        <f>'Falls with Injury'!B36</f>
        <v>Optional Milestone: ________________________________</v>
      </c>
      <c r="C334" s="80"/>
      <c r="D334" s="75"/>
      <c r="F334" s="81" t="str">
        <f>'Falls with Injury'!F43</f>
        <v>N/A</v>
      </c>
      <c r="G334" s="78"/>
    </row>
    <row r="335" spans="1:7" ht="6.75" customHeight="1" thickBot="1">
      <c r="A335" s="85"/>
      <c r="G335" s="86"/>
    </row>
    <row r="336" spans="1:7" ht="13.5" thickBot="1">
      <c r="A336" s="85"/>
      <c r="C336" s="82" t="s">
        <v>16</v>
      </c>
      <c r="F336" s="87" t="str">
        <f>'Falls with Injury'!F58</f>
        <v xml:space="preserve"> </v>
      </c>
      <c r="G336" s="86"/>
    </row>
    <row r="337" spans="1:7" s="76" customFormat="1" ht="6.75" customHeight="1" thickBot="1">
      <c r="A337" s="79"/>
      <c r="B337" s="10"/>
      <c r="C337" s="80"/>
      <c r="D337" s="75"/>
      <c r="F337" s="77"/>
      <c r="G337" s="78"/>
    </row>
    <row r="338" spans="1:7" s="76" customFormat="1" ht="13.5" customHeight="1" thickBot="1">
      <c r="A338" s="79"/>
      <c r="B338" s="10" t="str">
        <f>'Falls with Injury'!B61</f>
        <v>Optional Milestone: ________________________________</v>
      </c>
      <c r="C338" s="80"/>
      <c r="D338" s="75"/>
      <c r="F338" s="81" t="str">
        <f>'Falls with Injury'!F68</f>
        <v>N/A</v>
      </c>
      <c r="G338" s="78"/>
    </row>
    <row r="339" spans="1:7" ht="6.75" customHeight="1" thickBot="1">
      <c r="A339" s="85"/>
      <c r="G339" s="86"/>
    </row>
    <row r="340" spans="1:7" ht="13.5" thickBot="1">
      <c r="A340" s="85"/>
      <c r="C340" s="82" t="s">
        <v>16</v>
      </c>
      <c r="F340" s="87" t="str">
        <f>'Falls with Injury'!F83</f>
        <v xml:space="preserve"> </v>
      </c>
      <c r="G340" s="86"/>
    </row>
    <row r="341" spans="1:7" s="76" customFormat="1" ht="6.75" customHeight="1" thickBot="1">
      <c r="A341" s="79"/>
      <c r="B341" s="10"/>
      <c r="C341" s="80"/>
      <c r="D341" s="75"/>
      <c r="F341" s="77"/>
      <c r="G341" s="78"/>
    </row>
    <row r="342" spans="1:7" s="76" customFormat="1" ht="13.5" customHeight="1" thickBot="1">
      <c r="A342" s="79"/>
      <c r="B342" s="10" t="str">
        <f>'Falls with Injury'!B86</f>
        <v>Optional Milestone: ________________________________</v>
      </c>
      <c r="C342" s="80"/>
      <c r="D342" s="75"/>
      <c r="F342" s="81" t="str">
        <f>'Falls with Injury'!F93</f>
        <v>N/A</v>
      </c>
      <c r="G342" s="78"/>
    </row>
    <row r="343" spans="1:7" ht="6.75" customHeight="1" thickBot="1">
      <c r="A343" s="85"/>
      <c r="G343" s="86"/>
    </row>
    <row r="344" spans="1:7" ht="13.5" thickBot="1">
      <c r="A344" s="85"/>
      <c r="C344" s="82" t="s">
        <v>16</v>
      </c>
      <c r="F344" s="87" t="str">
        <f>'Falls with Injury'!F108</f>
        <v xml:space="preserve"> </v>
      </c>
      <c r="G344" s="86"/>
    </row>
    <row r="345" spans="1:7" s="76" customFormat="1" ht="6.75" customHeight="1" thickBot="1">
      <c r="A345" s="79"/>
      <c r="B345" s="10"/>
      <c r="C345" s="80"/>
      <c r="D345" s="75"/>
      <c r="F345" s="77"/>
      <c r="G345" s="78"/>
    </row>
    <row r="346" spans="1:7" s="76" customFormat="1" ht="13.5" customHeight="1" thickBot="1">
      <c r="A346" s="79"/>
      <c r="B346" s="10" t="str">
        <f>'Falls with Injury'!B111</f>
        <v>Optional Milestone: ________________________________</v>
      </c>
      <c r="C346" s="80"/>
      <c r="D346" s="75"/>
      <c r="F346" s="81" t="str">
        <f>'Falls with Injury'!F118</f>
        <v>N/A</v>
      </c>
      <c r="G346" s="78"/>
    </row>
    <row r="347" spans="1:7" ht="6.75" customHeight="1" thickBot="1">
      <c r="A347" s="85"/>
      <c r="G347" s="86"/>
    </row>
    <row r="348" spans="1:7" ht="13.5" thickBot="1">
      <c r="A348" s="85"/>
      <c r="C348" s="82" t="s">
        <v>16</v>
      </c>
      <c r="F348" s="87" t="str">
        <f>'Falls with Injury'!F133</f>
        <v xml:space="preserve"> </v>
      </c>
      <c r="G348" s="86"/>
    </row>
    <row r="349" spans="1:7" s="76" customFormat="1" ht="6.75" customHeight="1" thickBot="1">
      <c r="A349" s="79"/>
      <c r="B349" s="10"/>
      <c r="C349" s="80"/>
      <c r="D349" s="75"/>
      <c r="F349" s="77"/>
      <c r="G349" s="78"/>
    </row>
    <row r="350" spans="1:7" s="76" customFormat="1" ht="13.5" customHeight="1" thickBot="1">
      <c r="A350" s="79"/>
      <c r="B350" s="10" t="str">
        <f>'Falls with Injury'!B136</f>
        <v>Optional Milestone: ________________________________</v>
      </c>
      <c r="C350" s="80"/>
      <c r="D350" s="75"/>
      <c r="F350" s="81" t="str">
        <f>'Falls with Injury'!F143</f>
        <v>N/A</v>
      </c>
      <c r="G350" s="78"/>
    </row>
    <row r="351" spans="1:7" ht="6.75" customHeight="1" thickBot="1">
      <c r="A351" s="85"/>
      <c r="G351" s="86"/>
    </row>
    <row r="352" spans="1:7" ht="13.5" thickBot="1">
      <c r="A352" s="85"/>
      <c r="C352" s="82" t="s">
        <v>16</v>
      </c>
      <c r="F352" s="87" t="str">
        <f>'Falls with Injury'!F158</f>
        <v xml:space="preserve"> </v>
      </c>
      <c r="G352" s="86"/>
    </row>
    <row r="353" spans="1:7" s="76" customFormat="1" ht="6.75" customHeight="1" thickBot="1">
      <c r="A353" s="79"/>
      <c r="B353" s="10"/>
      <c r="C353" s="80"/>
      <c r="D353" s="75"/>
      <c r="F353" s="77"/>
      <c r="G353" s="78"/>
    </row>
    <row r="354" spans="1:7" s="76" customFormat="1" ht="13.5" customHeight="1" thickBot="1">
      <c r="A354" s="79"/>
      <c r="B354" s="10" t="str">
        <f>'Falls with Injury'!B161</f>
        <v>Optional Milestone: ________________________________</v>
      </c>
      <c r="C354" s="80"/>
      <c r="D354" s="75"/>
      <c r="F354" s="81" t="str">
        <f>'Falls with Injury'!F168</f>
        <v>N/A</v>
      </c>
      <c r="G354" s="78"/>
    </row>
    <row r="355" spans="1:7" ht="6.75" customHeight="1" thickBot="1">
      <c r="A355" s="85"/>
      <c r="G355" s="86"/>
    </row>
    <row r="356" spans="1:7" ht="13.5" thickBot="1">
      <c r="A356" s="85"/>
      <c r="C356" s="82" t="s">
        <v>16</v>
      </c>
      <c r="F356" s="87" t="str">
        <f>'Falls with Injury'!F183</f>
        <v xml:space="preserve"> </v>
      </c>
      <c r="G356" s="86"/>
    </row>
    <row r="357" spans="1:7" ht="13.5" thickBot="1">
      <c r="A357" s="85"/>
      <c r="C357" s="82"/>
      <c r="G357" s="86"/>
    </row>
    <row r="358" spans="1:7" ht="13.5" thickBot="1">
      <c r="A358" s="85"/>
      <c r="B358" s="5" t="s">
        <v>10</v>
      </c>
      <c r="C358" s="82"/>
      <c r="F358" s="88">
        <f>'Falls with Injury'!F18</f>
        <v>0</v>
      </c>
      <c r="G358" s="86"/>
    </row>
    <row r="359" spans="1:7" ht="13.5" thickBot="1">
      <c r="A359" s="85"/>
      <c r="C359" s="82"/>
      <c r="G359" s="86"/>
    </row>
    <row r="360" spans="1:7" ht="13.5" thickBot="1">
      <c r="A360" s="85"/>
      <c r="B360" s="5" t="s">
        <v>70</v>
      </c>
      <c r="C360" s="82"/>
      <c r="F360" s="95">
        <f>SUM(F332,F336,F340,F344,F348,F352,F356)</f>
        <v>0</v>
      </c>
      <c r="G360" s="86"/>
    </row>
    <row r="361" spans="1:7" ht="13.5" thickBot="1">
      <c r="A361" s="85"/>
      <c r="C361" s="82"/>
      <c r="G361" s="86"/>
    </row>
    <row r="362" spans="1:7" ht="13.5" thickBot="1">
      <c r="A362" s="85"/>
      <c r="B362" s="5" t="s">
        <v>71</v>
      </c>
      <c r="C362" s="82"/>
      <c r="F362" s="89">
        <f>COUNT(F332,F336,F340,F344,F348,F352,F356)</f>
        <v>0</v>
      </c>
      <c r="G362" s="86"/>
    </row>
    <row r="363" spans="1:7" ht="13.5" thickBot="1">
      <c r="A363" s="85"/>
      <c r="C363" s="82"/>
      <c r="G363" s="86"/>
    </row>
    <row r="364" spans="1:7" ht="13.5" thickBot="1">
      <c r="A364" s="85"/>
      <c r="B364" s="5" t="s">
        <v>72</v>
      </c>
      <c r="C364" s="82"/>
      <c r="F364" s="90" t="str">
        <f>IF(F362=0," ",F360/F362)</f>
        <v xml:space="preserve"> </v>
      </c>
      <c r="G364" s="86"/>
    </row>
    <row r="365" spans="1:7" ht="13.5" thickBot="1">
      <c r="A365" s="85"/>
      <c r="C365" s="82"/>
      <c r="G365" s="86"/>
    </row>
    <row r="366" spans="1:7" ht="13.5" thickBot="1">
      <c r="A366" s="85"/>
      <c r="B366" s="5" t="s">
        <v>73</v>
      </c>
      <c r="C366" s="82"/>
      <c r="F366" s="88" t="str">
        <f>IF(F362=0," ",F364*F358)</f>
        <v xml:space="preserve"> </v>
      </c>
      <c r="G366" s="86"/>
    </row>
    <row r="367" spans="1:7" ht="13.5" thickBot="1">
      <c r="A367" s="85"/>
      <c r="C367" s="82"/>
      <c r="G367" s="86"/>
    </row>
    <row r="368" spans="1:7" ht="13.5" thickBot="1">
      <c r="A368" s="85"/>
      <c r="B368" s="5" t="s">
        <v>11</v>
      </c>
      <c r="C368" s="82"/>
      <c r="F368" s="91">
        <f>'Falls with Injury'!F20</f>
        <v>0</v>
      </c>
      <c r="G368" s="86"/>
    </row>
    <row r="369" spans="1:7" ht="13.5" thickBot="1">
      <c r="A369" s="85"/>
      <c r="C369" s="82"/>
      <c r="G369" s="86"/>
    </row>
    <row r="370" spans="1:7" ht="13.5" thickBot="1">
      <c r="A370" s="85"/>
      <c r="B370" s="92" t="s">
        <v>74</v>
      </c>
      <c r="C370" s="82"/>
      <c r="F370" s="93" t="str">
        <f>IF(F362=0," ",F366-F368)</f>
        <v xml:space="preserve"> </v>
      </c>
      <c r="G370" s="86"/>
    </row>
    <row r="371" spans="1:7" ht="15">
      <c r="A371" s="97"/>
      <c r="B371" s="98"/>
      <c r="C371" s="98"/>
      <c r="D371" s="99"/>
      <c r="E371" s="98"/>
      <c r="F371" s="100"/>
      <c r="G371" s="101"/>
    </row>
  </sheetData>
  <mergeCells count="1">
    <mergeCell ref="C20:D20"/>
  </mergeCells>
  <printOptions/>
  <pageMargins left="0.7" right="0.7" top="0.75" bottom="0.75" header="0.3" footer="0.3"/>
  <pageSetup horizontalDpi="600" verticalDpi="600" orientation="portrait" scale="71" r:id="rId1"/>
  <headerFooter>
    <oddHeader>&amp;C&amp;"-,Bold"&amp;14DSRIP Semi-Annual Reporting Form</oddHeader>
    <oddFooter>&amp;L&amp;D&amp;C&amp;A&amp;R&amp;P of &amp;N</oddFooter>
  </headerFooter>
  <rowBreaks count="5" manualBreakCount="5">
    <brk id="61" max="16383" man="1"/>
    <brk id="108" max="16383" man="1"/>
    <brk id="193" max="16383" man="1"/>
    <brk id="265" max="16383" man="1"/>
    <brk id="3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G270"/>
  <sheetViews>
    <sheetView showGridLines="0" zoomScale="75" zoomScaleNormal="75" zoomScalePageLayoutView="90" workbookViewId="0" topLeftCell="A248">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5" customWidth="1"/>
    <col min="2" max="2" width="2.140625" style="125" customWidth="1"/>
    <col min="3" max="3" width="20.8515625" style="125" customWidth="1"/>
    <col min="4" max="4" width="64.7109375" style="126" customWidth="1"/>
    <col min="5" max="5" width="2.7109375" style="125" customWidth="1"/>
    <col min="6" max="6" width="15.00390625" style="127" bestFit="1" customWidth="1"/>
    <col min="7" max="7" width="3.00390625" style="125" customWidth="1"/>
    <col min="8" max="8" width="3.140625" style="125" customWidth="1"/>
    <col min="9" max="16384" width="10.00390625" style="125" customWidth="1"/>
  </cols>
  <sheetData>
    <row r="1" ht="15">
      <c r="A1" s="124"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ht="13.5" thickBot="1">
      <c r="A5" s="124"/>
      <c r="D5" s="128" t="s">
        <v>157</v>
      </c>
      <c r="E5" s="208" t="s">
        <v>2</v>
      </c>
      <c r="F5" s="14" t="s">
        <v>229</v>
      </c>
    </row>
    <row r="6" ht="15">
      <c r="A6" s="129" t="s">
        <v>158</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30"/>
      <c r="C11" s="126" t="s">
        <v>5</v>
      </c>
      <c r="E11" s="126"/>
      <c r="F11" s="126"/>
      <c r="G11" s="126"/>
    </row>
    <row r="12" spans="2:3" ht="15" thickBot="1">
      <c r="B12" s="131"/>
      <c r="C12" s="132" t="s">
        <v>6</v>
      </c>
    </row>
    <row r="13" spans="2:3" ht="15" thickBot="1">
      <c r="B13" s="133"/>
      <c r="C13" s="132" t="s">
        <v>7</v>
      </c>
    </row>
    <row r="14" spans="2:3" ht="14.25">
      <c r="B14" s="134"/>
      <c r="C14" s="132" t="s">
        <v>8</v>
      </c>
    </row>
    <row r="15" spans="1:7" ht="15">
      <c r="A15" s="126"/>
      <c r="B15" s="126"/>
      <c r="C15" s="126"/>
      <c r="E15" s="126"/>
      <c r="F15" s="126"/>
      <c r="G15" s="126"/>
    </row>
    <row r="16" spans="1:7" s="141" customFormat="1" ht="15">
      <c r="A16" s="135" t="s">
        <v>102</v>
      </c>
      <c r="B16" s="136"/>
      <c r="C16" s="136"/>
      <c r="D16" s="137"/>
      <c r="E16" s="138"/>
      <c r="F16" s="139"/>
      <c r="G16" s="140"/>
    </row>
    <row r="17" spans="1:7" s="148" customFormat="1" ht="15.75" thickBot="1">
      <c r="A17" s="142"/>
      <c r="B17" s="143"/>
      <c r="C17" s="143"/>
      <c r="D17" s="144"/>
      <c r="E17" s="145"/>
      <c r="F17" s="146"/>
      <c r="G17" s="147"/>
    </row>
    <row r="18" spans="1:7" ht="13.5" thickBot="1">
      <c r="A18" s="149"/>
      <c r="B18" s="125" t="s">
        <v>10</v>
      </c>
      <c r="C18" s="150"/>
      <c r="E18" s="208" t="s">
        <v>2</v>
      </c>
      <c r="F18" s="185">
        <v>7.015</v>
      </c>
      <c r="G18" s="151"/>
    </row>
    <row r="19" spans="1:7" ht="13.5" thickBot="1">
      <c r="A19" s="149"/>
      <c r="C19" s="150"/>
      <c r="G19" s="151"/>
    </row>
    <row r="20" spans="1:7" ht="13.5" thickBot="1">
      <c r="A20" s="149"/>
      <c r="B20" s="125" t="s">
        <v>11</v>
      </c>
      <c r="C20" s="150"/>
      <c r="E20" s="208" t="s">
        <v>2</v>
      </c>
      <c r="F20" s="185">
        <v>7.015</v>
      </c>
      <c r="G20" s="151"/>
    </row>
    <row r="21" spans="1:7" s="148" customFormat="1" ht="15">
      <c r="A21" s="152"/>
      <c r="B21" s="129"/>
      <c r="C21" s="129"/>
      <c r="D21" s="153"/>
      <c r="F21" s="134"/>
      <c r="G21" s="154"/>
    </row>
    <row r="22" spans="1:7" s="148" customFormat="1" ht="15">
      <c r="A22" s="155"/>
      <c r="B22" s="40" t="s">
        <v>271</v>
      </c>
      <c r="C22" s="156"/>
      <c r="D22" s="153"/>
      <c r="G22" s="154"/>
    </row>
    <row r="23" spans="1:7" s="161" customFormat="1" ht="12">
      <c r="A23" s="157"/>
      <c r="B23" s="158"/>
      <c r="C23" s="159"/>
      <c r="D23" s="160" t="s">
        <v>162</v>
      </c>
      <c r="F23" s="162"/>
      <c r="G23" s="163"/>
    </row>
    <row r="24" spans="1:7" s="148" customFormat="1" ht="6.75" customHeight="1" thickBot="1">
      <c r="A24" s="155"/>
      <c r="B24" s="132"/>
      <c r="C24" s="156"/>
      <c r="D24" s="164"/>
      <c r="F24" s="134"/>
      <c r="G24" s="154"/>
    </row>
    <row r="25" spans="1:7" ht="13.5" thickBot="1">
      <c r="A25" s="149"/>
      <c r="B25" s="125" t="s">
        <v>19</v>
      </c>
      <c r="E25" s="208" t="s">
        <v>2</v>
      </c>
      <c r="F25" s="53"/>
      <c r="G25" s="151"/>
    </row>
    <row r="26" spans="1:7" ht="6.75" customHeight="1" thickBot="1">
      <c r="A26" s="149"/>
      <c r="F26" s="165"/>
      <c r="G26" s="151"/>
    </row>
    <row r="27" spans="1:7" ht="13.5" thickBot="1">
      <c r="A27" s="149"/>
      <c r="B27" s="125" t="s">
        <v>20</v>
      </c>
      <c r="E27" s="208" t="s">
        <v>2</v>
      </c>
      <c r="F27" s="53"/>
      <c r="G27" s="151"/>
    </row>
    <row r="28" spans="1:7" ht="6.75" customHeight="1" thickBot="1">
      <c r="A28" s="149"/>
      <c r="G28" s="151"/>
    </row>
    <row r="29" spans="1:7" ht="13.5" thickBot="1">
      <c r="A29" s="149"/>
      <c r="C29" s="125" t="s">
        <v>14</v>
      </c>
      <c r="F29" s="131" t="str">
        <f>IF(F27&gt;0,F25/F27,IF(F32&gt;0,F32,"N/A"))</f>
        <v>Yes</v>
      </c>
      <c r="G29" s="151"/>
    </row>
    <row r="30" spans="1:7" ht="6.75" customHeight="1">
      <c r="A30" s="149"/>
      <c r="G30" s="151"/>
    </row>
    <row r="31" spans="1:7" ht="13.5" thickBot="1">
      <c r="A31" s="149"/>
      <c r="B31" s="125" t="s">
        <v>21</v>
      </c>
      <c r="G31" s="151"/>
    </row>
    <row r="32" spans="1:7" ht="13.5" thickBot="1">
      <c r="A32" s="149"/>
      <c r="B32" s="125" t="s">
        <v>22</v>
      </c>
      <c r="E32" s="208" t="s">
        <v>2</v>
      </c>
      <c r="F32" s="14" t="s">
        <v>229</v>
      </c>
      <c r="G32" s="151"/>
    </row>
    <row r="33" spans="1:7" ht="6.75" customHeight="1">
      <c r="A33" s="149"/>
      <c r="G33" s="151"/>
    </row>
    <row r="34" spans="1:7" ht="15">
      <c r="A34" s="149"/>
      <c r="B34" s="199" t="s">
        <v>272</v>
      </c>
      <c r="C34" s="200"/>
      <c r="D34" s="201"/>
      <c r="G34" s="151"/>
    </row>
    <row r="35" spans="1:7" ht="15">
      <c r="A35" s="149"/>
      <c r="B35" s="202"/>
      <c r="C35" s="203"/>
      <c r="D35" s="204"/>
      <c r="G35" s="151"/>
    </row>
    <row r="36" spans="1:7" ht="15">
      <c r="A36" s="149"/>
      <c r="B36" s="202"/>
      <c r="C36" s="203"/>
      <c r="D36" s="204"/>
      <c r="G36" s="151"/>
    </row>
    <row r="37" spans="1:7" ht="15">
      <c r="A37" s="149"/>
      <c r="B37" s="202"/>
      <c r="C37" s="203"/>
      <c r="D37" s="204"/>
      <c r="G37" s="151"/>
    </row>
    <row r="38" spans="1:7" ht="15">
      <c r="A38" s="149"/>
      <c r="B38" s="202"/>
      <c r="C38" s="203"/>
      <c r="D38" s="204"/>
      <c r="G38" s="151"/>
    </row>
    <row r="39" spans="1:7" ht="15">
      <c r="A39" s="149"/>
      <c r="B39" s="202"/>
      <c r="C39" s="203"/>
      <c r="D39" s="204"/>
      <c r="G39" s="151"/>
    </row>
    <row r="40" spans="1:7" ht="15">
      <c r="A40" s="149"/>
      <c r="B40" s="205"/>
      <c r="C40" s="206"/>
      <c r="D40" s="207"/>
      <c r="G40" s="151"/>
    </row>
    <row r="41" spans="1:7" ht="6.75" customHeight="1" thickBot="1">
      <c r="A41" s="149"/>
      <c r="G41" s="151"/>
    </row>
    <row r="42" spans="1:7" ht="13.5" thickBot="1">
      <c r="A42" s="149"/>
      <c r="B42" s="125" t="s">
        <v>23</v>
      </c>
      <c r="E42" s="208" t="s">
        <v>2</v>
      </c>
      <c r="F42" s="53" t="s">
        <v>229</v>
      </c>
      <c r="G42" s="151"/>
    </row>
    <row r="43" spans="1:7" ht="6.75" customHeight="1" thickBot="1">
      <c r="A43" s="149"/>
      <c r="G43" s="151"/>
    </row>
    <row r="44" spans="1:7" ht="13.5" thickBot="1">
      <c r="A44" s="149"/>
      <c r="C44" s="150" t="s">
        <v>16</v>
      </c>
      <c r="F44" s="133">
        <f>IF(F42=0," ",IF(F32="Yes",1,IF(F32="No",0,IF(F29/F42&gt;=1,1,IF(F29/F42&gt;=0.75,0.75,IF(F29/F42&gt;=0.5,0.5,IF(F29/F42&gt;=0.25,0.25,0)))))))</f>
        <v>1</v>
      </c>
      <c r="G44" s="151"/>
    </row>
    <row r="45" spans="1:7" ht="6.75" customHeight="1">
      <c r="A45" s="166"/>
      <c r="B45" s="167"/>
      <c r="C45" s="167"/>
      <c r="D45" s="168"/>
      <c r="E45" s="167"/>
      <c r="F45" s="169"/>
      <c r="G45" s="170"/>
    </row>
    <row r="46" spans="1:7" s="148" customFormat="1" ht="15">
      <c r="A46" s="142"/>
      <c r="B46" s="143"/>
      <c r="C46" s="143"/>
      <c r="D46" s="144"/>
      <c r="E46" s="145"/>
      <c r="F46" s="146"/>
      <c r="G46" s="147"/>
    </row>
    <row r="47" spans="1:7" s="148" customFormat="1" ht="15">
      <c r="A47" s="155"/>
      <c r="B47" s="40" t="s">
        <v>273</v>
      </c>
      <c r="C47" s="156"/>
      <c r="D47" s="153"/>
      <c r="G47" s="154"/>
    </row>
    <row r="48" spans="1:7" s="161" customFormat="1" ht="12">
      <c r="A48" s="157"/>
      <c r="B48" s="158"/>
      <c r="C48" s="159"/>
      <c r="D48" s="160" t="s">
        <v>162</v>
      </c>
      <c r="F48" s="162"/>
      <c r="G48" s="163"/>
    </row>
    <row r="49" spans="1:7" s="148" customFormat="1" ht="6.75" customHeight="1" thickBot="1">
      <c r="A49" s="155"/>
      <c r="B49" s="132"/>
      <c r="C49" s="156"/>
      <c r="D49" s="164"/>
      <c r="F49" s="134"/>
      <c r="G49" s="154"/>
    </row>
    <row r="50" spans="1:7" ht="13.5" thickBot="1">
      <c r="A50" s="149"/>
      <c r="B50" s="125" t="s">
        <v>19</v>
      </c>
      <c r="E50" s="208" t="s">
        <v>2</v>
      </c>
      <c r="F50" s="53"/>
      <c r="G50" s="151"/>
    </row>
    <row r="51" spans="1:7" ht="6.75" customHeight="1" thickBot="1">
      <c r="A51" s="149"/>
      <c r="F51" s="165"/>
      <c r="G51" s="151"/>
    </row>
    <row r="52" spans="1:7" ht="13.5" thickBot="1">
      <c r="A52" s="149"/>
      <c r="B52" s="125" t="s">
        <v>20</v>
      </c>
      <c r="E52" s="208" t="s">
        <v>2</v>
      </c>
      <c r="F52" s="53"/>
      <c r="G52" s="151"/>
    </row>
    <row r="53" spans="1:7" ht="6.75" customHeight="1" thickBot="1">
      <c r="A53" s="149"/>
      <c r="G53" s="151"/>
    </row>
    <row r="54" spans="1:7" ht="13.5" thickBot="1">
      <c r="A54" s="149"/>
      <c r="C54" s="125" t="s">
        <v>14</v>
      </c>
      <c r="F54" s="131" t="str">
        <f>IF(F52&gt;0,F50/F52,IF(F57&gt;0,F57,"N/A"))</f>
        <v>Yes</v>
      </c>
      <c r="G54" s="151"/>
    </row>
    <row r="55" spans="1:7" ht="6.75" customHeight="1">
      <c r="A55" s="149"/>
      <c r="G55" s="151"/>
    </row>
    <row r="56" spans="1:7" ht="13.5" thickBot="1">
      <c r="A56" s="149"/>
      <c r="B56" s="125" t="s">
        <v>21</v>
      </c>
      <c r="G56" s="151"/>
    </row>
    <row r="57" spans="1:7" ht="13.5" thickBot="1">
      <c r="A57" s="149"/>
      <c r="B57" s="125" t="s">
        <v>22</v>
      </c>
      <c r="E57" s="208" t="s">
        <v>2</v>
      </c>
      <c r="F57" s="14" t="s">
        <v>229</v>
      </c>
      <c r="G57" s="151"/>
    </row>
    <row r="58" spans="1:7" ht="6.75" customHeight="1">
      <c r="A58" s="149"/>
      <c r="G58" s="151"/>
    </row>
    <row r="59" spans="1:7" ht="15">
      <c r="A59" s="149"/>
      <c r="B59" s="199" t="s">
        <v>274</v>
      </c>
      <c r="C59" s="200"/>
      <c r="D59" s="201"/>
      <c r="G59" s="151"/>
    </row>
    <row r="60" spans="1:7" ht="15">
      <c r="A60" s="149"/>
      <c r="B60" s="202"/>
      <c r="C60" s="203"/>
      <c r="D60" s="204"/>
      <c r="G60" s="151"/>
    </row>
    <row r="61" spans="1:7" ht="15">
      <c r="A61" s="149"/>
      <c r="B61" s="202"/>
      <c r="C61" s="203"/>
      <c r="D61" s="204"/>
      <c r="G61" s="151"/>
    </row>
    <row r="62" spans="1:7" ht="15">
      <c r="A62" s="149"/>
      <c r="B62" s="202"/>
      <c r="C62" s="203"/>
      <c r="D62" s="204"/>
      <c r="G62" s="151"/>
    </row>
    <row r="63" spans="1:7" ht="15">
      <c r="A63" s="149"/>
      <c r="B63" s="202"/>
      <c r="C63" s="203"/>
      <c r="D63" s="204"/>
      <c r="G63" s="151"/>
    </row>
    <row r="64" spans="1:7" ht="15">
      <c r="A64" s="149"/>
      <c r="B64" s="202"/>
      <c r="C64" s="203"/>
      <c r="D64" s="204"/>
      <c r="G64" s="151"/>
    </row>
    <row r="65" spans="1:7" ht="15">
      <c r="A65" s="149"/>
      <c r="B65" s="205"/>
      <c r="C65" s="206"/>
      <c r="D65" s="207"/>
      <c r="G65" s="151"/>
    </row>
    <row r="66" spans="1:7" ht="6.75" customHeight="1" thickBot="1">
      <c r="A66" s="149"/>
      <c r="G66" s="151"/>
    </row>
    <row r="67" spans="1:7" ht="13.5" thickBot="1">
      <c r="A67" s="149"/>
      <c r="B67" s="125" t="s">
        <v>23</v>
      </c>
      <c r="E67" s="208" t="s">
        <v>2</v>
      </c>
      <c r="F67" s="53" t="s">
        <v>229</v>
      </c>
      <c r="G67" s="151"/>
    </row>
    <row r="68" spans="1:7" ht="6.75" customHeight="1" thickBot="1">
      <c r="A68" s="149"/>
      <c r="G68" s="151"/>
    </row>
    <row r="69" spans="1:7" ht="13.5" thickBot="1">
      <c r="A69" s="149"/>
      <c r="C69" s="150" t="s">
        <v>16</v>
      </c>
      <c r="F69" s="133">
        <f>IF(F67=0," ",IF(F57="Yes",1,IF(F57="No",0,IF(F54/F67&gt;=1,1,IF(F54/F67&gt;=0.75,0.75,IF(F54/F67&gt;=0.5,0.5,IF(F54/F67&gt;=0.25,0.25,0)))))))</f>
        <v>1</v>
      </c>
      <c r="G69" s="151"/>
    </row>
    <row r="70" spans="1:7" ht="6.75" customHeight="1">
      <c r="A70" s="166"/>
      <c r="B70" s="167"/>
      <c r="C70" s="167"/>
      <c r="D70" s="168"/>
      <c r="E70" s="167"/>
      <c r="F70" s="169"/>
      <c r="G70" s="170"/>
    </row>
    <row r="71" spans="1:7" s="148" customFormat="1" ht="15">
      <c r="A71" s="142"/>
      <c r="B71" s="143"/>
      <c r="C71" s="143"/>
      <c r="D71" s="144"/>
      <c r="E71" s="145"/>
      <c r="F71" s="146"/>
      <c r="G71" s="147"/>
    </row>
    <row r="72" spans="1:7" s="148" customFormat="1" ht="15">
      <c r="A72" s="155"/>
      <c r="B72" s="40" t="s">
        <v>161</v>
      </c>
      <c r="C72" s="156"/>
      <c r="D72" s="153"/>
      <c r="G72" s="154"/>
    </row>
    <row r="73" spans="1:7" s="161" customFormat="1" ht="12">
      <c r="A73" s="157"/>
      <c r="B73" s="158"/>
      <c r="C73" s="159"/>
      <c r="D73" s="160" t="s">
        <v>162</v>
      </c>
      <c r="F73" s="162"/>
      <c r="G73" s="163"/>
    </row>
    <row r="74" spans="1:7" s="148" customFormat="1" ht="6.75" customHeight="1" thickBot="1">
      <c r="A74" s="155"/>
      <c r="B74" s="132"/>
      <c r="C74" s="156"/>
      <c r="D74" s="164"/>
      <c r="F74" s="134"/>
      <c r="G74" s="154"/>
    </row>
    <row r="75" spans="1:7" ht="13.5" thickBot="1">
      <c r="A75" s="149"/>
      <c r="B75" s="125" t="s">
        <v>19</v>
      </c>
      <c r="E75" s="208" t="s">
        <v>2</v>
      </c>
      <c r="F75" s="53"/>
      <c r="G75" s="151"/>
    </row>
    <row r="76" spans="1:7" ht="6.75" customHeight="1" thickBot="1">
      <c r="A76" s="149"/>
      <c r="F76" s="165"/>
      <c r="G76" s="151"/>
    </row>
    <row r="77" spans="1:7" ht="13.5" thickBot="1">
      <c r="A77" s="149"/>
      <c r="B77" s="125" t="s">
        <v>20</v>
      </c>
      <c r="E77" s="208" t="s">
        <v>2</v>
      </c>
      <c r="F77" s="53"/>
      <c r="G77" s="151"/>
    </row>
    <row r="78" spans="1:7" ht="6.75" customHeight="1" thickBot="1">
      <c r="A78" s="149"/>
      <c r="G78" s="151"/>
    </row>
    <row r="79" spans="1:7" ht="13.5" thickBot="1">
      <c r="A79" s="149"/>
      <c r="C79" s="125" t="s">
        <v>14</v>
      </c>
      <c r="F79" s="131" t="str">
        <f>IF(F77&gt;0,F75/F77,IF(F82&gt;0,F82,"N/A"))</f>
        <v>N/A</v>
      </c>
      <c r="G79" s="151"/>
    </row>
    <row r="80" spans="1:7" ht="6.75" customHeight="1">
      <c r="A80" s="149"/>
      <c r="G80" s="151"/>
    </row>
    <row r="81" spans="1:7" ht="13.5" thickBot="1">
      <c r="A81" s="149"/>
      <c r="B81" s="125" t="s">
        <v>21</v>
      </c>
      <c r="G81" s="151"/>
    </row>
    <row r="82" spans="1:7" ht="13.5" thickBot="1">
      <c r="A82" s="149"/>
      <c r="B82" s="125" t="s">
        <v>22</v>
      </c>
      <c r="E82" s="208" t="s">
        <v>2</v>
      </c>
      <c r="F82" s="14"/>
      <c r="G82" s="151"/>
    </row>
    <row r="83" spans="1:7" ht="6.75" customHeight="1">
      <c r="A83" s="149"/>
      <c r="G83" s="151"/>
    </row>
    <row r="84" spans="1:7" ht="15">
      <c r="A84" s="149"/>
      <c r="B84" s="199"/>
      <c r="C84" s="200"/>
      <c r="D84" s="201"/>
      <c r="G84" s="151"/>
    </row>
    <row r="85" spans="1:7" ht="15">
      <c r="A85" s="149"/>
      <c r="B85" s="202"/>
      <c r="C85" s="203"/>
      <c r="D85" s="204"/>
      <c r="G85" s="151"/>
    </row>
    <row r="86" spans="1:7" ht="15">
      <c r="A86" s="149"/>
      <c r="B86" s="202"/>
      <c r="C86" s="203"/>
      <c r="D86" s="204"/>
      <c r="G86" s="151"/>
    </row>
    <row r="87" spans="1:7" ht="15">
      <c r="A87" s="149"/>
      <c r="B87" s="202"/>
      <c r="C87" s="203"/>
      <c r="D87" s="204"/>
      <c r="G87" s="151"/>
    </row>
    <row r="88" spans="1:7" ht="15">
      <c r="A88" s="149"/>
      <c r="B88" s="202"/>
      <c r="C88" s="203"/>
      <c r="D88" s="204"/>
      <c r="G88" s="151"/>
    </row>
    <row r="89" spans="1:7" ht="15">
      <c r="A89" s="149"/>
      <c r="B89" s="202"/>
      <c r="C89" s="203"/>
      <c r="D89" s="204"/>
      <c r="G89" s="151"/>
    </row>
    <row r="90" spans="1:7" ht="15">
      <c r="A90" s="149"/>
      <c r="B90" s="205"/>
      <c r="C90" s="206"/>
      <c r="D90" s="207"/>
      <c r="G90" s="151"/>
    </row>
    <row r="91" spans="1:7" ht="6.75" customHeight="1" thickBot="1">
      <c r="A91" s="149"/>
      <c r="G91" s="151"/>
    </row>
    <row r="92" spans="1:7" ht="13.5" thickBot="1">
      <c r="A92" s="149"/>
      <c r="B92" s="125" t="s">
        <v>23</v>
      </c>
      <c r="E92" s="208" t="s">
        <v>2</v>
      </c>
      <c r="F92" s="53"/>
      <c r="G92" s="151"/>
    </row>
    <row r="93" spans="1:7" ht="6.75" customHeight="1" thickBot="1">
      <c r="A93" s="149"/>
      <c r="G93" s="151"/>
    </row>
    <row r="94" spans="1:7" ht="13.5" thickBot="1">
      <c r="A94" s="149"/>
      <c r="C94" s="150" t="s">
        <v>16</v>
      </c>
      <c r="F94" s="133" t="str">
        <f>IF(F92=0," ",IF(F82="Yes",1,IF(F82="No",0,IF(F79/F92&gt;=1,1,IF(F79/F92&gt;=0.75,0.75,IF(F79/F92&gt;=0.5,0.5,IF(F79/F92&gt;=0.25,0.25,0)))))))</f>
        <v xml:space="preserve"> </v>
      </c>
      <c r="G94" s="151"/>
    </row>
    <row r="95" spans="1:7" ht="6.75" customHeight="1">
      <c r="A95" s="166"/>
      <c r="B95" s="167"/>
      <c r="C95" s="167"/>
      <c r="D95" s="168"/>
      <c r="E95" s="167"/>
      <c r="F95" s="169"/>
      <c r="G95" s="170"/>
    </row>
    <row r="96" spans="1:7" s="148" customFormat="1" ht="15">
      <c r="A96" s="142"/>
      <c r="B96" s="143"/>
      <c r="C96" s="143"/>
      <c r="D96" s="144"/>
      <c r="E96" s="145"/>
      <c r="F96" s="146"/>
      <c r="G96" s="147"/>
    </row>
    <row r="97" spans="1:7" s="148" customFormat="1" ht="15">
      <c r="A97" s="155"/>
      <c r="B97" s="40" t="s">
        <v>161</v>
      </c>
      <c r="C97" s="156"/>
      <c r="D97" s="153"/>
      <c r="G97" s="154"/>
    </row>
    <row r="98" spans="1:7" s="161" customFormat="1" ht="12">
      <c r="A98" s="157"/>
      <c r="B98" s="158"/>
      <c r="C98" s="159"/>
      <c r="D98" s="160" t="s">
        <v>162</v>
      </c>
      <c r="F98" s="162"/>
      <c r="G98" s="163"/>
    </row>
    <row r="99" spans="1:7" s="148" customFormat="1" ht="6.75" customHeight="1" thickBot="1">
      <c r="A99" s="155"/>
      <c r="B99" s="132"/>
      <c r="C99" s="156"/>
      <c r="D99" s="164"/>
      <c r="F99" s="134"/>
      <c r="G99" s="154"/>
    </row>
    <row r="100" spans="1:7" ht="13.5" thickBot="1">
      <c r="A100" s="149"/>
      <c r="B100" s="125" t="s">
        <v>19</v>
      </c>
      <c r="E100" s="208" t="s">
        <v>2</v>
      </c>
      <c r="F100" s="53"/>
      <c r="G100" s="151"/>
    </row>
    <row r="101" spans="1:7" ht="6.75" customHeight="1" thickBot="1">
      <c r="A101" s="149"/>
      <c r="F101" s="165"/>
      <c r="G101" s="151"/>
    </row>
    <row r="102" spans="1:7" ht="13.5" thickBot="1">
      <c r="A102" s="149"/>
      <c r="B102" s="125" t="s">
        <v>20</v>
      </c>
      <c r="E102" s="208" t="s">
        <v>2</v>
      </c>
      <c r="F102" s="53"/>
      <c r="G102" s="151"/>
    </row>
    <row r="103" spans="1:7" ht="6.75" customHeight="1" thickBot="1">
      <c r="A103" s="149"/>
      <c r="G103" s="151"/>
    </row>
    <row r="104" spans="1:7" ht="13.5" thickBot="1">
      <c r="A104" s="149"/>
      <c r="C104" s="125" t="s">
        <v>14</v>
      </c>
      <c r="F104" s="131" t="str">
        <f>IF(F102&gt;0,F100/F102,IF(F107&gt;0,F107,"N/A"))</f>
        <v>N/A</v>
      </c>
      <c r="G104" s="151"/>
    </row>
    <row r="105" spans="1:7" ht="6.75" customHeight="1">
      <c r="A105" s="149"/>
      <c r="G105" s="151"/>
    </row>
    <row r="106" spans="1:7" ht="13.5" thickBot="1">
      <c r="A106" s="149"/>
      <c r="B106" s="125" t="s">
        <v>21</v>
      </c>
      <c r="G106" s="151"/>
    </row>
    <row r="107" spans="1:7" ht="13.5" thickBot="1">
      <c r="A107" s="149"/>
      <c r="B107" s="125" t="s">
        <v>22</v>
      </c>
      <c r="E107" s="208" t="s">
        <v>2</v>
      </c>
      <c r="F107" s="14"/>
      <c r="G107" s="151"/>
    </row>
    <row r="108" spans="1:7" ht="6.75" customHeight="1">
      <c r="A108" s="149"/>
      <c r="G108" s="151"/>
    </row>
    <row r="109" spans="1:7" ht="15">
      <c r="A109" s="149"/>
      <c r="B109" s="199"/>
      <c r="C109" s="200"/>
      <c r="D109" s="201"/>
      <c r="G109" s="151"/>
    </row>
    <row r="110" spans="1:7" ht="15">
      <c r="A110" s="149"/>
      <c r="B110" s="202"/>
      <c r="C110" s="203"/>
      <c r="D110" s="204"/>
      <c r="G110" s="151"/>
    </row>
    <row r="111" spans="1:7" ht="15">
      <c r="A111" s="149"/>
      <c r="B111" s="202"/>
      <c r="C111" s="203"/>
      <c r="D111" s="204"/>
      <c r="G111" s="151"/>
    </row>
    <row r="112" spans="1:7" ht="15">
      <c r="A112" s="149"/>
      <c r="B112" s="202"/>
      <c r="C112" s="203"/>
      <c r="D112" s="204"/>
      <c r="G112" s="151"/>
    </row>
    <row r="113" spans="1:7" ht="15">
      <c r="A113" s="149"/>
      <c r="B113" s="202"/>
      <c r="C113" s="203"/>
      <c r="D113" s="204"/>
      <c r="G113" s="151"/>
    </row>
    <row r="114" spans="1:7" ht="15">
      <c r="A114" s="149"/>
      <c r="B114" s="202"/>
      <c r="C114" s="203"/>
      <c r="D114" s="204"/>
      <c r="G114" s="151"/>
    </row>
    <row r="115" spans="1:7" ht="15">
      <c r="A115" s="149"/>
      <c r="B115" s="205"/>
      <c r="C115" s="206"/>
      <c r="D115" s="207"/>
      <c r="G115" s="151"/>
    </row>
    <row r="116" spans="1:7" ht="6.75" customHeight="1" thickBot="1">
      <c r="A116" s="149"/>
      <c r="G116" s="151"/>
    </row>
    <row r="117" spans="1:7" ht="13.5" thickBot="1">
      <c r="A117" s="149"/>
      <c r="B117" s="125" t="s">
        <v>23</v>
      </c>
      <c r="E117" s="208" t="s">
        <v>2</v>
      </c>
      <c r="F117" s="53"/>
      <c r="G117" s="151"/>
    </row>
    <row r="118" spans="1:7" ht="6.75" customHeight="1" thickBot="1">
      <c r="A118" s="149"/>
      <c r="G118" s="151"/>
    </row>
    <row r="119" spans="1:7" ht="13.5" thickBot="1">
      <c r="A119" s="149"/>
      <c r="C119" s="150" t="s">
        <v>16</v>
      </c>
      <c r="F119" s="133" t="str">
        <f>IF(F117=0," ",IF(F107="Yes",1,IF(F107="No",0,IF(F104/F117&gt;=1,1,IF(F104/F117&gt;=0.75,0.75,IF(F104/F117&gt;=0.5,0.5,IF(F104/F117&gt;=0.25,0.25,0)))))))</f>
        <v xml:space="preserve"> </v>
      </c>
      <c r="G119" s="151"/>
    </row>
    <row r="120" spans="1:7" ht="6.75" customHeight="1">
      <c r="A120" s="166"/>
      <c r="B120" s="167"/>
      <c r="C120" s="167"/>
      <c r="D120" s="168"/>
      <c r="E120" s="167"/>
      <c r="F120" s="169"/>
      <c r="G120" s="170"/>
    </row>
    <row r="121" spans="1:7" s="148" customFormat="1" ht="15">
      <c r="A121" s="142"/>
      <c r="B121" s="143"/>
      <c r="C121" s="143"/>
      <c r="D121" s="144"/>
      <c r="E121" s="145"/>
      <c r="F121" s="146"/>
      <c r="G121" s="147"/>
    </row>
    <row r="122" spans="1:7" s="148" customFormat="1" ht="15">
      <c r="A122" s="155"/>
      <c r="B122" s="40" t="s">
        <v>161</v>
      </c>
      <c r="C122" s="156"/>
      <c r="D122" s="153"/>
      <c r="G122" s="154"/>
    </row>
    <row r="123" spans="1:7" s="161" customFormat="1" ht="12">
      <c r="A123" s="157"/>
      <c r="B123" s="158"/>
      <c r="C123" s="159"/>
      <c r="D123" s="160" t="s">
        <v>162</v>
      </c>
      <c r="F123" s="162"/>
      <c r="G123" s="163"/>
    </row>
    <row r="124" spans="1:7" s="148" customFormat="1" ht="6.75" customHeight="1" thickBot="1">
      <c r="A124" s="155"/>
      <c r="B124" s="132"/>
      <c r="C124" s="156"/>
      <c r="D124" s="164"/>
      <c r="F124" s="134"/>
      <c r="G124" s="154"/>
    </row>
    <row r="125" spans="1:7" ht="13.5" thickBot="1">
      <c r="A125" s="149"/>
      <c r="B125" s="125" t="s">
        <v>19</v>
      </c>
      <c r="E125" s="208" t="s">
        <v>2</v>
      </c>
      <c r="F125" s="53"/>
      <c r="G125" s="151"/>
    </row>
    <row r="126" spans="1:7" ht="6.75" customHeight="1" thickBot="1">
      <c r="A126" s="149"/>
      <c r="F126" s="165"/>
      <c r="G126" s="151"/>
    </row>
    <row r="127" spans="1:7" ht="13.5" thickBot="1">
      <c r="A127" s="149"/>
      <c r="B127" s="125" t="s">
        <v>20</v>
      </c>
      <c r="E127" s="208" t="s">
        <v>2</v>
      </c>
      <c r="F127" s="53"/>
      <c r="G127" s="151"/>
    </row>
    <row r="128" spans="1:7" ht="6.75" customHeight="1" thickBot="1">
      <c r="A128" s="149"/>
      <c r="G128" s="151"/>
    </row>
    <row r="129" spans="1:7" ht="13.5" thickBot="1">
      <c r="A129" s="149"/>
      <c r="C129" s="125" t="s">
        <v>14</v>
      </c>
      <c r="F129" s="131" t="str">
        <f>IF(F127&gt;0,F125/F127,IF(F132&gt;0,F132,"N/A"))</f>
        <v>N/A</v>
      </c>
      <c r="G129" s="151"/>
    </row>
    <row r="130" spans="1:7" ht="6.75" customHeight="1">
      <c r="A130" s="149"/>
      <c r="G130" s="151"/>
    </row>
    <row r="131" spans="1:7" ht="13.5" thickBot="1">
      <c r="A131" s="149"/>
      <c r="B131" s="125" t="s">
        <v>21</v>
      </c>
      <c r="G131" s="151"/>
    </row>
    <row r="132" spans="1:7" ht="13.5" thickBot="1">
      <c r="A132" s="149"/>
      <c r="B132" s="125" t="s">
        <v>22</v>
      </c>
      <c r="E132" s="208" t="s">
        <v>2</v>
      </c>
      <c r="F132" s="14"/>
      <c r="G132" s="151"/>
    </row>
    <row r="133" spans="1:7" ht="6.75" customHeight="1">
      <c r="A133" s="149"/>
      <c r="G133" s="151"/>
    </row>
    <row r="134" spans="1:7" ht="15">
      <c r="A134" s="149"/>
      <c r="B134" s="199"/>
      <c r="C134" s="200"/>
      <c r="D134" s="201"/>
      <c r="G134" s="151"/>
    </row>
    <row r="135" spans="1:7" ht="15">
      <c r="A135" s="149"/>
      <c r="B135" s="202"/>
      <c r="C135" s="203"/>
      <c r="D135" s="204"/>
      <c r="G135" s="151"/>
    </row>
    <row r="136" spans="1:7" ht="15">
      <c r="A136" s="149"/>
      <c r="B136" s="202"/>
      <c r="C136" s="203"/>
      <c r="D136" s="204"/>
      <c r="G136" s="151"/>
    </row>
    <row r="137" spans="1:7" ht="15">
      <c r="A137" s="149"/>
      <c r="B137" s="202"/>
      <c r="C137" s="203"/>
      <c r="D137" s="204"/>
      <c r="G137" s="151"/>
    </row>
    <row r="138" spans="1:7" ht="15">
      <c r="A138" s="149"/>
      <c r="B138" s="202"/>
      <c r="C138" s="203"/>
      <c r="D138" s="204"/>
      <c r="G138" s="151"/>
    </row>
    <row r="139" spans="1:7" ht="15">
      <c r="A139" s="149"/>
      <c r="B139" s="202"/>
      <c r="C139" s="203"/>
      <c r="D139" s="204"/>
      <c r="G139" s="151"/>
    </row>
    <row r="140" spans="1:7" ht="15">
      <c r="A140" s="149"/>
      <c r="B140" s="205"/>
      <c r="C140" s="206"/>
      <c r="D140" s="207"/>
      <c r="G140" s="151"/>
    </row>
    <row r="141" spans="1:7" ht="6.75" customHeight="1" thickBot="1">
      <c r="A141" s="149"/>
      <c r="G141" s="151"/>
    </row>
    <row r="142" spans="1:7" ht="13.5" thickBot="1">
      <c r="A142" s="149"/>
      <c r="B142" s="125" t="s">
        <v>23</v>
      </c>
      <c r="E142" s="208" t="s">
        <v>2</v>
      </c>
      <c r="F142" s="53"/>
      <c r="G142" s="151"/>
    </row>
    <row r="143" spans="1:7" ht="6.75" customHeight="1" thickBot="1">
      <c r="A143" s="149"/>
      <c r="G143" s="151"/>
    </row>
    <row r="144" spans="1:7" ht="13.5" thickBot="1">
      <c r="A144" s="149"/>
      <c r="C144" s="150" t="s">
        <v>16</v>
      </c>
      <c r="F144" s="133" t="str">
        <f>IF(F142=0," ",IF(F132="Yes",1,IF(F132="No",0,IF(F129/F142&gt;=1,1,IF(F129/F142&gt;=0.75,0.75,IF(F129/F142&gt;=0.5,0.5,IF(F129/F142&gt;=0.25,0.25,0)))))))</f>
        <v xml:space="preserve"> </v>
      </c>
      <c r="G144" s="151"/>
    </row>
    <row r="145" spans="1:7" ht="6.75" customHeight="1">
      <c r="A145" s="166"/>
      <c r="B145" s="167"/>
      <c r="C145" s="167"/>
      <c r="D145" s="168"/>
      <c r="E145" s="167"/>
      <c r="F145" s="169"/>
      <c r="G145" s="170"/>
    </row>
    <row r="146" spans="1:7" s="148" customFormat="1" ht="15">
      <c r="A146" s="142"/>
      <c r="B146" s="143"/>
      <c r="C146" s="143"/>
      <c r="D146" s="144"/>
      <c r="E146" s="145"/>
      <c r="F146" s="146"/>
      <c r="G146" s="147"/>
    </row>
    <row r="147" spans="1:7" s="148" customFormat="1" ht="15">
      <c r="A147" s="155"/>
      <c r="B147" s="40" t="s">
        <v>163</v>
      </c>
      <c r="C147" s="156"/>
      <c r="D147" s="153"/>
      <c r="G147" s="154"/>
    </row>
    <row r="148" spans="1:7" s="161" customFormat="1" ht="12">
      <c r="A148" s="157"/>
      <c r="B148" s="158"/>
      <c r="C148" s="159"/>
      <c r="D148" s="160" t="s">
        <v>162</v>
      </c>
      <c r="F148" s="162"/>
      <c r="G148" s="163"/>
    </row>
    <row r="149" spans="1:7" s="148" customFormat="1" ht="6.75" customHeight="1" thickBot="1">
      <c r="A149" s="155"/>
      <c r="B149" s="132"/>
      <c r="C149" s="156"/>
      <c r="D149" s="164"/>
      <c r="F149" s="134"/>
      <c r="G149" s="154"/>
    </row>
    <row r="150" spans="1:7" ht="13.5" thickBot="1">
      <c r="A150" s="149"/>
      <c r="B150" s="125" t="s">
        <v>19</v>
      </c>
      <c r="E150" s="208" t="s">
        <v>2</v>
      </c>
      <c r="F150" s="53"/>
      <c r="G150" s="151"/>
    </row>
    <row r="151" spans="1:7" ht="6.75" customHeight="1" thickBot="1">
      <c r="A151" s="149"/>
      <c r="F151" s="165"/>
      <c r="G151" s="151"/>
    </row>
    <row r="152" spans="1:7" ht="13.5" thickBot="1">
      <c r="A152" s="149"/>
      <c r="B152" s="125" t="s">
        <v>20</v>
      </c>
      <c r="E152" s="208" t="s">
        <v>2</v>
      </c>
      <c r="F152" s="53"/>
      <c r="G152" s="151"/>
    </row>
    <row r="153" spans="1:7" ht="6.75" customHeight="1" thickBot="1">
      <c r="A153" s="149"/>
      <c r="G153" s="151"/>
    </row>
    <row r="154" spans="1:7" ht="13.5" thickBot="1">
      <c r="A154" s="149"/>
      <c r="C154" s="125" t="s">
        <v>14</v>
      </c>
      <c r="F154" s="131" t="str">
        <f>IF(F152&gt;0,F150/F152,IF(F157&gt;0,F157,"N/A"))</f>
        <v>N/A</v>
      </c>
      <c r="G154" s="151"/>
    </row>
    <row r="155" spans="1:7" ht="6.75" customHeight="1">
      <c r="A155" s="149"/>
      <c r="G155" s="151"/>
    </row>
    <row r="156" spans="1:7" ht="13.5" thickBot="1">
      <c r="A156" s="149"/>
      <c r="B156" s="125" t="s">
        <v>21</v>
      </c>
      <c r="G156" s="151"/>
    </row>
    <row r="157" spans="1:7" ht="13.5" thickBot="1">
      <c r="A157" s="149"/>
      <c r="B157" s="125" t="s">
        <v>22</v>
      </c>
      <c r="E157" s="208" t="s">
        <v>2</v>
      </c>
      <c r="F157" s="14"/>
      <c r="G157" s="151"/>
    </row>
    <row r="158" spans="1:7" ht="6.75" customHeight="1">
      <c r="A158" s="149"/>
      <c r="G158" s="151"/>
    </row>
    <row r="159" spans="1:7" ht="15">
      <c r="A159" s="149"/>
      <c r="B159" s="199"/>
      <c r="C159" s="200"/>
      <c r="D159" s="201"/>
      <c r="G159" s="151"/>
    </row>
    <row r="160" spans="1:7" ht="15">
      <c r="A160" s="149"/>
      <c r="B160" s="202"/>
      <c r="C160" s="203"/>
      <c r="D160" s="204"/>
      <c r="G160" s="151"/>
    </row>
    <row r="161" spans="1:7" ht="15">
      <c r="A161" s="149"/>
      <c r="B161" s="202"/>
      <c r="C161" s="203"/>
      <c r="D161" s="204"/>
      <c r="G161" s="151"/>
    </row>
    <row r="162" spans="1:7" ht="15">
      <c r="A162" s="149"/>
      <c r="B162" s="202"/>
      <c r="C162" s="203"/>
      <c r="D162" s="204"/>
      <c r="G162" s="151"/>
    </row>
    <row r="163" spans="1:7" ht="15">
      <c r="A163" s="149"/>
      <c r="B163" s="202"/>
      <c r="C163" s="203"/>
      <c r="D163" s="204"/>
      <c r="G163" s="151"/>
    </row>
    <row r="164" spans="1:7" ht="15">
      <c r="A164" s="149"/>
      <c r="B164" s="202"/>
      <c r="C164" s="203"/>
      <c r="D164" s="204"/>
      <c r="G164" s="151"/>
    </row>
    <row r="165" spans="1:7" ht="15">
      <c r="A165" s="149"/>
      <c r="B165" s="205"/>
      <c r="C165" s="206"/>
      <c r="D165" s="207"/>
      <c r="G165" s="151"/>
    </row>
    <row r="166" spans="1:7" ht="6.75" customHeight="1" thickBot="1">
      <c r="A166" s="149"/>
      <c r="G166" s="151"/>
    </row>
    <row r="167" spans="1:7" ht="13.5" thickBot="1">
      <c r="A167" s="149"/>
      <c r="B167" s="125" t="s">
        <v>23</v>
      </c>
      <c r="E167" s="208" t="s">
        <v>2</v>
      </c>
      <c r="F167" s="53"/>
      <c r="G167" s="151"/>
    </row>
    <row r="168" spans="1:7" ht="6.75" customHeight="1" thickBot="1">
      <c r="A168" s="149"/>
      <c r="G168" s="151"/>
    </row>
    <row r="169" spans="1:7" ht="13.5" thickBot="1">
      <c r="A169" s="149"/>
      <c r="C169" s="150" t="s">
        <v>16</v>
      </c>
      <c r="F169" s="133" t="str">
        <f>IF(F167=0," ",IF(F157="Yes",1,IF(F157="No",0,IF(F154/F167&gt;=1,1,IF(F154/F167&gt;=0.75,0.75,IF(F154/F167&gt;=0.5,0.5,IF(F154/F167&gt;=0.25,0.25,0)))))))</f>
        <v xml:space="preserve"> </v>
      </c>
      <c r="G169" s="151"/>
    </row>
    <row r="170" spans="1:7" ht="6.75" customHeight="1">
      <c r="A170" s="166"/>
      <c r="B170" s="167"/>
      <c r="C170" s="167"/>
      <c r="D170" s="168"/>
      <c r="E170" s="167"/>
      <c r="F170" s="169"/>
      <c r="G170" s="170"/>
    </row>
    <row r="171" spans="1:7" s="148" customFormat="1" ht="15">
      <c r="A171" s="142"/>
      <c r="B171" s="143"/>
      <c r="C171" s="143"/>
      <c r="D171" s="144"/>
      <c r="E171" s="145"/>
      <c r="F171" s="146"/>
      <c r="G171" s="147"/>
    </row>
    <row r="172" spans="1:7" s="148" customFormat="1" ht="15">
      <c r="A172" s="155"/>
      <c r="B172" s="40" t="s">
        <v>163</v>
      </c>
      <c r="C172" s="156"/>
      <c r="D172" s="153"/>
      <c r="G172" s="154"/>
    </row>
    <row r="173" spans="1:7" s="161" customFormat="1" ht="12">
      <c r="A173" s="157"/>
      <c r="B173" s="158"/>
      <c r="C173" s="159"/>
      <c r="D173" s="160" t="s">
        <v>162</v>
      </c>
      <c r="F173" s="162"/>
      <c r="G173" s="163"/>
    </row>
    <row r="174" spans="1:7" s="148" customFormat="1" ht="6.75" customHeight="1" thickBot="1">
      <c r="A174" s="155"/>
      <c r="B174" s="132"/>
      <c r="C174" s="156"/>
      <c r="D174" s="164"/>
      <c r="F174" s="134"/>
      <c r="G174" s="154"/>
    </row>
    <row r="175" spans="1:7" ht="13.5" thickBot="1">
      <c r="A175" s="149"/>
      <c r="B175" s="125" t="s">
        <v>19</v>
      </c>
      <c r="E175" s="208" t="s">
        <v>2</v>
      </c>
      <c r="F175" s="53"/>
      <c r="G175" s="151"/>
    </row>
    <row r="176" spans="1:7" ht="6.75" customHeight="1" thickBot="1">
      <c r="A176" s="149"/>
      <c r="F176" s="165"/>
      <c r="G176" s="151"/>
    </row>
    <row r="177" spans="1:7" ht="13.5" thickBot="1">
      <c r="A177" s="149"/>
      <c r="B177" s="125" t="s">
        <v>20</v>
      </c>
      <c r="E177" s="208" t="s">
        <v>2</v>
      </c>
      <c r="F177" s="53"/>
      <c r="G177" s="151"/>
    </row>
    <row r="178" spans="1:7" ht="6.75" customHeight="1" thickBot="1">
      <c r="A178" s="149"/>
      <c r="G178" s="151"/>
    </row>
    <row r="179" spans="1:7" ht="13.5" thickBot="1">
      <c r="A179" s="149"/>
      <c r="C179" s="125" t="s">
        <v>14</v>
      </c>
      <c r="F179" s="131" t="str">
        <f>IF(F177&gt;0,F175/F177,IF(F182&gt;0,F182,"N/A"))</f>
        <v>N/A</v>
      </c>
      <c r="G179" s="151"/>
    </row>
    <row r="180" spans="1:7" ht="6.75" customHeight="1">
      <c r="A180" s="149"/>
      <c r="G180" s="151"/>
    </row>
    <row r="181" spans="1:7" ht="13.5" thickBot="1">
      <c r="A181" s="149"/>
      <c r="B181" s="125" t="s">
        <v>21</v>
      </c>
      <c r="G181" s="151"/>
    </row>
    <row r="182" spans="1:7" ht="13.5" thickBot="1">
      <c r="A182" s="149"/>
      <c r="B182" s="125" t="s">
        <v>22</v>
      </c>
      <c r="E182" s="208" t="s">
        <v>2</v>
      </c>
      <c r="F182" s="14"/>
      <c r="G182" s="151"/>
    </row>
    <row r="183" spans="1:7" ht="6.75" customHeight="1">
      <c r="A183" s="149"/>
      <c r="G183" s="151"/>
    </row>
    <row r="184" spans="1:7" ht="15">
      <c r="A184" s="149"/>
      <c r="B184" s="199"/>
      <c r="C184" s="200"/>
      <c r="D184" s="201"/>
      <c r="G184" s="151"/>
    </row>
    <row r="185" spans="1:7" ht="15">
      <c r="A185" s="149"/>
      <c r="B185" s="202"/>
      <c r="C185" s="203"/>
      <c r="D185" s="204"/>
      <c r="G185" s="151"/>
    </row>
    <row r="186" spans="1:7" ht="15">
      <c r="A186" s="149"/>
      <c r="B186" s="202"/>
      <c r="C186" s="203"/>
      <c r="D186" s="204"/>
      <c r="G186" s="151"/>
    </row>
    <row r="187" spans="1:7" ht="15">
      <c r="A187" s="149"/>
      <c r="B187" s="202"/>
      <c r="C187" s="203"/>
      <c r="D187" s="204"/>
      <c r="G187" s="151"/>
    </row>
    <row r="188" spans="1:7" ht="15">
      <c r="A188" s="149"/>
      <c r="B188" s="202"/>
      <c r="C188" s="203"/>
      <c r="D188" s="204"/>
      <c r="G188" s="151"/>
    </row>
    <row r="189" spans="1:7" ht="15">
      <c r="A189" s="149"/>
      <c r="B189" s="202"/>
      <c r="C189" s="203"/>
      <c r="D189" s="204"/>
      <c r="G189" s="151"/>
    </row>
    <row r="190" spans="1:7" ht="15">
      <c r="A190" s="149"/>
      <c r="B190" s="205"/>
      <c r="C190" s="206"/>
      <c r="D190" s="207"/>
      <c r="G190" s="151"/>
    </row>
    <row r="191" spans="1:7" ht="6.75" customHeight="1" thickBot="1">
      <c r="A191" s="149"/>
      <c r="G191" s="151"/>
    </row>
    <row r="192" spans="1:7" ht="13.5" thickBot="1">
      <c r="A192" s="149"/>
      <c r="B192" s="125" t="s">
        <v>23</v>
      </c>
      <c r="E192" s="208" t="s">
        <v>2</v>
      </c>
      <c r="F192" s="53"/>
      <c r="G192" s="151"/>
    </row>
    <row r="193" spans="1:7" ht="6.75" customHeight="1" thickBot="1">
      <c r="A193" s="149"/>
      <c r="G193" s="151"/>
    </row>
    <row r="194" spans="1:7" ht="13.5" thickBot="1">
      <c r="A194" s="149"/>
      <c r="C194" s="150" t="s">
        <v>16</v>
      </c>
      <c r="F194" s="133" t="str">
        <f>IF(F192=0," ",IF(F182="Yes",1,IF(F182="No",0,IF(F179/F192&gt;=1,1,IF(F179/F192&gt;=0.75,0.75,IF(F179/F192&gt;=0.5,0.5,IF(F179/F192&gt;=0.25,0.25,0)))))))</f>
        <v xml:space="preserve"> </v>
      </c>
      <c r="G194" s="151"/>
    </row>
    <row r="195" spans="1:7" ht="6.75" customHeight="1">
      <c r="A195" s="166"/>
      <c r="B195" s="167"/>
      <c r="C195" s="167"/>
      <c r="D195" s="168"/>
      <c r="E195" s="167"/>
      <c r="F195" s="169"/>
      <c r="G195" s="170"/>
    </row>
    <row r="196" spans="1:7" s="148" customFormat="1" ht="15">
      <c r="A196" s="142"/>
      <c r="B196" s="143"/>
      <c r="C196" s="143"/>
      <c r="D196" s="144"/>
      <c r="E196" s="145"/>
      <c r="F196" s="146"/>
      <c r="G196" s="147"/>
    </row>
    <row r="197" spans="1:7" s="148" customFormat="1" ht="15">
      <c r="A197" s="155"/>
      <c r="B197" s="40" t="s">
        <v>163</v>
      </c>
      <c r="C197" s="156"/>
      <c r="D197" s="153"/>
      <c r="G197" s="154"/>
    </row>
    <row r="198" spans="1:7" s="161" customFormat="1" ht="12">
      <c r="A198" s="157"/>
      <c r="B198" s="158"/>
      <c r="C198" s="159"/>
      <c r="D198" s="160" t="s">
        <v>162</v>
      </c>
      <c r="F198" s="162"/>
      <c r="G198" s="163"/>
    </row>
    <row r="199" spans="1:7" s="148" customFormat="1" ht="6.75" customHeight="1" thickBot="1">
      <c r="A199" s="155"/>
      <c r="B199" s="132"/>
      <c r="C199" s="156"/>
      <c r="D199" s="164"/>
      <c r="F199" s="134"/>
      <c r="G199" s="154"/>
    </row>
    <row r="200" spans="1:7" ht="13.5" thickBot="1">
      <c r="A200" s="149"/>
      <c r="B200" s="125" t="s">
        <v>19</v>
      </c>
      <c r="E200" s="208" t="s">
        <v>2</v>
      </c>
      <c r="F200" s="53"/>
      <c r="G200" s="151"/>
    </row>
    <row r="201" spans="1:7" ht="6.75" customHeight="1" thickBot="1">
      <c r="A201" s="149"/>
      <c r="F201" s="165"/>
      <c r="G201" s="151"/>
    </row>
    <row r="202" spans="1:7" ht="13.5" thickBot="1">
      <c r="A202" s="149"/>
      <c r="B202" s="125" t="s">
        <v>20</v>
      </c>
      <c r="E202" s="208" t="s">
        <v>2</v>
      </c>
      <c r="F202" s="53"/>
      <c r="G202" s="151"/>
    </row>
    <row r="203" spans="1:7" ht="6.75" customHeight="1" thickBot="1">
      <c r="A203" s="149"/>
      <c r="G203" s="151"/>
    </row>
    <row r="204" spans="1:7" ht="13.5" thickBot="1">
      <c r="A204" s="149"/>
      <c r="C204" s="125" t="s">
        <v>14</v>
      </c>
      <c r="F204" s="131" t="str">
        <f>IF(F202&gt;0,F200/F202,IF(F207&gt;0,F207,"N/A"))</f>
        <v>N/A</v>
      </c>
      <c r="G204" s="151"/>
    </row>
    <row r="205" spans="1:7" ht="6.75" customHeight="1">
      <c r="A205" s="149"/>
      <c r="G205" s="151"/>
    </row>
    <row r="206" spans="1:7" ht="13.5" thickBot="1">
      <c r="A206" s="149"/>
      <c r="B206" s="125" t="s">
        <v>21</v>
      </c>
      <c r="G206" s="151"/>
    </row>
    <row r="207" spans="1:7" ht="13.5" thickBot="1">
      <c r="A207" s="149"/>
      <c r="B207" s="125" t="s">
        <v>22</v>
      </c>
      <c r="E207" s="208" t="s">
        <v>2</v>
      </c>
      <c r="F207" s="14"/>
      <c r="G207" s="151"/>
    </row>
    <row r="208" spans="1:7" ht="6.75" customHeight="1">
      <c r="A208" s="149"/>
      <c r="G208" s="151"/>
    </row>
    <row r="209" spans="1:7" ht="15">
      <c r="A209" s="149"/>
      <c r="B209" s="199"/>
      <c r="C209" s="200"/>
      <c r="D209" s="201"/>
      <c r="G209" s="151"/>
    </row>
    <row r="210" spans="1:7" ht="15">
      <c r="A210" s="149"/>
      <c r="B210" s="202"/>
      <c r="C210" s="203"/>
      <c r="D210" s="204"/>
      <c r="G210" s="151"/>
    </row>
    <row r="211" spans="1:7" ht="15">
      <c r="A211" s="149"/>
      <c r="B211" s="202"/>
      <c r="C211" s="203"/>
      <c r="D211" s="204"/>
      <c r="G211" s="151"/>
    </row>
    <row r="212" spans="1:7" ht="15">
      <c r="A212" s="149"/>
      <c r="B212" s="202"/>
      <c r="C212" s="203"/>
      <c r="D212" s="204"/>
      <c r="G212" s="151"/>
    </row>
    <row r="213" spans="1:7" ht="15">
      <c r="A213" s="149"/>
      <c r="B213" s="202"/>
      <c r="C213" s="203"/>
      <c r="D213" s="204"/>
      <c r="G213" s="151"/>
    </row>
    <row r="214" spans="1:7" ht="15">
      <c r="A214" s="149"/>
      <c r="B214" s="202"/>
      <c r="C214" s="203"/>
      <c r="D214" s="204"/>
      <c r="G214" s="151"/>
    </row>
    <row r="215" spans="1:7" ht="15">
      <c r="A215" s="149"/>
      <c r="B215" s="205"/>
      <c r="C215" s="206"/>
      <c r="D215" s="207"/>
      <c r="G215" s="151"/>
    </row>
    <row r="216" spans="1:7" ht="6.75" customHeight="1" thickBot="1">
      <c r="A216" s="149"/>
      <c r="G216" s="151"/>
    </row>
    <row r="217" spans="1:7" ht="13.5" thickBot="1">
      <c r="A217" s="149"/>
      <c r="B217" s="125" t="s">
        <v>23</v>
      </c>
      <c r="E217" s="208" t="s">
        <v>2</v>
      </c>
      <c r="F217" s="53"/>
      <c r="G217" s="151"/>
    </row>
    <row r="218" spans="1:7" ht="6.75" customHeight="1" thickBot="1">
      <c r="A218" s="149"/>
      <c r="G218" s="151"/>
    </row>
    <row r="219" spans="1:7" ht="13.5" thickBot="1">
      <c r="A219" s="149"/>
      <c r="C219" s="150" t="s">
        <v>16</v>
      </c>
      <c r="F219" s="133" t="str">
        <f>IF(F217=0," ",IF(F207="Yes",1,IF(F207="No",0,IF(F204/F217&gt;=1,1,IF(F204/F217&gt;=0.75,0.75,IF(F204/F217&gt;=0.5,0.5,IF(F204/F217&gt;=0.25,0.25,0)))))))</f>
        <v xml:space="preserve"> </v>
      </c>
      <c r="G219" s="151"/>
    </row>
    <row r="220" spans="1:7" ht="6.75" customHeight="1">
      <c r="A220" s="166"/>
      <c r="B220" s="167"/>
      <c r="C220" s="167"/>
      <c r="D220" s="168"/>
      <c r="E220" s="167"/>
      <c r="F220" s="169"/>
      <c r="G220" s="170"/>
    </row>
    <row r="221" spans="1:7" s="148" customFormat="1" ht="15">
      <c r="A221" s="142"/>
      <c r="B221" s="143"/>
      <c r="C221" s="143"/>
      <c r="D221" s="144"/>
      <c r="E221" s="145"/>
      <c r="F221" s="146"/>
      <c r="G221" s="147"/>
    </row>
    <row r="222" spans="1:7" s="148" customFormat="1" ht="15">
      <c r="A222" s="155"/>
      <c r="B222" s="40" t="s">
        <v>163</v>
      </c>
      <c r="C222" s="156"/>
      <c r="D222" s="153"/>
      <c r="G222" s="154"/>
    </row>
    <row r="223" spans="1:7" s="161" customFormat="1" ht="12">
      <c r="A223" s="157"/>
      <c r="B223" s="158"/>
      <c r="C223" s="159"/>
      <c r="D223" s="160" t="s">
        <v>162</v>
      </c>
      <c r="F223" s="162"/>
      <c r="G223" s="163"/>
    </row>
    <row r="224" spans="1:7" s="148" customFormat="1" ht="6.75" customHeight="1" thickBot="1">
      <c r="A224" s="155"/>
      <c r="B224" s="132"/>
      <c r="C224" s="156"/>
      <c r="D224" s="164"/>
      <c r="F224" s="134"/>
      <c r="G224" s="154"/>
    </row>
    <row r="225" spans="1:7" ht="13.5" thickBot="1">
      <c r="A225" s="149"/>
      <c r="B225" s="125" t="s">
        <v>19</v>
      </c>
      <c r="E225" s="208" t="s">
        <v>2</v>
      </c>
      <c r="F225" s="53"/>
      <c r="G225" s="151"/>
    </row>
    <row r="226" spans="1:7" ht="6.75" customHeight="1" thickBot="1">
      <c r="A226" s="149"/>
      <c r="F226" s="165"/>
      <c r="G226" s="151"/>
    </row>
    <row r="227" spans="1:7" ht="13.5" thickBot="1">
      <c r="A227" s="149"/>
      <c r="B227" s="125" t="s">
        <v>20</v>
      </c>
      <c r="E227" s="208" t="s">
        <v>2</v>
      </c>
      <c r="F227" s="53"/>
      <c r="G227" s="151"/>
    </row>
    <row r="228" spans="1:7" ht="6.75" customHeight="1" thickBot="1">
      <c r="A228" s="149"/>
      <c r="G228" s="151"/>
    </row>
    <row r="229" spans="1:7" ht="13.5" thickBot="1">
      <c r="A229" s="149"/>
      <c r="C229" s="125" t="s">
        <v>14</v>
      </c>
      <c r="F229" s="131" t="str">
        <f>IF(F227&gt;0,F225/F227,IF(F232&gt;0,F232,"N/A"))</f>
        <v>N/A</v>
      </c>
      <c r="G229" s="151"/>
    </row>
    <row r="230" spans="1:7" ht="6.75" customHeight="1">
      <c r="A230" s="149"/>
      <c r="G230" s="151"/>
    </row>
    <row r="231" spans="1:7" ht="13.5" thickBot="1">
      <c r="A231" s="149"/>
      <c r="B231" s="125" t="s">
        <v>21</v>
      </c>
      <c r="G231" s="151"/>
    </row>
    <row r="232" spans="1:7" ht="13.5" thickBot="1">
      <c r="A232" s="149"/>
      <c r="B232" s="125" t="s">
        <v>22</v>
      </c>
      <c r="E232" s="208" t="s">
        <v>2</v>
      </c>
      <c r="F232" s="14"/>
      <c r="G232" s="151"/>
    </row>
    <row r="233" spans="1:7" ht="6.75" customHeight="1">
      <c r="A233" s="149"/>
      <c r="G233" s="151"/>
    </row>
    <row r="234" spans="1:7" ht="15">
      <c r="A234" s="149"/>
      <c r="B234" s="199"/>
      <c r="C234" s="200"/>
      <c r="D234" s="201"/>
      <c r="G234" s="151"/>
    </row>
    <row r="235" spans="1:7" ht="15">
      <c r="A235" s="149"/>
      <c r="B235" s="202"/>
      <c r="C235" s="203"/>
      <c r="D235" s="204"/>
      <c r="G235" s="151"/>
    </row>
    <row r="236" spans="1:7" ht="15">
      <c r="A236" s="149"/>
      <c r="B236" s="202"/>
      <c r="C236" s="203"/>
      <c r="D236" s="204"/>
      <c r="G236" s="151"/>
    </row>
    <row r="237" spans="1:7" ht="15">
      <c r="A237" s="149"/>
      <c r="B237" s="202"/>
      <c r="C237" s="203"/>
      <c r="D237" s="204"/>
      <c r="G237" s="151"/>
    </row>
    <row r="238" spans="1:7" ht="15">
      <c r="A238" s="149"/>
      <c r="B238" s="202"/>
      <c r="C238" s="203"/>
      <c r="D238" s="204"/>
      <c r="G238" s="151"/>
    </row>
    <row r="239" spans="1:7" ht="15">
      <c r="A239" s="149"/>
      <c r="B239" s="202"/>
      <c r="C239" s="203"/>
      <c r="D239" s="204"/>
      <c r="G239" s="151"/>
    </row>
    <row r="240" spans="1:7" ht="15">
      <c r="A240" s="149"/>
      <c r="B240" s="205"/>
      <c r="C240" s="206"/>
      <c r="D240" s="207"/>
      <c r="G240" s="151"/>
    </row>
    <row r="241" spans="1:7" ht="6.75" customHeight="1" thickBot="1">
      <c r="A241" s="149"/>
      <c r="G241" s="151"/>
    </row>
    <row r="242" spans="1:7" ht="13.5" thickBot="1">
      <c r="A242" s="149"/>
      <c r="B242" s="125" t="s">
        <v>23</v>
      </c>
      <c r="E242" s="208" t="s">
        <v>2</v>
      </c>
      <c r="F242" s="53"/>
      <c r="G242" s="151"/>
    </row>
    <row r="243" spans="1:7" ht="6.75" customHeight="1" thickBot="1">
      <c r="A243" s="149"/>
      <c r="G243" s="151"/>
    </row>
    <row r="244" spans="1:7" ht="13.5" thickBot="1">
      <c r="A244" s="149"/>
      <c r="C244" s="150" t="s">
        <v>16</v>
      </c>
      <c r="F244" s="133" t="str">
        <f>IF(F242=0," ",IF(F232="Yes",1,IF(F232="No",0,IF(F229/F242&gt;=1,1,IF(F229/F242&gt;=0.75,0.75,IF(F229/F242&gt;=0.5,0.5,IF(F229/F242&gt;=0.25,0.25,0)))))))</f>
        <v xml:space="preserve"> </v>
      </c>
      <c r="G244" s="151"/>
    </row>
    <row r="245" spans="1:7" ht="6.75" customHeight="1">
      <c r="A245" s="166"/>
      <c r="B245" s="167"/>
      <c r="C245" s="167"/>
      <c r="D245" s="168"/>
      <c r="E245" s="167"/>
      <c r="F245" s="169"/>
      <c r="G245" s="170"/>
    </row>
    <row r="246" spans="1:7" s="148" customFormat="1" ht="15">
      <c r="A246" s="142"/>
      <c r="B246" s="143"/>
      <c r="C246" s="143"/>
      <c r="D246" s="144"/>
      <c r="E246" s="145"/>
      <c r="F246" s="146"/>
      <c r="G246" s="147"/>
    </row>
    <row r="247" spans="1:7" s="148" customFormat="1" ht="15">
      <c r="A247" s="155"/>
      <c r="B247" s="40" t="s">
        <v>163</v>
      </c>
      <c r="C247" s="156"/>
      <c r="D247" s="153"/>
      <c r="G247" s="154"/>
    </row>
    <row r="248" spans="1:7" s="161" customFormat="1" ht="12">
      <c r="A248" s="157"/>
      <c r="B248" s="158"/>
      <c r="C248" s="159"/>
      <c r="D248" s="160" t="s">
        <v>162</v>
      </c>
      <c r="F248" s="162"/>
      <c r="G248" s="163"/>
    </row>
    <row r="249" spans="1:7" s="148" customFormat="1" ht="6.75" customHeight="1" thickBot="1">
      <c r="A249" s="155"/>
      <c r="B249" s="132"/>
      <c r="C249" s="156"/>
      <c r="D249" s="164"/>
      <c r="F249" s="134"/>
      <c r="G249" s="154"/>
    </row>
    <row r="250" spans="1:7" ht="13.5" thickBot="1">
      <c r="A250" s="149"/>
      <c r="B250" s="125" t="s">
        <v>19</v>
      </c>
      <c r="E250" s="208" t="s">
        <v>2</v>
      </c>
      <c r="F250" s="53"/>
      <c r="G250" s="151"/>
    </row>
    <row r="251" spans="1:7" ht="6.75" customHeight="1" thickBot="1">
      <c r="A251" s="149"/>
      <c r="F251" s="165"/>
      <c r="G251" s="151"/>
    </row>
    <row r="252" spans="1:7" ht="13.5" thickBot="1">
      <c r="A252" s="149"/>
      <c r="B252" s="125" t="s">
        <v>20</v>
      </c>
      <c r="E252" s="208" t="s">
        <v>2</v>
      </c>
      <c r="F252" s="53"/>
      <c r="G252" s="151"/>
    </row>
    <row r="253" spans="1:7" ht="6.75" customHeight="1" thickBot="1">
      <c r="A253" s="149"/>
      <c r="G253" s="151"/>
    </row>
    <row r="254" spans="1:7" ht="13.5" thickBot="1">
      <c r="A254" s="149"/>
      <c r="C254" s="125" t="s">
        <v>14</v>
      </c>
      <c r="F254" s="131" t="str">
        <f>IF(F252&gt;0,F250/F252,IF(F257&gt;0,F257,"N/A"))</f>
        <v>N/A</v>
      </c>
      <c r="G254" s="151"/>
    </row>
    <row r="255" spans="1:7" ht="6.75" customHeight="1">
      <c r="A255" s="149"/>
      <c r="G255" s="151"/>
    </row>
    <row r="256" spans="1:7" ht="13.5" thickBot="1">
      <c r="A256" s="149"/>
      <c r="B256" s="125" t="s">
        <v>21</v>
      </c>
      <c r="G256" s="151"/>
    </row>
    <row r="257" spans="1:7" ht="13.5" thickBot="1">
      <c r="A257" s="149"/>
      <c r="B257" s="125" t="s">
        <v>22</v>
      </c>
      <c r="E257" s="208" t="s">
        <v>2</v>
      </c>
      <c r="F257" s="14"/>
      <c r="G257" s="151"/>
    </row>
    <row r="258" spans="1:7" ht="6.75" customHeight="1">
      <c r="A258" s="149"/>
      <c r="G258" s="151"/>
    </row>
    <row r="259" spans="1:7" ht="15">
      <c r="A259" s="149"/>
      <c r="B259" s="199"/>
      <c r="C259" s="200"/>
      <c r="D259" s="201"/>
      <c r="G259" s="151"/>
    </row>
    <row r="260" spans="1:7" ht="15">
      <c r="A260" s="149"/>
      <c r="B260" s="202"/>
      <c r="C260" s="203"/>
      <c r="D260" s="204"/>
      <c r="G260" s="151"/>
    </row>
    <row r="261" spans="1:7" ht="15">
      <c r="A261" s="149"/>
      <c r="B261" s="202"/>
      <c r="C261" s="203"/>
      <c r="D261" s="204"/>
      <c r="G261" s="151"/>
    </row>
    <row r="262" spans="1:7" ht="15">
      <c r="A262" s="149"/>
      <c r="B262" s="202"/>
      <c r="C262" s="203"/>
      <c r="D262" s="204"/>
      <c r="G262" s="151"/>
    </row>
    <row r="263" spans="1:7" ht="15">
      <c r="A263" s="149"/>
      <c r="B263" s="202"/>
      <c r="C263" s="203"/>
      <c r="D263" s="204"/>
      <c r="G263" s="151"/>
    </row>
    <row r="264" spans="1:7" ht="15">
      <c r="A264" s="149"/>
      <c r="B264" s="202"/>
      <c r="C264" s="203"/>
      <c r="D264" s="204"/>
      <c r="G264" s="151"/>
    </row>
    <row r="265" spans="1:7" ht="15">
      <c r="A265" s="149"/>
      <c r="B265" s="205"/>
      <c r="C265" s="206"/>
      <c r="D265" s="207"/>
      <c r="G265" s="151"/>
    </row>
    <row r="266" spans="1:7" ht="6.75" customHeight="1" thickBot="1">
      <c r="A266" s="149"/>
      <c r="G266" s="151"/>
    </row>
    <row r="267" spans="1:7" ht="13.5" thickBot="1">
      <c r="A267" s="149"/>
      <c r="B267" s="125" t="s">
        <v>23</v>
      </c>
      <c r="E267" s="208" t="s">
        <v>2</v>
      </c>
      <c r="F267" s="53"/>
      <c r="G267" s="151"/>
    </row>
    <row r="268" spans="1:7" ht="6.75" customHeight="1" thickBot="1">
      <c r="A268" s="149"/>
      <c r="G268" s="151"/>
    </row>
    <row r="269" spans="1:7" ht="13.5" thickBot="1">
      <c r="A269" s="149"/>
      <c r="C269" s="150" t="s">
        <v>16</v>
      </c>
      <c r="F269" s="133" t="str">
        <f>IF(F267=0," ",IF(F257="Yes",1,IF(F257="No",0,IF(F254/F267&gt;=1,1,IF(F254/F267&gt;=0.75,0.75,IF(F254/F267&gt;=0.5,0.5,IF(F254/F267&gt;=0.25,0.25,0)))))))</f>
        <v xml:space="preserve"> </v>
      </c>
      <c r="G269" s="151"/>
    </row>
    <row r="270" spans="1:7" ht="15">
      <c r="A270" s="166"/>
      <c r="B270" s="167"/>
      <c r="C270" s="167"/>
      <c r="D270" s="168"/>
      <c r="E270" s="167"/>
      <c r="F270" s="169"/>
      <c r="G270" s="170"/>
    </row>
  </sheetData>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5 F257 F207 F182 F57 F132 F107 F82 F157 F232 F32">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5" customWidth="1"/>
    <col min="2" max="2" width="2.140625" style="125" customWidth="1"/>
    <col min="3" max="3" width="20.8515625" style="125" customWidth="1"/>
    <col min="4" max="4" width="64.7109375" style="126" customWidth="1"/>
    <col min="5" max="5" width="2.7109375" style="125" customWidth="1"/>
    <col min="6" max="6" width="15.00390625" style="127" bestFit="1" customWidth="1"/>
    <col min="7" max="7" width="3.00390625" style="125" customWidth="1"/>
    <col min="8" max="8" width="3.140625" style="125" customWidth="1"/>
    <col min="9" max="16384" width="10.00390625" style="125" customWidth="1"/>
  </cols>
  <sheetData>
    <row r="1" ht="15">
      <c r="A1" s="124"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San Francisco General Hospital &amp; Trauma Center</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40678</v>
      </c>
      <c r="F4" s="7"/>
    </row>
    <row r="5" spans="1:6" ht="13.5" thickBot="1">
      <c r="A5" s="124"/>
      <c r="D5" s="128" t="s">
        <v>157</v>
      </c>
      <c r="E5" s="208" t="s">
        <v>2</v>
      </c>
      <c r="F5" s="14" t="s">
        <v>229</v>
      </c>
    </row>
    <row r="6" ht="15">
      <c r="A6" s="129" t="s">
        <v>164</v>
      </c>
    </row>
    <row r="8" spans="1:6" s="5" customFormat="1" ht="14.25">
      <c r="A8" s="10" t="s">
        <v>1</v>
      </c>
      <c r="D8" s="11"/>
      <c r="F8" s="7"/>
    </row>
    <row r="9" spans="1:6" s="5" customFormat="1" ht="14.25">
      <c r="A9" s="208" t="s">
        <v>2</v>
      </c>
      <c r="B9" s="13" t="s">
        <v>159</v>
      </c>
      <c r="D9" s="11"/>
      <c r="F9" s="7"/>
    </row>
    <row r="10" spans="1:6" s="5" customFormat="1" ht="15" thickBot="1">
      <c r="A10" s="13" t="s">
        <v>160</v>
      </c>
      <c r="B10" s="13"/>
      <c r="D10" s="11"/>
      <c r="F10" s="7"/>
    </row>
    <row r="11" spans="1:7" ht="13.5" thickBot="1">
      <c r="A11" s="208" t="s">
        <v>2</v>
      </c>
      <c r="B11" s="130"/>
      <c r="C11" s="126" t="s">
        <v>5</v>
      </c>
      <c r="E11" s="126"/>
      <c r="F11" s="126"/>
      <c r="G11" s="126"/>
    </row>
    <row r="12" spans="2:3" ht="15" thickBot="1">
      <c r="B12" s="131"/>
      <c r="C12" s="132" t="s">
        <v>6</v>
      </c>
    </row>
    <row r="13" spans="2:3" ht="15" thickBot="1">
      <c r="B13" s="133"/>
      <c r="C13" s="132" t="s">
        <v>7</v>
      </c>
    </row>
    <row r="14" spans="2:3" ht="14.25">
      <c r="B14" s="134"/>
      <c r="C14" s="132" t="s">
        <v>8</v>
      </c>
    </row>
    <row r="15" spans="1:7" ht="15">
      <c r="A15" s="126"/>
      <c r="B15" s="126"/>
      <c r="C15" s="126"/>
      <c r="E15" s="126"/>
      <c r="F15" s="126"/>
      <c r="G15" s="126"/>
    </row>
    <row r="16" spans="1:7" s="141" customFormat="1" ht="15">
      <c r="A16" s="135" t="s">
        <v>103</v>
      </c>
      <c r="B16" s="136"/>
      <c r="C16" s="136"/>
      <c r="D16" s="137"/>
      <c r="E16" s="138"/>
      <c r="F16" s="139"/>
      <c r="G16" s="140"/>
    </row>
    <row r="17" spans="1:7" s="148" customFormat="1" ht="15.75" thickBot="1">
      <c r="A17" s="142"/>
      <c r="B17" s="143"/>
      <c r="C17" s="143"/>
      <c r="D17" s="144"/>
      <c r="E17" s="145"/>
      <c r="F17" s="146"/>
      <c r="G17" s="147"/>
    </row>
    <row r="18" spans="1:7" ht="13.5" thickBot="1">
      <c r="A18" s="149"/>
      <c r="B18" s="125" t="s">
        <v>10</v>
      </c>
      <c r="C18" s="150"/>
      <c r="E18" s="208" t="s">
        <v>2</v>
      </c>
      <c r="F18" s="186">
        <v>7.015</v>
      </c>
      <c r="G18" s="151"/>
    </row>
    <row r="19" spans="1:7" ht="13.5" thickBot="1">
      <c r="A19" s="149"/>
      <c r="C19" s="150"/>
      <c r="G19" s="151"/>
    </row>
    <row r="20" spans="1:7" ht="13.5" thickBot="1">
      <c r="A20" s="149"/>
      <c r="B20" s="125" t="s">
        <v>11</v>
      </c>
      <c r="C20" s="150"/>
      <c r="E20" s="208" t="s">
        <v>2</v>
      </c>
      <c r="F20" s="186">
        <v>7.015</v>
      </c>
      <c r="G20" s="151"/>
    </row>
    <row r="21" spans="1:7" s="148" customFormat="1" ht="15">
      <c r="A21" s="152"/>
      <c r="B21" s="129"/>
      <c r="C21" s="129"/>
      <c r="D21" s="153"/>
      <c r="F21" s="134"/>
      <c r="G21" s="154"/>
    </row>
    <row r="22" spans="1:7" s="148" customFormat="1" ht="15">
      <c r="A22" s="155"/>
      <c r="B22" s="187" t="s">
        <v>275</v>
      </c>
      <c r="C22" s="156"/>
      <c r="D22" s="153"/>
      <c r="G22" s="154"/>
    </row>
    <row r="23" spans="1:7" s="161" customFormat="1" ht="12">
      <c r="A23" s="157"/>
      <c r="B23" s="158"/>
      <c r="C23" s="159"/>
      <c r="D23" s="160" t="s">
        <v>162</v>
      </c>
      <c r="F23" s="162"/>
      <c r="G23" s="163"/>
    </row>
    <row r="24" spans="1:7" s="148" customFormat="1" ht="6.75" customHeight="1" thickBot="1">
      <c r="A24" s="155"/>
      <c r="B24" s="132"/>
      <c r="C24" s="156"/>
      <c r="D24" s="164"/>
      <c r="F24" s="134"/>
      <c r="G24" s="154"/>
    </row>
    <row r="25" spans="1:7" ht="13.5" thickBot="1">
      <c r="A25" s="149"/>
      <c r="B25" s="125" t="s">
        <v>19</v>
      </c>
      <c r="E25" s="208" t="s">
        <v>2</v>
      </c>
      <c r="F25" s="53"/>
      <c r="G25" s="151"/>
    </row>
    <row r="26" spans="1:7" ht="6.75" customHeight="1" thickBot="1">
      <c r="A26" s="149"/>
      <c r="F26" s="165"/>
      <c r="G26" s="151"/>
    </row>
    <row r="27" spans="1:7" ht="13.5" thickBot="1">
      <c r="A27" s="149"/>
      <c r="B27" s="125" t="s">
        <v>20</v>
      </c>
      <c r="E27" s="208" t="s">
        <v>2</v>
      </c>
      <c r="F27" s="53"/>
      <c r="G27" s="151"/>
    </row>
    <row r="28" spans="1:7" ht="6.75" customHeight="1" thickBot="1">
      <c r="A28" s="149"/>
      <c r="G28" s="151"/>
    </row>
    <row r="29" spans="1:7" ht="13.5" thickBot="1">
      <c r="A29" s="149"/>
      <c r="C29" s="125" t="s">
        <v>14</v>
      </c>
      <c r="F29" s="131" t="str">
        <f>IF(F27&gt;0,F25/F27,IF(F32&gt;0,F32,"N/A"))</f>
        <v>Yes</v>
      </c>
      <c r="G29" s="151"/>
    </row>
    <row r="30" spans="1:7" ht="6.75" customHeight="1">
      <c r="A30" s="149"/>
      <c r="G30" s="151"/>
    </row>
    <row r="31" spans="1:7" ht="13.5" thickBot="1">
      <c r="A31" s="149"/>
      <c r="B31" s="125" t="s">
        <v>21</v>
      </c>
      <c r="G31" s="151"/>
    </row>
    <row r="32" spans="1:7" ht="13.5" thickBot="1">
      <c r="A32" s="149"/>
      <c r="B32" s="125" t="s">
        <v>22</v>
      </c>
      <c r="E32" s="208" t="s">
        <v>2</v>
      </c>
      <c r="F32" s="14" t="s">
        <v>229</v>
      </c>
      <c r="G32" s="151"/>
    </row>
    <row r="33" spans="1:7" ht="6.75" customHeight="1">
      <c r="A33" s="149"/>
      <c r="G33" s="151"/>
    </row>
    <row r="34" spans="1:7" ht="15">
      <c r="A34" s="149"/>
      <c r="B34" s="199" t="s">
        <v>276</v>
      </c>
      <c r="C34" s="200"/>
      <c r="D34" s="201"/>
      <c r="G34" s="151"/>
    </row>
    <row r="35" spans="1:7" ht="15">
      <c r="A35" s="149"/>
      <c r="B35" s="202"/>
      <c r="C35" s="203"/>
      <c r="D35" s="204"/>
      <c r="G35" s="151"/>
    </row>
    <row r="36" spans="1:7" ht="15">
      <c r="A36" s="149"/>
      <c r="B36" s="202"/>
      <c r="C36" s="203"/>
      <c r="D36" s="204"/>
      <c r="G36" s="151"/>
    </row>
    <row r="37" spans="1:7" ht="15">
      <c r="A37" s="149"/>
      <c r="B37" s="202"/>
      <c r="C37" s="203"/>
      <c r="D37" s="204"/>
      <c r="G37" s="151"/>
    </row>
    <row r="38" spans="1:7" ht="15">
      <c r="A38" s="149"/>
      <c r="B38" s="202"/>
      <c r="C38" s="203"/>
      <c r="D38" s="204"/>
      <c r="G38" s="151"/>
    </row>
    <row r="39" spans="1:7" ht="15">
      <c r="A39" s="149"/>
      <c r="B39" s="202"/>
      <c r="C39" s="203"/>
      <c r="D39" s="204"/>
      <c r="G39" s="151"/>
    </row>
    <row r="40" spans="1:7" ht="15">
      <c r="A40" s="149"/>
      <c r="B40" s="205"/>
      <c r="C40" s="206"/>
      <c r="D40" s="207"/>
      <c r="G40" s="151"/>
    </row>
    <row r="41" spans="1:7" ht="6.75" customHeight="1" thickBot="1">
      <c r="A41" s="149"/>
      <c r="G41" s="151"/>
    </row>
    <row r="42" spans="1:7" ht="13.5" thickBot="1">
      <c r="A42" s="149"/>
      <c r="B42" s="125" t="s">
        <v>23</v>
      </c>
      <c r="E42" s="208" t="s">
        <v>2</v>
      </c>
      <c r="F42" s="53" t="s">
        <v>229</v>
      </c>
      <c r="G42" s="151"/>
    </row>
    <row r="43" spans="1:7" ht="6.75" customHeight="1" thickBot="1">
      <c r="A43" s="149"/>
      <c r="G43" s="151"/>
    </row>
    <row r="44" spans="1:7" ht="13.5" thickBot="1">
      <c r="A44" s="149"/>
      <c r="C44" s="150" t="s">
        <v>16</v>
      </c>
      <c r="F44" s="133">
        <f>IF(F42=0," ",IF(F32="Yes",1,IF(F32="No",0,IF(F29/F42&gt;=1,1,IF(F29/F42&gt;=0.75,0.75,IF(F29/F42&gt;=0.5,0.5,IF(F29/F42&gt;=0.25,0.25,0)))))))</f>
        <v>1</v>
      </c>
      <c r="G44" s="151"/>
    </row>
    <row r="45" spans="1:7" ht="6.75" customHeight="1">
      <c r="A45" s="166"/>
      <c r="B45" s="167"/>
      <c r="C45" s="167"/>
      <c r="D45" s="168"/>
      <c r="E45" s="167"/>
      <c r="F45" s="169"/>
      <c r="G45" s="170"/>
    </row>
    <row r="46" spans="1:7" s="148" customFormat="1" ht="15">
      <c r="A46" s="142"/>
      <c r="B46" s="143"/>
      <c r="C46" s="143"/>
      <c r="D46" s="144"/>
      <c r="E46" s="145"/>
      <c r="F46" s="146"/>
      <c r="G46" s="147"/>
    </row>
    <row r="47" spans="1:7" s="148" customFormat="1" ht="15">
      <c r="A47" s="155"/>
      <c r="B47" s="40" t="s">
        <v>161</v>
      </c>
      <c r="C47" s="156"/>
      <c r="D47" s="153"/>
      <c r="G47" s="154"/>
    </row>
    <row r="48" spans="1:7" s="161" customFormat="1" ht="12">
      <c r="A48" s="157"/>
      <c r="B48" s="158"/>
      <c r="C48" s="159"/>
      <c r="D48" s="160" t="s">
        <v>162</v>
      </c>
      <c r="F48" s="162"/>
      <c r="G48" s="163"/>
    </row>
    <row r="49" spans="1:7" s="148" customFormat="1" ht="6.75" customHeight="1" thickBot="1">
      <c r="A49" s="155"/>
      <c r="B49" s="132"/>
      <c r="C49" s="156"/>
      <c r="D49" s="164"/>
      <c r="F49" s="134"/>
      <c r="G49" s="154"/>
    </row>
    <row r="50" spans="1:7" ht="13.5" thickBot="1">
      <c r="A50" s="149"/>
      <c r="B50" s="125" t="s">
        <v>19</v>
      </c>
      <c r="E50" s="208" t="s">
        <v>2</v>
      </c>
      <c r="F50" s="53"/>
      <c r="G50" s="151"/>
    </row>
    <row r="51" spans="1:7" ht="6.75" customHeight="1" thickBot="1">
      <c r="A51" s="149"/>
      <c r="F51" s="165"/>
      <c r="G51" s="151"/>
    </row>
    <row r="52" spans="1:7" ht="13.5" thickBot="1">
      <c r="A52" s="149"/>
      <c r="B52" s="125" t="s">
        <v>20</v>
      </c>
      <c r="E52" s="208" t="s">
        <v>2</v>
      </c>
      <c r="F52" s="53"/>
      <c r="G52" s="151"/>
    </row>
    <row r="53" spans="1:7" ht="6.75" customHeight="1" thickBot="1">
      <c r="A53" s="149"/>
      <c r="G53" s="151"/>
    </row>
    <row r="54" spans="1:7" ht="13.5" thickBot="1">
      <c r="A54" s="149"/>
      <c r="C54" s="125" t="s">
        <v>14</v>
      </c>
      <c r="F54" s="131" t="str">
        <f>IF(F52&gt;0,F50/F52,IF(F57&gt;0,F57,"N/A"))</f>
        <v>N/A</v>
      </c>
      <c r="G54" s="151"/>
    </row>
    <row r="55" spans="1:7" ht="6.75" customHeight="1">
      <c r="A55" s="149"/>
      <c r="G55" s="151"/>
    </row>
    <row r="56" spans="1:7" ht="13.5" thickBot="1">
      <c r="A56" s="149"/>
      <c r="B56" s="125" t="s">
        <v>21</v>
      </c>
      <c r="G56" s="151"/>
    </row>
    <row r="57" spans="1:7" ht="13.5" thickBot="1">
      <c r="A57" s="149"/>
      <c r="B57" s="125" t="s">
        <v>22</v>
      </c>
      <c r="E57" s="208" t="s">
        <v>2</v>
      </c>
      <c r="F57" s="14"/>
      <c r="G57" s="151"/>
    </row>
    <row r="58" spans="1:7" ht="6.75" customHeight="1">
      <c r="A58" s="149"/>
      <c r="G58" s="151"/>
    </row>
    <row r="59" spans="1:7" ht="15">
      <c r="A59" s="149"/>
      <c r="B59" s="199"/>
      <c r="C59" s="200"/>
      <c r="D59" s="201"/>
      <c r="G59" s="151"/>
    </row>
    <row r="60" spans="1:7" ht="15">
      <c r="A60" s="149"/>
      <c r="B60" s="202"/>
      <c r="C60" s="203"/>
      <c r="D60" s="204"/>
      <c r="G60" s="151"/>
    </row>
    <row r="61" spans="1:7" ht="15">
      <c r="A61" s="149"/>
      <c r="B61" s="202"/>
      <c r="C61" s="203"/>
      <c r="D61" s="204"/>
      <c r="G61" s="151"/>
    </row>
    <row r="62" spans="1:7" ht="15">
      <c r="A62" s="149"/>
      <c r="B62" s="202"/>
      <c r="C62" s="203"/>
      <c r="D62" s="204"/>
      <c r="G62" s="151"/>
    </row>
    <row r="63" spans="1:7" ht="15">
      <c r="A63" s="149"/>
      <c r="B63" s="202"/>
      <c r="C63" s="203"/>
      <c r="D63" s="204"/>
      <c r="G63" s="151"/>
    </row>
    <row r="64" spans="1:7" ht="15">
      <c r="A64" s="149"/>
      <c r="B64" s="202"/>
      <c r="C64" s="203"/>
      <c r="D64" s="204"/>
      <c r="G64" s="151"/>
    </row>
    <row r="65" spans="1:7" ht="15">
      <c r="A65" s="149"/>
      <c r="B65" s="205"/>
      <c r="C65" s="206"/>
      <c r="D65" s="207"/>
      <c r="G65" s="151"/>
    </row>
    <row r="66" spans="1:7" ht="6.75" customHeight="1" thickBot="1">
      <c r="A66" s="149"/>
      <c r="G66" s="151"/>
    </row>
    <row r="67" spans="1:7" ht="13.5" thickBot="1">
      <c r="A67" s="149"/>
      <c r="B67" s="125" t="s">
        <v>23</v>
      </c>
      <c r="E67" s="208" t="s">
        <v>2</v>
      </c>
      <c r="F67" s="53"/>
      <c r="G67" s="151"/>
    </row>
    <row r="68" spans="1:7" ht="6.75" customHeight="1" thickBot="1">
      <c r="A68" s="149"/>
      <c r="G68" s="151"/>
    </row>
    <row r="69" spans="1:7" ht="13.5" thickBot="1">
      <c r="A69" s="149"/>
      <c r="C69" s="150" t="s">
        <v>16</v>
      </c>
      <c r="F69" s="133" t="str">
        <f>IF(F67=0," ",IF(F57="Yes",1,IF(F57="No",0,IF(F54/F67&gt;=1,1,IF(F54/F67&gt;=0.75,0.75,IF(F54/F67&gt;=0.5,0.5,IF(F54/F67&gt;=0.25,0.25,0)))))))</f>
        <v xml:space="preserve"> </v>
      </c>
      <c r="G69" s="151"/>
    </row>
    <row r="70" spans="1:7" ht="6.75" customHeight="1">
      <c r="A70" s="166"/>
      <c r="B70" s="167"/>
      <c r="C70" s="167"/>
      <c r="D70" s="168"/>
      <c r="E70" s="167"/>
      <c r="F70" s="169"/>
      <c r="G70" s="170"/>
    </row>
    <row r="71" spans="1:7" s="148" customFormat="1" ht="15">
      <c r="A71" s="142"/>
      <c r="B71" s="143"/>
      <c r="C71" s="143"/>
      <c r="D71" s="144"/>
      <c r="E71" s="145"/>
      <c r="F71" s="146"/>
      <c r="G71" s="147"/>
    </row>
    <row r="72" spans="1:7" s="148" customFormat="1" ht="15">
      <c r="A72" s="155"/>
      <c r="B72" s="40" t="s">
        <v>161</v>
      </c>
      <c r="C72" s="156"/>
      <c r="D72" s="153"/>
      <c r="G72" s="154"/>
    </row>
    <row r="73" spans="1:7" s="161" customFormat="1" ht="12">
      <c r="A73" s="157"/>
      <c r="B73" s="158"/>
      <c r="C73" s="159"/>
      <c r="D73" s="160" t="s">
        <v>162</v>
      </c>
      <c r="F73" s="162"/>
      <c r="G73" s="163"/>
    </row>
    <row r="74" spans="1:7" s="148" customFormat="1" ht="6.75" customHeight="1" thickBot="1">
      <c r="A74" s="155"/>
      <c r="B74" s="132"/>
      <c r="C74" s="156"/>
      <c r="D74" s="164"/>
      <c r="F74" s="134"/>
      <c r="G74" s="154"/>
    </row>
    <row r="75" spans="1:7" ht="13.5" thickBot="1">
      <c r="A75" s="149"/>
      <c r="B75" s="125" t="s">
        <v>19</v>
      </c>
      <c r="E75" s="208" t="s">
        <v>2</v>
      </c>
      <c r="F75" s="53"/>
      <c r="G75" s="151"/>
    </row>
    <row r="76" spans="1:7" ht="6.75" customHeight="1" thickBot="1">
      <c r="A76" s="149"/>
      <c r="F76" s="165"/>
      <c r="G76" s="151"/>
    </row>
    <row r="77" spans="1:7" ht="13.5" thickBot="1">
      <c r="A77" s="149"/>
      <c r="B77" s="125" t="s">
        <v>20</v>
      </c>
      <c r="E77" s="208" t="s">
        <v>2</v>
      </c>
      <c r="F77" s="53"/>
      <c r="G77" s="151"/>
    </row>
    <row r="78" spans="1:7" ht="6.75" customHeight="1" thickBot="1">
      <c r="A78" s="149"/>
      <c r="G78" s="151"/>
    </row>
    <row r="79" spans="1:7" ht="13.5" thickBot="1">
      <c r="A79" s="149"/>
      <c r="C79" s="125" t="s">
        <v>14</v>
      </c>
      <c r="F79" s="131" t="str">
        <f>IF(F77&gt;0,F75/F77,IF(F82&gt;0,F82,"N/A"))</f>
        <v>N/A</v>
      </c>
      <c r="G79" s="151"/>
    </row>
    <row r="80" spans="1:7" ht="6.75" customHeight="1">
      <c r="A80" s="149"/>
      <c r="G80" s="151"/>
    </row>
    <row r="81" spans="1:7" ht="13.5" thickBot="1">
      <c r="A81" s="149"/>
      <c r="B81" s="125" t="s">
        <v>21</v>
      </c>
      <c r="G81" s="151"/>
    </row>
    <row r="82" spans="1:7" ht="13.5" thickBot="1">
      <c r="A82" s="149"/>
      <c r="B82" s="125" t="s">
        <v>22</v>
      </c>
      <c r="E82" s="208" t="s">
        <v>2</v>
      </c>
      <c r="F82" s="14"/>
      <c r="G82" s="151"/>
    </row>
    <row r="83" spans="1:7" ht="6.75" customHeight="1">
      <c r="A83" s="149"/>
      <c r="G83" s="151"/>
    </row>
    <row r="84" spans="1:7" ht="15">
      <c r="A84" s="149"/>
      <c r="B84" s="199"/>
      <c r="C84" s="200"/>
      <c r="D84" s="201"/>
      <c r="G84" s="151"/>
    </row>
    <row r="85" spans="1:7" ht="15">
      <c r="A85" s="149"/>
      <c r="B85" s="202"/>
      <c r="C85" s="203"/>
      <c r="D85" s="204"/>
      <c r="G85" s="151"/>
    </row>
    <row r="86" spans="1:7" ht="15">
      <c r="A86" s="149"/>
      <c r="B86" s="202"/>
      <c r="C86" s="203"/>
      <c r="D86" s="204"/>
      <c r="G86" s="151"/>
    </row>
    <row r="87" spans="1:7" ht="15">
      <c r="A87" s="149"/>
      <c r="B87" s="202"/>
      <c r="C87" s="203"/>
      <c r="D87" s="204"/>
      <c r="G87" s="151"/>
    </row>
    <row r="88" spans="1:7" ht="15">
      <c r="A88" s="149"/>
      <c r="B88" s="202"/>
      <c r="C88" s="203"/>
      <c r="D88" s="204"/>
      <c r="G88" s="151"/>
    </row>
    <row r="89" spans="1:7" ht="15">
      <c r="A89" s="149"/>
      <c r="B89" s="202"/>
      <c r="C89" s="203"/>
      <c r="D89" s="204"/>
      <c r="G89" s="151"/>
    </row>
    <row r="90" spans="1:7" ht="15">
      <c r="A90" s="149"/>
      <c r="B90" s="205"/>
      <c r="C90" s="206"/>
      <c r="D90" s="207"/>
      <c r="G90" s="151"/>
    </row>
    <row r="91" spans="1:7" ht="6.75" customHeight="1" thickBot="1">
      <c r="A91" s="149"/>
      <c r="G91" s="151"/>
    </row>
    <row r="92" spans="1:7" ht="13.5" thickBot="1">
      <c r="A92" s="149"/>
      <c r="B92" s="125" t="s">
        <v>23</v>
      </c>
      <c r="E92" s="208" t="s">
        <v>2</v>
      </c>
      <c r="F92" s="53"/>
      <c r="G92" s="151"/>
    </row>
    <row r="93" spans="1:7" ht="6.75" customHeight="1" thickBot="1">
      <c r="A93" s="149"/>
      <c r="G93" s="151"/>
    </row>
    <row r="94" spans="1:7" ht="13.5" thickBot="1">
      <c r="A94" s="149"/>
      <c r="C94" s="150" t="s">
        <v>16</v>
      </c>
      <c r="F94" s="133" t="str">
        <f>IF(F92=0," ",IF(F82="Yes",1,IF(F82="No",0,IF(F79/F92&gt;=1,1,IF(F79/F92&gt;=0.75,0.75,IF(F79/F92&gt;=0.5,0.5,IF(F79/F92&gt;=0.25,0.25,0)))))))</f>
        <v xml:space="preserve"> </v>
      </c>
      <c r="G94" s="151"/>
    </row>
    <row r="95" spans="1:7" ht="6.75" customHeight="1">
      <c r="A95" s="166"/>
      <c r="B95" s="167"/>
      <c r="C95" s="167"/>
      <c r="D95" s="168"/>
      <c r="E95" s="167"/>
      <c r="F95" s="169"/>
      <c r="G95" s="170"/>
    </row>
    <row r="96" spans="1:7" s="148" customFormat="1" ht="15">
      <c r="A96" s="142"/>
      <c r="B96" s="143"/>
      <c r="C96" s="143"/>
      <c r="D96" s="144"/>
      <c r="E96" s="145"/>
      <c r="F96" s="146"/>
      <c r="G96" s="147"/>
    </row>
    <row r="97" spans="1:7" s="148" customFormat="1" ht="15">
      <c r="A97" s="155"/>
      <c r="B97" s="40" t="s">
        <v>161</v>
      </c>
      <c r="C97" s="156"/>
      <c r="D97" s="153"/>
      <c r="G97" s="154"/>
    </row>
    <row r="98" spans="1:7" s="161" customFormat="1" ht="12">
      <c r="A98" s="157"/>
      <c r="B98" s="158"/>
      <c r="C98" s="159"/>
      <c r="D98" s="160" t="s">
        <v>162</v>
      </c>
      <c r="F98" s="162"/>
      <c r="G98" s="163"/>
    </row>
    <row r="99" spans="1:7" s="148" customFormat="1" ht="6.75" customHeight="1" thickBot="1">
      <c r="A99" s="155"/>
      <c r="B99" s="132"/>
      <c r="C99" s="156"/>
      <c r="D99" s="164"/>
      <c r="F99" s="134"/>
      <c r="G99" s="154"/>
    </row>
    <row r="100" spans="1:7" ht="13.5" thickBot="1">
      <c r="A100" s="149"/>
      <c r="B100" s="125" t="s">
        <v>19</v>
      </c>
      <c r="E100" s="208" t="s">
        <v>2</v>
      </c>
      <c r="F100" s="53"/>
      <c r="G100" s="151"/>
    </row>
    <row r="101" spans="1:7" ht="6.75" customHeight="1" thickBot="1">
      <c r="A101" s="149"/>
      <c r="F101" s="165"/>
      <c r="G101" s="151"/>
    </row>
    <row r="102" spans="1:7" ht="13.5" thickBot="1">
      <c r="A102" s="149"/>
      <c r="B102" s="125" t="s">
        <v>20</v>
      </c>
      <c r="E102" s="208" t="s">
        <v>2</v>
      </c>
      <c r="F102" s="53"/>
      <c r="G102" s="151"/>
    </row>
    <row r="103" spans="1:7" ht="6.75" customHeight="1" thickBot="1">
      <c r="A103" s="149"/>
      <c r="G103" s="151"/>
    </row>
    <row r="104" spans="1:7" ht="13.5" thickBot="1">
      <c r="A104" s="149"/>
      <c r="C104" s="125" t="s">
        <v>14</v>
      </c>
      <c r="F104" s="131" t="str">
        <f>IF(F102&gt;0,F100/F102,IF(F107&gt;0,F107,"N/A"))</f>
        <v>N/A</v>
      </c>
      <c r="G104" s="151"/>
    </row>
    <row r="105" spans="1:7" ht="6.75" customHeight="1">
      <c r="A105" s="149"/>
      <c r="G105" s="151"/>
    </row>
    <row r="106" spans="1:7" ht="13.5" thickBot="1">
      <c r="A106" s="149"/>
      <c r="B106" s="125" t="s">
        <v>21</v>
      </c>
      <c r="G106" s="151"/>
    </row>
    <row r="107" spans="1:7" ht="13.5" thickBot="1">
      <c r="A107" s="149"/>
      <c r="B107" s="125" t="s">
        <v>22</v>
      </c>
      <c r="E107" s="208" t="s">
        <v>2</v>
      </c>
      <c r="F107" s="14"/>
      <c r="G107" s="151"/>
    </row>
    <row r="108" spans="1:7" ht="6.75" customHeight="1">
      <c r="A108" s="149"/>
      <c r="G108" s="151"/>
    </row>
    <row r="109" spans="1:7" ht="15">
      <c r="A109" s="149"/>
      <c r="B109" s="199"/>
      <c r="C109" s="200"/>
      <c r="D109" s="201"/>
      <c r="G109" s="151"/>
    </row>
    <row r="110" spans="1:7" ht="15">
      <c r="A110" s="149"/>
      <c r="B110" s="202"/>
      <c r="C110" s="203"/>
      <c r="D110" s="204"/>
      <c r="G110" s="151"/>
    </row>
    <row r="111" spans="1:7" ht="15">
      <c r="A111" s="149"/>
      <c r="B111" s="202"/>
      <c r="C111" s="203"/>
      <c r="D111" s="204"/>
      <c r="G111" s="151"/>
    </row>
    <row r="112" spans="1:7" ht="15">
      <c r="A112" s="149"/>
      <c r="B112" s="202"/>
      <c r="C112" s="203"/>
      <c r="D112" s="204"/>
      <c r="G112" s="151"/>
    </row>
    <row r="113" spans="1:7" ht="15">
      <c r="A113" s="149"/>
      <c r="B113" s="202"/>
      <c r="C113" s="203"/>
      <c r="D113" s="204"/>
      <c r="G113" s="151"/>
    </row>
    <row r="114" spans="1:7" ht="15">
      <c r="A114" s="149"/>
      <c r="B114" s="202"/>
      <c r="C114" s="203"/>
      <c r="D114" s="204"/>
      <c r="G114" s="151"/>
    </row>
    <row r="115" spans="1:7" ht="15">
      <c r="A115" s="149"/>
      <c r="B115" s="205"/>
      <c r="C115" s="206"/>
      <c r="D115" s="207"/>
      <c r="G115" s="151"/>
    </row>
    <row r="116" spans="1:7" ht="6.75" customHeight="1" thickBot="1">
      <c r="A116" s="149"/>
      <c r="G116" s="151"/>
    </row>
    <row r="117" spans="1:7" ht="13.5" thickBot="1">
      <c r="A117" s="149"/>
      <c r="B117" s="125" t="s">
        <v>23</v>
      </c>
      <c r="E117" s="208" t="s">
        <v>2</v>
      </c>
      <c r="F117" s="53"/>
      <c r="G117" s="151"/>
    </row>
    <row r="118" spans="1:7" ht="6.75" customHeight="1" thickBot="1">
      <c r="A118" s="149"/>
      <c r="G118" s="151"/>
    </row>
    <row r="119" spans="1:7" ht="13.5" thickBot="1">
      <c r="A119" s="149"/>
      <c r="C119" s="150" t="s">
        <v>16</v>
      </c>
      <c r="F119" s="133" t="str">
        <f>IF(F117=0," ",IF(F107="Yes",1,IF(F107="No",0,IF(F104/F117&gt;=1,1,IF(F104/F117&gt;=0.75,0.75,IF(F104/F117&gt;=0.5,0.5,IF(F104/F117&gt;=0.25,0.25,0)))))))</f>
        <v xml:space="preserve"> </v>
      </c>
      <c r="G119" s="151"/>
    </row>
    <row r="120" spans="1:7" ht="6.75" customHeight="1">
      <c r="A120" s="166"/>
      <c r="B120" s="167"/>
      <c r="C120" s="167"/>
      <c r="D120" s="168"/>
      <c r="E120" s="167"/>
      <c r="F120" s="169"/>
      <c r="G120" s="170"/>
    </row>
    <row r="121" spans="1:7" s="148" customFormat="1" ht="15">
      <c r="A121" s="142"/>
      <c r="B121" s="143"/>
      <c r="C121" s="143"/>
      <c r="D121" s="144"/>
      <c r="E121" s="145"/>
      <c r="F121" s="146"/>
      <c r="G121" s="147"/>
    </row>
    <row r="122" spans="1:7" s="148" customFormat="1" ht="15">
      <c r="A122" s="155"/>
      <c r="B122" s="40" t="s">
        <v>161</v>
      </c>
      <c r="C122" s="156"/>
      <c r="D122" s="153"/>
      <c r="G122" s="154"/>
    </row>
    <row r="123" spans="1:7" s="161" customFormat="1" ht="12">
      <c r="A123" s="157"/>
      <c r="B123" s="158"/>
      <c r="C123" s="159"/>
      <c r="D123" s="160" t="s">
        <v>162</v>
      </c>
      <c r="F123" s="162"/>
      <c r="G123" s="163"/>
    </row>
    <row r="124" spans="1:7" s="148" customFormat="1" ht="6.75" customHeight="1" thickBot="1">
      <c r="A124" s="155"/>
      <c r="B124" s="132"/>
      <c r="C124" s="156"/>
      <c r="D124" s="164"/>
      <c r="F124" s="134"/>
      <c r="G124" s="154"/>
    </row>
    <row r="125" spans="1:7" ht="13.5" thickBot="1">
      <c r="A125" s="149"/>
      <c r="B125" s="125" t="s">
        <v>19</v>
      </c>
      <c r="E125" s="208" t="s">
        <v>2</v>
      </c>
      <c r="F125" s="53"/>
      <c r="G125" s="151"/>
    </row>
    <row r="126" spans="1:7" ht="6.75" customHeight="1" thickBot="1">
      <c r="A126" s="149"/>
      <c r="F126" s="165"/>
      <c r="G126" s="151"/>
    </row>
    <row r="127" spans="1:7" ht="13.5" thickBot="1">
      <c r="A127" s="149"/>
      <c r="B127" s="125" t="s">
        <v>20</v>
      </c>
      <c r="E127" s="208" t="s">
        <v>2</v>
      </c>
      <c r="F127" s="53"/>
      <c r="G127" s="151"/>
    </row>
    <row r="128" spans="1:7" ht="6.75" customHeight="1" thickBot="1">
      <c r="A128" s="149"/>
      <c r="G128" s="151"/>
    </row>
    <row r="129" spans="1:7" ht="13.5" thickBot="1">
      <c r="A129" s="149"/>
      <c r="C129" s="125" t="s">
        <v>14</v>
      </c>
      <c r="F129" s="131" t="str">
        <f>IF(F127&gt;0,F125/F127,IF(F132&gt;0,F132,"N/A"))</f>
        <v>N/A</v>
      </c>
      <c r="G129" s="151"/>
    </row>
    <row r="130" spans="1:7" ht="6.75" customHeight="1">
      <c r="A130" s="149"/>
      <c r="G130" s="151"/>
    </row>
    <row r="131" spans="1:7" ht="13.5" thickBot="1">
      <c r="A131" s="149"/>
      <c r="B131" s="125" t="s">
        <v>21</v>
      </c>
      <c r="F131" s="4"/>
      <c r="G131" s="151"/>
    </row>
    <row r="132" spans="1:7" ht="13.5" thickBot="1">
      <c r="A132" s="149"/>
      <c r="B132" s="125" t="s">
        <v>22</v>
      </c>
      <c r="E132" s="208" t="s">
        <v>2</v>
      </c>
      <c r="F132" s="14"/>
      <c r="G132" s="151"/>
    </row>
    <row r="133" spans="1:7" ht="6.75" customHeight="1">
      <c r="A133" s="149"/>
      <c r="G133" s="151"/>
    </row>
    <row r="134" spans="1:7" ht="15">
      <c r="A134" s="149"/>
      <c r="B134" s="199"/>
      <c r="C134" s="200"/>
      <c r="D134" s="201"/>
      <c r="G134" s="151"/>
    </row>
    <row r="135" spans="1:7" ht="15">
      <c r="A135" s="149"/>
      <c r="B135" s="202"/>
      <c r="C135" s="203"/>
      <c r="D135" s="204"/>
      <c r="G135" s="151"/>
    </row>
    <row r="136" spans="1:7" ht="15">
      <c r="A136" s="149"/>
      <c r="B136" s="202"/>
      <c r="C136" s="203"/>
      <c r="D136" s="204"/>
      <c r="G136" s="151"/>
    </row>
    <row r="137" spans="1:7" ht="15">
      <c r="A137" s="149"/>
      <c r="B137" s="202"/>
      <c r="C137" s="203"/>
      <c r="D137" s="204"/>
      <c r="G137" s="151"/>
    </row>
    <row r="138" spans="1:7" ht="15">
      <c r="A138" s="149"/>
      <c r="B138" s="202"/>
      <c r="C138" s="203"/>
      <c r="D138" s="204"/>
      <c r="G138" s="151"/>
    </row>
    <row r="139" spans="1:7" ht="15">
      <c r="A139" s="149"/>
      <c r="B139" s="202"/>
      <c r="C139" s="203"/>
      <c r="D139" s="204"/>
      <c r="G139" s="151"/>
    </row>
    <row r="140" spans="1:7" ht="15">
      <c r="A140" s="149"/>
      <c r="B140" s="205"/>
      <c r="C140" s="206"/>
      <c r="D140" s="207"/>
      <c r="G140" s="151"/>
    </row>
    <row r="141" spans="1:7" ht="6.75" customHeight="1" thickBot="1">
      <c r="A141" s="149"/>
      <c r="G141" s="151"/>
    </row>
    <row r="142" spans="1:7" ht="13.5" thickBot="1">
      <c r="A142" s="149"/>
      <c r="B142" s="125" t="s">
        <v>23</v>
      </c>
      <c r="E142" s="208" t="s">
        <v>2</v>
      </c>
      <c r="F142" s="53"/>
      <c r="G142" s="151"/>
    </row>
    <row r="143" spans="1:7" ht="6.75" customHeight="1" thickBot="1">
      <c r="A143" s="149"/>
      <c r="G143" s="151"/>
    </row>
    <row r="144" spans="1:7" ht="13.5" thickBot="1">
      <c r="A144" s="149"/>
      <c r="C144" s="150" t="s">
        <v>16</v>
      </c>
      <c r="F144" s="133" t="str">
        <f>IF(F142=0," ",IF(F132="Yes",1,IF(F132="No",0,IF(F129/F142&gt;=1,1,IF(F129/F142&gt;=0.75,0.75,IF(F129/F142&gt;=0.5,0.5,IF(F129/F142&gt;=0.25,0.25,0)))))))</f>
        <v xml:space="preserve"> </v>
      </c>
      <c r="G144" s="151"/>
    </row>
    <row r="145" spans="1:7" ht="6.75" customHeight="1">
      <c r="A145" s="166"/>
      <c r="B145" s="167"/>
      <c r="C145" s="167"/>
      <c r="D145" s="168"/>
      <c r="E145" s="167"/>
      <c r="F145" s="169"/>
      <c r="G145" s="170"/>
    </row>
    <row r="146" spans="1:7" s="148" customFormat="1" ht="15">
      <c r="A146" s="142"/>
      <c r="B146" s="143"/>
      <c r="C146" s="143"/>
      <c r="D146" s="144"/>
      <c r="E146" s="145"/>
      <c r="F146" s="146"/>
      <c r="G146" s="147"/>
    </row>
    <row r="147" spans="1:7" s="148" customFormat="1" ht="15">
      <c r="A147" s="155"/>
      <c r="B147" s="40" t="s">
        <v>163</v>
      </c>
      <c r="C147" s="156"/>
      <c r="D147" s="153"/>
      <c r="G147" s="154"/>
    </row>
    <row r="148" spans="1:7" s="161" customFormat="1" ht="12">
      <c r="A148" s="157"/>
      <c r="B148" s="158"/>
      <c r="C148" s="159"/>
      <c r="D148" s="160" t="s">
        <v>162</v>
      </c>
      <c r="F148" s="162"/>
      <c r="G148" s="163"/>
    </row>
    <row r="149" spans="1:7" s="148" customFormat="1" ht="6.75" customHeight="1" thickBot="1">
      <c r="A149" s="155"/>
      <c r="B149" s="132"/>
      <c r="C149" s="156"/>
      <c r="D149" s="164"/>
      <c r="F149" s="134"/>
      <c r="G149" s="154"/>
    </row>
    <row r="150" spans="1:7" ht="13.5" thickBot="1">
      <c r="A150" s="149"/>
      <c r="B150" s="125" t="s">
        <v>19</v>
      </c>
      <c r="E150" s="208" t="s">
        <v>2</v>
      </c>
      <c r="F150" s="53"/>
      <c r="G150" s="151"/>
    </row>
    <row r="151" spans="1:7" ht="6.75" customHeight="1" thickBot="1">
      <c r="A151" s="149"/>
      <c r="F151" s="165"/>
      <c r="G151" s="151"/>
    </row>
    <row r="152" spans="1:7" ht="13.5" thickBot="1">
      <c r="A152" s="149"/>
      <c r="B152" s="125" t="s">
        <v>20</v>
      </c>
      <c r="E152" s="208" t="s">
        <v>2</v>
      </c>
      <c r="F152" s="53"/>
      <c r="G152" s="151"/>
    </row>
    <row r="153" spans="1:7" ht="6.75" customHeight="1" thickBot="1">
      <c r="A153" s="149"/>
      <c r="G153" s="151"/>
    </row>
    <row r="154" spans="1:7" ht="13.5" thickBot="1">
      <c r="A154" s="149"/>
      <c r="C154" s="125" t="s">
        <v>14</v>
      </c>
      <c r="F154" s="131" t="str">
        <f>IF(F152&gt;0,F150/F152,IF(F157&gt;0,F157,"N/A"))</f>
        <v>N/A</v>
      </c>
      <c r="G154" s="151"/>
    </row>
    <row r="155" spans="1:7" ht="6.75" customHeight="1">
      <c r="A155" s="149"/>
      <c r="G155" s="151"/>
    </row>
    <row r="156" spans="1:7" ht="13.5" thickBot="1">
      <c r="A156" s="149"/>
      <c r="B156" s="125" t="s">
        <v>21</v>
      </c>
      <c r="G156" s="151"/>
    </row>
    <row r="157" spans="1:7" ht="13.5" thickBot="1">
      <c r="A157" s="149"/>
      <c r="B157" s="125" t="s">
        <v>22</v>
      </c>
      <c r="E157" s="208" t="s">
        <v>2</v>
      </c>
      <c r="F157" s="14"/>
      <c r="G157" s="151"/>
    </row>
    <row r="158" spans="1:7" ht="6.75" customHeight="1">
      <c r="A158" s="149"/>
      <c r="G158" s="151"/>
    </row>
    <row r="159" spans="1:7" ht="15">
      <c r="A159" s="149"/>
      <c r="B159" s="199"/>
      <c r="C159" s="200"/>
      <c r="D159" s="201"/>
      <c r="G159" s="151"/>
    </row>
    <row r="160" spans="1:7" ht="15">
      <c r="A160" s="149"/>
      <c r="B160" s="202"/>
      <c r="C160" s="203"/>
      <c r="D160" s="204"/>
      <c r="G160" s="151"/>
    </row>
    <row r="161" spans="1:7" ht="15">
      <c r="A161" s="149"/>
      <c r="B161" s="202"/>
      <c r="C161" s="203"/>
      <c r="D161" s="204"/>
      <c r="G161" s="151"/>
    </row>
    <row r="162" spans="1:7" ht="15">
      <c r="A162" s="149"/>
      <c r="B162" s="202"/>
      <c r="C162" s="203"/>
      <c r="D162" s="204"/>
      <c r="G162" s="151"/>
    </row>
    <row r="163" spans="1:7" ht="15">
      <c r="A163" s="149"/>
      <c r="B163" s="202"/>
      <c r="C163" s="203"/>
      <c r="D163" s="204"/>
      <c r="G163" s="151"/>
    </row>
    <row r="164" spans="1:7" ht="15">
      <c r="A164" s="149"/>
      <c r="B164" s="202"/>
      <c r="C164" s="203"/>
      <c r="D164" s="204"/>
      <c r="G164" s="151"/>
    </row>
    <row r="165" spans="1:7" ht="15">
      <c r="A165" s="149"/>
      <c r="B165" s="205"/>
      <c r="C165" s="206"/>
      <c r="D165" s="207"/>
      <c r="G165" s="151"/>
    </row>
    <row r="166" spans="1:7" ht="6.75" customHeight="1" thickBot="1">
      <c r="A166" s="149"/>
      <c r="G166" s="151"/>
    </row>
    <row r="167" spans="1:7" ht="13.5" thickBot="1">
      <c r="A167" s="149"/>
      <c r="B167" s="125" t="s">
        <v>23</v>
      </c>
      <c r="E167" s="208" t="s">
        <v>2</v>
      </c>
      <c r="F167" s="53"/>
      <c r="G167" s="151"/>
    </row>
    <row r="168" spans="1:7" ht="6.75" customHeight="1" thickBot="1">
      <c r="A168" s="149"/>
      <c r="G168" s="151"/>
    </row>
    <row r="169" spans="1:7" ht="13.5" thickBot="1">
      <c r="A169" s="149"/>
      <c r="C169" s="150" t="s">
        <v>16</v>
      </c>
      <c r="F169" s="133" t="str">
        <f>IF(F167=0," ",IF(F157="Yes",1,IF(F157="No",0,IF(F154/F167&gt;=1,1,IF(F154/F167&gt;=0.75,0.75,IF(F154/F167&gt;=0.5,0.5,IF(F154/F167&gt;=0.25,0.25,0)))))))</f>
        <v xml:space="preserve"> </v>
      </c>
      <c r="G169" s="151"/>
    </row>
    <row r="170" spans="1:7" ht="6.75" customHeight="1">
      <c r="A170" s="166"/>
      <c r="B170" s="167"/>
      <c r="C170" s="167"/>
      <c r="D170" s="168"/>
      <c r="E170" s="167"/>
      <c r="F170" s="169"/>
      <c r="G170" s="170"/>
    </row>
    <row r="171" spans="1:7" s="148" customFormat="1" ht="15">
      <c r="A171" s="142"/>
      <c r="B171" s="143"/>
      <c r="C171" s="143"/>
      <c r="D171" s="144"/>
      <c r="E171" s="145"/>
      <c r="F171" s="146"/>
      <c r="G171" s="147"/>
    </row>
    <row r="172" spans="1:7" s="148" customFormat="1" ht="15">
      <c r="A172" s="155"/>
      <c r="B172" s="40" t="s">
        <v>163</v>
      </c>
      <c r="C172" s="156"/>
      <c r="D172" s="153"/>
      <c r="G172" s="154"/>
    </row>
    <row r="173" spans="1:7" s="161" customFormat="1" ht="12">
      <c r="A173" s="157"/>
      <c r="B173" s="158"/>
      <c r="C173" s="159"/>
      <c r="D173" s="160" t="s">
        <v>162</v>
      </c>
      <c r="F173" s="162"/>
      <c r="G173" s="163"/>
    </row>
    <row r="174" spans="1:7" s="148" customFormat="1" ht="6.75" customHeight="1" thickBot="1">
      <c r="A174" s="155"/>
      <c r="B174" s="132"/>
      <c r="C174" s="156"/>
      <c r="D174" s="164"/>
      <c r="F174" s="134"/>
      <c r="G174" s="154"/>
    </row>
    <row r="175" spans="1:7" ht="13.5" thickBot="1">
      <c r="A175" s="149"/>
      <c r="B175" s="125" t="s">
        <v>19</v>
      </c>
      <c r="E175" s="208" t="s">
        <v>2</v>
      </c>
      <c r="F175" s="53"/>
      <c r="G175" s="151"/>
    </row>
    <row r="176" spans="1:7" ht="6.75" customHeight="1" thickBot="1">
      <c r="A176" s="149"/>
      <c r="F176" s="165"/>
      <c r="G176" s="151"/>
    </row>
    <row r="177" spans="1:7" ht="13.5" thickBot="1">
      <c r="A177" s="149"/>
      <c r="B177" s="125" t="s">
        <v>20</v>
      </c>
      <c r="E177" s="208" t="s">
        <v>2</v>
      </c>
      <c r="F177" s="53"/>
      <c r="G177" s="151"/>
    </row>
    <row r="178" spans="1:7" ht="6.75" customHeight="1" thickBot="1">
      <c r="A178" s="149"/>
      <c r="G178" s="151"/>
    </row>
    <row r="179" spans="1:7" ht="13.5" thickBot="1">
      <c r="A179" s="149"/>
      <c r="C179" s="125" t="s">
        <v>14</v>
      </c>
      <c r="F179" s="131" t="str">
        <f>IF(F177&gt;0,F175/F177,IF(F182&gt;0,F182,"N/A"))</f>
        <v>N/A</v>
      </c>
      <c r="G179" s="151"/>
    </row>
    <row r="180" spans="1:7" ht="6.75" customHeight="1">
      <c r="A180" s="149"/>
      <c r="G180" s="151"/>
    </row>
    <row r="181" spans="1:7" ht="13.5" thickBot="1">
      <c r="A181" s="149"/>
      <c r="B181" s="125" t="s">
        <v>21</v>
      </c>
      <c r="G181" s="151"/>
    </row>
    <row r="182" spans="1:7" ht="13.5" thickBot="1">
      <c r="A182" s="149"/>
      <c r="B182" s="125" t="s">
        <v>22</v>
      </c>
      <c r="E182" s="208" t="s">
        <v>2</v>
      </c>
      <c r="F182" s="14"/>
      <c r="G182" s="151"/>
    </row>
    <row r="183" spans="1:7" ht="6.75" customHeight="1">
      <c r="A183" s="149"/>
      <c r="G183" s="151"/>
    </row>
    <row r="184" spans="1:7" ht="15">
      <c r="A184" s="149"/>
      <c r="B184" s="199"/>
      <c r="C184" s="200"/>
      <c r="D184" s="201"/>
      <c r="G184" s="151"/>
    </row>
    <row r="185" spans="1:7" ht="15">
      <c r="A185" s="149"/>
      <c r="B185" s="202"/>
      <c r="C185" s="203"/>
      <c r="D185" s="204"/>
      <c r="G185" s="151"/>
    </row>
    <row r="186" spans="1:7" ht="15">
      <c r="A186" s="149"/>
      <c r="B186" s="202"/>
      <c r="C186" s="203"/>
      <c r="D186" s="204"/>
      <c r="G186" s="151"/>
    </row>
    <row r="187" spans="1:7" ht="15">
      <c r="A187" s="149"/>
      <c r="B187" s="202"/>
      <c r="C187" s="203"/>
      <c r="D187" s="204"/>
      <c r="G187" s="151"/>
    </row>
    <row r="188" spans="1:7" ht="15">
      <c r="A188" s="149"/>
      <c r="B188" s="202"/>
      <c r="C188" s="203"/>
      <c r="D188" s="204"/>
      <c r="G188" s="151"/>
    </row>
    <row r="189" spans="1:7" ht="15">
      <c r="A189" s="149"/>
      <c r="B189" s="202"/>
      <c r="C189" s="203"/>
      <c r="D189" s="204"/>
      <c r="G189" s="151"/>
    </row>
    <row r="190" spans="1:7" ht="15">
      <c r="A190" s="149"/>
      <c r="B190" s="205"/>
      <c r="C190" s="206"/>
      <c r="D190" s="207"/>
      <c r="G190" s="151"/>
    </row>
    <row r="191" spans="1:7" ht="6.75" customHeight="1" thickBot="1">
      <c r="A191" s="149"/>
      <c r="G191" s="151"/>
    </row>
    <row r="192" spans="1:7" ht="13.5" thickBot="1">
      <c r="A192" s="149"/>
      <c r="B192" s="125" t="s">
        <v>23</v>
      </c>
      <c r="E192" s="208" t="s">
        <v>2</v>
      </c>
      <c r="F192" s="53"/>
      <c r="G192" s="151"/>
    </row>
    <row r="193" spans="1:7" ht="6.75" customHeight="1" thickBot="1">
      <c r="A193" s="149"/>
      <c r="G193" s="151"/>
    </row>
    <row r="194" spans="1:7" ht="13.5" thickBot="1">
      <c r="A194" s="149"/>
      <c r="C194" s="150" t="s">
        <v>16</v>
      </c>
      <c r="F194" s="133" t="str">
        <f>IF(F192=0," ",IF(F182="Yes",1,IF(F182="No",0,IF(F179/F192&gt;=1,1,IF(F179/F192&gt;=0.75,0.75,IF(F179/F192&gt;=0.5,0.5,IF(F179/F192&gt;=0.25,0.25,0)))))))</f>
        <v xml:space="preserve"> </v>
      </c>
      <c r="G194" s="151"/>
    </row>
    <row r="195" spans="1:7" ht="6.75" customHeight="1">
      <c r="A195" s="166"/>
      <c r="B195" s="167"/>
      <c r="C195" s="167"/>
      <c r="D195" s="168"/>
      <c r="E195" s="167"/>
      <c r="F195" s="169"/>
      <c r="G195" s="170"/>
    </row>
    <row r="196" spans="1:7" s="148" customFormat="1" ht="15">
      <c r="A196" s="142"/>
      <c r="B196" s="143"/>
      <c r="C196" s="143"/>
      <c r="D196" s="144"/>
      <c r="E196" s="145"/>
      <c r="F196" s="146"/>
      <c r="G196" s="147"/>
    </row>
    <row r="197" spans="1:7" s="148" customFormat="1" ht="15">
      <c r="A197" s="155"/>
      <c r="B197" s="40" t="s">
        <v>163</v>
      </c>
      <c r="C197" s="156"/>
      <c r="D197" s="153"/>
      <c r="G197" s="154"/>
    </row>
    <row r="198" spans="1:7" s="161" customFormat="1" ht="12">
      <c r="A198" s="157"/>
      <c r="B198" s="158"/>
      <c r="C198" s="159"/>
      <c r="D198" s="160" t="s">
        <v>162</v>
      </c>
      <c r="F198" s="162"/>
      <c r="G198" s="163"/>
    </row>
    <row r="199" spans="1:7" s="148" customFormat="1" ht="6.75" customHeight="1" thickBot="1">
      <c r="A199" s="155"/>
      <c r="B199" s="132"/>
      <c r="C199" s="156"/>
      <c r="D199" s="164"/>
      <c r="F199" s="134"/>
      <c r="G199" s="154"/>
    </row>
    <row r="200" spans="1:7" ht="13.5" thickBot="1">
      <c r="A200" s="149"/>
      <c r="B200" s="125" t="s">
        <v>19</v>
      </c>
      <c r="E200" s="208" t="s">
        <v>2</v>
      </c>
      <c r="F200" s="53"/>
      <c r="G200" s="151"/>
    </row>
    <row r="201" spans="1:7" ht="6.75" customHeight="1" thickBot="1">
      <c r="A201" s="149"/>
      <c r="F201" s="165"/>
      <c r="G201" s="151"/>
    </row>
    <row r="202" spans="1:7" ht="13.5" thickBot="1">
      <c r="A202" s="149"/>
      <c r="B202" s="125" t="s">
        <v>20</v>
      </c>
      <c r="E202" s="208" t="s">
        <v>2</v>
      </c>
      <c r="F202" s="53"/>
      <c r="G202" s="151"/>
    </row>
    <row r="203" spans="1:7" ht="6.75" customHeight="1" thickBot="1">
      <c r="A203" s="149"/>
      <c r="G203" s="151"/>
    </row>
    <row r="204" spans="1:7" ht="13.5" thickBot="1">
      <c r="A204" s="149"/>
      <c r="C204" s="125" t="s">
        <v>14</v>
      </c>
      <c r="F204" s="131" t="str">
        <f>IF(F202&gt;0,F200/F202,IF(F207&gt;0,F207,"N/A"))</f>
        <v>N/A</v>
      </c>
      <c r="G204" s="151"/>
    </row>
    <row r="205" spans="1:7" ht="6.75" customHeight="1">
      <c r="A205" s="149"/>
      <c r="G205" s="151"/>
    </row>
    <row r="206" spans="1:7" ht="13.5" thickBot="1">
      <c r="A206" s="149"/>
      <c r="B206" s="125" t="s">
        <v>21</v>
      </c>
      <c r="G206" s="151"/>
    </row>
    <row r="207" spans="1:7" ht="13.5" thickBot="1">
      <c r="A207" s="149"/>
      <c r="B207" s="125" t="s">
        <v>22</v>
      </c>
      <c r="E207" s="208" t="s">
        <v>2</v>
      </c>
      <c r="F207" s="14"/>
      <c r="G207" s="151"/>
    </row>
    <row r="208" spans="1:7" ht="6.75" customHeight="1">
      <c r="A208" s="149"/>
      <c r="G208" s="151"/>
    </row>
    <row r="209" spans="1:7" ht="15">
      <c r="A209" s="149"/>
      <c r="B209" s="199"/>
      <c r="C209" s="200"/>
      <c r="D209" s="201"/>
      <c r="G209" s="151"/>
    </row>
    <row r="210" spans="1:7" ht="15">
      <c r="A210" s="149"/>
      <c r="B210" s="202"/>
      <c r="C210" s="203"/>
      <c r="D210" s="204"/>
      <c r="G210" s="151"/>
    </row>
    <row r="211" spans="1:7" ht="15">
      <c r="A211" s="149"/>
      <c r="B211" s="202"/>
      <c r="C211" s="203"/>
      <c r="D211" s="204"/>
      <c r="G211" s="151"/>
    </row>
    <row r="212" spans="1:7" ht="15">
      <c r="A212" s="149"/>
      <c r="B212" s="202"/>
      <c r="C212" s="203"/>
      <c r="D212" s="204"/>
      <c r="G212" s="151"/>
    </row>
    <row r="213" spans="1:7" ht="15">
      <c r="A213" s="149"/>
      <c r="B213" s="202"/>
      <c r="C213" s="203"/>
      <c r="D213" s="204"/>
      <c r="G213" s="151"/>
    </row>
    <row r="214" spans="1:7" ht="15">
      <c r="A214" s="149"/>
      <c r="B214" s="202"/>
      <c r="C214" s="203"/>
      <c r="D214" s="204"/>
      <c r="G214" s="151"/>
    </row>
    <row r="215" spans="1:7" ht="15">
      <c r="A215" s="149"/>
      <c r="B215" s="205"/>
      <c r="C215" s="206"/>
      <c r="D215" s="207"/>
      <c r="G215" s="151"/>
    </row>
    <row r="216" spans="1:7" ht="6.75" customHeight="1" thickBot="1">
      <c r="A216" s="149"/>
      <c r="G216" s="151"/>
    </row>
    <row r="217" spans="1:7" ht="13.5" thickBot="1">
      <c r="A217" s="149"/>
      <c r="B217" s="125" t="s">
        <v>23</v>
      </c>
      <c r="E217" s="208" t="s">
        <v>2</v>
      </c>
      <c r="F217" s="53"/>
      <c r="G217" s="151"/>
    </row>
    <row r="218" spans="1:7" ht="6.75" customHeight="1" thickBot="1">
      <c r="A218" s="149"/>
      <c r="G218" s="151"/>
    </row>
    <row r="219" spans="1:7" ht="13.5" thickBot="1">
      <c r="A219" s="149"/>
      <c r="C219" s="150" t="s">
        <v>16</v>
      </c>
      <c r="F219" s="133" t="str">
        <f>IF(F217=0," ",IF(F207="Yes",1,IF(F207="No",0,IF(F204/F217&gt;=1,1,IF(F204/F217&gt;=0.75,0.75,IF(F204/F217&gt;=0.5,0.5,IF(F204/F217&gt;=0.25,0.25,0)))))))</f>
        <v xml:space="preserve"> </v>
      </c>
      <c r="G219" s="151"/>
    </row>
    <row r="220" spans="1:7" ht="6.75" customHeight="1">
      <c r="A220" s="166"/>
      <c r="B220" s="167"/>
      <c r="C220" s="167"/>
      <c r="D220" s="168"/>
      <c r="E220" s="167"/>
      <c r="F220" s="169"/>
      <c r="G220" s="170"/>
    </row>
    <row r="221" spans="1:7" s="148" customFormat="1" ht="15">
      <c r="A221" s="142"/>
      <c r="B221" s="143"/>
      <c r="C221" s="143"/>
      <c r="D221" s="144"/>
      <c r="E221" s="145"/>
      <c r="F221" s="146"/>
      <c r="G221" s="147"/>
    </row>
    <row r="222" spans="1:7" s="148" customFormat="1" ht="15">
      <c r="A222" s="155"/>
      <c r="B222" s="40" t="s">
        <v>163</v>
      </c>
      <c r="C222" s="156"/>
      <c r="D222" s="153"/>
      <c r="G222" s="154"/>
    </row>
    <row r="223" spans="1:7" s="161" customFormat="1" ht="12">
      <c r="A223" s="157"/>
      <c r="B223" s="158"/>
      <c r="C223" s="159"/>
      <c r="D223" s="160" t="s">
        <v>162</v>
      </c>
      <c r="F223" s="162"/>
      <c r="G223" s="163"/>
    </row>
    <row r="224" spans="1:7" s="148" customFormat="1" ht="6.75" customHeight="1" thickBot="1">
      <c r="A224" s="155"/>
      <c r="B224" s="132"/>
      <c r="C224" s="156"/>
      <c r="D224" s="164"/>
      <c r="F224" s="134"/>
      <c r="G224" s="154"/>
    </row>
    <row r="225" spans="1:7" ht="13.5" thickBot="1">
      <c r="A225" s="149"/>
      <c r="B225" s="125" t="s">
        <v>19</v>
      </c>
      <c r="E225" s="208" t="s">
        <v>2</v>
      </c>
      <c r="F225" s="53"/>
      <c r="G225" s="151"/>
    </row>
    <row r="226" spans="1:7" ht="6.75" customHeight="1" thickBot="1">
      <c r="A226" s="149"/>
      <c r="F226" s="165"/>
      <c r="G226" s="151"/>
    </row>
    <row r="227" spans="1:7" ht="13.5" thickBot="1">
      <c r="A227" s="149"/>
      <c r="B227" s="125" t="s">
        <v>20</v>
      </c>
      <c r="E227" s="208" t="s">
        <v>2</v>
      </c>
      <c r="F227" s="53"/>
      <c r="G227" s="151"/>
    </row>
    <row r="228" spans="1:7" ht="6.75" customHeight="1" thickBot="1">
      <c r="A228" s="149"/>
      <c r="G228" s="151"/>
    </row>
    <row r="229" spans="1:7" ht="13.5" thickBot="1">
      <c r="A229" s="149"/>
      <c r="C229" s="125" t="s">
        <v>14</v>
      </c>
      <c r="F229" s="131" t="str">
        <f>IF(F227&gt;0,F225/F227,IF(F232&gt;0,F232,"N/A"))</f>
        <v>N/A</v>
      </c>
      <c r="G229" s="151"/>
    </row>
    <row r="230" spans="1:7" ht="6.75" customHeight="1">
      <c r="A230" s="149"/>
      <c r="G230" s="151"/>
    </row>
    <row r="231" spans="1:7" ht="13.5" thickBot="1">
      <c r="A231" s="149"/>
      <c r="B231" s="125" t="s">
        <v>21</v>
      </c>
      <c r="G231" s="151"/>
    </row>
    <row r="232" spans="1:7" ht="13.5" thickBot="1">
      <c r="A232" s="149"/>
      <c r="B232" s="125" t="s">
        <v>22</v>
      </c>
      <c r="E232" s="208" t="s">
        <v>2</v>
      </c>
      <c r="F232" s="14"/>
      <c r="G232" s="151"/>
    </row>
    <row r="233" spans="1:7" ht="6.75" customHeight="1">
      <c r="A233" s="149"/>
      <c r="G233" s="151"/>
    </row>
    <row r="234" spans="1:7" ht="15">
      <c r="A234" s="149"/>
      <c r="B234" s="199"/>
      <c r="C234" s="200"/>
      <c r="D234" s="201"/>
      <c r="G234" s="151"/>
    </row>
    <row r="235" spans="1:7" ht="15">
      <c r="A235" s="149"/>
      <c r="B235" s="202"/>
      <c r="C235" s="203"/>
      <c r="D235" s="204"/>
      <c r="G235" s="151"/>
    </row>
    <row r="236" spans="1:7" ht="15">
      <c r="A236" s="149"/>
      <c r="B236" s="202"/>
      <c r="C236" s="203"/>
      <c r="D236" s="204"/>
      <c r="G236" s="151"/>
    </row>
    <row r="237" spans="1:7" ht="15">
      <c r="A237" s="149"/>
      <c r="B237" s="202"/>
      <c r="C237" s="203"/>
      <c r="D237" s="204"/>
      <c r="G237" s="151"/>
    </row>
    <row r="238" spans="1:7" ht="15">
      <c r="A238" s="149"/>
      <c r="B238" s="202"/>
      <c r="C238" s="203"/>
      <c r="D238" s="204"/>
      <c r="G238" s="151"/>
    </row>
    <row r="239" spans="1:7" ht="15">
      <c r="A239" s="149"/>
      <c r="B239" s="202"/>
      <c r="C239" s="203"/>
      <c r="D239" s="204"/>
      <c r="G239" s="151"/>
    </row>
    <row r="240" spans="1:7" ht="15">
      <c r="A240" s="149"/>
      <c r="B240" s="205"/>
      <c r="C240" s="206"/>
      <c r="D240" s="207"/>
      <c r="G240" s="151"/>
    </row>
    <row r="241" spans="1:7" ht="6.75" customHeight="1" thickBot="1">
      <c r="A241" s="149"/>
      <c r="G241" s="151"/>
    </row>
    <row r="242" spans="1:7" ht="13.5" thickBot="1">
      <c r="A242" s="149"/>
      <c r="B242" s="125" t="s">
        <v>23</v>
      </c>
      <c r="E242" s="208" t="s">
        <v>2</v>
      </c>
      <c r="F242" s="53"/>
      <c r="G242" s="151"/>
    </row>
    <row r="243" spans="1:7" ht="6.75" customHeight="1" thickBot="1">
      <c r="A243" s="149"/>
      <c r="G243" s="151"/>
    </row>
    <row r="244" spans="1:7" ht="13.5" thickBot="1">
      <c r="A244" s="149"/>
      <c r="C244" s="150" t="s">
        <v>16</v>
      </c>
      <c r="F244" s="133" t="str">
        <f>IF(F242=0," ",IF(F232="Yes",1,IF(F232="No",0,IF(F229/F242&gt;=1,1,IF(F229/F242&gt;=0.75,0.75,IF(F229/F242&gt;=0.5,0.5,IF(F229/F242&gt;=0.25,0.25,0)))))))</f>
        <v xml:space="preserve"> </v>
      </c>
      <c r="G244" s="151"/>
    </row>
    <row r="245" spans="1:7" ht="6.75" customHeight="1">
      <c r="A245" s="166"/>
      <c r="B245" s="167"/>
      <c r="C245" s="167"/>
      <c r="D245" s="168"/>
      <c r="E245" s="167"/>
      <c r="F245" s="169"/>
      <c r="G245" s="170"/>
    </row>
    <row r="246" spans="1:7" s="148" customFormat="1" ht="15">
      <c r="A246" s="142"/>
      <c r="B246" s="143"/>
      <c r="C246" s="143"/>
      <c r="D246" s="144"/>
      <c r="E246" s="145"/>
      <c r="F246" s="146"/>
      <c r="G246" s="147"/>
    </row>
    <row r="247" spans="1:7" s="148" customFormat="1" ht="15">
      <c r="A247" s="155"/>
      <c r="B247" s="40" t="s">
        <v>163</v>
      </c>
      <c r="C247" s="156"/>
      <c r="D247" s="153"/>
      <c r="G247" s="154"/>
    </row>
    <row r="248" spans="1:7" s="161" customFormat="1" ht="12">
      <c r="A248" s="157"/>
      <c r="B248" s="158"/>
      <c r="C248" s="159"/>
      <c r="D248" s="160" t="s">
        <v>162</v>
      </c>
      <c r="F248" s="162"/>
      <c r="G248" s="163"/>
    </row>
    <row r="249" spans="1:7" s="148" customFormat="1" ht="6.75" customHeight="1" thickBot="1">
      <c r="A249" s="155"/>
      <c r="B249" s="132"/>
      <c r="C249" s="156"/>
      <c r="D249" s="164"/>
      <c r="F249" s="134"/>
      <c r="G249" s="154"/>
    </row>
    <row r="250" spans="1:7" ht="13.5" thickBot="1">
      <c r="A250" s="149"/>
      <c r="B250" s="125" t="s">
        <v>19</v>
      </c>
      <c r="C250" s="2"/>
      <c r="E250" s="208" t="s">
        <v>2</v>
      </c>
      <c r="F250" s="53"/>
      <c r="G250" s="151"/>
    </row>
    <row r="251" spans="1:7" ht="6.75" customHeight="1" thickBot="1">
      <c r="A251" s="149"/>
      <c r="F251" s="165"/>
      <c r="G251" s="151"/>
    </row>
    <row r="252" spans="1:7" ht="13.5" thickBot="1">
      <c r="A252" s="149"/>
      <c r="B252" s="125" t="s">
        <v>20</v>
      </c>
      <c r="E252" s="208" t="s">
        <v>2</v>
      </c>
      <c r="F252" s="53"/>
      <c r="G252" s="151"/>
    </row>
    <row r="253" spans="1:7" ht="6.75" customHeight="1" thickBot="1">
      <c r="A253" s="149"/>
      <c r="G253" s="151"/>
    </row>
    <row r="254" spans="1:7" ht="13.5" thickBot="1">
      <c r="A254" s="149"/>
      <c r="C254" s="125" t="s">
        <v>14</v>
      </c>
      <c r="F254" s="131" t="str">
        <f>IF(F252&gt;0,F250/F252,IF(F257&gt;0,F257,"N/A"))</f>
        <v>N/A</v>
      </c>
      <c r="G254" s="151"/>
    </row>
    <row r="255" spans="1:7" ht="6.75" customHeight="1">
      <c r="A255" s="149"/>
      <c r="G255" s="151"/>
    </row>
    <row r="256" spans="1:7" ht="13.5" thickBot="1">
      <c r="A256" s="149"/>
      <c r="B256" s="125" t="s">
        <v>21</v>
      </c>
      <c r="G256" s="151"/>
    </row>
    <row r="257" spans="1:7" ht="13.5" thickBot="1">
      <c r="A257" s="149"/>
      <c r="B257" s="125" t="s">
        <v>22</v>
      </c>
      <c r="E257" s="208" t="s">
        <v>2</v>
      </c>
      <c r="F257" s="14"/>
      <c r="G257" s="151"/>
    </row>
    <row r="258" spans="1:7" ht="6.75" customHeight="1">
      <c r="A258" s="149"/>
      <c r="G258" s="151"/>
    </row>
    <row r="259" spans="1:7" ht="15">
      <c r="A259" s="149"/>
      <c r="B259" s="199"/>
      <c r="C259" s="200"/>
      <c r="D259" s="201"/>
      <c r="G259" s="151"/>
    </row>
    <row r="260" spans="1:7" ht="15">
      <c r="A260" s="149"/>
      <c r="B260" s="202"/>
      <c r="C260" s="203"/>
      <c r="D260" s="204"/>
      <c r="G260" s="151"/>
    </row>
    <row r="261" spans="1:7" ht="15">
      <c r="A261" s="149"/>
      <c r="B261" s="202"/>
      <c r="C261" s="203"/>
      <c r="D261" s="204"/>
      <c r="G261" s="151"/>
    </row>
    <row r="262" spans="1:7" ht="15">
      <c r="A262" s="149"/>
      <c r="B262" s="202"/>
      <c r="C262" s="203"/>
      <c r="D262" s="204"/>
      <c r="G262" s="151"/>
    </row>
    <row r="263" spans="1:7" ht="15">
      <c r="A263" s="149"/>
      <c r="B263" s="202"/>
      <c r="C263" s="203"/>
      <c r="D263" s="204"/>
      <c r="G263" s="151"/>
    </row>
    <row r="264" spans="1:7" ht="15">
      <c r="A264" s="149"/>
      <c r="B264" s="202"/>
      <c r="C264" s="203"/>
      <c r="D264" s="204"/>
      <c r="G264" s="151"/>
    </row>
    <row r="265" spans="1:7" ht="15">
      <c r="A265" s="149"/>
      <c r="B265" s="205"/>
      <c r="C265" s="206"/>
      <c r="D265" s="207"/>
      <c r="G265" s="151"/>
    </row>
    <row r="266" spans="1:7" ht="6.75" customHeight="1" thickBot="1">
      <c r="A266" s="149"/>
      <c r="G266" s="151"/>
    </row>
    <row r="267" spans="1:7" ht="13.5" thickBot="1">
      <c r="A267" s="149"/>
      <c r="B267" s="125" t="s">
        <v>23</v>
      </c>
      <c r="E267" s="208" t="s">
        <v>2</v>
      </c>
      <c r="F267" s="53"/>
      <c r="G267" s="151"/>
    </row>
    <row r="268" spans="1:7" ht="6.75" customHeight="1" thickBot="1">
      <c r="A268" s="149"/>
      <c r="G268" s="151"/>
    </row>
    <row r="269" spans="1:7" ht="13.5" thickBot="1">
      <c r="A269" s="149"/>
      <c r="C269" s="150" t="s">
        <v>16</v>
      </c>
      <c r="F269" s="133" t="str">
        <f>IF(F267=0," ",IF(F257="Yes",1,IF(F257="No",0,IF(F254/F267&gt;=1,1,IF(F254/F267&gt;=0.75,0.75,IF(F254/F267&gt;=0.5,0.5,IF(F254/F267&gt;=0.25,0.25,0)))))))</f>
        <v xml:space="preserve"> </v>
      </c>
      <c r="G269" s="151"/>
    </row>
    <row r="270" spans="1:7" ht="15">
      <c r="A270" s="166"/>
      <c r="B270" s="167"/>
      <c r="C270" s="167"/>
      <c r="D270" s="168"/>
      <c r="E270" s="167"/>
      <c r="F270" s="169"/>
      <c r="G270" s="170"/>
    </row>
  </sheetData>
  <mergeCells count="10">
    <mergeCell ref="B259:D265"/>
    <mergeCell ref="B34:D40"/>
    <mergeCell ref="B59:D65"/>
    <mergeCell ref="B84:D90"/>
    <mergeCell ref="B109:D115"/>
    <mergeCell ref="B134:D140"/>
    <mergeCell ref="B159:D1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Abstract"><![CDATA[Semi-Annual Report for Payment
DPH systems are required to submit two semi-annual reports in order to receive payments from the Department of Health Care Services (DHCS), demonstrating progress measured by category-specific metrics. The reports include the incentive payment amount being requested for the progress achieved in accordance to the payment mechanics defined in the STCs.  
The reports are due as indicated below after the end of each six-month reporting period:
• Reporting period of July 1 through December 31.  DPH systems are required to submit the report and request for payment to DHCS by March 31, with payment occurring by April 30.
• Reporting period of January 1 through June 30.  DPH systems are required to submit the report and request for payment to DHCS by September 30, with payment occurring by October 31. 
DHCS is responsible for reviewing the reports and determining the payment amounts based on the progress.  DHCS reviews the reports from a clinical quality and outcomes perspective, identifying systematic challenges and opportunities for quality improvement.  In addition, DHCS staff review the milestone achievement and determine the appropriate payment amounts based on the payment mechanic protocols laid out in the STCs.  
DY6 had an expedited reporting and payment schedule; DPH systems submitted the DY6 semi-annual reports to DHCS on March 2, 2011 and May 15, 2011.   The next report due is for the achievement of a DPH system’s DY 7 milestones for the period of July 1, 2011 through December 31, 2011.  The report and request for payment is due by March 31, 2012, with payments occurring by April 30, 2012.]]></LongProp>
</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D21CB0-2906-4FF0-B2B5-64A5B1F65C4D}"/>
</file>

<file path=customXml/itemProps2.xml><?xml version="1.0" encoding="utf-8"?>
<ds:datastoreItem xmlns:ds="http://schemas.openxmlformats.org/officeDocument/2006/customXml" ds:itemID="{3AB26520-DA7E-43E4-A8A3-1DCC21D40C96}">
  <ds:schemaRefs>
    <ds:schemaRef ds:uri="http://schemas.microsoft.com/sharepoint/v3/contenttype/forms"/>
  </ds:schemaRefs>
</ds:datastoreItem>
</file>

<file path=customXml/itemProps3.xml><?xml version="1.0" encoding="utf-8"?>
<ds:datastoreItem xmlns:ds="http://schemas.openxmlformats.org/officeDocument/2006/customXml" ds:itemID="{4AA1306C-AAA0-4963-B5EB-A295F8566678}">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90AACA8E-B766-4BC8-B975-FB88AFD1934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EF99C2FF-69DD-4B3C-8670-F3567BB38B2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6 Year-End Report</dc:title>
  <dc:subject/>
  <dc:creator>MFSchoenberg</dc:creator>
  <cp:keywords>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cp:keywords>
  <dc:description/>
  <cp:lastModifiedBy>westj</cp:lastModifiedBy>
  <cp:lastPrinted>2011-05-09T21:16:58Z</cp:lastPrinted>
  <dcterms:created xsi:type="dcterms:W3CDTF">2011-04-27T21:00:50Z</dcterms:created>
  <dcterms:modified xsi:type="dcterms:W3CDTF">2020-11-11T02:20:49Z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317200.000000000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DHCSDOC-2129867196-565</vt:lpwstr>
  </property>
  <property fmtid="{D5CDD505-2E9C-101B-9397-08002B2CF9AE}" pid="14" name="_dlc_DocIdItemGuid">
    <vt:lpwstr>0a72f9a8-62cb-4ea1-9eff-2c9f100de44d</vt:lpwstr>
  </property>
  <property fmtid="{D5CDD505-2E9C-101B-9397-08002B2CF9AE}" pid="15" name="_dlc_DocIdUrl">
    <vt:lpwstr>http://dhcs2016prod:88/provgovpart/_layouts/15/DocIdRedir.aspx?ID=DHCSDOC-2129867196-565, DHCSDOC-2129867196-565</vt:lpwstr>
  </property>
  <property fmtid="{D5CDD505-2E9C-101B-9397-08002B2CF9AE}" pid="16" name="ContentTypeId">
    <vt:lpwstr>0x0101000DD778A44A894D44A57135C48A267F0A</vt:lpwstr>
  </property>
</Properties>
</file>