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CSD_BL/MHSA-Fiscal-Oversight/"/>
    </mc:Choice>
  </mc:AlternateContent>
  <bookViews>
    <workbookView xWindow="0" yWindow="0" windowWidth="19200" windowHeight="10860"/>
  </bookViews>
  <sheets>
    <sheet name="PR Max FY 2018-19"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2018-19'!$A$1:$K$68</definedName>
    <definedName name="_xlnm.Print_Titles" localSheetId="0">'PR Max FY 2018-19'!$9:$9</definedName>
    <definedName name="TitleRegion1.a9.k68">Table1[#All]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9" l="1"/>
  <c r="H11" i="19" s="1"/>
  <c r="J11" i="19" s="1"/>
  <c r="G12" i="19"/>
  <c r="H12" i="19" s="1"/>
  <c r="J12" i="19" s="1"/>
  <c r="G13" i="19"/>
  <c r="H13" i="19" s="1"/>
  <c r="J13" i="19" s="1"/>
  <c r="G14" i="19"/>
  <c r="H14" i="19" s="1"/>
  <c r="J14" i="19" s="1"/>
  <c r="G15" i="19"/>
  <c r="H15" i="19" s="1"/>
  <c r="J15" i="19" s="1"/>
  <c r="G16" i="19"/>
  <c r="H16" i="19" s="1"/>
  <c r="J16" i="19" s="1"/>
  <c r="G17" i="19"/>
  <c r="H17" i="19" s="1"/>
  <c r="J17" i="19" s="1"/>
  <c r="G18" i="19"/>
  <c r="H18" i="19" s="1"/>
  <c r="J18" i="19" s="1"/>
  <c r="G19" i="19"/>
  <c r="H19" i="19" s="1"/>
  <c r="J19" i="19" s="1"/>
  <c r="G20" i="19"/>
  <c r="H20" i="19" s="1"/>
  <c r="J20" i="19" s="1"/>
  <c r="G21" i="19"/>
  <c r="H21" i="19" s="1"/>
  <c r="J21" i="19" s="1"/>
  <c r="G22" i="19"/>
  <c r="H22" i="19" s="1"/>
  <c r="J22" i="19" s="1"/>
  <c r="G23" i="19"/>
  <c r="H23" i="19" s="1"/>
  <c r="J23" i="19" s="1"/>
  <c r="G24" i="19"/>
  <c r="H24" i="19" s="1"/>
  <c r="J24" i="19" s="1"/>
  <c r="G25" i="19"/>
  <c r="H25" i="19" s="1"/>
  <c r="J25" i="19" s="1"/>
  <c r="G26" i="19"/>
  <c r="H26" i="19" s="1"/>
  <c r="J26" i="19" s="1"/>
  <c r="G27" i="19"/>
  <c r="H27" i="19" s="1"/>
  <c r="J27" i="19" s="1"/>
  <c r="G28" i="19"/>
  <c r="H28" i="19" s="1"/>
  <c r="J28" i="19" s="1"/>
  <c r="G29" i="19"/>
  <c r="H29" i="19" s="1"/>
  <c r="J29" i="19" s="1"/>
  <c r="G30" i="19"/>
  <c r="H30" i="19" s="1"/>
  <c r="J30" i="19" s="1"/>
  <c r="G31" i="19"/>
  <c r="H31" i="19" s="1"/>
  <c r="J31" i="19" s="1"/>
  <c r="G32" i="19"/>
  <c r="H32" i="19" s="1"/>
  <c r="J32" i="19" s="1"/>
  <c r="G33" i="19"/>
  <c r="H33" i="19" s="1"/>
  <c r="J33" i="19" s="1"/>
  <c r="G34" i="19"/>
  <c r="H34" i="19" s="1"/>
  <c r="J34" i="19" s="1"/>
  <c r="G35" i="19"/>
  <c r="H35" i="19" s="1"/>
  <c r="J35" i="19" s="1"/>
  <c r="G36" i="19"/>
  <c r="H36" i="19" s="1"/>
  <c r="J36" i="19" s="1"/>
  <c r="G37" i="19"/>
  <c r="H37" i="19" s="1"/>
  <c r="J37" i="19" s="1"/>
  <c r="G38" i="19"/>
  <c r="H38" i="19" s="1"/>
  <c r="J38" i="19" s="1"/>
  <c r="G39" i="19"/>
  <c r="H39" i="19" s="1"/>
  <c r="J39" i="19" s="1"/>
  <c r="G40" i="19"/>
  <c r="H40" i="19" s="1"/>
  <c r="J40" i="19" s="1"/>
  <c r="G41" i="19"/>
  <c r="H41" i="19" s="1"/>
  <c r="J41" i="19" s="1"/>
  <c r="G42" i="19"/>
  <c r="H42" i="19" s="1"/>
  <c r="J42" i="19" s="1"/>
  <c r="G43" i="19"/>
  <c r="H43" i="19" s="1"/>
  <c r="J43" i="19" s="1"/>
  <c r="G44" i="19"/>
  <c r="H44" i="19" s="1"/>
  <c r="J44" i="19" s="1"/>
  <c r="G45" i="19"/>
  <c r="H45" i="19" s="1"/>
  <c r="J45" i="19" s="1"/>
  <c r="G46" i="19"/>
  <c r="H46" i="19" s="1"/>
  <c r="J46" i="19" s="1"/>
  <c r="G47" i="19"/>
  <c r="H47" i="19" s="1"/>
  <c r="J47" i="19" s="1"/>
  <c r="G48" i="19"/>
  <c r="H48" i="19" s="1"/>
  <c r="J48" i="19" s="1"/>
  <c r="G49" i="19"/>
  <c r="H49" i="19" s="1"/>
  <c r="J49" i="19" s="1"/>
  <c r="G50" i="19"/>
  <c r="H50" i="19" s="1"/>
  <c r="J50" i="19" s="1"/>
  <c r="G51" i="19"/>
  <c r="H51" i="19" s="1"/>
  <c r="J51" i="19" s="1"/>
  <c r="G52" i="19"/>
  <c r="H52" i="19" s="1"/>
  <c r="J52" i="19" s="1"/>
  <c r="G53" i="19"/>
  <c r="H53" i="19" s="1"/>
  <c r="J53" i="19" s="1"/>
  <c r="G54" i="19"/>
  <c r="H54" i="19" s="1"/>
  <c r="J54" i="19" s="1"/>
  <c r="G55" i="19"/>
  <c r="H55" i="19" s="1"/>
  <c r="J55" i="19" s="1"/>
  <c r="G56" i="19"/>
  <c r="H56" i="19" s="1"/>
  <c r="J56" i="19" s="1"/>
  <c r="G57" i="19"/>
  <c r="H57" i="19" s="1"/>
  <c r="J57" i="19" s="1"/>
  <c r="G58" i="19"/>
  <c r="H58" i="19" s="1"/>
  <c r="J58" i="19" s="1"/>
  <c r="G59" i="19"/>
  <c r="H59" i="19" s="1"/>
  <c r="J59" i="19" s="1"/>
  <c r="G60" i="19"/>
  <c r="H60" i="19" s="1"/>
  <c r="J60" i="19" s="1"/>
  <c r="G61" i="19"/>
  <c r="H61" i="19" s="1"/>
  <c r="J61" i="19" s="1"/>
  <c r="G62" i="19"/>
  <c r="H62" i="19" s="1"/>
  <c r="J62" i="19" s="1"/>
  <c r="G63" i="19"/>
  <c r="H63" i="19" s="1"/>
  <c r="J63" i="19" s="1"/>
  <c r="G64" i="19"/>
  <c r="H64" i="19" s="1"/>
  <c r="J64" i="19" s="1"/>
  <c r="G65" i="19"/>
  <c r="H65" i="19" s="1"/>
  <c r="J65" i="19" s="1"/>
  <c r="G66" i="19"/>
  <c r="H66" i="19" s="1"/>
  <c r="J66" i="19" s="1"/>
  <c r="G67" i="19"/>
  <c r="H67" i="19" s="1"/>
  <c r="J67" i="19" s="1"/>
  <c r="G68" i="19"/>
  <c r="H68" i="19" s="1"/>
  <c r="J68" i="19" s="1"/>
  <c r="G10" i="19"/>
  <c r="H10" i="19" s="1"/>
  <c r="J10" i="19" s="1"/>
  <c r="K10" i="19" l="1"/>
  <c r="K11" i="19" l="1"/>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alcChain>
</file>

<file path=xl/sharedStrings.xml><?xml version="1.0" encoding="utf-8"?>
<sst xmlns="http://schemas.openxmlformats.org/spreadsheetml/2006/main" count="91" uniqueCount="91">
  <si>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</si>
  <si>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</si>
  <si>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</si>
  <si>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</si>
  <si>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</si>
  <si>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</si>
  <si>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</si>
  <si>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</si>
  <si>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</si>
  <si>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</si>
  <si>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</si>
  <si>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</si>
  <si>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</si>
  <si>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</si>
  <si>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</si>
  <si>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</si>
  <si>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</si>
  <si>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</si>
  <si>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</si>
  <si>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</si>
  <si>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</si>
  <si>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</si>
  <si>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</si>
  <si>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</si>
  <si>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</si>
  <si>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</si>
  <si>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</si>
  <si>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</si>
  <si>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</si>
  <si>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</si>
  <si>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</si>
  <si>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</si>
  <si>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</si>
  <si>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</si>
  <si>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</si>
  <si>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</si>
  <si>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</si>
  <si>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</si>
  <si>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</si>
  <si>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</si>
  <si>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</si>
  <si>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</si>
  <si>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</si>
  <si>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</si>
  <si>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</si>
  <si>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</si>
  <si>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</si>
  <si>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</si>
  <si>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</si>
  <si>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</si>
  <si>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</si>
  <si>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</si>
  <si>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</si>
  <si>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</si>
  <si>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</si>
  <si>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</si>
  <si>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</si>
  <si>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</si>
  <si>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</si>
  <si>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</si>
  <si>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</si>
  <si>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</si>
  <si>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</si>
  <si>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</si>
  <si>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2015-16 Funds Distributed by SCO</t>
  </si>
  <si>
    <t>FY 2016-17 Funds Distributed by SCO</t>
  </si>
  <si>
    <t>FY 2017-18 Funds Distributed by SCO</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</si>
  <si>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</si>
  <si>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</si>
  <si>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</si>
  <si>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</si>
  <si>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</si>
  <si>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</si>
  <si>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</si>
  <si>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</si>
  <si>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</si>
  <si>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</si>
  <si>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</si>
  <si>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Reference: 9 CCR § 3420.30</t>
  </si>
  <si>
    <r>
      <t>Total</t>
    </r>
    <r>
      <rPr>
        <b/>
        <vertAlign val="superscript"/>
        <sz val="12"/>
        <color theme="1"/>
        <rFont val="Arial"/>
        <family val="2"/>
      </rPr>
      <t>1</t>
    </r>
  </si>
  <si>
    <t>FY 2018-19 Funds Distributed by SCO</t>
  </si>
  <si>
    <t>Fiscal Year: 2020-21</t>
  </si>
  <si>
    <t>FY 2019-20 Funds Distributed by SCO</t>
  </si>
  <si>
    <t>I</t>
  </si>
  <si>
    <r>
      <t>FY 2019-20 Reallocated CSS</t>
    </r>
    <r>
      <rPr>
        <b/>
        <vertAlign val="superscript"/>
        <sz val="12"/>
        <color theme="1"/>
        <rFont val="Arial"/>
        <family val="2"/>
      </rPr>
      <t>2</t>
    </r>
  </si>
  <si>
    <t>J = (H+I) / 5</t>
  </si>
  <si>
    <t>K = J x 33%</t>
  </si>
  <si>
    <r>
      <rPr>
        <vertAlign val="superscript"/>
        <sz val="12"/>
        <color theme="1"/>
        <rFont val="Arial"/>
        <family val="2"/>
      </rPr>
      <t>2</t>
    </r>
    <r>
      <rPr>
        <sz val="12"/>
        <color theme="1"/>
        <rFont val="Arial"/>
        <family val="2"/>
      </rPr>
      <t>Reallocated CSS funds are available on DHCS's MHSA Fiscal website:</t>
    </r>
  </si>
  <si>
    <r>
      <rPr>
        <vertAlign val="superscript"/>
        <sz val="12"/>
        <color theme="1"/>
        <rFont val="Arial"/>
        <family val="2"/>
      </rPr>
      <t>1</t>
    </r>
    <r>
      <rPr>
        <sz val="12"/>
        <color theme="1"/>
        <rFont val="Arial"/>
        <family val="2"/>
      </rPr>
      <t>Funds distributed by the SCO will include actual distributions to counties made from July through June of each fiscal year and can be found on the SCO's website:</t>
    </r>
  </si>
  <si>
    <t>Monthly Mental Health Service Fund (ca.gov)</t>
  </si>
  <si>
    <t>MHSA Fiscal Oversight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</si>
</sst>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7" fillId="0" borderId="0" applyNumberFormat="0" applyFill="0" applyBorder="0" applyAlignment="0" applyProtection="0"/>
  </cellStyleXfs>
  <cellXfs count="24">
    <xf numFmtId="0" fontId="0" fillId="0" borderId="0" xfId="0"/>
    <xf numFmtId="0" fontId="3" fillId="0" borderId="0" xfId="0" applyFont="1"/>
    <xf numFmtId="0" fontId="4" fillId="0" borderId="0" xfId="0" applyFont="1" applyAlignment="1"/>
    <xf numFmtId="0" fontId="3" fillId="0" borderId="0" xfId="0" applyFont="1" applyAlignment="1">
      <alignment wrapText="1"/>
    </xf>
    <xf numFmtId="43" fontId="3" fillId="0" borderId="0" xfId="0" applyNumberFormat="1" applyFont="1"/>
    <xf numFmtId="0" fontId="4" fillId="0" borderId="0" xfId="0" applyFont="1" applyAlignment="1">
      <alignment wrapText="1"/>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 fillId="0" borderId="0" xfId="0" applyFont="1" applyAlignment="1" applyProtection="1">
      <alignment wrapText="1"/>
      <protection locked="0"/>
    </xf>
    <xf numFmtId="0" fontId="4" fillId="0" borderId="4"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Border="1" applyProtection="1">
      <protection locked="0"/>
    </xf>
    <xf numFmtId="43" fontId="3" fillId="0" borderId="1" xfId="2" applyFont="1" applyBorder="1" applyProtection="1">
      <protection locked="0"/>
    </xf>
    <xf numFmtId="43" fontId="3" fillId="0" borderId="1" xfId="0" applyNumberFormat="1" applyFont="1" applyBorder="1" applyProtection="1">
      <protection locked="0"/>
    </xf>
    <xf numFmtId="43" fontId="3" fillId="0" borderId="3" xfId="0" applyNumberFormat="1" applyFont="1" applyBorder="1" applyProtection="1">
      <protection locked="0"/>
    </xf>
    <xf numFmtId="43" fontId="3" fillId="0" borderId="0" xfId="2" applyFont="1" applyProtection="1">
      <protection locked="0"/>
    </xf>
    <xf numFmtId="0" fontId="3" fillId="0" borderId="0" xfId="0" applyFont="1" applyProtection="1">
      <protection locked="0"/>
    </xf>
    <xf numFmtId="0" fontId="3" fillId="0" borderId="5" xfId="0" applyFont="1" applyBorder="1" applyProtection="1">
      <protection locked="0"/>
    </xf>
    <xf numFmtId="43" fontId="3" fillId="0" borderId="6" xfId="2" applyFont="1" applyBorder="1" applyProtection="1">
      <protection locked="0"/>
    </xf>
    <xf numFmtId="43" fontId="3" fillId="0" borderId="6" xfId="0" applyNumberFormat="1" applyFont="1" applyBorder="1" applyProtection="1">
      <protection locked="0"/>
    </xf>
    <xf numFmtId="43" fontId="3" fillId="0" borderId="7" xfId="0" applyNumberFormat="1" applyFont="1" applyBorder="1" applyProtection="1">
      <protection locked="0"/>
    </xf>
    <xf numFmtId="0" fontId="4" fillId="0" borderId="0" xfId="0" applyFont="1" applyAlignment="1" applyProtection="1">
      <protection locked="0"/>
    </xf>
    <xf numFmtId="0" fontId="4" fillId="0" borderId="0" xfId="0" applyFont="1" applyProtection="1">
      <protection locked="0"/>
    </xf>
    <xf numFmtId="0" fontId="8" fillId="0" borderId="0" xfId="3" applyFont="1" applyProtection="1">
      <protection locked="0"/>
    </xf>
  </cellXfs>
  <cellStyles count="4">
    <cellStyle name="Comma" xfId="2" builtinId="3"/>
    <cellStyle name="Hyperlink" xfId="3" builtinId="8"/>
    <cellStyle name="Normal" xfId="0" builtinId="0"/>
    <cellStyle name="Normal 2" xfId="1"/>
  </cellStyles>
  <dxfs count="16">
    <dxf>
      <font>
        <b val="0"/>
        <i val="0"/>
        <strike val="0"/>
        <condense val="0"/>
        <extend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9:K68" totalsRowShown="0" headerRowDxfId="1" dataDxfId="0" headerRowBorderDxfId="15" tableBorderDxfId="14" totalsRowBorderDxfId="13" dataCellStyle="Comma">
  <autoFilter ref="A9:K68"/>
  <tableColumns count="11">
    <tableColumn id="1" name="County" dataDxfId="12"/>
    <tableColumn id="2" name="FY 2015-16 Funds Distributed by SCO" dataDxfId="11" dataCellStyle="Comma"/>
    <tableColumn id="3" name="FY 2016-17 Funds Distributed by SCO" dataDxfId="10" dataCellStyle="Comma"/>
    <tableColumn id="4" name="FY 2017-18 Funds Distributed by SCO" dataDxfId="9" dataCellStyle="Comma"/>
    <tableColumn id="5" name="FY 2018-19 Funds Distributed by SCO" dataDxfId="8" dataCellStyle="Comma"/>
    <tableColumn id="6" name="FY 2019-20 Funds Distributed by SCO" dataDxfId="7" dataCellStyle="Comma"/>
    <tableColumn id="7" name="Total1" dataDxfId="6" dataCellStyle="Comma">
      <calculatedColumnFormula>B10+C10+D10+E10+F10</calculatedColumnFormula>
    </tableColumn>
    <tableColumn id="10" name="CSS Funds" dataDxfId="5" dataCellStyle="Comma">
      <calculatedColumnFormula>Table1[[#This Row],[Total1]]*0.76</calculatedColumnFormula>
    </tableColumn>
    <tableColumn id="11" name="FY 2019-20 Reallocated CSS2" dataDxfId="4" dataCellStyle="Comma"/>
    <tableColumn id="8" name="CSS Average" dataDxfId="3">
      <calculatedColumnFormula>(H10+I10)/5</calculatedColumnFormula>
    </tableColumn>
    <tableColumn id="9" name="Maximum Prudent Reserve Level" dataDxfId="2">
      <calculatedColumnFormula>ROUND(J10*0.33,2)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zoomScale="85" zoomScaleNormal="85" workbookViewId="0">
      <selection activeCell="G8" sqref="G8"/>
    </sheetView>
  </sheetViews>
  <sheetFormatPr defaultColWidth="0" defaultRowHeight="15.5" zeroHeight="1" x14ac:dyDescent="0.35"/>
  <cols>
    <col min="1" max="1" width="27.7265625" style="16" customWidth="1"/>
    <col min="2" max="11" width="27.7265625" style="1" customWidth="1"/>
    <col min="12" max="12" width="18.81640625" style="1" hidden="1" customWidth="1"/>
    <col min="13" max="16384" width="9.1796875" style="1" hidden="1"/>
  </cols>
  <sheetData>
    <row r="1" spans="1:12" x14ac:dyDescent="0.35">
      <c r="A1" s="21" t="s">
        <v>60</v>
      </c>
    </row>
    <row r="2" spans="1:12" x14ac:dyDescent="0.35">
      <c r="A2" s="22" t="s">
        <v>71</v>
      </c>
    </row>
    <row r="3" spans="1:12" x14ac:dyDescent="0.35">
      <c r="A3" s="22" t="s">
        <v>72</v>
      </c>
    </row>
    <row r="4" spans="1:12" x14ac:dyDescent="0.35">
      <c r="A4" s="22" t="s">
        <v>81</v>
      </c>
    </row>
    <row r="5" spans="1:12" s="3" customFormat="1" x14ac:dyDescent="0.35">
      <c r="A5" s="21" t="s">
        <v>78</v>
      </c>
      <c r="B5" s="5"/>
      <c r="C5" s="5"/>
      <c r="D5" s="5"/>
      <c r="E5" s="2"/>
      <c r="F5" s="5"/>
      <c r="G5" s="5"/>
      <c r="H5" s="5"/>
      <c r="I5" s="5"/>
      <c r="J5" s="5"/>
      <c r="K5" s="5"/>
    </row>
    <row r="6" spans="1:12" s="3" customFormat="1" x14ac:dyDescent="0.35">
      <c r="A6" s="21" t="s">
        <v>73</v>
      </c>
      <c r="B6" s="5"/>
      <c r="C6" s="5"/>
      <c r="D6" s="5"/>
      <c r="E6" s="2"/>
      <c r="F6" s="5"/>
      <c r="G6" s="5"/>
      <c r="H6" s="5"/>
      <c r="I6" s="5"/>
      <c r="J6" s="5"/>
      <c r="K6" s="5"/>
    </row>
    <row r="7" spans="1:12" s="3" customFormat="1" x14ac:dyDescent="0.35">
      <c r="A7" s="2"/>
      <c r="B7" s="5"/>
      <c r="C7" s="5"/>
      <c r="D7" s="5"/>
      <c r="E7" s="2"/>
      <c r="F7" s="5"/>
      <c r="G7" s="5"/>
      <c r="H7" s="5"/>
      <c r="I7" s="5"/>
      <c r="J7" s="5"/>
      <c r="K7" s="5"/>
    </row>
    <row r="8" spans="1:12" s="8" customFormat="1" x14ac:dyDescent="0.35">
      <c r="A8" s="6" t="s">
        <v>61</v>
      </c>
      <c r="B8" s="6" t="s">
        <v>68</v>
      </c>
      <c r="C8" s="6" t="s">
        <v>62</v>
      </c>
      <c r="D8" s="6" t="s">
        <v>69</v>
      </c>
      <c r="E8" s="6" t="s">
        <v>63</v>
      </c>
      <c r="F8" s="6" t="s">
        <v>74</v>
      </c>
      <c r="G8" s="6" t="s">
        <v>77</v>
      </c>
      <c r="H8" s="6" t="s">
        <v>76</v>
      </c>
      <c r="I8" s="6" t="s">
        <v>83</v>
      </c>
      <c r="J8" s="7" t="s">
        <v>85</v>
      </c>
      <c r="K8" s="7" t="s">
        <v>86</v>
      </c>
    </row>
    <row r="9" spans="1:12" s="8" customFormat="1" ht="39.75" customHeight="1" x14ac:dyDescent="0.35">
      <c r="A9" s="9" t="s">
        <v>0</v>
      </c>
      <c r="B9" s="9" t="s">
        <v>64</v>
      </c>
      <c r="C9" s="9" t="s">
        <v>65</v>
      </c>
      <c r="D9" s="9" t="s">
        <v>66</v>
      </c>
      <c r="E9" s="9" t="s">
        <v>80</v>
      </c>
      <c r="F9" s="9" t="s">
        <v>82</v>
      </c>
      <c r="G9" s="9" t="s">
        <v>79</v>
      </c>
      <c r="H9" s="9" t="s">
        <v>75</v>
      </c>
      <c r="I9" s="9" t="s">
        <v>84</v>
      </c>
      <c r="J9" s="10" t="s">
        <v>67</v>
      </c>
      <c r="K9" s="10" t="s">
        <v>70</v>
      </c>
    </row>
    <row r="10" spans="1:12" s="16" customFormat="1" x14ac:dyDescent="0.35">
      <c r="A10" s="11" t="s">
        <v>1</v>
      </c>
      <c r="B10" s="12">
        <v>50739358.18</v>
      </c>
      <c r="C10" s="12">
        <v>65286760.140000008</v>
      </c>
      <c r="D10" s="12">
        <v>70551654.329999998</v>
      </c>
      <c r="E10" s="12">
        <v>71236458.150000006</v>
      </c>
      <c r="F10" s="12">
        <v>67460715.11999999</v>
      </c>
      <c r="G10" s="12">
        <f t="shared" ref="G10:G68" si="0">B10+C10+D10+E10+F10</f>
        <v>325274945.92000002</v>
      </c>
      <c r="H10" s="12">
        <f>Table1[[#This Row],[Total1]]*0.76</f>
        <v>247208958.89920002</v>
      </c>
      <c r="I10" s="12">
        <v>7284.91</v>
      </c>
      <c r="J10" s="13">
        <f t="shared" ref="J10:J41" si="1">(H10+I10)/5</f>
        <v>49443248.761840001</v>
      </c>
      <c r="K10" s="14">
        <f>ROUND(J10*0.33,2)</f>
        <v>16316272.09</v>
      </c>
      <c r="L10" s="15"/>
    </row>
    <row r="11" spans="1:12" s="16" customFormat="1" x14ac:dyDescent="0.35">
      <c r="A11" s="11" t="s">
        <v>57</v>
      </c>
      <c r="B11" s="12">
        <v>1421615.6300000001</v>
      </c>
      <c r="C11" s="12">
        <v>1488718.41</v>
      </c>
      <c r="D11" s="12">
        <v>1499512.8499999999</v>
      </c>
      <c r="E11" s="12">
        <v>1516153.9599999997</v>
      </c>
      <c r="F11" s="12">
        <v>1254016.2400000005</v>
      </c>
      <c r="G11" s="12">
        <f t="shared" si="0"/>
        <v>7180017.0899999999</v>
      </c>
      <c r="H11" s="12">
        <f>Table1[[#This Row],[Total1]]*0.76</f>
        <v>5456812.9884000001</v>
      </c>
      <c r="I11" s="12">
        <v>132.43</v>
      </c>
      <c r="J11" s="13">
        <f t="shared" si="1"/>
        <v>1091389.0836799999</v>
      </c>
      <c r="K11" s="14">
        <f t="shared" ref="K11:K68" si="2">ROUND(J11*0.33,2)</f>
        <v>360158.4</v>
      </c>
    </row>
    <row r="12" spans="1:12" s="16" customFormat="1" x14ac:dyDescent="0.35">
      <c r="A12" s="11" t="s">
        <v>2</v>
      </c>
      <c r="B12" s="12">
        <v>2471708.5699999998</v>
      </c>
      <c r="C12" s="12">
        <v>2815211.03</v>
      </c>
      <c r="D12" s="12">
        <v>2931915.6899999995</v>
      </c>
      <c r="E12" s="12">
        <v>2923492.7</v>
      </c>
      <c r="F12" s="12">
        <v>2552623.75</v>
      </c>
      <c r="G12" s="12">
        <f t="shared" si="0"/>
        <v>13694951.739999998</v>
      </c>
      <c r="H12" s="12">
        <f>Table1[[#This Row],[Total1]]*0.76</f>
        <v>10408163.322399998</v>
      </c>
      <c r="I12" s="12">
        <v>272.18</v>
      </c>
      <c r="J12" s="13">
        <f t="shared" si="1"/>
        <v>2081687.1004799996</v>
      </c>
      <c r="K12" s="14">
        <f t="shared" si="2"/>
        <v>686956.74</v>
      </c>
    </row>
    <row r="13" spans="1:12" s="16" customFormat="1" x14ac:dyDescent="0.35">
      <c r="A13" s="11" t="s">
        <v>58</v>
      </c>
      <c r="B13" s="12">
        <v>4298016.3600000003</v>
      </c>
      <c r="C13" s="12">
        <v>5539335.709999999</v>
      </c>
      <c r="D13" s="12">
        <v>5994545.0099999988</v>
      </c>
      <c r="E13" s="12">
        <v>5924157.54</v>
      </c>
      <c r="F13" s="12">
        <v>5520604.8300000001</v>
      </c>
      <c r="G13" s="12">
        <f t="shared" si="0"/>
        <v>27276659.449999996</v>
      </c>
      <c r="H13" s="12">
        <f>Table1[[#This Row],[Total1]]*0.76</f>
        <v>20730261.181999996</v>
      </c>
      <c r="I13" s="12">
        <v>594.94000000000005</v>
      </c>
      <c r="J13" s="13">
        <f t="shared" si="1"/>
        <v>4146171.2243999997</v>
      </c>
      <c r="K13" s="14">
        <f t="shared" si="2"/>
        <v>1368236.5</v>
      </c>
    </row>
    <row r="14" spans="1:12" s="16" customFormat="1" x14ac:dyDescent="0.35">
      <c r="A14" s="11" t="s">
        <v>3</v>
      </c>
      <c r="B14" s="12">
        <v>8308618.3399999999</v>
      </c>
      <c r="C14" s="12">
        <v>10595876.01</v>
      </c>
      <c r="D14" s="12">
        <v>11405471.799999999</v>
      </c>
      <c r="E14" s="12">
        <v>11272277.890000001</v>
      </c>
      <c r="F14" s="12">
        <v>10366622.600000001</v>
      </c>
      <c r="G14" s="12">
        <f t="shared" si="0"/>
        <v>51948866.640000001</v>
      </c>
      <c r="H14" s="12">
        <f>Table1[[#This Row],[Total1]]*0.76</f>
        <v>39481138.646400005</v>
      </c>
      <c r="I14" s="12">
        <v>1114.8900000000001</v>
      </c>
      <c r="J14" s="13">
        <f t="shared" si="1"/>
        <v>7896450.7072800007</v>
      </c>
      <c r="K14" s="14">
        <f t="shared" si="2"/>
        <v>2605828.73</v>
      </c>
    </row>
    <row r="15" spans="1:12" s="16" customFormat="1" x14ac:dyDescent="0.35">
      <c r="A15" s="11" t="s">
        <v>4</v>
      </c>
      <c r="B15" s="12">
        <v>2644534.8499999996</v>
      </c>
      <c r="C15" s="12">
        <v>3069248.02</v>
      </c>
      <c r="D15" s="12">
        <v>3208867.31</v>
      </c>
      <c r="E15" s="12">
        <v>3194187.44</v>
      </c>
      <c r="F15" s="12">
        <v>2807149.7800000003</v>
      </c>
      <c r="G15" s="12">
        <f t="shared" si="0"/>
        <v>14923987.399999999</v>
      </c>
      <c r="H15" s="12">
        <f>Table1[[#This Row],[Total1]]*0.76</f>
        <v>11342230.423999999</v>
      </c>
      <c r="I15" s="12">
        <v>299.64999999999998</v>
      </c>
      <c r="J15" s="13">
        <f t="shared" si="1"/>
        <v>2268506.0148</v>
      </c>
      <c r="K15" s="14">
        <f t="shared" si="2"/>
        <v>748606.98</v>
      </c>
    </row>
    <row r="16" spans="1:12" s="16" customFormat="1" x14ac:dyDescent="0.35">
      <c r="A16" s="11" t="s">
        <v>5</v>
      </c>
      <c r="B16" s="12">
        <v>2249073.4</v>
      </c>
      <c r="C16" s="12">
        <v>2494476.37</v>
      </c>
      <c r="D16" s="12">
        <v>2568596.2199999997</v>
      </c>
      <c r="E16" s="12">
        <v>2576096.39</v>
      </c>
      <c r="F16" s="12">
        <v>2212660.3900000006</v>
      </c>
      <c r="G16" s="12">
        <f t="shared" si="0"/>
        <v>12100902.77</v>
      </c>
      <c r="H16" s="12">
        <f>Table1[[#This Row],[Total1]]*0.76</f>
        <v>9196686.1052000001</v>
      </c>
      <c r="I16" s="12">
        <v>235.25</v>
      </c>
      <c r="J16" s="13">
        <f t="shared" si="1"/>
        <v>1839384.27104</v>
      </c>
      <c r="K16" s="14">
        <f t="shared" si="2"/>
        <v>606996.81000000006</v>
      </c>
    </row>
    <row r="17" spans="1:11" s="16" customFormat="1" x14ac:dyDescent="0.35">
      <c r="A17" s="11" t="s">
        <v>6</v>
      </c>
      <c r="B17" s="12">
        <v>32109773.279999997</v>
      </c>
      <c r="C17" s="12">
        <v>41769374.419999994</v>
      </c>
      <c r="D17" s="12">
        <v>45360350.140000008</v>
      </c>
      <c r="E17" s="12">
        <v>45865655.089999996</v>
      </c>
      <c r="F17" s="12">
        <v>43811310.939999998</v>
      </c>
      <c r="G17" s="12">
        <f t="shared" si="0"/>
        <v>208916463.87</v>
      </c>
      <c r="H17" s="12">
        <f>Table1[[#This Row],[Total1]]*0.76</f>
        <v>158776512.54120001</v>
      </c>
      <c r="I17" s="12">
        <v>4737.1400000000003</v>
      </c>
      <c r="J17" s="13">
        <f t="shared" si="1"/>
        <v>31756249.936239999</v>
      </c>
      <c r="K17" s="14">
        <f t="shared" si="2"/>
        <v>10479562.48</v>
      </c>
    </row>
    <row r="18" spans="1:11" s="16" customFormat="1" x14ac:dyDescent="0.35">
      <c r="A18" s="11" t="s">
        <v>59</v>
      </c>
      <c r="B18" s="12">
        <v>2343454.4500000002</v>
      </c>
      <c r="C18" s="12">
        <v>2637630.65</v>
      </c>
      <c r="D18" s="12">
        <v>2728833.71</v>
      </c>
      <c r="E18" s="12">
        <v>2734771.63</v>
      </c>
      <c r="F18" s="12">
        <v>2366562.0500000003</v>
      </c>
      <c r="G18" s="12">
        <f t="shared" si="0"/>
        <v>12811252.49</v>
      </c>
      <c r="H18" s="12">
        <f>Table1[[#This Row],[Total1]]*0.76</f>
        <v>9736551.8924000002</v>
      </c>
      <c r="I18" s="12">
        <v>251.93</v>
      </c>
      <c r="J18" s="13">
        <f t="shared" si="1"/>
        <v>1947360.7644799999</v>
      </c>
      <c r="K18" s="14">
        <f t="shared" si="2"/>
        <v>642629.05000000005</v>
      </c>
    </row>
    <row r="19" spans="1:11" s="16" customFormat="1" x14ac:dyDescent="0.35">
      <c r="A19" s="11" t="s">
        <v>7</v>
      </c>
      <c r="B19" s="12">
        <v>5840734.75</v>
      </c>
      <c r="C19" s="12">
        <v>7370806.0200000005</v>
      </c>
      <c r="D19" s="12">
        <v>7928641.3099999987</v>
      </c>
      <c r="E19" s="12">
        <v>7801198.1900000004</v>
      </c>
      <c r="F19" s="12">
        <v>7186566.2800000003</v>
      </c>
      <c r="G19" s="12">
        <f t="shared" si="0"/>
        <v>36127946.549999997</v>
      </c>
      <c r="H19" s="12">
        <f>Table1[[#This Row],[Total1]]*0.76</f>
        <v>27457239.377999999</v>
      </c>
      <c r="I19" s="12">
        <v>773.17</v>
      </c>
      <c r="J19" s="13">
        <f t="shared" si="1"/>
        <v>5491602.5096000005</v>
      </c>
      <c r="K19" s="14">
        <f t="shared" si="2"/>
        <v>1812228.83</v>
      </c>
    </row>
    <row r="20" spans="1:11" s="16" customFormat="1" x14ac:dyDescent="0.35">
      <c r="A20" s="11" t="s">
        <v>8</v>
      </c>
      <c r="B20" s="12">
        <v>34355837.009999998</v>
      </c>
      <c r="C20" s="12">
        <v>45395403.609999992</v>
      </c>
      <c r="D20" s="12">
        <v>49459289.239999995</v>
      </c>
      <c r="E20" s="12">
        <v>48526096.700000003</v>
      </c>
      <c r="F20" s="12">
        <v>45437284.320000008</v>
      </c>
      <c r="G20" s="12">
        <f t="shared" si="0"/>
        <v>223173910.88</v>
      </c>
      <c r="H20" s="12">
        <f>Table1[[#This Row],[Total1]]*0.76</f>
        <v>169612172.26879999</v>
      </c>
      <c r="I20" s="12">
        <v>4901.0200000000004</v>
      </c>
      <c r="J20" s="13">
        <f t="shared" si="1"/>
        <v>33923414.657760002</v>
      </c>
      <c r="K20" s="14">
        <f t="shared" si="2"/>
        <v>11194726.84</v>
      </c>
    </row>
    <row r="21" spans="1:11" s="16" customFormat="1" x14ac:dyDescent="0.35">
      <c r="A21" s="11" t="s">
        <v>9</v>
      </c>
      <c r="B21" s="12">
        <v>2348471.6</v>
      </c>
      <c r="C21" s="12">
        <v>2673882</v>
      </c>
      <c r="D21" s="12">
        <v>2777161.3</v>
      </c>
      <c r="E21" s="12">
        <v>2769587.75</v>
      </c>
      <c r="F21" s="12">
        <v>2409281.5</v>
      </c>
      <c r="G21" s="12">
        <f t="shared" si="0"/>
        <v>12978384.149999999</v>
      </c>
      <c r="H21" s="12">
        <f>Table1[[#This Row],[Total1]]*0.76</f>
        <v>9863571.9539999999</v>
      </c>
      <c r="I21" s="12">
        <v>256.73</v>
      </c>
      <c r="J21" s="13">
        <f t="shared" si="1"/>
        <v>1972765.7368000001</v>
      </c>
      <c r="K21" s="14">
        <f t="shared" si="2"/>
        <v>651012.68999999994</v>
      </c>
    </row>
    <row r="22" spans="1:11" s="16" customFormat="1" x14ac:dyDescent="0.35">
      <c r="A22" s="11" t="s">
        <v>10</v>
      </c>
      <c r="B22" s="12">
        <v>5130315.58</v>
      </c>
      <c r="C22" s="12">
        <v>6544633.3699999992</v>
      </c>
      <c r="D22" s="12">
        <v>7058805.6600000011</v>
      </c>
      <c r="E22" s="12">
        <v>6909070.75</v>
      </c>
      <c r="F22" s="12">
        <v>6320956.6999999993</v>
      </c>
      <c r="G22" s="12">
        <f t="shared" si="0"/>
        <v>31963782.059999999</v>
      </c>
      <c r="H22" s="12">
        <f>Table1[[#This Row],[Total1]]*0.76</f>
        <v>24292474.365600001</v>
      </c>
      <c r="I22" s="12">
        <v>679.38</v>
      </c>
      <c r="J22" s="13">
        <f t="shared" si="1"/>
        <v>4858630.7491199998</v>
      </c>
      <c r="K22" s="14">
        <f t="shared" si="2"/>
        <v>1603348.15</v>
      </c>
    </row>
    <row r="23" spans="1:11" s="16" customFormat="1" x14ac:dyDescent="0.35">
      <c r="A23" s="11" t="s">
        <v>11</v>
      </c>
      <c r="B23" s="12">
        <v>7086998.5999999996</v>
      </c>
      <c r="C23" s="12">
        <v>9043623.9700000007</v>
      </c>
      <c r="D23" s="12">
        <v>9759832.0800000001</v>
      </c>
      <c r="E23" s="12">
        <v>9608193.6800000016</v>
      </c>
      <c r="F23" s="12">
        <v>8846908.2799999993</v>
      </c>
      <c r="G23" s="12">
        <f t="shared" si="0"/>
        <v>44345556.609999999</v>
      </c>
      <c r="H23" s="12">
        <f>Table1[[#This Row],[Total1]]*0.76</f>
        <v>33702623.023599997</v>
      </c>
      <c r="I23" s="12">
        <v>951.72</v>
      </c>
      <c r="J23" s="13">
        <f t="shared" si="1"/>
        <v>6740714.9487199988</v>
      </c>
      <c r="K23" s="14">
        <f t="shared" si="2"/>
        <v>2224435.9300000002</v>
      </c>
    </row>
    <row r="24" spans="1:11" s="16" customFormat="1" x14ac:dyDescent="0.35">
      <c r="A24" s="11" t="s">
        <v>12</v>
      </c>
      <c r="B24" s="12">
        <v>1600103.8899999997</v>
      </c>
      <c r="C24" s="12">
        <v>1786591.21</v>
      </c>
      <c r="D24" s="12">
        <v>1843374.33</v>
      </c>
      <c r="E24" s="12">
        <v>1841068.3599999999</v>
      </c>
      <c r="F24" s="12">
        <v>1581083.49</v>
      </c>
      <c r="G24" s="12">
        <f t="shared" si="0"/>
        <v>8652221.2799999993</v>
      </c>
      <c r="H24" s="12">
        <f>Table1[[#This Row],[Total1]]*0.76</f>
        <v>6575688.1727999998</v>
      </c>
      <c r="I24" s="12">
        <v>168.11</v>
      </c>
      <c r="J24" s="13">
        <f t="shared" si="1"/>
        <v>1315171.2565600001</v>
      </c>
      <c r="K24" s="14">
        <f t="shared" si="2"/>
        <v>434006.51</v>
      </c>
    </row>
    <row r="25" spans="1:11" s="16" customFormat="1" x14ac:dyDescent="0.35">
      <c r="A25" s="11" t="s">
        <v>13</v>
      </c>
      <c r="B25" s="12">
        <v>29787061.559999999</v>
      </c>
      <c r="C25" s="12">
        <v>39255792.080000006</v>
      </c>
      <c r="D25" s="12">
        <v>42775932.490000002</v>
      </c>
      <c r="E25" s="12">
        <v>41912314.519999996</v>
      </c>
      <c r="F25" s="12">
        <v>39258047.710000001</v>
      </c>
      <c r="G25" s="12">
        <f t="shared" si="0"/>
        <v>192989148.35999998</v>
      </c>
      <c r="H25" s="12">
        <f>Table1[[#This Row],[Total1]]*0.76</f>
        <v>146671752.7536</v>
      </c>
      <c r="I25" s="12">
        <v>4234.8500000000004</v>
      </c>
      <c r="J25" s="13">
        <f t="shared" si="1"/>
        <v>29335197.520719998</v>
      </c>
      <c r="K25" s="14">
        <f t="shared" si="2"/>
        <v>9680615.1799999997</v>
      </c>
    </row>
    <row r="26" spans="1:11" s="16" customFormat="1" x14ac:dyDescent="0.35">
      <c r="A26" s="11" t="s">
        <v>14</v>
      </c>
      <c r="B26" s="12">
        <v>5985330.9400000004</v>
      </c>
      <c r="C26" s="12">
        <v>7575958.7800000003</v>
      </c>
      <c r="D26" s="12">
        <v>8142509.4199999999</v>
      </c>
      <c r="E26" s="12">
        <v>8037381.459999999</v>
      </c>
      <c r="F26" s="12">
        <v>7413858.8499999987</v>
      </c>
      <c r="G26" s="12">
        <f t="shared" si="0"/>
        <v>37155039.450000003</v>
      </c>
      <c r="H26" s="12">
        <f>Table1[[#This Row],[Total1]]*0.76</f>
        <v>28237829.982000001</v>
      </c>
      <c r="I26" s="12">
        <v>797.73</v>
      </c>
      <c r="J26" s="13">
        <f t="shared" si="1"/>
        <v>5647725.5424000006</v>
      </c>
      <c r="K26" s="14">
        <f t="shared" si="2"/>
        <v>1863749.43</v>
      </c>
    </row>
    <row r="27" spans="1:11" s="16" customFormat="1" x14ac:dyDescent="0.35">
      <c r="A27" s="11" t="s">
        <v>15</v>
      </c>
      <c r="B27" s="12">
        <v>2977327.04</v>
      </c>
      <c r="C27" s="12">
        <v>3697900.2299999995</v>
      </c>
      <c r="D27" s="12">
        <v>3954947.83</v>
      </c>
      <c r="E27" s="12">
        <v>3899958.36</v>
      </c>
      <c r="F27" s="12">
        <v>3536207.2600000002</v>
      </c>
      <c r="G27" s="12">
        <f t="shared" si="0"/>
        <v>18066340.719999999</v>
      </c>
      <c r="H27" s="12">
        <f>Table1[[#This Row],[Total1]]*0.76</f>
        <v>13730418.947199998</v>
      </c>
      <c r="I27" s="12">
        <v>379.48</v>
      </c>
      <c r="J27" s="13">
        <f t="shared" si="1"/>
        <v>2746159.6854399997</v>
      </c>
      <c r="K27" s="14">
        <f t="shared" si="2"/>
        <v>906232.7</v>
      </c>
    </row>
    <row r="28" spans="1:11" s="16" customFormat="1" x14ac:dyDescent="0.35">
      <c r="A28" s="11" t="s">
        <v>16</v>
      </c>
      <c r="B28" s="12">
        <v>2357553.98</v>
      </c>
      <c r="C28" s="12">
        <v>2634062.6900000004</v>
      </c>
      <c r="D28" s="12">
        <v>2718985.63</v>
      </c>
      <c r="E28" s="12">
        <v>2720077.0200000005</v>
      </c>
      <c r="F28" s="12">
        <v>2332035.86</v>
      </c>
      <c r="G28" s="12">
        <f t="shared" si="0"/>
        <v>12762715.18</v>
      </c>
      <c r="H28" s="12">
        <f>Table1[[#This Row],[Total1]]*0.76</f>
        <v>9699663.5368000008</v>
      </c>
      <c r="I28" s="12">
        <v>247.88</v>
      </c>
      <c r="J28" s="13">
        <f t="shared" si="1"/>
        <v>1939982.2833600002</v>
      </c>
      <c r="K28" s="14">
        <f t="shared" si="2"/>
        <v>640194.15</v>
      </c>
    </row>
    <row r="29" spans="1:11" s="16" customFormat="1" x14ac:dyDescent="0.35">
      <c r="A29" s="11" t="s">
        <v>17</v>
      </c>
      <c r="B29" s="12">
        <v>404756753.91000003</v>
      </c>
      <c r="C29" s="12">
        <v>521463974.47999996</v>
      </c>
      <c r="D29" s="12">
        <v>562799427.95000005</v>
      </c>
      <c r="E29" s="12">
        <v>555104318.80999994</v>
      </c>
      <c r="F29" s="12">
        <v>513664511.38999993</v>
      </c>
      <c r="G29" s="12">
        <f t="shared" si="0"/>
        <v>2557788986.54</v>
      </c>
      <c r="H29" s="12">
        <f>Table1[[#This Row],[Total1]]*0.76</f>
        <v>1943919629.7704</v>
      </c>
      <c r="I29" s="12">
        <v>55298.33</v>
      </c>
      <c r="J29" s="13">
        <f t="shared" si="1"/>
        <v>388794985.62007999</v>
      </c>
      <c r="K29" s="14">
        <f t="shared" si="2"/>
        <v>128302345.25</v>
      </c>
    </row>
    <row r="30" spans="1:11" s="16" customFormat="1" x14ac:dyDescent="0.35">
      <c r="A30" s="11" t="s">
        <v>18</v>
      </c>
      <c r="B30" s="12">
        <v>6240827.1800000006</v>
      </c>
      <c r="C30" s="12">
        <v>7976705.8299999991</v>
      </c>
      <c r="D30" s="12">
        <v>8618217.0300000012</v>
      </c>
      <c r="E30" s="12">
        <v>8477012.5700000003</v>
      </c>
      <c r="F30" s="12">
        <v>7831531.5099999998</v>
      </c>
      <c r="G30" s="12">
        <f t="shared" si="0"/>
        <v>39144294.119999997</v>
      </c>
      <c r="H30" s="12">
        <f>Table1[[#This Row],[Total1]]*0.76</f>
        <v>29749663.531199999</v>
      </c>
      <c r="I30" s="12">
        <v>842.94</v>
      </c>
      <c r="J30" s="13">
        <f t="shared" si="1"/>
        <v>5950101.2942399997</v>
      </c>
      <c r="K30" s="14">
        <f t="shared" si="2"/>
        <v>1963533.43</v>
      </c>
    </row>
    <row r="31" spans="1:11" s="16" customFormat="1" x14ac:dyDescent="0.35">
      <c r="A31" s="11" t="s">
        <v>19</v>
      </c>
      <c r="B31" s="12">
        <v>8047778.3399999999</v>
      </c>
      <c r="C31" s="12">
        <v>10363635.240000002</v>
      </c>
      <c r="D31" s="12">
        <v>11207287.699999999</v>
      </c>
      <c r="E31" s="12">
        <v>11408791.02</v>
      </c>
      <c r="F31" s="12">
        <v>10875210.840000002</v>
      </c>
      <c r="G31" s="12">
        <f t="shared" si="0"/>
        <v>51902703.140000001</v>
      </c>
      <c r="H31" s="12">
        <f>Table1[[#This Row],[Total1]]*0.76</f>
        <v>39446054.386399999</v>
      </c>
      <c r="I31" s="12">
        <v>1175.3699999999999</v>
      </c>
      <c r="J31" s="13">
        <f t="shared" si="1"/>
        <v>7889445.9512799997</v>
      </c>
      <c r="K31" s="14">
        <f t="shared" si="2"/>
        <v>2603517.16</v>
      </c>
    </row>
    <row r="32" spans="1:11" s="16" customFormat="1" x14ac:dyDescent="0.35">
      <c r="A32" s="11" t="s">
        <v>20</v>
      </c>
      <c r="B32" s="12">
        <v>1615466.5599999998</v>
      </c>
      <c r="C32" s="12">
        <v>1794875.6300000001</v>
      </c>
      <c r="D32" s="12">
        <v>1848530.92</v>
      </c>
      <c r="E32" s="12">
        <v>1853027.0499999998</v>
      </c>
      <c r="F32" s="12">
        <v>1590418.38</v>
      </c>
      <c r="G32" s="12">
        <f t="shared" si="0"/>
        <v>8702318.5399999991</v>
      </c>
      <c r="H32" s="12">
        <f>Table1[[#This Row],[Total1]]*0.76</f>
        <v>6613762.0903999992</v>
      </c>
      <c r="I32" s="12">
        <v>169.07</v>
      </c>
      <c r="J32" s="13">
        <f t="shared" si="1"/>
        <v>1322786.23208</v>
      </c>
      <c r="K32" s="14">
        <f t="shared" si="2"/>
        <v>436519.46</v>
      </c>
    </row>
    <row r="33" spans="1:11" s="16" customFormat="1" x14ac:dyDescent="0.35">
      <c r="A33" s="11" t="s">
        <v>21</v>
      </c>
      <c r="B33" s="12">
        <v>3619972.55</v>
      </c>
      <c r="C33" s="12">
        <v>4513550.75</v>
      </c>
      <c r="D33" s="12">
        <v>4823051.5200000005</v>
      </c>
      <c r="E33" s="12">
        <v>4776800.9699999988</v>
      </c>
      <c r="F33" s="12">
        <v>4353610.34</v>
      </c>
      <c r="G33" s="12">
        <f t="shared" si="0"/>
        <v>22086986.129999999</v>
      </c>
      <c r="H33" s="12">
        <f>Table1[[#This Row],[Total1]]*0.76</f>
        <v>16786109.458799999</v>
      </c>
      <c r="I33" s="12">
        <v>467.53</v>
      </c>
      <c r="J33" s="13">
        <f t="shared" si="1"/>
        <v>3357315.3977600001</v>
      </c>
      <c r="K33" s="14">
        <f t="shared" si="2"/>
        <v>1107914.08</v>
      </c>
    </row>
    <row r="34" spans="1:11" s="16" customFormat="1" x14ac:dyDescent="0.35">
      <c r="A34" s="11" t="s">
        <v>22</v>
      </c>
      <c r="B34" s="12">
        <v>10406913.939999998</v>
      </c>
      <c r="C34" s="12">
        <v>13496501.179999998</v>
      </c>
      <c r="D34" s="12">
        <v>14640569.48</v>
      </c>
      <c r="E34" s="12">
        <v>14341268.379999999</v>
      </c>
      <c r="F34" s="12">
        <v>13302596.770000003</v>
      </c>
      <c r="G34" s="12">
        <f t="shared" si="0"/>
        <v>66187849.749999993</v>
      </c>
      <c r="H34" s="12">
        <f>Table1[[#This Row],[Total1]]*0.76</f>
        <v>50302765.809999995</v>
      </c>
      <c r="I34" s="12">
        <v>1432.83</v>
      </c>
      <c r="J34" s="13">
        <f t="shared" si="1"/>
        <v>10060839.727999998</v>
      </c>
      <c r="K34" s="14">
        <f t="shared" si="2"/>
        <v>3320077.11</v>
      </c>
    </row>
    <row r="35" spans="1:11" s="16" customFormat="1" x14ac:dyDescent="0.35">
      <c r="A35" s="11" t="s">
        <v>23</v>
      </c>
      <c r="B35" s="12">
        <v>1521427.7500000002</v>
      </c>
      <c r="C35" s="12">
        <v>1651152.2399999998</v>
      </c>
      <c r="D35" s="12">
        <v>1685960.2599999998</v>
      </c>
      <c r="E35" s="12">
        <v>1695013.2499999998</v>
      </c>
      <c r="F35" s="12">
        <v>1433357.81</v>
      </c>
      <c r="G35" s="12">
        <f t="shared" si="0"/>
        <v>7986911.3100000005</v>
      </c>
      <c r="H35" s="12">
        <f>Table1[[#This Row],[Total1]]*0.76</f>
        <v>6070052.5956000006</v>
      </c>
      <c r="I35" s="12">
        <v>151.97999999999999</v>
      </c>
      <c r="J35" s="13">
        <f t="shared" si="1"/>
        <v>1214040.9151200003</v>
      </c>
      <c r="K35" s="14">
        <f t="shared" si="2"/>
        <v>400633.5</v>
      </c>
    </row>
    <row r="36" spans="1:11" s="16" customFormat="1" x14ac:dyDescent="0.35">
      <c r="A36" s="11" t="s">
        <v>24</v>
      </c>
      <c r="B36" s="12">
        <v>1576514.98</v>
      </c>
      <c r="C36" s="12">
        <v>1744410.9900000002</v>
      </c>
      <c r="D36" s="12">
        <v>1795078.7</v>
      </c>
      <c r="E36" s="12">
        <v>1798245.53</v>
      </c>
      <c r="F36" s="12">
        <v>1538713.3899999997</v>
      </c>
      <c r="G36" s="12">
        <f t="shared" si="0"/>
        <v>8452963.5899999999</v>
      </c>
      <c r="H36" s="12">
        <f>Table1[[#This Row],[Total1]]*0.76</f>
        <v>6424252.3284</v>
      </c>
      <c r="I36" s="12">
        <v>163.49</v>
      </c>
      <c r="J36" s="13">
        <f t="shared" si="1"/>
        <v>1284883.16368</v>
      </c>
      <c r="K36" s="14">
        <f t="shared" si="2"/>
        <v>424011.44</v>
      </c>
    </row>
    <row r="37" spans="1:11" s="16" customFormat="1" x14ac:dyDescent="0.35">
      <c r="A37" s="11" t="s">
        <v>25</v>
      </c>
      <c r="B37" s="12">
        <v>16684804.34</v>
      </c>
      <c r="C37" s="12">
        <v>21464486.73</v>
      </c>
      <c r="D37" s="12">
        <v>23244033.949999992</v>
      </c>
      <c r="E37" s="12">
        <v>22776725.039999999</v>
      </c>
      <c r="F37" s="12">
        <v>21082648.5</v>
      </c>
      <c r="G37" s="12">
        <f t="shared" si="0"/>
        <v>105252698.56</v>
      </c>
      <c r="H37" s="12">
        <f>Table1[[#This Row],[Total1]]*0.76</f>
        <v>79992050.905599996</v>
      </c>
      <c r="I37" s="12">
        <v>2270.0700000000002</v>
      </c>
      <c r="J37" s="13">
        <f t="shared" si="1"/>
        <v>15998864.195119997</v>
      </c>
      <c r="K37" s="14">
        <f t="shared" si="2"/>
        <v>5279625.18</v>
      </c>
    </row>
    <row r="38" spans="1:11" s="16" customFormat="1" x14ac:dyDescent="0.35">
      <c r="A38" s="11" t="s">
        <v>26</v>
      </c>
      <c r="B38" s="12">
        <v>4848151.1600000011</v>
      </c>
      <c r="C38" s="12">
        <v>6094536.9100000011</v>
      </c>
      <c r="D38" s="12">
        <v>6536717.3899999997</v>
      </c>
      <c r="E38" s="12">
        <v>6445848.0199999986</v>
      </c>
      <c r="F38" s="12">
        <v>5908365.25</v>
      </c>
      <c r="G38" s="12">
        <f t="shared" si="0"/>
        <v>29833618.73</v>
      </c>
      <c r="H38" s="12">
        <f>Table1[[#This Row],[Total1]]*0.76</f>
        <v>22673550.2348</v>
      </c>
      <c r="I38" s="12">
        <v>635.12</v>
      </c>
      <c r="J38" s="13">
        <f t="shared" si="1"/>
        <v>4534837.0709600002</v>
      </c>
      <c r="K38" s="14">
        <f t="shared" si="2"/>
        <v>1496496.23</v>
      </c>
    </row>
    <row r="39" spans="1:11" s="16" customFormat="1" x14ac:dyDescent="0.35">
      <c r="A39" s="11" t="s">
        <v>27</v>
      </c>
      <c r="B39" s="12">
        <v>4015283.31</v>
      </c>
      <c r="C39" s="12">
        <v>4895700.3099999996</v>
      </c>
      <c r="D39" s="12">
        <v>5205259.92</v>
      </c>
      <c r="E39" s="12">
        <v>5148231.2699999996</v>
      </c>
      <c r="F39" s="12">
        <v>4638351.88</v>
      </c>
      <c r="G39" s="12">
        <f t="shared" si="0"/>
        <v>23902826.689999998</v>
      </c>
      <c r="H39" s="12">
        <f>Table1[[#This Row],[Total1]]*0.76</f>
        <v>18166148.284399997</v>
      </c>
      <c r="I39" s="12">
        <v>497.21</v>
      </c>
      <c r="J39" s="13">
        <f t="shared" si="1"/>
        <v>3633329.0988799995</v>
      </c>
      <c r="K39" s="14">
        <f t="shared" si="2"/>
        <v>1198998.6000000001</v>
      </c>
    </row>
    <row r="40" spans="1:11" s="16" customFormat="1" x14ac:dyDescent="0.35">
      <c r="A40" s="11" t="s">
        <v>28</v>
      </c>
      <c r="B40" s="12">
        <v>115045914.78999999</v>
      </c>
      <c r="C40" s="12">
        <v>149134711.87</v>
      </c>
      <c r="D40" s="12">
        <v>161768522.68000001</v>
      </c>
      <c r="E40" s="12">
        <v>158913767.08999997</v>
      </c>
      <c r="F40" s="12">
        <v>147549086.66</v>
      </c>
      <c r="G40" s="12">
        <f t="shared" si="0"/>
        <v>732412003.09000003</v>
      </c>
      <c r="H40" s="12">
        <f>Table1[[#This Row],[Total1]]*0.76</f>
        <v>556633122.3484</v>
      </c>
      <c r="I40" s="12">
        <v>15894.1</v>
      </c>
      <c r="J40" s="13">
        <f t="shared" si="1"/>
        <v>111329803.28968</v>
      </c>
      <c r="K40" s="14">
        <f t="shared" si="2"/>
        <v>36738835.090000004</v>
      </c>
    </row>
    <row r="41" spans="1:11" s="16" customFormat="1" x14ac:dyDescent="0.35">
      <c r="A41" s="11" t="s">
        <v>29</v>
      </c>
      <c r="B41" s="12">
        <v>9579746.9000000004</v>
      </c>
      <c r="C41" s="12">
        <v>12733560.609999998</v>
      </c>
      <c r="D41" s="12">
        <v>13984445.129999997</v>
      </c>
      <c r="E41" s="12">
        <v>13573576.4</v>
      </c>
      <c r="F41" s="12">
        <v>12762601.449999999</v>
      </c>
      <c r="G41" s="12">
        <f t="shared" si="0"/>
        <v>62633930.489999995</v>
      </c>
      <c r="H41" s="12">
        <f>Table1[[#This Row],[Total1]]*0.76</f>
        <v>47601787.172399998</v>
      </c>
      <c r="I41" s="12">
        <v>1377.81</v>
      </c>
      <c r="J41" s="13">
        <f t="shared" si="1"/>
        <v>9520632.9964799993</v>
      </c>
      <c r="K41" s="14">
        <f t="shared" si="2"/>
        <v>3141808.89</v>
      </c>
    </row>
    <row r="42" spans="1:11" s="16" customFormat="1" x14ac:dyDescent="0.35">
      <c r="A42" s="11" t="s">
        <v>30</v>
      </c>
      <c r="B42" s="12">
        <v>2186285.42</v>
      </c>
      <c r="C42" s="12">
        <v>2404838.15</v>
      </c>
      <c r="D42" s="12">
        <v>2467653.1999999997</v>
      </c>
      <c r="E42" s="12">
        <v>2474374.9999999995</v>
      </c>
      <c r="F42" s="12">
        <v>2109776.98</v>
      </c>
      <c r="G42" s="12">
        <f t="shared" si="0"/>
        <v>11642928.75</v>
      </c>
      <c r="H42" s="12">
        <f>Table1[[#This Row],[Total1]]*0.76</f>
        <v>8848625.8499999996</v>
      </c>
      <c r="I42" s="12">
        <v>224.03</v>
      </c>
      <c r="J42" s="13">
        <f t="shared" ref="J42:J68" si="3">(H42+I42)/5</f>
        <v>1769769.9759999998</v>
      </c>
      <c r="K42" s="14">
        <f t="shared" si="2"/>
        <v>584024.09</v>
      </c>
    </row>
    <row r="43" spans="1:11" s="16" customFormat="1" x14ac:dyDescent="0.35">
      <c r="A43" s="11" t="s">
        <v>31</v>
      </c>
      <c r="B43" s="12">
        <v>72901143.409999996</v>
      </c>
      <c r="C43" s="12">
        <v>97939258.789999992</v>
      </c>
      <c r="D43" s="12">
        <v>107758676.78999998</v>
      </c>
      <c r="E43" s="12">
        <v>104301048.81999999</v>
      </c>
      <c r="F43" s="12">
        <v>98153226.120000005</v>
      </c>
      <c r="G43" s="12">
        <f t="shared" si="0"/>
        <v>481053353.92999995</v>
      </c>
      <c r="H43" s="12">
        <f>Table1[[#This Row],[Total1]]*0.76</f>
        <v>365600548.98679996</v>
      </c>
      <c r="I43" s="12">
        <v>10598.3</v>
      </c>
      <c r="J43" s="13">
        <f t="shared" si="3"/>
        <v>73122229.457359999</v>
      </c>
      <c r="K43" s="14">
        <f t="shared" si="2"/>
        <v>24130335.719999999</v>
      </c>
    </row>
    <row r="44" spans="1:11" s="16" customFormat="1" x14ac:dyDescent="0.35">
      <c r="A44" s="11" t="s">
        <v>32</v>
      </c>
      <c r="B44" s="12">
        <v>45061432.660000004</v>
      </c>
      <c r="C44" s="12">
        <v>59479244.399999991</v>
      </c>
      <c r="D44" s="12">
        <v>64816236.610000007</v>
      </c>
      <c r="E44" s="12">
        <v>63356794.729999997</v>
      </c>
      <c r="F44" s="12">
        <v>59271659.319999993</v>
      </c>
      <c r="G44" s="12">
        <f t="shared" si="0"/>
        <v>291985367.72000003</v>
      </c>
      <c r="H44" s="12">
        <f>Table1[[#This Row],[Total1]]*0.76</f>
        <v>221908879.46720001</v>
      </c>
      <c r="I44" s="12">
        <v>6392.87</v>
      </c>
      <c r="J44" s="13">
        <f t="shared" si="3"/>
        <v>44383054.467440002</v>
      </c>
      <c r="K44" s="14">
        <f t="shared" si="2"/>
        <v>14646407.970000001</v>
      </c>
    </row>
    <row r="45" spans="1:11" s="16" customFormat="1" x14ac:dyDescent="0.35">
      <c r="A45" s="11" t="s">
        <v>33</v>
      </c>
      <c r="B45" s="12">
        <v>2922327.8899999997</v>
      </c>
      <c r="C45" s="12">
        <v>3523950.96</v>
      </c>
      <c r="D45" s="12">
        <v>3734424.29</v>
      </c>
      <c r="E45" s="12">
        <v>3726936.6700000004</v>
      </c>
      <c r="F45" s="12">
        <v>3428837.7700000005</v>
      </c>
      <c r="G45" s="12">
        <f t="shared" si="0"/>
        <v>17336477.580000002</v>
      </c>
      <c r="H45" s="12">
        <f>Table1[[#This Row],[Total1]]*0.76</f>
        <v>13175722.960800001</v>
      </c>
      <c r="I45" s="12">
        <v>368.7</v>
      </c>
      <c r="J45" s="13">
        <f t="shared" si="3"/>
        <v>2635218.3321600002</v>
      </c>
      <c r="K45" s="14">
        <f t="shared" si="2"/>
        <v>869622.05</v>
      </c>
    </row>
    <row r="46" spans="1:11" s="16" customFormat="1" x14ac:dyDescent="0.35">
      <c r="A46" s="11" t="s">
        <v>34</v>
      </c>
      <c r="B46" s="12">
        <v>74425799.939999998</v>
      </c>
      <c r="C46" s="12">
        <v>97387524.969999999</v>
      </c>
      <c r="D46" s="12">
        <v>105985451.15000001</v>
      </c>
      <c r="E46" s="12">
        <v>103330821.06999999</v>
      </c>
      <c r="F46" s="12">
        <v>96081499.019999981</v>
      </c>
      <c r="G46" s="12">
        <f t="shared" si="0"/>
        <v>477211096.14999998</v>
      </c>
      <c r="H46" s="12">
        <f>Table1[[#This Row],[Total1]]*0.76</f>
        <v>362680433.074</v>
      </c>
      <c r="I46" s="12">
        <v>10353.94</v>
      </c>
      <c r="J46" s="13">
        <f t="shared" si="3"/>
        <v>72538157.402799994</v>
      </c>
      <c r="K46" s="14">
        <f t="shared" si="2"/>
        <v>23937591.940000001</v>
      </c>
    </row>
    <row r="47" spans="1:11" s="16" customFormat="1" x14ac:dyDescent="0.35">
      <c r="A47" s="11" t="s">
        <v>35</v>
      </c>
      <c r="B47" s="12">
        <v>116270663.5</v>
      </c>
      <c r="C47" s="12">
        <v>149844250.12</v>
      </c>
      <c r="D47" s="12">
        <v>162263869.34999999</v>
      </c>
      <c r="E47" s="12">
        <v>160645924.65000001</v>
      </c>
      <c r="F47" s="12">
        <v>149864073.53999999</v>
      </c>
      <c r="G47" s="12">
        <f t="shared" si="0"/>
        <v>738888781.15999997</v>
      </c>
      <c r="H47" s="12">
        <f>Table1[[#This Row],[Total1]]*0.76</f>
        <v>561555473.68159997</v>
      </c>
      <c r="I47" s="12">
        <v>16152.68</v>
      </c>
      <c r="J47" s="13">
        <f t="shared" si="3"/>
        <v>112314325.27231999</v>
      </c>
      <c r="K47" s="14">
        <f t="shared" si="2"/>
        <v>37063727.340000004</v>
      </c>
    </row>
    <row r="48" spans="1:11" s="16" customFormat="1" x14ac:dyDescent="0.35">
      <c r="A48" s="11" t="s">
        <v>36</v>
      </c>
      <c r="B48" s="12">
        <v>26167793.639999997</v>
      </c>
      <c r="C48" s="12">
        <v>33988521.689999998</v>
      </c>
      <c r="D48" s="12">
        <v>36784240.540000007</v>
      </c>
      <c r="E48" s="12">
        <v>37683694.240000002</v>
      </c>
      <c r="F48" s="12">
        <v>36198204.969999999</v>
      </c>
      <c r="G48" s="12">
        <f t="shared" si="0"/>
        <v>170822455.08000001</v>
      </c>
      <c r="H48" s="12">
        <f>Table1[[#This Row],[Total1]]*0.76</f>
        <v>129825065.86080001</v>
      </c>
      <c r="I48" s="12">
        <v>3916.26</v>
      </c>
      <c r="J48" s="13">
        <f t="shared" si="3"/>
        <v>25965796.424160004</v>
      </c>
      <c r="K48" s="14">
        <f t="shared" si="2"/>
        <v>8568712.8200000003</v>
      </c>
    </row>
    <row r="49" spans="1:11" s="16" customFormat="1" x14ac:dyDescent="0.35">
      <c r="A49" s="11" t="s">
        <v>37</v>
      </c>
      <c r="B49" s="12">
        <v>23778868.030000001</v>
      </c>
      <c r="C49" s="12">
        <v>31240367.329999998</v>
      </c>
      <c r="D49" s="12">
        <v>34063364.469999999</v>
      </c>
      <c r="E49" s="12">
        <v>33266868.170000002</v>
      </c>
      <c r="F49" s="12">
        <v>31114735.390000004</v>
      </c>
      <c r="G49" s="12">
        <f t="shared" si="0"/>
        <v>153464203.39000002</v>
      </c>
      <c r="H49" s="12">
        <f>Table1[[#This Row],[Total1]]*0.76</f>
        <v>116632794.57640001</v>
      </c>
      <c r="I49" s="12">
        <v>3355.9</v>
      </c>
      <c r="J49" s="13">
        <f t="shared" si="3"/>
        <v>23327230.095280003</v>
      </c>
      <c r="K49" s="14">
        <f t="shared" si="2"/>
        <v>7697985.9299999997</v>
      </c>
    </row>
    <row r="50" spans="1:11" s="16" customFormat="1" x14ac:dyDescent="0.35">
      <c r="A50" s="11" t="s">
        <v>38</v>
      </c>
      <c r="B50" s="12">
        <v>9719095.0300000012</v>
      </c>
      <c r="C50" s="12">
        <v>12376617.84</v>
      </c>
      <c r="D50" s="12">
        <v>13341171.349999998</v>
      </c>
      <c r="E50" s="12">
        <v>13138070.219999999</v>
      </c>
      <c r="F50" s="12">
        <v>12100950.34</v>
      </c>
      <c r="G50" s="12">
        <f t="shared" si="0"/>
        <v>60675904.780000001</v>
      </c>
      <c r="H50" s="12">
        <f>Table1[[#This Row],[Total1]]*0.76</f>
        <v>46113687.632799998</v>
      </c>
      <c r="I50" s="12">
        <v>1301.83</v>
      </c>
      <c r="J50" s="13">
        <f t="shared" si="3"/>
        <v>9222997.8925599996</v>
      </c>
      <c r="K50" s="14">
        <f t="shared" si="2"/>
        <v>3043589.3</v>
      </c>
    </row>
    <row r="51" spans="1:11" s="16" customFormat="1" x14ac:dyDescent="0.35">
      <c r="A51" s="11" t="s">
        <v>39</v>
      </c>
      <c r="B51" s="12">
        <v>23121661.239999998</v>
      </c>
      <c r="C51" s="12">
        <v>29942982.080000002</v>
      </c>
      <c r="D51" s="12">
        <v>32446715.590000004</v>
      </c>
      <c r="E51" s="12">
        <v>33103277.310000002</v>
      </c>
      <c r="F51" s="12">
        <v>31756089.439999998</v>
      </c>
      <c r="G51" s="12">
        <f t="shared" si="0"/>
        <v>150370725.66</v>
      </c>
      <c r="H51" s="12">
        <f>Table1[[#This Row],[Total1]]*0.76</f>
        <v>114281751.5016</v>
      </c>
      <c r="I51" s="12">
        <v>3435.26</v>
      </c>
      <c r="J51" s="13">
        <f t="shared" si="3"/>
        <v>22857037.352320001</v>
      </c>
      <c r="K51" s="14">
        <f t="shared" si="2"/>
        <v>7542822.3300000001</v>
      </c>
    </row>
    <row r="52" spans="1:11" s="16" customFormat="1" x14ac:dyDescent="0.35">
      <c r="A52" s="11" t="s">
        <v>40</v>
      </c>
      <c r="B52" s="12">
        <v>16491094.42</v>
      </c>
      <c r="C52" s="12">
        <v>21236952.509999998</v>
      </c>
      <c r="D52" s="12">
        <v>22984920.520000003</v>
      </c>
      <c r="E52" s="12">
        <v>22776694.210000001</v>
      </c>
      <c r="F52" s="12">
        <v>21245283.41</v>
      </c>
      <c r="G52" s="12">
        <f t="shared" si="0"/>
        <v>104734945.06999999</v>
      </c>
      <c r="H52" s="12">
        <f>Table1[[#This Row],[Total1]]*0.76</f>
        <v>79598558.253199995</v>
      </c>
      <c r="I52" s="12">
        <v>2289.77</v>
      </c>
      <c r="J52" s="13">
        <f t="shared" si="3"/>
        <v>15920169.604639998</v>
      </c>
      <c r="K52" s="14">
        <f t="shared" si="2"/>
        <v>5253655.97</v>
      </c>
    </row>
    <row r="53" spans="1:11" s="16" customFormat="1" x14ac:dyDescent="0.35">
      <c r="A53" s="11" t="s">
        <v>41</v>
      </c>
      <c r="B53" s="12">
        <v>65677489.199999988</v>
      </c>
      <c r="C53" s="12">
        <v>83375838.010000005</v>
      </c>
      <c r="D53" s="12">
        <v>89754925.079999998</v>
      </c>
      <c r="E53" s="12">
        <v>89877841.879999995</v>
      </c>
      <c r="F53" s="12">
        <v>83802431.579999998</v>
      </c>
      <c r="G53" s="12">
        <f t="shared" si="0"/>
        <v>412488525.74999994</v>
      </c>
      <c r="H53" s="12">
        <f>Table1[[#This Row],[Total1]]*0.76</f>
        <v>313491279.56999993</v>
      </c>
      <c r="I53" s="12">
        <v>9029.58</v>
      </c>
      <c r="J53" s="13">
        <f t="shared" si="3"/>
        <v>62700061.829999983</v>
      </c>
      <c r="K53" s="14">
        <f t="shared" si="2"/>
        <v>20691020.399999999</v>
      </c>
    </row>
    <row r="54" spans="1:11" s="16" customFormat="1" x14ac:dyDescent="0.35">
      <c r="A54" s="11" t="s">
        <v>42</v>
      </c>
      <c r="B54" s="12">
        <v>10536272.649999999</v>
      </c>
      <c r="C54" s="12">
        <v>13348872.18</v>
      </c>
      <c r="D54" s="12">
        <v>14340650.48</v>
      </c>
      <c r="E54" s="12">
        <v>14190965.520000001</v>
      </c>
      <c r="F54" s="12">
        <v>13034768.77</v>
      </c>
      <c r="G54" s="12">
        <f t="shared" si="0"/>
        <v>65451529.600000009</v>
      </c>
      <c r="H54" s="12">
        <f>Table1[[#This Row],[Total1]]*0.76</f>
        <v>49743162.496000007</v>
      </c>
      <c r="I54" s="12">
        <v>1401.54</v>
      </c>
      <c r="J54" s="13">
        <f t="shared" si="3"/>
        <v>9948912.8072000016</v>
      </c>
      <c r="K54" s="14">
        <f t="shared" si="2"/>
        <v>3283141.23</v>
      </c>
    </row>
    <row r="55" spans="1:11" s="16" customFormat="1" x14ac:dyDescent="0.35">
      <c r="A55" s="11" t="s">
        <v>43</v>
      </c>
      <c r="B55" s="12">
        <v>6930619.54</v>
      </c>
      <c r="C55" s="12">
        <v>8790041.7800000012</v>
      </c>
      <c r="D55" s="12">
        <v>9451466.3299999982</v>
      </c>
      <c r="E55" s="12">
        <v>9245677.1700000018</v>
      </c>
      <c r="F55" s="12">
        <v>8441038.629999999</v>
      </c>
      <c r="G55" s="12">
        <f t="shared" si="0"/>
        <v>42858843.450000003</v>
      </c>
      <c r="H55" s="12">
        <f>Table1[[#This Row],[Total1]]*0.76</f>
        <v>32572721.022000004</v>
      </c>
      <c r="I55" s="12">
        <v>906.96</v>
      </c>
      <c r="J55" s="13">
        <f t="shared" si="3"/>
        <v>6514725.5964000011</v>
      </c>
      <c r="K55" s="14">
        <f t="shared" si="2"/>
        <v>2149859.4500000002</v>
      </c>
    </row>
    <row r="56" spans="1:11" s="16" customFormat="1" x14ac:dyDescent="0.35">
      <c r="A56" s="11" t="s">
        <v>44</v>
      </c>
      <c r="B56" s="12">
        <v>1446960.8800000001</v>
      </c>
      <c r="C56" s="12">
        <v>1527641.2999999998</v>
      </c>
      <c r="D56" s="12">
        <v>1543875.5100000002</v>
      </c>
      <c r="E56" s="12">
        <v>1559383.8899999997</v>
      </c>
      <c r="F56" s="12">
        <v>1297025.1700000002</v>
      </c>
      <c r="G56" s="12">
        <f t="shared" si="0"/>
        <v>7374886.7499999991</v>
      </c>
      <c r="H56" s="12">
        <f>Table1[[#This Row],[Total1]]*0.76</f>
        <v>5604913.9299999997</v>
      </c>
      <c r="I56" s="12">
        <v>137.11000000000001</v>
      </c>
      <c r="J56" s="13">
        <f t="shared" si="3"/>
        <v>1121010.2080000001</v>
      </c>
      <c r="K56" s="14">
        <f t="shared" si="2"/>
        <v>369933.37</v>
      </c>
    </row>
    <row r="57" spans="1:11" s="16" customFormat="1" x14ac:dyDescent="0.35">
      <c r="A57" s="11" t="s">
        <v>45</v>
      </c>
      <c r="B57" s="12">
        <v>2549555.5999999996</v>
      </c>
      <c r="C57" s="12">
        <v>3022822.7499999995</v>
      </c>
      <c r="D57" s="12">
        <v>3180379.8300000005</v>
      </c>
      <c r="E57" s="12">
        <v>3160218.29</v>
      </c>
      <c r="F57" s="12">
        <v>2806299.81</v>
      </c>
      <c r="G57" s="12">
        <f t="shared" si="0"/>
        <v>14719276.279999999</v>
      </c>
      <c r="H57" s="12">
        <f>Table1[[#This Row],[Total1]]*0.76</f>
        <v>11186649.9728</v>
      </c>
      <c r="I57" s="12">
        <v>300.08999999999997</v>
      </c>
      <c r="J57" s="13">
        <f t="shared" si="3"/>
        <v>2237390.0125599997</v>
      </c>
      <c r="K57" s="14">
        <f t="shared" si="2"/>
        <v>738338.7</v>
      </c>
    </row>
    <row r="58" spans="1:11" s="16" customFormat="1" x14ac:dyDescent="0.35">
      <c r="A58" s="11" t="s">
        <v>46</v>
      </c>
      <c r="B58" s="12">
        <v>14467943.129999999</v>
      </c>
      <c r="C58" s="12">
        <v>18307253.239999998</v>
      </c>
      <c r="D58" s="12">
        <v>19695352.549999997</v>
      </c>
      <c r="E58" s="12">
        <v>19391356.490000002</v>
      </c>
      <c r="F58" s="12">
        <v>17792567.290000003</v>
      </c>
      <c r="G58" s="12">
        <f t="shared" si="0"/>
        <v>89654472.700000003</v>
      </c>
      <c r="H58" s="12">
        <f>Table1[[#This Row],[Total1]]*0.76</f>
        <v>68137399.252000004</v>
      </c>
      <c r="I58" s="12">
        <v>1871.52</v>
      </c>
      <c r="J58" s="13">
        <f t="shared" si="3"/>
        <v>13627854.1544</v>
      </c>
      <c r="K58" s="14">
        <f t="shared" si="2"/>
        <v>4497191.87</v>
      </c>
    </row>
    <row r="59" spans="1:11" s="16" customFormat="1" x14ac:dyDescent="0.35">
      <c r="A59" s="11" t="s">
        <v>47</v>
      </c>
      <c r="B59" s="12">
        <v>16180984.679999996</v>
      </c>
      <c r="C59" s="12">
        <v>20765286.149999999</v>
      </c>
      <c r="D59" s="12">
        <v>22448346.500000004</v>
      </c>
      <c r="E59" s="12">
        <v>22317275.66</v>
      </c>
      <c r="F59" s="12">
        <v>20817000.620000001</v>
      </c>
      <c r="G59" s="12">
        <f t="shared" si="0"/>
        <v>102528893.61</v>
      </c>
      <c r="H59" s="12">
        <f>Table1[[#This Row],[Total1]]*0.76</f>
        <v>77921959.143600002</v>
      </c>
      <c r="I59" s="12">
        <v>2243.4699999999998</v>
      </c>
      <c r="J59" s="13">
        <f t="shared" si="3"/>
        <v>15584840.52272</v>
      </c>
      <c r="K59" s="14">
        <f t="shared" si="2"/>
        <v>5142997.37</v>
      </c>
    </row>
    <row r="60" spans="1:11" s="16" customFormat="1" x14ac:dyDescent="0.35">
      <c r="A60" s="11" t="s">
        <v>48</v>
      </c>
      <c r="B60" s="12">
        <v>18147270.529999997</v>
      </c>
      <c r="C60" s="12">
        <v>23750016.91</v>
      </c>
      <c r="D60" s="12">
        <v>25846252.59</v>
      </c>
      <c r="E60" s="12">
        <v>25340986.869999997</v>
      </c>
      <c r="F60" s="12">
        <v>23646172.969999999</v>
      </c>
      <c r="G60" s="12">
        <f t="shared" si="0"/>
        <v>116730699.87</v>
      </c>
      <c r="H60" s="12">
        <f>Table1[[#This Row],[Total1]]*0.76</f>
        <v>88715331.901200011</v>
      </c>
      <c r="I60" s="12">
        <v>2549.25</v>
      </c>
      <c r="J60" s="13">
        <f t="shared" si="3"/>
        <v>17743576.230240002</v>
      </c>
      <c r="K60" s="14">
        <f t="shared" si="2"/>
        <v>5855380.1600000001</v>
      </c>
    </row>
    <row r="61" spans="1:11" s="16" customFormat="1" x14ac:dyDescent="0.35">
      <c r="A61" s="11" t="s">
        <v>56</v>
      </c>
      <c r="B61" s="12">
        <v>6887041.129999999</v>
      </c>
      <c r="C61" s="12">
        <v>8282796.1899999995</v>
      </c>
      <c r="D61" s="12">
        <v>8720457.4700000007</v>
      </c>
      <c r="E61" s="12">
        <v>9037926.3600000013</v>
      </c>
      <c r="F61" s="12">
        <v>8349919.4299999997</v>
      </c>
      <c r="G61" s="12">
        <f t="shared" si="0"/>
        <v>41278140.579999998</v>
      </c>
      <c r="H61" s="12">
        <f>Table1[[#This Row],[Total1]]*0.76</f>
        <v>31371386.840799998</v>
      </c>
      <c r="I61" s="12">
        <v>897.78</v>
      </c>
      <c r="J61" s="13">
        <f t="shared" si="3"/>
        <v>6274456.9241599999</v>
      </c>
      <c r="K61" s="14">
        <f t="shared" si="2"/>
        <v>2070570.78</v>
      </c>
    </row>
    <row r="62" spans="1:11" s="16" customFormat="1" x14ac:dyDescent="0.35">
      <c r="A62" s="11" t="s">
        <v>49</v>
      </c>
      <c r="B62" s="12">
        <v>2900521.7399999998</v>
      </c>
      <c r="C62" s="12">
        <v>3580232.3800000004</v>
      </c>
      <c r="D62" s="12">
        <v>3817793.55</v>
      </c>
      <c r="E62" s="12">
        <v>3762749.07</v>
      </c>
      <c r="F62" s="12">
        <v>3406431.0799999987</v>
      </c>
      <c r="G62" s="12">
        <f t="shared" si="0"/>
        <v>17467727.82</v>
      </c>
      <c r="H62" s="12">
        <f>Table1[[#This Row],[Total1]]*0.76</f>
        <v>13275473.143200001</v>
      </c>
      <c r="I62" s="12">
        <v>365.46</v>
      </c>
      <c r="J62" s="13">
        <f t="shared" si="3"/>
        <v>2655167.7206400004</v>
      </c>
      <c r="K62" s="14">
        <f t="shared" si="2"/>
        <v>876205.35</v>
      </c>
    </row>
    <row r="63" spans="1:11" s="16" customFormat="1" x14ac:dyDescent="0.35">
      <c r="A63" s="11" t="s">
        <v>50</v>
      </c>
      <c r="B63" s="12">
        <v>7881492.9000000004</v>
      </c>
      <c r="C63" s="12">
        <v>10293095.669999998</v>
      </c>
      <c r="D63" s="12">
        <v>11170390.67</v>
      </c>
      <c r="E63" s="12">
        <v>11035826.57</v>
      </c>
      <c r="F63" s="12">
        <v>10141423.159999998</v>
      </c>
      <c r="G63" s="12">
        <f t="shared" si="0"/>
        <v>50522228.969999999</v>
      </c>
      <c r="H63" s="12">
        <f>Table1[[#This Row],[Total1]]*0.76</f>
        <v>38396894.017200001</v>
      </c>
      <c r="I63" s="12">
        <v>1090.57</v>
      </c>
      <c r="J63" s="13">
        <f t="shared" si="3"/>
        <v>7679596.91744</v>
      </c>
      <c r="K63" s="14">
        <f t="shared" si="2"/>
        <v>2534266.98</v>
      </c>
    </row>
    <row r="64" spans="1:11" s="16" customFormat="1" x14ac:dyDescent="0.35">
      <c r="A64" s="11" t="s">
        <v>51</v>
      </c>
      <c r="B64" s="12">
        <v>1569148.9699999997</v>
      </c>
      <c r="C64" s="12">
        <v>1732667.39</v>
      </c>
      <c r="D64" s="12">
        <v>1780320.58</v>
      </c>
      <c r="E64" s="12">
        <v>1783123.63</v>
      </c>
      <c r="F64" s="12">
        <v>1522824.6299999997</v>
      </c>
      <c r="G64" s="12">
        <f t="shared" si="0"/>
        <v>8388085.1999999993</v>
      </c>
      <c r="H64" s="12">
        <f>Table1[[#This Row],[Total1]]*0.76</f>
        <v>6374944.7519999994</v>
      </c>
      <c r="I64" s="12">
        <v>161.75</v>
      </c>
      <c r="J64" s="13">
        <f t="shared" si="3"/>
        <v>1275021.3003999998</v>
      </c>
      <c r="K64" s="14">
        <f t="shared" si="2"/>
        <v>420757.03</v>
      </c>
    </row>
    <row r="65" spans="1:11" s="16" customFormat="1" x14ac:dyDescent="0.35">
      <c r="A65" s="11" t="s">
        <v>52</v>
      </c>
      <c r="B65" s="12">
        <v>17205013.359999999</v>
      </c>
      <c r="C65" s="12">
        <v>22418688.18</v>
      </c>
      <c r="D65" s="12">
        <v>24328481.469999995</v>
      </c>
      <c r="E65" s="12">
        <v>23902396.549999997</v>
      </c>
      <c r="F65" s="12">
        <v>22257684.000000004</v>
      </c>
      <c r="G65" s="12">
        <f t="shared" si="0"/>
        <v>110112263.55999999</v>
      </c>
      <c r="H65" s="12">
        <f>Table1[[#This Row],[Total1]]*0.76</f>
        <v>83685320.305599988</v>
      </c>
      <c r="I65" s="12">
        <v>52</v>
      </c>
      <c r="J65" s="13">
        <f t="shared" si="3"/>
        <v>16737074.461119998</v>
      </c>
      <c r="K65" s="14">
        <f t="shared" si="2"/>
        <v>5523234.5700000003</v>
      </c>
    </row>
    <row r="66" spans="1:11" s="16" customFormat="1" x14ac:dyDescent="0.35">
      <c r="A66" s="11" t="s">
        <v>53</v>
      </c>
      <c r="B66" s="12">
        <v>2830695.81</v>
      </c>
      <c r="C66" s="12">
        <v>3354038.4199999995</v>
      </c>
      <c r="D66" s="12">
        <v>3531297.5500000003</v>
      </c>
      <c r="E66" s="12">
        <v>3507574.1999999997</v>
      </c>
      <c r="F66" s="12">
        <v>3119509.62</v>
      </c>
      <c r="G66" s="12">
        <f t="shared" si="0"/>
        <v>16343115.599999998</v>
      </c>
      <c r="H66" s="12">
        <f>Table1[[#This Row],[Total1]]*0.76</f>
        <v>12420767.855999999</v>
      </c>
      <c r="I66" s="12">
        <v>333.66</v>
      </c>
      <c r="J66" s="13">
        <f t="shared" si="3"/>
        <v>2484220.3032</v>
      </c>
      <c r="K66" s="14">
        <f t="shared" si="2"/>
        <v>819792.7</v>
      </c>
    </row>
    <row r="67" spans="1:11" s="16" customFormat="1" x14ac:dyDescent="0.35">
      <c r="A67" s="11" t="s">
        <v>54</v>
      </c>
      <c r="B67" s="12">
        <v>29743954.299999997</v>
      </c>
      <c r="C67" s="12">
        <v>37929810.579999991</v>
      </c>
      <c r="D67" s="12">
        <v>40893418.259999998</v>
      </c>
      <c r="E67" s="12">
        <v>40309657.909999996</v>
      </c>
      <c r="F67" s="12">
        <v>37199059.190000005</v>
      </c>
      <c r="G67" s="12">
        <f t="shared" si="0"/>
        <v>186075900.23999998</v>
      </c>
      <c r="H67" s="12">
        <f>Table1[[#This Row],[Total1]]*0.76</f>
        <v>141417684.18239999</v>
      </c>
      <c r="I67" s="12">
        <v>4003.01</v>
      </c>
      <c r="J67" s="13">
        <f t="shared" si="3"/>
        <v>28284337.438479997</v>
      </c>
      <c r="K67" s="14">
        <f t="shared" si="2"/>
        <v>9333831.3499999996</v>
      </c>
    </row>
    <row r="68" spans="1:11" s="16" customFormat="1" x14ac:dyDescent="0.35">
      <c r="A68" s="17" t="s">
        <v>55</v>
      </c>
      <c r="B68" s="18">
        <v>7649133.8100000005</v>
      </c>
      <c r="C68" s="18">
        <v>9988012.1099999994</v>
      </c>
      <c r="D68" s="18">
        <v>10880652.609999999</v>
      </c>
      <c r="E68" s="18">
        <v>10680186.640000001</v>
      </c>
      <c r="F68" s="18">
        <v>9962277.2799999993</v>
      </c>
      <c r="G68" s="12">
        <f t="shared" si="0"/>
        <v>49160262.450000003</v>
      </c>
      <c r="H68" s="18">
        <f>Table1[[#This Row],[Total1]]*0.76</f>
        <v>37361799.462000005</v>
      </c>
      <c r="I68" s="18">
        <v>1073.93</v>
      </c>
      <c r="J68" s="19">
        <f t="shared" si="3"/>
        <v>7472574.6784000006</v>
      </c>
      <c r="K68" s="20">
        <f t="shared" si="2"/>
        <v>2465949.64</v>
      </c>
    </row>
    <row r="69" spans="1:11" x14ac:dyDescent="0.35">
      <c r="A69" s="1"/>
    </row>
    <row r="70" spans="1:11" ht="18.5" x14ac:dyDescent="0.35">
      <c r="A70" s="16" t="s">
        <v>88</v>
      </c>
      <c r="B70" s="4"/>
      <c r="C70" s="4"/>
      <c r="D70" s="4"/>
      <c r="E70" s="4"/>
      <c r="F70" s="4"/>
      <c r="G70" s="4"/>
      <c r="H70" s="4"/>
      <c r="I70" s="4"/>
      <c r="J70" s="4"/>
      <c r="K70" s="4"/>
    </row>
    <row r="71" spans="1:11" x14ac:dyDescent="0.35">
      <c r="A71" s="23" t="s">
        <v>89</v>
      </c>
      <c r="B71" s="4"/>
      <c r="C71" s="4"/>
      <c r="D71" s="4"/>
      <c r="E71" s="4"/>
      <c r="F71" s="4"/>
      <c r="G71" s="4"/>
      <c r="H71" s="4"/>
      <c r="I71" s="4"/>
      <c r="J71" s="4"/>
      <c r="K71" s="4"/>
    </row>
    <row r="72" spans="1:11" ht="18.5" x14ac:dyDescent="0.35">
      <c r="A72" s="16" t="s">
        <v>87</v>
      </c>
    </row>
    <row r="73" spans="1:11" x14ac:dyDescent="0.35">
      <c r="A73" s="23" t="s">
        <v>90</v>
      </c>
    </row>
  </sheetData>
  <sheetProtection sheet="1" objects="1" scenarios="1"/>
  <hyperlinks>
    <hyperlink ref="A71" r:id="rId1" display="https://www.sco.ca.gov/ard_payments_mentalhealthservicefund.html"/>
    <hyperlink ref="A73" r:id="rId2" display="https://www.dhcs.ca.gov/services/MH/Pages/MHSA-Fiscal-Oversight.aspx"/>
  </hyperlinks>
  <pageMargins left="0.7" right="0.7" top="0.75" bottom="0.75" header="0.3" footer="0.3"/>
  <pageSetup scale="40" orientation="landscape" verticalDpi="1200" r:id="rId3"/>
  <rowBreaks count="1" manualBreakCount="1">
    <brk id="37" max="16383" man="1"/>
  </rowBreaks>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DHCSDOC-1797567310-4504</_dlc_DocId>
    <_dlc_DocIdUrl xmlns="69bc34b3-1921-46c7-8c7a-d18363374b4b">
      <Url>https://dhcscagovauthoring/_layouts/15/DocIdRedir.aspx?ID=DHCSDOC-1797567310-4504</Url>
      <Description>DHCSDOC-1797567310-4504</Description>
    </_dlc_DocIdUrl>
  </documentManagement>
</p:properties>
</file>

<file path=customXml/itemProps1.xml><?xml version="1.0" encoding="utf-8"?>
<ds:datastoreItem xmlns:ds="http://schemas.openxmlformats.org/officeDocument/2006/customXml" ds:itemID="{4E7DDF62-721D-4F3B-84ED-8D826C69807B}">
  <ds:schemaRefs>
    <ds:schemaRef ds:uri="http://schemas.microsoft.com/sharepoint/v3/contenttype/forms"/>
  </ds:schemaRefs>
</ds:datastoreItem>
</file>

<file path=customXml/itemProps2.xml><?xml version="1.0" encoding="utf-8"?>
<ds:datastoreItem xmlns:ds="http://schemas.openxmlformats.org/officeDocument/2006/customXml" ds:itemID="{DBC85C48-6033-42F4-8730-235CB38F2549}">
  <ds:schemaRefs>
    <ds:schemaRef ds:uri="http://schemas.microsoft.com/sharepoint/events"/>
  </ds:schemaRefs>
</ds:datastoreItem>
</file>

<file path=customXml/itemProps3.xml><?xml version="1.0" encoding="utf-8"?>
<ds:datastoreItem xmlns:ds="http://schemas.openxmlformats.org/officeDocument/2006/customXml" ds:itemID="{A5E26901-E479-4DBD-847C-D5DB92FBB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83C19-D759-4CAC-8786-D4F461005584}">
  <ds:schemaRefs>
    <ds:schemaRef ds:uri="http://schemas.microsoft.com/sharepoint/v3"/>
    <ds:schemaRef ds:uri="http://schemas.microsoft.com/office/2006/documentManagement/types"/>
    <ds:schemaRef ds:uri="http://schemas.openxmlformats.org/package/2006/metadata/core-properties"/>
    <ds:schemaRef ds:uri="http://purl.org/dc/elements/1.1/"/>
    <ds:schemaRef ds:uri="c1c1dc04-eeda-4b6e-b2df-40979f5da1d3"/>
    <ds:schemaRef ds:uri="http://schemas.microsoft.com/office/infopath/2007/PartnerControls"/>
    <ds:schemaRef ds:uri="http://schemas.microsoft.com/office/2006/metadata/properties"/>
    <ds:schemaRef ds:uri="http://purl.org/dc/terms/"/>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2018-19</vt:lpstr>
      <vt:lpstr>'PR Max FY 2018-19'!Print_Area</vt:lpstr>
      <vt:lpstr>'PR Max FY 2018-19'!Print_Titles</vt:lpstr>
      <vt:lpstr>TitleRegion1.a9.k68</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FY-2020-21-PR-Max</dc:title>
  <dc:creator>Windows User</dc:creator>
  <cp:keywords/>
  <cp:lastModifiedBy>Poveda, Kevin@DHCS</cp:lastModifiedBy>
  <cp:lastPrinted>2021-06-21T18:06:40Z</cp:lastPrinted>
  <dcterms:created xsi:type="dcterms:W3CDTF">2018-01-10T17:27:52Z</dcterms:created>
  <dcterms:modified xsi:type="dcterms:W3CDTF">2021-10-28T22:55:55Z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4eebb8b7-e819-44c7-a7a2-e33080cea30c</vt:lpwstr>
  </property>
  <property fmtid="{D5CDD505-2E9C-101B-9397-08002B2CF9AE}" pid="4" name="Division">
    <vt:lpwstr>11;#Community Services|c23dee46-a4de-4c29-8bbc-79830d9e7d7c</vt:lpwstr>
  </property>
</Properties>
</file>