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https://dhcscagovauthoring/Documents/CSD_BL/MHSA-Fiscal-Oversight/"/>
    </mc:Choice>
  </mc:AlternateContent>
  <xr:revisionPtr revIDLastSave="0" documentId="13_ncr:1_{16149543-0CCD-40B9-A10F-11BB006750EB}" xr6:coauthVersionLast="47" xr6:coauthVersionMax="47" xr10:uidLastSave="{00000000-0000-0000-0000-000000000000}"/>
  <bookViews>
    <workbookView xWindow="-110" yWindow="-110" windowWidth="19420" windowHeight="10420" xr2:uid="{00000000-000D-0000-FFFF-FFFF00000000}"/>
  </bookViews>
  <sheets>
    <sheet name="PR Max FY 2023-24" sheetId="19" r:id="rId1"/>
  </sheets>
  <externalReferences>
    <externalReference r:id="rId2"/>
    <externalReference r:id="rId3"/>
  </externalReferences>
  <definedNames>
    <definedName name="County_List">'[1]Schedule-CSS'!$I$6:$I$64</definedName>
    <definedName name="Data">[2]Data!$A$3:$BI$61</definedName>
    <definedName name="_xlnm.Print_Area" localSheetId="0">'PR Max FY 2023-24'!$A$2:$N$69</definedName>
    <definedName name="_xlnm.Print_Titles" localSheetId="0">'PR Max FY 2023-24'!$10:$10</definedName>
    <definedName name="TitleRegion1.a10.n70">Table1[#All]</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70" i="19" l="1"/>
  <c r="K70" i="19" l="1"/>
  <c r="J70" i="19" l="1"/>
  <c r="B70" i="19" l="1"/>
  <c r="C70" i="19"/>
  <c r="D70" i="19"/>
  <c r="E70" i="19"/>
  <c r="F70" i="19"/>
  <c r="I70" i="19"/>
  <c r="G12" i="19" l="1"/>
  <c r="H12" i="19" s="1"/>
  <c r="M12" i="19" s="1"/>
  <c r="G13" i="19"/>
  <c r="H13" i="19" s="1"/>
  <c r="M13" i="19" s="1"/>
  <c r="G14" i="19"/>
  <c r="H14" i="19" s="1"/>
  <c r="M14" i="19" s="1"/>
  <c r="G15" i="19"/>
  <c r="H15" i="19" s="1"/>
  <c r="M15" i="19" s="1"/>
  <c r="G16" i="19"/>
  <c r="H16" i="19" s="1"/>
  <c r="M16" i="19" s="1"/>
  <c r="G17" i="19"/>
  <c r="H17" i="19" s="1"/>
  <c r="M17" i="19" s="1"/>
  <c r="G18" i="19"/>
  <c r="H18" i="19" s="1"/>
  <c r="M18" i="19" s="1"/>
  <c r="G19" i="19"/>
  <c r="H19" i="19" s="1"/>
  <c r="M19" i="19" s="1"/>
  <c r="G20" i="19"/>
  <c r="H20" i="19" s="1"/>
  <c r="M20" i="19" s="1"/>
  <c r="G21" i="19"/>
  <c r="H21" i="19" s="1"/>
  <c r="M21" i="19" s="1"/>
  <c r="G22" i="19"/>
  <c r="H22" i="19" s="1"/>
  <c r="M22" i="19" s="1"/>
  <c r="G23" i="19"/>
  <c r="H23" i="19" s="1"/>
  <c r="M23" i="19" s="1"/>
  <c r="G24" i="19"/>
  <c r="H24" i="19" s="1"/>
  <c r="M24" i="19" s="1"/>
  <c r="G25" i="19"/>
  <c r="H25" i="19" s="1"/>
  <c r="M25" i="19" s="1"/>
  <c r="G26" i="19"/>
  <c r="H26" i="19" s="1"/>
  <c r="M26" i="19" s="1"/>
  <c r="G27" i="19"/>
  <c r="H27" i="19" s="1"/>
  <c r="M27" i="19" s="1"/>
  <c r="G28" i="19"/>
  <c r="H28" i="19" s="1"/>
  <c r="M28" i="19" s="1"/>
  <c r="G29" i="19"/>
  <c r="H29" i="19" s="1"/>
  <c r="M29" i="19" s="1"/>
  <c r="G30" i="19"/>
  <c r="H30" i="19" s="1"/>
  <c r="M30" i="19" s="1"/>
  <c r="G31" i="19"/>
  <c r="H31" i="19" s="1"/>
  <c r="M31" i="19" s="1"/>
  <c r="G32" i="19"/>
  <c r="H32" i="19" s="1"/>
  <c r="M32" i="19" s="1"/>
  <c r="G33" i="19"/>
  <c r="H33" i="19" s="1"/>
  <c r="M33" i="19" s="1"/>
  <c r="G34" i="19"/>
  <c r="H34" i="19" s="1"/>
  <c r="M34" i="19" s="1"/>
  <c r="G35" i="19"/>
  <c r="H35" i="19" s="1"/>
  <c r="M35" i="19" s="1"/>
  <c r="G36" i="19"/>
  <c r="H36" i="19" s="1"/>
  <c r="M36" i="19" s="1"/>
  <c r="G37" i="19"/>
  <c r="H37" i="19" s="1"/>
  <c r="M37" i="19" s="1"/>
  <c r="G38" i="19"/>
  <c r="H38" i="19" s="1"/>
  <c r="M38" i="19" s="1"/>
  <c r="G39" i="19"/>
  <c r="H39" i="19" s="1"/>
  <c r="M39" i="19" s="1"/>
  <c r="G40" i="19"/>
  <c r="H40" i="19" s="1"/>
  <c r="M40" i="19" s="1"/>
  <c r="G41" i="19"/>
  <c r="H41" i="19" s="1"/>
  <c r="M41" i="19" s="1"/>
  <c r="G42" i="19"/>
  <c r="H42" i="19" s="1"/>
  <c r="M42" i="19" s="1"/>
  <c r="G43" i="19"/>
  <c r="H43" i="19" s="1"/>
  <c r="M43" i="19" s="1"/>
  <c r="G44" i="19"/>
  <c r="H44" i="19" s="1"/>
  <c r="M44" i="19" s="1"/>
  <c r="G45" i="19"/>
  <c r="H45" i="19" s="1"/>
  <c r="M45" i="19" s="1"/>
  <c r="G46" i="19"/>
  <c r="H46" i="19" s="1"/>
  <c r="M46" i="19" s="1"/>
  <c r="G47" i="19"/>
  <c r="H47" i="19" s="1"/>
  <c r="M47" i="19" s="1"/>
  <c r="G48" i="19"/>
  <c r="H48" i="19" s="1"/>
  <c r="M48" i="19" s="1"/>
  <c r="G49" i="19"/>
  <c r="H49" i="19" s="1"/>
  <c r="M49" i="19" s="1"/>
  <c r="G50" i="19"/>
  <c r="H50" i="19" s="1"/>
  <c r="M50" i="19" s="1"/>
  <c r="G51" i="19"/>
  <c r="H51" i="19" s="1"/>
  <c r="M51" i="19" s="1"/>
  <c r="G52" i="19"/>
  <c r="H52" i="19" s="1"/>
  <c r="M52" i="19" s="1"/>
  <c r="G53" i="19"/>
  <c r="H53" i="19" s="1"/>
  <c r="M53" i="19" s="1"/>
  <c r="G54" i="19"/>
  <c r="H54" i="19" s="1"/>
  <c r="M54" i="19" s="1"/>
  <c r="G55" i="19"/>
  <c r="H55" i="19" s="1"/>
  <c r="M55" i="19" s="1"/>
  <c r="G56" i="19"/>
  <c r="H56" i="19" s="1"/>
  <c r="M56" i="19" s="1"/>
  <c r="G57" i="19"/>
  <c r="H57" i="19" s="1"/>
  <c r="M57" i="19" s="1"/>
  <c r="G58" i="19"/>
  <c r="H58" i="19" s="1"/>
  <c r="M58" i="19" s="1"/>
  <c r="G59" i="19"/>
  <c r="H59" i="19" s="1"/>
  <c r="M59" i="19" s="1"/>
  <c r="G60" i="19"/>
  <c r="H60" i="19" s="1"/>
  <c r="M60" i="19" s="1"/>
  <c r="G61" i="19"/>
  <c r="H61" i="19" s="1"/>
  <c r="M61" i="19" s="1"/>
  <c r="G62" i="19"/>
  <c r="H62" i="19" s="1"/>
  <c r="M62" i="19" s="1"/>
  <c r="G63" i="19"/>
  <c r="H63" i="19" s="1"/>
  <c r="M63" i="19" s="1"/>
  <c r="G64" i="19"/>
  <c r="H64" i="19" s="1"/>
  <c r="M64" i="19" s="1"/>
  <c r="G65" i="19"/>
  <c r="H65" i="19" s="1"/>
  <c r="M65" i="19" s="1"/>
  <c r="G66" i="19"/>
  <c r="H66" i="19" s="1"/>
  <c r="M66" i="19" s="1"/>
  <c r="G67" i="19"/>
  <c r="H67" i="19" s="1"/>
  <c r="M67" i="19" s="1"/>
  <c r="G68" i="19"/>
  <c r="H68" i="19" s="1"/>
  <c r="M68" i="19" s="1"/>
  <c r="G69" i="19"/>
  <c r="H69" i="19" s="1"/>
  <c r="M69" i="19" s="1"/>
  <c r="G11" i="19"/>
  <c r="H11" i="19" l="1"/>
  <c r="M11" i="19" s="1"/>
  <c r="M70" i="19" s="1"/>
  <c r="G70" i="19"/>
  <c r="H70" i="19" l="1"/>
  <c r="N12" i="19"/>
  <c r="N13" i="19"/>
  <c r="N14" i="19"/>
  <c r="N15" i="19"/>
  <c r="N16" i="19"/>
  <c r="N17" i="19"/>
  <c r="N18" i="19"/>
  <c r="N19" i="19"/>
  <c r="N20" i="19"/>
  <c r="N21" i="19"/>
  <c r="N22" i="19"/>
  <c r="N23" i="19"/>
  <c r="N24" i="19"/>
  <c r="N25" i="19"/>
  <c r="N26" i="19"/>
  <c r="N27" i="19"/>
  <c r="N28" i="19"/>
  <c r="N29" i="19"/>
  <c r="N30" i="19"/>
  <c r="N31" i="19"/>
  <c r="N32" i="19"/>
  <c r="N33" i="19"/>
  <c r="N34" i="19"/>
  <c r="N35" i="19"/>
  <c r="N36" i="19"/>
  <c r="N37" i="19"/>
  <c r="N38" i="19"/>
  <c r="N39" i="19"/>
  <c r="N40" i="19"/>
  <c r="N41" i="19"/>
  <c r="N42" i="19"/>
  <c r="N43" i="19"/>
  <c r="N44" i="19"/>
  <c r="N45" i="19"/>
  <c r="N46" i="19"/>
  <c r="N47" i="19"/>
  <c r="N48" i="19"/>
  <c r="N49" i="19"/>
  <c r="N50" i="19"/>
  <c r="N51" i="19"/>
  <c r="N52" i="19"/>
  <c r="N53" i="19"/>
  <c r="N54" i="19"/>
  <c r="N55" i="19"/>
  <c r="N56" i="19"/>
  <c r="N57" i="19"/>
  <c r="N58" i="19"/>
  <c r="N59" i="19"/>
  <c r="N60" i="19"/>
  <c r="N61" i="19"/>
  <c r="N62" i="19"/>
  <c r="N63" i="19"/>
  <c r="N64" i="19"/>
  <c r="N65" i="19"/>
  <c r="N66" i="19"/>
  <c r="N67" i="19"/>
  <c r="N68" i="19"/>
  <c r="N69" i="19"/>
  <c r="N11" i="19" l="1"/>
  <c r="N70" i="19" s="1"/>
</calcChain>
</file>

<file path=xl/sharedStrings.xml><?xml version="1.0" encoding="utf-8"?>
<sst xmlns="http://schemas.openxmlformats.org/spreadsheetml/2006/main" count="101" uniqueCount="100">
  <si>
    <t>County</t>
  </si>
  <si>
    <t>Alameda</t>
  </si>
  <si>
    <t>Amador</t>
  </si>
  <si>
    <t>Butte</t>
  </si>
  <si>
    <t>Calaveras</t>
  </si>
  <si>
    <t>Colusa</t>
  </si>
  <si>
    <t>Contra Costa</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</si>
  <si>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</si>
  <si>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</si>
  <si>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</si>
  <si>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</si>
  <si>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</si>
  <si>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</si>
  <si>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</si>
  <si>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</si>
  <si>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</si>
  <si>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</si>
  <si>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</si>
  <si>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</si>
  <si>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</si>
  <si>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</si>
  <si>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</si>
  <si>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</si>
  <si>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</si>
  <si>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</si>
  <si>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</si>
  <si>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</si>
  <si>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</si>
  <si>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</si>
  <si>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</si>
  <si>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</si>
  <si>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</si>
  <si>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</si>
  <si>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</si>
  <si>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</si>
  <si>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</si>
  <si>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</si>
  <si>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</si>
  <si>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</si>
  <si>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</si>
  <si>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</si>
  <si>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</si>
  <si>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</si>
  <si>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</si>
  <si>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</si>
  <si>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</si>
  <si>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</si>
  <si>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</si>
  <si>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</si>
  <si>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</si>
  <si>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</si>
  <si>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</si>
  <si>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</si>
  <si>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</si>
  <si>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</si>
  <si>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</si>
  <si>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Sutter-Yuba</t>
  </si>
  <si>
    <t xml:space="preserve">Alpine </t>
  </si>
  <si>
    <t>Berkeley City</t>
  </si>
  <si>
    <t>Del Norte</t>
  </si>
  <si>
    <t>Department of Health Care Services</t>
  </si>
  <si>
    <t>A</t>
  </si>
  <si>
    <t>C</t>
  </si>
  <si>
    <t>E</t>
  </si>
  <si>
    <t>CSS Average</t>
  </si>
  <si>
    <t>B</t>
  </si>
  <si>
    <t>D</t>
  </si>
  <si>
    <t>Maximum Prudent Reserve Level</t>
  </si>
  <si>
    <t xml:space="preserve">Mental Health Services Act </t>
  </si>
  <si>
    <t>Prudent Reserve Funding Levels</t>
  </si>
  <si>
    <t>For assistance, please contact MHSA@dhcs.ca.gov</t>
  </si>
  <si>
    <t>F</t>
  </si>
  <si>
    <t>CSS Funds</t>
  </si>
  <si>
    <t>H = G x 76%</t>
  </si>
  <si>
    <t>G = B+C+D+E+F</t>
  </si>
  <si>
    <t>Reference: 9 CCR § 3420.30</t>
  </si>
  <si>
    <t>FY 2018-19 Funds Distributed by SCO</t>
  </si>
  <si>
    <t>FY 2019-20 Funds Distributed by SCO</t>
  </si>
  <si>
    <t>I</t>
  </si>
  <si>
    <t>Monthly Mental Health Service Fund (ca.gov)</t>
  </si>
  <si>
    <t>MHSA Fiscal Oversight</t>
  </si>
  <si>
    <t>Total</t>
  </si>
  <si>
    <t>FY 2020-21 Funds Distributed</t>
  </si>
  <si>
    <t>J</t>
  </si>
  <si>
    <t>and can be found on the SCO's website:</t>
  </si>
  <si>
    <t>FY 2021-22 Funds Distributed</t>
  </si>
  <si>
    <t>K</t>
  </si>
  <si>
    <t>Fiscal Year: 2023-24</t>
  </si>
  <si>
    <t>FY 2022-23 Funds Distributed</t>
  </si>
  <si>
    <t>L</t>
  </si>
  <si>
    <t>M = (H+I+J+K+L) / 5</t>
  </si>
  <si>
    <t>N = M x 33%</t>
  </si>
  <si>
    <t>Press UP, DOWN, LEFT or RIGHT ARROW in columns and rows to read through the document.</t>
  </si>
  <si>
    <t>Total Funds include apportionment and reallocated amounts, but does not include withhold or returned amounts. Funds distributed by the SCO will include actual distributions to counties made from July through June of each fiscal year</t>
  </si>
  <si>
    <t>Reallocated CSS funds are available on DHCS's MHSA Fiscal website:</t>
  </si>
  <si>
    <t>FY 2021-22 Reallocated CSS</t>
  </si>
  <si>
    <t>FY 2020-21 Reallocated CSS</t>
  </si>
  <si>
    <t>FY 2019-20 Reallocated CSS</t>
  </si>
  <si>
    <t>FY 2022-23 Reallocated CSS</t>
  </si>
  <si>
    <t>Report Notes: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</si>
</sst>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10" x14ac:knownFonts="1">
    <font>
      <sz val="11"/>
      <color theme="1"/>
      <name val="Calibri"/>
      <family val="2"/>
      <scheme val="minor"/>
    </font>
    <font>
      <sz val="10"/>
      <color rgb="FF000000"/>
      <name val="Times New Roman"/>
      <family val="1"/>
    </font>
    <font>
      <sz val="11"/>
      <color theme="1"/>
      <name val="Calibri"/>
      <family val="2"/>
      <scheme val="minor"/>
    </font>
    <font>
      <u/>
      <sz val="11"/>
      <color theme="10"/>
      <name val="Calibri"/>
      <family val="2"/>
      <scheme val="minor"/>
    </font>
    <font>
      <sz val="8"/>
      <name val="Calibri"/>
      <family val="2"/>
      <scheme val="minor"/>
    </font>
    <font>
      <sz val="12"/>
      <color theme="0"/>
      <name val="Segoe UI"/>
      <family val="2"/>
    </font>
    <font>
      <sz val="12"/>
      <color theme="1"/>
      <name val="Segoe UI"/>
      <family val="2"/>
    </font>
    <font>
      <b/>
      <sz val="12"/>
      <color theme="1"/>
      <name val="Segoe UI"/>
      <family val="2"/>
    </font>
    <font>
      <b/>
      <sz val="12"/>
      <color theme="0"/>
      <name val="Segoe UI"/>
      <family val="2"/>
    </font>
    <font>
      <u/>
      <sz val="12"/>
      <color theme="10"/>
      <name val="Segoe UI"/>
      <family val="2"/>
    </font>
  </fonts>
  <fills count="3">
    <fill>
      <patternFill patternType="none"/>
    </fill>
    <fill>
      <patternFill patternType="gray125"/>
    </fill>
    <fill>
      <patternFill patternType="solid">
        <fgColor rgb="FF17315A"/>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s>
  <cellStyleXfs count="4">
    <xf numFmtId="0" fontId="0" fillId="0" borderId="0"/>
    <xf numFmtId="0" fontId="1" fillId="0" borderId="0"/>
    <xf numFmtId="43" fontId="2" fillId="0" borderId="0" applyFont="0" applyFill="0" applyBorder="0" applyAlignment="0" applyProtection="0"/>
    <xf numFmtId="0" fontId="3" fillId="0" borderId="0" applyNumberFormat="0" applyFill="0" applyBorder="0" applyAlignment="0" applyProtection="0"/>
  </cellStyleXfs>
  <cellXfs count="26">
    <xf numFmtId="0" fontId="0" fillId="0" borderId="0" xfId="0"/>
    <xf numFmtId="0" fontId="5" fillId="0" borderId="0" xfId="0" applyFont="1" applyProtection="1">
      <protection locked="0"/>
    </xf>
    <xf numFmtId="0" fontId="6" fillId="0" borderId="0" xfId="0" applyFont="1" applyProtection="1"/>
    <xf numFmtId="0" fontId="6" fillId="0" borderId="0" xfId="0" applyFont="1" applyProtection="1">
      <protection locked="0"/>
    </xf>
    <xf numFmtId="0" fontId="7" fillId="0" borderId="0" xfId="0" applyFont="1" applyAlignment="1" applyProtection="1">
      <protection locked="0"/>
    </xf>
    <xf numFmtId="0" fontId="7" fillId="0" borderId="0" xfId="0" applyFont="1" applyProtection="1">
      <protection locked="0"/>
    </xf>
    <xf numFmtId="0" fontId="7" fillId="0" borderId="0" xfId="0" applyFont="1" applyAlignment="1" applyProtection="1">
      <alignment wrapText="1"/>
    </xf>
    <xf numFmtId="0" fontId="7" fillId="0" borderId="0" xfId="0" applyFont="1" applyAlignment="1" applyProtection="1"/>
    <xf numFmtId="0" fontId="6" fillId="0" borderId="0" xfId="0" applyFont="1" applyAlignment="1" applyProtection="1">
      <alignment wrapText="1"/>
    </xf>
    <xf numFmtId="0" fontId="6" fillId="0" borderId="0" xfId="0" applyFont="1" applyAlignment="1" applyProtection="1">
      <alignment wrapText="1"/>
      <protection locked="0"/>
    </xf>
    <xf numFmtId="0" fontId="7" fillId="0" borderId="0" xfId="0" applyFont="1" applyBorder="1" applyAlignment="1" applyProtection="1">
      <alignment horizontal="center" vertical="center"/>
      <protection locked="0"/>
    </xf>
    <xf numFmtId="0" fontId="7" fillId="0" borderId="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0" fontId="5" fillId="2" borderId="0" xfId="0" applyFont="1" applyFill="1" applyAlignment="1" applyProtection="1">
      <alignment wrapText="1"/>
    </xf>
    <xf numFmtId="0" fontId="5" fillId="2" borderId="0" xfId="0" applyFont="1" applyFill="1" applyAlignment="1" applyProtection="1">
      <alignment wrapText="1"/>
      <protection locked="0"/>
    </xf>
    <xf numFmtId="0" fontId="6" fillId="0" borderId="2" xfId="0" applyFont="1" applyBorder="1" applyProtection="1">
      <protection locked="0"/>
    </xf>
    <xf numFmtId="43" fontId="6" fillId="0" borderId="1" xfId="2" applyFont="1" applyBorder="1" applyProtection="1">
      <protection locked="0"/>
    </xf>
    <xf numFmtId="43" fontId="6" fillId="0" borderId="1" xfId="0" applyNumberFormat="1" applyFont="1" applyBorder="1" applyProtection="1">
      <protection locked="0"/>
    </xf>
    <xf numFmtId="43" fontId="6" fillId="0" borderId="3" xfId="0" applyNumberFormat="1" applyFont="1" applyBorder="1" applyProtection="1">
      <protection locked="0"/>
    </xf>
    <xf numFmtId="43" fontId="6" fillId="0" borderId="0" xfId="2" applyFont="1" applyProtection="1"/>
    <xf numFmtId="0" fontId="6" fillId="0" borderId="5" xfId="0" applyFont="1" applyBorder="1" applyProtection="1">
      <protection locked="0"/>
    </xf>
    <xf numFmtId="43" fontId="6" fillId="0" borderId="6" xfId="2" applyFont="1" applyBorder="1" applyProtection="1">
      <protection locked="0"/>
    </xf>
    <xf numFmtId="43" fontId="6" fillId="0" borderId="7" xfId="0" applyNumberFormat="1" applyFont="1" applyBorder="1" applyProtection="1">
      <protection locked="0"/>
    </xf>
    <xf numFmtId="43" fontId="6" fillId="0" borderId="6" xfId="2" applyNumberFormat="1" applyFont="1" applyBorder="1" applyProtection="1">
      <protection locked="0"/>
    </xf>
    <xf numFmtId="43" fontId="6" fillId="0" borderId="0" xfId="0" applyNumberFormat="1" applyFont="1" applyProtection="1"/>
    <xf numFmtId="0" fontId="9" fillId="0" borderId="0" xfId="3" applyFont="1" applyProtection="1">
      <protection locked="0"/>
    </xf>
  </cellXfs>
  <cellStyles count="4">
    <cellStyle name="Comma" xfId="2" builtinId="3"/>
    <cellStyle name="Hyperlink" xfId="3" builtinId="8"/>
    <cellStyle name="Normal" xfId="0" builtinId="0"/>
    <cellStyle name="Normal 2" xfId="1" xr:uid="{00000000-0005-0000-0000-000003000000}"/>
  </cellStyles>
  <dxfs count="19">
    <dxf>
      <font>
        <b val="0"/>
        <i val="0"/>
        <strike val="0"/>
        <condense val="0"/>
        <extend val="0"/>
        <outline val="0"/>
        <shadow val="0"/>
        <u val="none"/>
        <vertAlign val="baseline"/>
        <sz val="12"/>
        <color theme="1"/>
        <name val="Segoe UI"/>
        <family val="2"/>
        <scheme val="none"/>
      </font>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center" textRotation="0" wrapText="1" indent="0" justifyLastLine="0" shrinkToFit="0" readingOrder="0"/>
      <border diagonalUp="0" diagonalDown="0" outline="0">
        <left style="thin">
          <color indexed="64"/>
        </left>
        <right style="thin">
          <color indexed="64"/>
        </right>
        <top/>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numFmt numFmtId="35" formatCode="_(* #,##0.00_);_(* \(#,##0.00\);_(* &quot;-&quot;??_);_(@_)"/>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2"/>
        <color theme="1"/>
        <name val="Segoe UI"/>
        <family val="2"/>
        <scheme val="none"/>
      </font>
      <border diagonalUp="0" diagonalDown="0" outline="0">
        <left/>
        <right style="thin">
          <color indexed="64"/>
        </right>
        <top style="thin">
          <color indexed="64"/>
        </top>
        <bottom style="thin">
          <color indexed="64"/>
        </bottom>
      </border>
      <protection locked="0" hidden="0"/>
    </dxf>
    <dxf>
      <border outline="0">
        <top style="thin">
          <color indexed="64"/>
        </top>
      </border>
    </dxf>
    <dxf>
      <border outline="0">
        <left style="thin">
          <color indexed="64"/>
        </left>
        <right style="thin">
          <color indexed="64"/>
        </right>
        <top style="thin">
          <color indexed="64"/>
        </top>
        <bottom style="thin">
          <color indexed="64"/>
        </bottom>
      </border>
    </dxf>
    <dxf>
      <border>
        <bottom style="thin">
          <color indexed="64"/>
        </bottom>
      </border>
    </dxf>
  </dxfs>
  <tableStyles count="0" defaultTableStyle="TableStyleMedium2" defaultPivotStyle="PivotStyleLight16"/>
  <colors>
    <mruColors>
      <color rgb="FF1731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10:N70" totalsRowShown="0" headerRowDxfId="1" dataDxfId="0" headerRowBorderDxfId="18" tableBorderDxfId="17" totalsRowBorderDxfId="16" dataCellStyle="Comma">
  <autoFilter ref="A10:N70" xr:uid="{00000000-0009-0000-0100-000001000000}"/>
  <tableColumns count="14">
    <tableColumn id="1" xr3:uid="{00000000-0010-0000-0000-000001000000}" name="County" dataDxfId="15"/>
    <tableColumn id="2" xr3:uid="{00000000-0010-0000-0000-000002000000}" name="FY 2018-19 Funds Distributed by SCO" dataDxfId="14" dataCellStyle="Comma"/>
    <tableColumn id="3" xr3:uid="{00000000-0010-0000-0000-000003000000}" name="FY 2019-20 Funds Distributed by SCO" dataDxfId="13" dataCellStyle="Comma"/>
    <tableColumn id="4" xr3:uid="{00000000-0010-0000-0000-000004000000}" name="FY 2020-21 Funds Distributed" dataDxfId="12" dataCellStyle="Comma"/>
    <tableColumn id="5" xr3:uid="{00000000-0010-0000-0000-000005000000}" name="FY 2021-22 Funds Distributed" dataDxfId="11" dataCellStyle="Comma"/>
    <tableColumn id="6" xr3:uid="{00000000-0010-0000-0000-000006000000}" name="FY 2022-23 Funds Distributed" dataDxfId="10" dataCellStyle="Comma"/>
    <tableColumn id="7" xr3:uid="{00000000-0010-0000-0000-000007000000}" name="Total" dataDxfId="9" dataCellStyle="Comma">
      <calculatedColumnFormula>B11+C11+D11+E11+F11</calculatedColumnFormula>
    </tableColumn>
    <tableColumn id="10" xr3:uid="{00000000-0010-0000-0000-00000A000000}" name="CSS Funds" dataDxfId="8" dataCellStyle="Comma">
      <calculatedColumnFormula>Table1[[#This Row],[Total]]*0.76</calculatedColumnFormula>
    </tableColumn>
    <tableColumn id="11" xr3:uid="{00000000-0010-0000-0000-00000B000000}" name="FY 2019-20 Reallocated CSS" dataDxfId="7" dataCellStyle="Comma"/>
    <tableColumn id="12" xr3:uid="{00000000-0010-0000-0000-00000C000000}" name="FY 2020-21 Reallocated CSS" dataDxfId="6" dataCellStyle="Comma"/>
    <tableColumn id="13" xr3:uid="{00000000-0010-0000-0000-00000D000000}" name="FY 2021-22 Reallocated CSS" dataDxfId="5" dataCellStyle="Comma"/>
    <tableColumn id="14" xr3:uid="{BE6467C4-8C47-436A-83FB-C9BA6A681E7D}" name="FY 2022-23 Reallocated CSS" dataDxfId="4" dataCellStyle="Comma"/>
    <tableColumn id="8" xr3:uid="{00000000-0010-0000-0000-000008000000}" name="CSS Average" dataDxfId="3">
      <calculatedColumnFormula>(H11+I11+J11+K11+L11)/5</calculatedColumnFormula>
    </tableColumn>
    <tableColumn id="9" xr3:uid="{00000000-0010-0000-0000-000009000000}" name="Maximum Prudent Reserve Level" dataDxfId="2">
      <calculatedColumnFormula>ROUND(M11*0.33,2)</calculatedColumnFormula>
    </tableColumn>
  </tableColumns>
  <tableStyleInfo showFirstColumn="0" showLastColumn="0" showRowStripes="1" showColumnStripes="0"/>
  <extLst>
    <ext xmlns:x14="http://schemas.microsoft.com/office/spreadsheetml/2009/9/main" uri="{504A1905-F514-4f6f-8877-14C23A59335A}">
      <x14:table altText="Prudent Reserve Funding Levels" altTextSummary="This table provides the maximum allowable prudent reserve balance for MHSA counties."/>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dhcs.ca.gov/services/MH/Pages/MHSA-Fiscal-Oversight.aspx" TargetMode="External"/><Relationship Id="rId1" Type="http://schemas.openxmlformats.org/officeDocument/2006/relationships/hyperlink" Target="https://www.sco.ca.gov/ard_payments_mentalhealthservicefund.html" TargetMode="External"/><Relationship Id="rId4"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78"/>
  <sheetViews>
    <sheetView tabSelected="1" zoomScale="85" zoomScaleNormal="85" workbookViewId="0">
      <selection activeCell="A6" sqref="A6"/>
    </sheetView>
  </sheetViews>
  <sheetFormatPr defaultColWidth="0" defaultRowHeight="17.5" zeroHeight="1" x14ac:dyDescent="0.45"/>
  <cols>
    <col min="1" max="1" width="27.6328125" style="3" customWidth="1"/>
    <col min="2" max="2" width="29.36328125" style="3" customWidth="1"/>
    <col min="3" max="6" width="27.6328125" style="3" customWidth="1"/>
    <col min="7" max="7" width="23.54296875" style="3" bestFit="1" customWidth="1"/>
    <col min="8" max="8" width="22.08984375" style="3" bestFit="1" customWidth="1"/>
    <col min="9" max="9" width="27.08984375" style="3" customWidth="1"/>
    <col min="10" max="10" width="27.08984375" style="3" bestFit="1" customWidth="1"/>
    <col min="11" max="12" width="27.08984375" style="3" customWidth="1"/>
    <col min="13" max="14" width="27.6328125" style="3" customWidth="1"/>
    <col min="15" max="15" width="18.90625" style="3" hidden="1" customWidth="1"/>
    <col min="16" max="16384" width="9.08984375" style="3" hidden="1"/>
  </cols>
  <sheetData>
    <row r="1" spans="1:15" x14ac:dyDescent="0.45">
      <c r="A1" s="1" t="s">
        <v>92</v>
      </c>
      <c r="B1" s="2"/>
      <c r="C1" s="2"/>
      <c r="D1" s="2"/>
      <c r="E1" s="2"/>
      <c r="F1" s="2"/>
      <c r="G1" s="2"/>
      <c r="H1" s="2"/>
      <c r="I1" s="2"/>
      <c r="J1" s="2"/>
      <c r="K1" s="2"/>
      <c r="L1" s="2"/>
      <c r="M1" s="2"/>
      <c r="N1" s="2"/>
      <c r="O1" s="2"/>
    </row>
    <row r="2" spans="1:15" x14ac:dyDescent="0.45">
      <c r="A2" s="4" t="s">
        <v>60</v>
      </c>
      <c r="B2" s="2"/>
      <c r="C2" s="2"/>
      <c r="D2" s="2"/>
      <c r="E2" s="2"/>
      <c r="F2" s="2"/>
      <c r="G2" s="2"/>
      <c r="H2" s="2"/>
      <c r="I2" s="2"/>
      <c r="J2" s="2"/>
      <c r="K2" s="2"/>
      <c r="L2" s="2"/>
      <c r="M2" s="2"/>
      <c r="N2" s="2"/>
      <c r="O2" s="2"/>
    </row>
    <row r="3" spans="1:15" x14ac:dyDescent="0.45">
      <c r="A3" s="5" t="s">
        <v>68</v>
      </c>
      <c r="B3" s="2"/>
      <c r="C3" s="2"/>
      <c r="D3" s="2"/>
      <c r="E3" s="2"/>
      <c r="F3" s="2"/>
      <c r="G3" s="2"/>
      <c r="H3" s="2"/>
      <c r="I3" s="2"/>
      <c r="J3" s="2"/>
      <c r="K3" s="2"/>
      <c r="L3" s="2"/>
      <c r="M3" s="2"/>
      <c r="N3" s="2"/>
      <c r="O3" s="2"/>
    </row>
    <row r="4" spans="1:15" x14ac:dyDescent="0.45">
      <c r="A4" s="5" t="s">
        <v>69</v>
      </c>
      <c r="B4" s="2"/>
      <c r="C4" s="2"/>
      <c r="D4" s="2"/>
      <c r="E4" s="2"/>
      <c r="F4" s="2"/>
      <c r="G4" s="2"/>
      <c r="H4" s="2"/>
      <c r="I4" s="2"/>
      <c r="J4" s="2"/>
      <c r="K4" s="2"/>
      <c r="L4" s="2"/>
      <c r="M4" s="2"/>
      <c r="N4" s="2"/>
      <c r="O4" s="2"/>
    </row>
    <row r="5" spans="1:15" x14ac:dyDescent="0.45">
      <c r="A5" s="5" t="s">
        <v>87</v>
      </c>
      <c r="B5" s="2"/>
      <c r="C5" s="2"/>
      <c r="D5" s="2"/>
      <c r="E5" s="2"/>
      <c r="F5" s="2"/>
      <c r="G5" s="2"/>
      <c r="H5" s="2"/>
      <c r="I5" s="2"/>
      <c r="J5" s="2"/>
      <c r="K5" s="2"/>
      <c r="L5" s="2"/>
      <c r="M5" s="2"/>
      <c r="N5" s="2"/>
      <c r="O5" s="2"/>
    </row>
    <row r="6" spans="1:15" s="9" customFormat="1" x14ac:dyDescent="0.45">
      <c r="A6" s="4" t="s">
        <v>75</v>
      </c>
      <c r="B6" s="6"/>
      <c r="C6" s="6"/>
      <c r="D6" s="6"/>
      <c r="E6" s="7"/>
      <c r="F6" s="6"/>
      <c r="G6" s="6"/>
      <c r="H6" s="6"/>
      <c r="I6" s="6"/>
      <c r="J6" s="6"/>
      <c r="K6" s="6"/>
      <c r="L6" s="6"/>
      <c r="M6" s="6"/>
      <c r="N6" s="6"/>
      <c r="O6" s="8"/>
    </row>
    <row r="7" spans="1:15" s="9" customFormat="1" x14ac:dyDescent="0.45">
      <c r="A7" s="4" t="s">
        <v>70</v>
      </c>
      <c r="B7" s="6"/>
      <c r="C7" s="6"/>
      <c r="D7" s="6"/>
      <c r="E7" s="7"/>
      <c r="F7" s="6"/>
      <c r="G7" s="6"/>
      <c r="H7" s="6"/>
      <c r="I7" s="6"/>
      <c r="J7" s="6"/>
      <c r="K7" s="6"/>
      <c r="L7" s="6"/>
      <c r="M7" s="6"/>
      <c r="N7" s="6"/>
      <c r="O7" s="8"/>
    </row>
    <row r="8" spans="1:15" s="9" customFormat="1" x14ac:dyDescent="0.45">
      <c r="A8" s="7"/>
      <c r="B8" s="6"/>
      <c r="C8" s="6"/>
      <c r="D8" s="6"/>
      <c r="E8" s="7"/>
      <c r="F8" s="6"/>
      <c r="G8" s="6"/>
      <c r="H8" s="6"/>
      <c r="I8" s="6"/>
      <c r="J8" s="6"/>
      <c r="K8" s="6"/>
      <c r="L8" s="6"/>
      <c r="M8" s="6"/>
      <c r="N8" s="6"/>
      <c r="O8" s="8"/>
    </row>
    <row r="9" spans="1:15" s="9" customFormat="1" x14ac:dyDescent="0.45">
      <c r="A9" s="10" t="s">
        <v>61</v>
      </c>
      <c r="B9" s="10" t="s">
        <v>65</v>
      </c>
      <c r="C9" s="10" t="s">
        <v>62</v>
      </c>
      <c r="D9" s="10" t="s">
        <v>66</v>
      </c>
      <c r="E9" s="10" t="s">
        <v>63</v>
      </c>
      <c r="F9" s="10" t="s">
        <v>71</v>
      </c>
      <c r="G9" s="10" t="s">
        <v>74</v>
      </c>
      <c r="H9" s="10" t="s">
        <v>73</v>
      </c>
      <c r="I9" s="10" t="s">
        <v>78</v>
      </c>
      <c r="J9" s="10" t="s">
        <v>83</v>
      </c>
      <c r="K9" s="10" t="s">
        <v>86</v>
      </c>
      <c r="L9" s="10" t="s">
        <v>89</v>
      </c>
      <c r="M9" s="11" t="s">
        <v>90</v>
      </c>
      <c r="N9" s="11" t="s">
        <v>91</v>
      </c>
      <c r="O9" s="8"/>
    </row>
    <row r="10" spans="1:15" s="14" customFormat="1" ht="39.75" customHeight="1" x14ac:dyDescent="0.45">
      <c r="A10" s="12" t="s">
        <v>0</v>
      </c>
      <c r="B10" s="12" t="s">
        <v>76</v>
      </c>
      <c r="C10" s="12" t="s">
        <v>77</v>
      </c>
      <c r="D10" s="12" t="s">
        <v>82</v>
      </c>
      <c r="E10" s="12" t="s">
        <v>85</v>
      </c>
      <c r="F10" s="12" t="s">
        <v>88</v>
      </c>
      <c r="G10" s="12" t="s">
        <v>81</v>
      </c>
      <c r="H10" s="12" t="s">
        <v>72</v>
      </c>
      <c r="I10" s="12" t="s">
        <v>97</v>
      </c>
      <c r="J10" s="12" t="s">
        <v>96</v>
      </c>
      <c r="K10" s="12" t="s">
        <v>95</v>
      </c>
      <c r="L10" s="12" t="s">
        <v>98</v>
      </c>
      <c r="M10" s="12" t="s">
        <v>64</v>
      </c>
      <c r="N10" s="12" t="s">
        <v>67</v>
      </c>
      <c r="O10" s="13"/>
    </row>
    <row r="11" spans="1:15" x14ac:dyDescent="0.45">
      <c r="A11" s="15" t="s">
        <v>1</v>
      </c>
      <c r="B11" s="16">
        <v>71236458.150000006</v>
      </c>
      <c r="C11" s="16">
        <v>67460715.11999999</v>
      </c>
      <c r="D11" s="16">
        <v>102975006.42999998</v>
      </c>
      <c r="E11" s="16">
        <v>114764198.78000002</v>
      </c>
      <c r="F11" s="16">
        <v>75271578.960000023</v>
      </c>
      <c r="G11" s="16">
        <f t="shared" ref="G11:G69" si="0">B11+C11+D11+E11+F11</f>
        <v>431707957.44</v>
      </c>
      <c r="H11" s="16">
        <f>Table1[[#This Row],[Total]]*0.76</f>
        <v>328098047.65439999</v>
      </c>
      <c r="I11" s="16">
        <v>7284.91</v>
      </c>
      <c r="J11" s="16">
        <v>0</v>
      </c>
      <c r="K11" s="16">
        <v>0</v>
      </c>
      <c r="L11" s="16">
        <v>19442.780000000002</v>
      </c>
      <c r="M11" s="17">
        <f>(H11+I11+J11+K11+L11)/5</f>
        <v>65624955.068879999</v>
      </c>
      <c r="N11" s="18">
        <f>ROUND(M11*0.33,2)</f>
        <v>21656235.170000002</v>
      </c>
      <c r="O11" s="19"/>
    </row>
    <row r="12" spans="1:15" x14ac:dyDescent="0.45">
      <c r="A12" s="15" t="s">
        <v>57</v>
      </c>
      <c r="B12" s="16">
        <v>1516153.9599999997</v>
      </c>
      <c r="C12" s="16">
        <v>1254016.2400000005</v>
      </c>
      <c r="D12" s="16">
        <v>1887472.7499999998</v>
      </c>
      <c r="E12" s="16">
        <v>1656271.5</v>
      </c>
      <c r="F12" s="16">
        <v>1075728.5</v>
      </c>
      <c r="G12" s="16">
        <f t="shared" si="0"/>
        <v>7389642.9500000002</v>
      </c>
      <c r="H12" s="16">
        <f>Table1[[#This Row],[Total]]*0.76</f>
        <v>5616128.642</v>
      </c>
      <c r="I12" s="16">
        <v>132.43</v>
      </c>
      <c r="J12" s="16">
        <v>0</v>
      </c>
      <c r="K12" s="16">
        <v>0</v>
      </c>
      <c r="L12" s="16">
        <v>274.97000000000003</v>
      </c>
      <c r="M12" s="17">
        <f t="shared" ref="M12:M69" si="1">(H12+I12+J12+K12+L12)/5</f>
        <v>1123307.2083999999</v>
      </c>
      <c r="N12" s="18">
        <f t="shared" ref="N12:N69" si="2">ROUND(M12*0.33,2)</f>
        <v>370691.38</v>
      </c>
      <c r="O12" s="2"/>
    </row>
    <row r="13" spans="1:15" x14ac:dyDescent="0.45">
      <c r="A13" s="15" t="s">
        <v>2</v>
      </c>
      <c r="B13" s="16">
        <v>2923492.7</v>
      </c>
      <c r="C13" s="16">
        <v>2552623.75</v>
      </c>
      <c r="D13" s="16">
        <v>3856446.3899999997</v>
      </c>
      <c r="E13" s="16">
        <v>3832939.3199999994</v>
      </c>
      <c r="F13" s="16">
        <v>2523573.58</v>
      </c>
      <c r="G13" s="16">
        <f t="shared" si="0"/>
        <v>15689075.74</v>
      </c>
      <c r="H13" s="16">
        <f>Table1[[#This Row],[Total]]*0.76</f>
        <v>11923697.5624</v>
      </c>
      <c r="I13" s="16">
        <v>272.18</v>
      </c>
      <c r="J13" s="16">
        <v>0</v>
      </c>
      <c r="K13" s="16">
        <v>0</v>
      </c>
      <c r="L13" s="16">
        <v>299.8</v>
      </c>
      <c r="M13" s="17">
        <f t="shared" si="1"/>
        <v>2384853.9084800002</v>
      </c>
      <c r="N13" s="18">
        <f t="shared" si="2"/>
        <v>787001.79</v>
      </c>
      <c r="O13" s="2"/>
    </row>
    <row r="14" spans="1:15" x14ac:dyDescent="0.45">
      <c r="A14" s="15" t="s">
        <v>58</v>
      </c>
      <c r="B14" s="16">
        <v>5924157.54</v>
      </c>
      <c r="C14" s="16">
        <v>5520604.8300000001</v>
      </c>
      <c r="D14" s="16">
        <v>8406106.9299999997</v>
      </c>
      <c r="E14" s="16">
        <v>9337778.7899999991</v>
      </c>
      <c r="F14" s="16">
        <v>6290121.9500000002</v>
      </c>
      <c r="G14" s="16">
        <f t="shared" si="0"/>
        <v>35478770.039999999</v>
      </c>
      <c r="H14" s="16">
        <f>Table1[[#This Row],[Total]]*0.76</f>
        <v>26963865.2304</v>
      </c>
      <c r="I14" s="16">
        <v>594.94000000000005</v>
      </c>
      <c r="J14" s="16">
        <v>0</v>
      </c>
      <c r="K14" s="16">
        <v>0</v>
      </c>
      <c r="L14" s="16">
        <v>1639.7099999999998</v>
      </c>
      <c r="M14" s="17">
        <f t="shared" si="1"/>
        <v>5393219.9760800004</v>
      </c>
      <c r="N14" s="18">
        <f t="shared" si="2"/>
        <v>1779762.59</v>
      </c>
      <c r="O14" s="2"/>
    </row>
    <row r="15" spans="1:15" x14ac:dyDescent="0.45">
      <c r="A15" s="15" t="s">
        <v>3</v>
      </c>
      <c r="B15" s="16">
        <v>11272277.890000001</v>
      </c>
      <c r="C15" s="16">
        <v>10366622.600000001</v>
      </c>
      <c r="D15" s="16">
        <v>15470715.58</v>
      </c>
      <c r="E15" s="16">
        <v>16965700.230000004</v>
      </c>
      <c r="F15" s="16">
        <v>11256921.279999997</v>
      </c>
      <c r="G15" s="16">
        <f t="shared" si="0"/>
        <v>65332237.579999998</v>
      </c>
      <c r="H15" s="16">
        <f>Table1[[#This Row],[Total]]*0.76</f>
        <v>49652500.560800001</v>
      </c>
      <c r="I15" s="16">
        <v>1114.8900000000001</v>
      </c>
      <c r="J15" s="16">
        <v>0</v>
      </c>
      <c r="K15" s="16">
        <v>0</v>
      </c>
      <c r="L15" s="16">
        <v>2888.2599999999998</v>
      </c>
      <c r="M15" s="17">
        <f t="shared" si="1"/>
        <v>9931300.7421599999</v>
      </c>
      <c r="N15" s="18">
        <f t="shared" si="2"/>
        <v>3277329.24</v>
      </c>
      <c r="O15" s="2"/>
    </row>
    <row r="16" spans="1:15" x14ac:dyDescent="0.45">
      <c r="A16" s="15" t="s">
        <v>4</v>
      </c>
      <c r="B16" s="16">
        <v>3194187.44</v>
      </c>
      <c r="C16" s="16">
        <v>2807149.7800000003</v>
      </c>
      <c r="D16" s="16">
        <v>4253696.1400000006</v>
      </c>
      <c r="E16" s="16">
        <v>4402628.9700000007</v>
      </c>
      <c r="F16" s="16">
        <v>2901297.7900000005</v>
      </c>
      <c r="G16" s="16">
        <f t="shared" si="0"/>
        <v>17558960.120000001</v>
      </c>
      <c r="H16" s="16">
        <f>Table1[[#This Row],[Total]]*0.76</f>
        <v>13344809.691200001</v>
      </c>
      <c r="I16" s="16">
        <v>299.64999999999998</v>
      </c>
      <c r="J16" s="16">
        <v>0</v>
      </c>
      <c r="K16" s="16">
        <v>0</v>
      </c>
      <c r="L16" s="16">
        <v>571.55999999999995</v>
      </c>
      <c r="M16" s="17">
        <f t="shared" si="1"/>
        <v>2669136.1802400006</v>
      </c>
      <c r="N16" s="18">
        <f t="shared" si="2"/>
        <v>880814.94</v>
      </c>
      <c r="O16" s="2"/>
    </row>
    <row r="17" spans="1:15" x14ac:dyDescent="0.45">
      <c r="A17" s="15" t="s">
        <v>5</v>
      </c>
      <c r="B17" s="16">
        <v>2576096.39</v>
      </c>
      <c r="C17" s="16">
        <v>2212660.3900000006</v>
      </c>
      <c r="D17" s="16">
        <v>3339880.34</v>
      </c>
      <c r="E17" s="16">
        <v>3229542.92</v>
      </c>
      <c r="F17" s="16">
        <v>2089723.67</v>
      </c>
      <c r="G17" s="16">
        <f t="shared" si="0"/>
        <v>13447903.710000001</v>
      </c>
      <c r="H17" s="16">
        <f>Table1[[#This Row],[Total]]*0.76</f>
        <v>10220406.819600001</v>
      </c>
      <c r="I17" s="16">
        <v>235.25</v>
      </c>
      <c r="J17" s="16">
        <v>0</v>
      </c>
      <c r="K17" s="16">
        <v>0</v>
      </c>
      <c r="L17" s="16">
        <v>7410.33</v>
      </c>
      <c r="M17" s="17">
        <f t="shared" si="1"/>
        <v>2045610.4799200003</v>
      </c>
      <c r="N17" s="18">
        <f t="shared" si="2"/>
        <v>675051.46</v>
      </c>
      <c r="O17" s="2"/>
    </row>
    <row r="18" spans="1:15" x14ac:dyDescent="0.45">
      <c r="A18" s="15" t="s">
        <v>6</v>
      </c>
      <c r="B18" s="16">
        <v>45865655.089999996</v>
      </c>
      <c r="C18" s="16">
        <v>43811310.939999998</v>
      </c>
      <c r="D18" s="16">
        <v>66853459.210000001</v>
      </c>
      <c r="E18" s="16">
        <v>76665412.159999996</v>
      </c>
      <c r="F18" s="16">
        <v>50292893.349999994</v>
      </c>
      <c r="G18" s="16">
        <f t="shared" si="0"/>
        <v>283488730.75</v>
      </c>
      <c r="H18" s="16">
        <f>Table1[[#This Row],[Total]]*0.76</f>
        <v>215451435.37</v>
      </c>
      <c r="I18" s="16">
        <v>4737.1400000000003</v>
      </c>
      <c r="J18" s="16">
        <v>0</v>
      </c>
      <c r="K18" s="16">
        <v>0</v>
      </c>
      <c r="L18" s="16">
        <v>5939.03</v>
      </c>
      <c r="M18" s="17">
        <f t="shared" si="1"/>
        <v>43092422.307999998</v>
      </c>
      <c r="N18" s="18">
        <f t="shared" si="2"/>
        <v>14220499.359999999</v>
      </c>
      <c r="O18" s="2"/>
    </row>
    <row r="19" spans="1:15" x14ac:dyDescent="0.45">
      <c r="A19" s="15" t="s">
        <v>59</v>
      </c>
      <c r="B19" s="16">
        <v>2734771.63</v>
      </c>
      <c r="C19" s="16">
        <v>2366562.0500000003</v>
      </c>
      <c r="D19" s="16">
        <v>3576620.4200000004</v>
      </c>
      <c r="E19" s="16">
        <v>3531384.1899999995</v>
      </c>
      <c r="F19" s="16">
        <v>2292949.29</v>
      </c>
      <c r="G19" s="16">
        <f t="shared" si="0"/>
        <v>14502287.579999998</v>
      </c>
      <c r="H19" s="16">
        <f>Table1[[#This Row],[Total]]*0.76</f>
        <v>11021738.560799999</v>
      </c>
      <c r="I19" s="16">
        <v>251.93</v>
      </c>
      <c r="J19" s="16">
        <v>0</v>
      </c>
      <c r="K19" s="16">
        <v>0</v>
      </c>
      <c r="L19" s="16">
        <v>1216.6699999999998</v>
      </c>
      <c r="M19" s="17">
        <f t="shared" si="1"/>
        <v>2204641.4321599999</v>
      </c>
      <c r="N19" s="18">
        <f t="shared" si="2"/>
        <v>727531.67</v>
      </c>
      <c r="O19" s="2"/>
    </row>
    <row r="20" spans="1:15" x14ac:dyDescent="0.45">
      <c r="A20" s="15" t="s">
        <v>7</v>
      </c>
      <c r="B20" s="16">
        <v>7801198.1900000004</v>
      </c>
      <c r="C20" s="16">
        <v>7186566.2800000003</v>
      </c>
      <c r="D20" s="16">
        <v>10960054.719999999</v>
      </c>
      <c r="E20" s="16">
        <v>12563655.040000003</v>
      </c>
      <c r="F20" s="16">
        <v>8191796.1600000001</v>
      </c>
      <c r="G20" s="16">
        <f t="shared" si="0"/>
        <v>46703270.390000001</v>
      </c>
      <c r="H20" s="16">
        <f>Table1[[#This Row],[Total]]*0.76</f>
        <v>35494485.496399999</v>
      </c>
      <c r="I20" s="16">
        <v>773.17</v>
      </c>
      <c r="J20" s="16">
        <v>0</v>
      </c>
      <c r="K20" s="16">
        <v>0</v>
      </c>
      <c r="L20" s="16">
        <v>7745.71</v>
      </c>
      <c r="M20" s="17">
        <f t="shared" si="1"/>
        <v>7100600.8752800003</v>
      </c>
      <c r="N20" s="18">
        <f t="shared" si="2"/>
        <v>2343198.29</v>
      </c>
      <c r="O20" s="2"/>
    </row>
    <row r="21" spans="1:15" x14ac:dyDescent="0.45">
      <c r="A21" s="15" t="s">
        <v>8</v>
      </c>
      <c r="B21" s="16">
        <v>48526096.700000003</v>
      </c>
      <c r="C21" s="16">
        <v>45437284.320000008</v>
      </c>
      <c r="D21" s="16">
        <v>69396126.370000005</v>
      </c>
      <c r="E21" s="16">
        <v>80011625.200000003</v>
      </c>
      <c r="F21" s="16">
        <v>52590577.379999995</v>
      </c>
      <c r="G21" s="16">
        <f t="shared" si="0"/>
        <v>295961709.97000003</v>
      </c>
      <c r="H21" s="16">
        <f>Table1[[#This Row],[Total]]*0.76</f>
        <v>224930899.57720003</v>
      </c>
      <c r="I21" s="16">
        <v>4901.0200000000004</v>
      </c>
      <c r="J21" s="16">
        <v>0</v>
      </c>
      <c r="K21" s="16">
        <v>0</v>
      </c>
      <c r="L21" s="16">
        <v>6210.25</v>
      </c>
      <c r="M21" s="17">
        <f t="shared" si="1"/>
        <v>44988402.169440009</v>
      </c>
      <c r="N21" s="18">
        <f t="shared" si="2"/>
        <v>14846172.720000001</v>
      </c>
      <c r="O21" s="2"/>
    </row>
    <row r="22" spans="1:15" x14ac:dyDescent="0.45">
      <c r="A22" s="15" t="s">
        <v>9</v>
      </c>
      <c r="B22" s="16">
        <v>2769587.75</v>
      </c>
      <c r="C22" s="16">
        <v>2409281.5</v>
      </c>
      <c r="D22" s="16">
        <v>3650707.8300000005</v>
      </c>
      <c r="E22" s="16">
        <v>3672416.63</v>
      </c>
      <c r="F22" s="16">
        <v>2384159.61</v>
      </c>
      <c r="G22" s="16">
        <f t="shared" si="0"/>
        <v>14886153.32</v>
      </c>
      <c r="H22" s="16">
        <f>Table1[[#This Row],[Total]]*0.76</f>
        <v>11313476.5232</v>
      </c>
      <c r="I22" s="16">
        <v>256.73</v>
      </c>
      <c r="J22" s="16">
        <v>0</v>
      </c>
      <c r="K22" s="16">
        <v>0</v>
      </c>
      <c r="L22" s="16">
        <v>1036.48</v>
      </c>
      <c r="M22" s="17">
        <f t="shared" si="1"/>
        <v>2262953.9466400002</v>
      </c>
      <c r="N22" s="18">
        <f t="shared" si="2"/>
        <v>746774.8</v>
      </c>
      <c r="O22" s="2"/>
    </row>
    <row r="23" spans="1:15" x14ac:dyDescent="0.45">
      <c r="A23" s="15" t="s">
        <v>10</v>
      </c>
      <c r="B23" s="16">
        <v>6909070.75</v>
      </c>
      <c r="C23" s="16">
        <v>6320956.6999999993</v>
      </c>
      <c r="D23" s="16">
        <v>9587265.3500000015</v>
      </c>
      <c r="E23" s="16">
        <v>10722381.25</v>
      </c>
      <c r="F23" s="16">
        <v>7179212.0300000003</v>
      </c>
      <c r="G23" s="16">
        <f t="shared" si="0"/>
        <v>40718886.079999998</v>
      </c>
      <c r="H23" s="16">
        <f>Table1[[#This Row],[Total]]*0.76</f>
        <v>30946353.4208</v>
      </c>
      <c r="I23" s="16">
        <v>679.38</v>
      </c>
      <c r="J23" s="16">
        <v>0</v>
      </c>
      <c r="K23" s="16">
        <v>0</v>
      </c>
      <c r="L23" s="16">
        <v>1835.5</v>
      </c>
      <c r="M23" s="17">
        <f t="shared" si="1"/>
        <v>6189773.6601599995</v>
      </c>
      <c r="N23" s="18">
        <f t="shared" si="2"/>
        <v>2042625.31</v>
      </c>
      <c r="O23" s="2"/>
    </row>
    <row r="24" spans="1:15" x14ac:dyDescent="0.45">
      <c r="A24" s="15" t="s">
        <v>11</v>
      </c>
      <c r="B24" s="16">
        <v>9608193.6800000016</v>
      </c>
      <c r="C24" s="16">
        <v>8846908.2799999993</v>
      </c>
      <c r="D24" s="16">
        <v>13441788.890000002</v>
      </c>
      <c r="E24" s="16">
        <v>14972661.380000001</v>
      </c>
      <c r="F24" s="16">
        <v>9831833.2300000004</v>
      </c>
      <c r="G24" s="16">
        <f t="shared" si="0"/>
        <v>56701385.460000008</v>
      </c>
      <c r="H24" s="16">
        <f>Table1[[#This Row],[Total]]*0.76</f>
        <v>43093052.949600004</v>
      </c>
      <c r="I24" s="16">
        <v>951.72</v>
      </c>
      <c r="J24" s="16">
        <v>0</v>
      </c>
      <c r="K24" s="16">
        <v>0</v>
      </c>
      <c r="L24" s="16">
        <v>2537.98</v>
      </c>
      <c r="M24" s="17">
        <f t="shared" si="1"/>
        <v>8619308.5299200006</v>
      </c>
      <c r="N24" s="18">
        <f t="shared" si="2"/>
        <v>2844371.81</v>
      </c>
      <c r="O24" s="2"/>
    </row>
    <row r="25" spans="1:15" x14ac:dyDescent="0.45">
      <c r="A25" s="15" t="s">
        <v>12</v>
      </c>
      <c r="B25" s="16">
        <v>1841068.3599999999</v>
      </c>
      <c r="C25" s="16">
        <v>1581083.49</v>
      </c>
      <c r="D25" s="16">
        <v>2390789.96</v>
      </c>
      <c r="E25" s="16">
        <v>2301280.19</v>
      </c>
      <c r="F25" s="16">
        <v>1503667.1300000001</v>
      </c>
      <c r="G25" s="16">
        <f t="shared" si="0"/>
        <v>9617889.1300000008</v>
      </c>
      <c r="H25" s="16">
        <f>Table1[[#This Row],[Total]]*0.76</f>
        <v>7309595.7388000004</v>
      </c>
      <c r="I25" s="16">
        <v>168.11</v>
      </c>
      <c r="J25" s="16">
        <v>0</v>
      </c>
      <c r="K25" s="16">
        <v>0</v>
      </c>
      <c r="L25" s="16">
        <v>6736.63</v>
      </c>
      <c r="M25" s="17">
        <f t="shared" si="1"/>
        <v>1463300.0957600002</v>
      </c>
      <c r="N25" s="18">
        <f t="shared" si="2"/>
        <v>482889.03</v>
      </c>
      <c r="O25" s="2"/>
    </row>
    <row r="26" spans="1:15" x14ac:dyDescent="0.45">
      <c r="A26" s="15" t="s">
        <v>13</v>
      </c>
      <c r="B26" s="16">
        <v>41912314.519999996</v>
      </c>
      <c r="C26" s="16">
        <v>39258047.710000001</v>
      </c>
      <c r="D26" s="16">
        <v>59887182.869999997</v>
      </c>
      <c r="E26" s="16">
        <v>69598795.729999989</v>
      </c>
      <c r="F26" s="16">
        <v>45960377.340000004</v>
      </c>
      <c r="G26" s="16">
        <f t="shared" si="0"/>
        <v>256616718.16999999</v>
      </c>
      <c r="H26" s="16">
        <f>Table1[[#This Row],[Total]]*0.76</f>
        <v>195028705.80919999</v>
      </c>
      <c r="I26" s="16">
        <v>4234.8500000000004</v>
      </c>
      <c r="J26" s="16">
        <v>0</v>
      </c>
      <c r="K26" s="16">
        <v>0</v>
      </c>
      <c r="L26" s="16">
        <v>6328.7899999999991</v>
      </c>
      <c r="M26" s="17">
        <f t="shared" si="1"/>
        <v>39007853.889839992</v>
      </c>
      <c r="N26" s="18">
        <f t="shared" si="2"/>
        <v>12872591.779999999</v>
      </c>
      <c r="O26" s="2"/>
    </row>
    <row r="27" spans="1:15" x14ac:dyDescent="0.45">
      <c r="A27" s="15" t="s">
        <v>14</v>
      </c>
      <c r="B27" s="16">
        <v>8037381.459999999</v>
      </c>
      <c r="C27" s="16">
        <v>7413858.8499999987</v>
      </c>
      <c r="D27" s="16">
        <v>11281322.859999999</v>
      </c>
      <c r="E27" s="16">
        <v>12511461.649999999</v>
      </c>
      <c r="F27" s="16">
        <v>8194832.3800000018</v>
      </c>
      <c r="G27" s="16">
        <f t="shared" si="0"/>
        <v>47438857.199999996</v>
      </c>
      <c r="H27" s="16">
        <f>Table1[[#This Row],[Total]]*0.76</f>
        <v>36053531.471999995</v>
      </c>
      <c r="I27" s="16">
        <v>797.73</v>
      </c>
      <c r="J27" s="16">
        <v>0</v>
      </c>
      <c r="K27" s="16">
        <v>0</v>
      </c>
      <c r="L27" s="16">
        <v>2117.62</v>
      </c>
      <c r="M27" s="17">
        <f t="shared" si="1"/>
        <v>7211289.3643999975</v>
      </c>
      <c r="N27" s="18">
        <f t="shared" si="2"/>
        <v>2379725.4900000002</v>
      </c>
      <c r="O27" s="2"/>
    </row>
    <row r="28" spans="1:15" x14ac:dyDescent="0.45">
      <c r="A28" s="15" t="s">
        <v>15</v>
      </c>
      <c r="B28" s="16">
        <v>3899958.36</v>
      </c>
      <c r="C28" s="16">
        <v>3536207.2600000002</v>
      </c>
      <c r="D28" s="16">
        <v>5376301.4199999999</v>
      </c>
      <c r="E28" s="16">
        <v>5711247.7499999991</v>
      </c>
      <c r="F28" s="16">
        <v>3832819.9200000004</v>
      </c>
      <c r="G28" s="16">
        <f t="shared" si="0"/>
        <v>22356534.710000001</v>
      </c>
      <c r="H28" s="16">
        <f>Table1[[#This Row],[Total]]*0.76</f>
        <v>16990966.3796</v>
      </c>
      <c r="I28" s="16">
        <v>379.48</v>
      </c>
      <c r="J28" s="16">
        <v>0</v>
      </c>
      <c r="K28" s="16">
        <v>0</v>
      </c>
      <c r="L28" s="16">
        <v>975.92</v>
      </c>
      <c r="M28" s="17">
        <f t="shared" si="1"/>
        <v>3398464.3559200005</v>
      </c>
      <c r="N28" s="18">
        <f t="shared" si="2"/>
        <v>1121493.24</v>
      </c>
      <c r="O28" s="2"/>
    </row>
    <row r="29" spans="1:15" x14ac:dyDescent="0.45">
      <c r="A29" s="15" t="s">
        <v>16</v>
      </c>
      <c r="B29" s="16">
        <v>2720077.0200000005</v>
      </c>
      <c r="C29" s="16">
        <v>2332035.86</v>
      </c>
      <c r="D29" s="16">
        <v>3513496.9600000004</v>
      </c>
      <c r="E29" s="16">
        <v>3344917.92</v>
      </c>
      <c r="F29" s="16">
        <v>2213121.2799999998</v>
      </c>
      <c r="G29" s="16">
        <f t="shared" si="0"/>
        <v>14123649.040000001</v>
      </c>
      <c r="H29" s="16">
        <f>Table1[[#This Row],[Total]]*0.76</f>
        <v>10733973.270400001</v>
      </c>
      <c r="I29" s="16">
        <v>247.88</v>
      </c>
      <c r="J29" s="16">
        <v>0</v>
      </c>
      <c r="K29" s="16">
        <v>0</v>
      </c>
      <c r="L29" s="16">
        <v>84125.47</v>
      </c>
      <c r="M29" s="17">
        <f t="shared" si="1"/>
        <v>2163669.3240800006</v>
      </c>
      <c r="N29" s="18">
        <f t="shared" si="2"/>
        <v>714010.88</v>
      </c>
      <c r="O29" s="2"/>
    </row>
    <row r="30" spans="1:15" x14ac:dyDescent="0.45">
      <c r="A30" s="15" t="s">
        <v>17</v>
      </c>
      <c r="B30" s="16">
        <v>555104318.80999994</v>
      </c>
      <c r="C30" s="16">
        <v>513664511.38999993</v>
      </c>
      <c r="D30" s="16">
        <v>781505561.37</v>
      </c>
      <c r="E30" s="16">
        <v>873104922.37</v>
      </c>
      <c r="F30" s="16">
        <v>571311644.32999992</v>
      </c>
      <c r="G30" s="16">
        <f t="shared" si="0"/>
        <v>3294690958.2699995</v>
      </c>
      <c r="H30" s="16">
        <f>Table1[[#This Row],[Total]]*0.76</f>
        <v>2503965128.2851996</v>
      </c>
      <c r="I30" s="16">
        <v>55298.33</v>
      </c>
      <c r="J30" s="16">
        <v>0</v>
      </c>
      <c r="K30" s="16">
        <v>0</v>
      </c>
      <c r="L30" s="16">
        <v>64942.230000000098</v>
      </c>
      <c r="M30" s="17">
        <f t="shared" si="1"/>
        <v>500817073.76903993</v>
      </c>
      <c r="N30" s="18">
        <f t="shared" si="2"/>
        <v>165269634.34</v>
      </c>
      <c r="O30" s="2"/>
    </row>
    <row r="31" spans="1:15" x14ac:dyDescent="0.45">
      <c r="A31" s="15" t="s">
        <v>18</v>
      </c>
      <c r="B31" s="16">
        <v>8477012.5700000003</v>
      </c>
      <c r="C31" s="16">
        <v>7831531.5099999998</v>
      </c>
      <c r="D31" s="16">
        <v>11903919.249999996</v>
      </c>
      <c r="E31" s="16">
        <v>13314635.100000001</v>
      </c>
      <c r="F31" s="16">
        <v>8784755.129999999</v>
      </c>
      <c r="G31" s="16">
        <f t="shared" si="0"/>
        <v>50311853.560000002</v>
      </c>
      <c r="H31" s="16">
        <f>Table1[[#This Row],[Total]]*0.76</f>
        <v>38237008.705600001</v>
      </c>
      <c r="I31" s="16">
        <v>842.94</v>
      </c>
      <c r="J31" s="16">
        <v>0</v>
      </c>
      <c r="K31" s="16">
        <v>0</v>
      </c>
      <c r="L31" s="16">
        <v>1929.1200000000001</v>
      </c>
      <c r="M31" s="17">
        <f t="shared" si="1"/>
        <v>7647956.153119999</v>
      </c>
      <c r="N31" s="18">
        <f t="shared" si="2"/>
        <v>2523825.5299999998</v>
      </c>
      <c r="O31" s="2"/>
    </row>
    <row r="32" spans="1:15" x14ac:dyDescent="0.45">
      <c r="A32" s="15" t="s">
        <v>19</v>
      </c>
      <c r="B32" s="16">
        <v>11408791.02</v>
      </c>
      <c r="C32" s="16">
        <v>10875210.840000002</v>
      </c>
      <c r="D32" s="16">
        <v>16568640.65</v>
      </c>
      <c r="E32" s="16">
        <v>18928297.859999996</v>
      </c>
      <c r="F32" s="16">
        <v>12459586.92</v>
      </c>
      <c r="G32" s="16">
        <f t="shared" si="0"/>
        <v>70240527.289999992</v>
      </c>
      <c r="H32" s="16">
        <f>Table1[[#This Row],[Total]]*0.76</f>
        <v>53382800.740399994</v>
      </c>
      <c r="I32" s="16">
        <v>1175.3699999999999</v>
      </c>
      <c r="J32" s="16">
        <v>0</v>
      </c>
      <c r="K32" s="16">
        <v>0</v>
      </c>
      <c r="L32" s="16">
        <v>3216.88</v>
      </c>
      <c r="M32" s="17">
        <f t="shared" si="1"/>
        <v>10677438.598079998</v>
      </c>
      <c r="N32" s="18">
        <f t="shared" si="2"/>
        <v>3523554.74</v>
      </c>
      <c r="O32" s="2"/>
    </row>
    <row r="33" spans="1:15" x14ac:dyDescent="0.45">
      <c r="A33" s="15" t="s">
        <v>20</v>
      </c>
      <c r="B33" s="16">
        <v>1853027.0499999998</v>
      </c>
      <c r="C33" s="16">
        <v>1590418.38</v>
      </c>
      <c r="D33" s="16">
        <v>2404569.58</v>
      </c>
      <c r="E33" s="16">
        <v>2339099.7400000002</v>
      </c>
      <c r="F33" s="16">
        <v>1519636.16</v>
      </c>
      <c r="G33" s="16">
        <f t="shared" si="0"/>
        <v>9706750.9100000001</v>
      </c>
      <c r="H33" s="16">
        <f>Table1[[#This Row],[Total]]*0.76</f>
        <v>7377130.6916000005</v>
      </c>
      <c r="I33" s="16">
        <v>169.07</v>
      </c>
      <c r="J33" s="16">
        <v>0</v>
      </c>
      <c r="K33" s="16">
        <v>0</v>
      </c>
      <c r="L33" s="16">
        <v>685.09</v>
      </c>
      <c r="M33" s="17">
        <f t="shared" si="1"/>
        <v>1475596.9703200001</v>
      </c>
      <c r="N33" s="18">
        <f t="shared" si="2"/>
        <v>486947</v>
      </c>
      <c r="O33" s="2"/>
    </row>
    <row r="34" spans="1:15" x14ac:dyDescent="0.45">
      <c r="A34" s="15" t="s">
        <v>21</v>
      </c>
      <c r="B34" s="16">
        <v>4776800.9699999988</v>
      </c>
      <c r="C34" s="16">
        <v>4353610.34</v>
      </c>
      <c r="D34" s="16">
        <v>6605330.4700000007</v>
      </c>
      <c r="E34" s="16">
        <v>7117341.6999999993</v>
      </c>
      <c r="F34" s="16">
        <v>4766746.37</v>
      </c>
      <c r="G34" s="16">
        <f t="shared" si="0"/>
        <v>27619829.849999998</v>
      </c>
      <c r="H34" s="16">
        <f>Table1[[#This Row],[Total]]*0.76</f>
        <v>20991070.685999997</v>
      </c>
      <c r="I34" s="16">
        <v>467.53</v>
      </c>
      <c r="J34" s="16">
        <v>0</v>
      </c>
      <c r="K34" s="16">
        <v>0</v>
      </c>
      <c r="L34" s="16">
        <v>2258.0100000000002</v>
      </c>
      <c r="M34" s="17">
        <f t="shared" si="1"/>
        <v>4198759.2451999998</v>
      </c>
      <c r="N34" s="18">
        <f t="shared" si="2"/>
        <v>1385590.55</v>
      </c>
      <c r="O34" s="2"/>
    </row>
    <row r="35" spans="1:15" x14ac:dyDescent="0.45">
      <c r="A35" s="15" t="s">
        <v>22</v>
      </c>
      <c r="B35" s="16">
        <v>14341268.379999999</v>
      </c>
      <c r="C35" s="16">
        <v>13302596.770000003</v>
      </c>
      <c r="D35" s="16">
        <v>20278024.609999999</v>
      </c>
      <c r="E35" s="16">
        <v>23301217.579999998</v>
      </c>
      <c r="F35" s="16">
        <v>15348702.02</v>
      </c>
      <c r="G35" s="16">
        <f t="shared" si="0"/>
        <v>86571809.359999999</v>
      </c>
      <c r="H35" s="16">
        <f>Table1[[#This Row],[Total]]*0.76</f>
        <v>65794575.113600001</v>
      </c>
      <c r="I35" s="16">
        <v>1432.83</v>
      </c>
      <c r="J35" s="16">
        <v>0</v>
      </c>
      <c r="K35" s="16">
        <v>0</v>
      </c>
      <c r="L35" s="16">
        <v>3962.6099999999997</v>
      </c>
      <c r="M35" s="17">
        <f t="shared" si="1"/>
        <v>13159994.110719999</v>
      </c>
      <c r="N35" s="18">
        <f t="shared" si="2"/>
        <v>4342798.0599999996</v>
      </c>
      <c r="O35" s="2"/>
    </row>
    <row r="36" spans="1:15" x14ac:dyDescent="0.45">
      <c r="A36" s="15" t="s">
        <v>23</v>
      </c>
      <c r="B36" s="16">
        <v>1695013.2499999998</v>
      </c>
      <c r="C36" s="16">
        <v>1433357.81</v>
      </c>
      <c r="D36" s="16">
        <v>2163230.4</v>
      </c>
      <c r="E36" s="16">
        <v>2011288.1799999997</v>
      </c>
      <c r="F36" s="16">
        <v>1302641.6899999995</v>
      </c>
      <c r="G36" s="16">
        <f t="shared" si="0"/>
        <v>8605531.3299999982</v>
      </c>
      <c r="H36" s="16">
        <f>Table1[[#This Row],[Total]]*0.76</f>
        <v>6540203.8107999992</v>
      </c>
      <c r="I36" s="16">
        <v>151.97999999999999</v>
      </c>
      <c r="J36" s="16">
        <v>0</v>
      </c>
      <c r="K36" s="16">
        <v>0</v>
      </c>
      <c r="L36" s="16">
        <v>334.83</v>
      </c>
      <c r="M36" s="17">
        <f t="shared" si="1"/>
        <v>1308138.1241599999</v>
      </c>
      <c r="N36" s="18">
        <f t="shared" si="2"/>
        <v>431685.58</v>
      </c>
      <c r="O36" s="2"/>
    </row>
    <row r="37" spans="1:15" x14ac:dyDescent="0.45">
      <c r="A37" s="15" t="s">
        <v>24</v>
      </c>
      <c r="B37" s="16">
        <v>1798245.53</v>
      </c>
      <c r="C37" s="16">
        <v>1538713.3899999997</v>
      </c>
      <c r="D37" s="16">
        <v>2323675.3699999996</v>
      </c>
      <c r="E37" s="16">
        <v>2193794.4599999995</v>
      </c>
      <c r="F37" s="16">
        <v>1418441.8800000001</v>
      </c>
      <c r="G37" s="16">
        <f t="shared" si="0"/>
        <v>9272870.629999999</v>
      </c>
      <c r="H37" s="16">
        <f>Table1[[#This Row],[Total]]*0.76</f>
        <v>7047381.6787999989</v>
      </c>
      <c r="I37" s="16">
        <v>163.49</v>
      </c>
      <c r="J37" s="16">
        <v>0</v>
      </c>
      <c r="K37" s="16">
        <v>0</v>
      </c>
      <c r="L37" s="16">
        <v>3481.4</v>
      </c>
      <c r="M37" s="17">
        <f t="shared" si="1"/>
        <v>1410205.3137599998</v>
      </c>
      <c r="N37" s="18">
        <f t="shared" si="2"/>
        <v>465367.75</v>
      </c>
      <c r="O37" s="2"/>
    </row>
    <row r="38" spans="1:15" x14ac:dyDescent="0.45">
      <c r="A38" s="15" t="s">
        <v>25</v>
      </c>
      <c r="B38" s="16">
        <v>22776725.039999999</v>
      </c>
      <c r="C38" s="16">
        <v>21082648.5</v>
      </c>
      <c r="D38" s="16">
        <v>32107679.68</v>
      </c>
      <c r="E38" s="16">
        <v>36091177.780000001</v>
      </c>
      <c r="F38" s="16">
        <v>23599692.5</v>
      </c>
      <c r="G38" s="16">
        <f t="shared" si="0"/>
        <v>135657923.5</v>
      </c>
      <c r="H38" s="16">
        <f>Table1[[#This Row],[Total]]*0.76</f>
        <v>103100021.86</v>
      </c>
      <c r="I38" s="16">
        <v>2270.0700000000002</v>
      </c>
      <c r="J38" s="16">
        <v>0</v>
      </c>
      <c r="K38" s="16">
        <v>0</v>
      </c>
      <c r="L38" s="16">
        <v>6108.19</v>
      </c>
      <c r="M38" s="17">
        <f t="shared" si="1"/>
        <v>20621680.023999996</v>
      </c>
      <c r="N38" s="18">
        <f t="shared" si="2"/>
        <v>6805154.4100000001</v>
      </c>
      <c r="O38" s="2"/>
    </row>
    <row r="39" spans="1:15" x14ac:dyDescent="0.45">
      <c r="A39" s="15" t="s">
        <v>26</v>
      </c>
      <c r="B39" s="16">
        <v>6445848.0199999986</v>
      </c>
      <c r="C39" s="16">
        <v>5908365.25</v>
      </c>
      <c r="D39" s="16">
        <v>8971176.1699999999</v>
      </c>
      <c r="E39" s="16">
        <v>9831833.3699999992</v>
      </c>
      <c r="F39" s="16">
        <v>6437901.1099999994</v>
      </c>
      <c r="G39" s="16">
        <f t="shared" si="0"/>
        <v>37595123.919999994</v>
      </c>
      <c r="H39" s="16">
        <f>Table1[[#This Row],[Total]]*0.76</f>
        <v>28572294.179199997</v>
      </c>
      <c r="I39" s="16">
        <v>635.12</v>
      </c>
      <c r="J39" s="16">
        <v>0</v>
      </c>
      <c r="K39" s="16">
        <v>0</v>
      </c>
      <c r="L39" s="16">
        <v>1661.4900000000002</v>
      </c>
      <c r="M39" s="17">
        <f t="shared" si="1"/>
        <v>5714918.1578399995</v>
      </c>
      <c r="N39" s="18">
        <f t="shared" si="2"/>
        <v>1885922.99</v>
      </c>
      <c r="O39" s="2"/>
    </row>
    <row r="40" spans="1:15" x14ac:dyDescent="0.45">
      <c r="A40" s="15" t="s">
        <v>27</v>
      </c>
      <c r="B40" s="16">
        <v>5148231.2699999996</v>
      </c>
      <c r="C40" s="16">
        <v>4638351.88</v>
      </c>
      <c r="D40" s="16">
        <v>7037824.8100000005</v>
      </c>
      <c r="E40" s="16">
        <v>7571325.9800000014</v>
      </c>
      <c r="F40" s="16">
        <v>5003522.5199999996</v>
      </c>
      <c r="G40" s="16">
        <f t="shared" si="0"/>
        <v>29399256.460000001</v>
      </c>
      <c r="H40" s="16">
        <f>Table1[[#This Row],[Total]]*0.76</f>
        <v>22343434.909600001</v>
      </c>
      <c r="I40" s="16">
        <v>497.21</v>
      </c>
      <c r="J40" s="16">
        <v>0</v>
      </c>
      <c r="K40" s="16">
        <v>0</v>
      </c>
      <c r="L40" s="16">
        <v>24510.65</v>
      </c>
      <c r="M40" s="17">
        <f t="shared" si="1"/>
        <v>4473688.5539199999</v>
      </c>
      <c r="N40" s="18">
        <f t="shared" si="2"/>
        <v>1476317.22</v>
      </c>
      <c r="O40" s="2"/>
    </row>
    <row r="41" spans="1:15" x14ac:dyDescent="0.45">
      <c r="A41" s="15" t="s">
        <v>28</v>
      </c>
      <c r="B41" s="16">
        <v>158913767.08999997</v>
      </c>
      <c r="C41" s="16">
        <v>147549086.66</v>
      </c>
      <c r="D41" s="16">
        <v>224571638.41</v>
      </c>
      <c r="E41" s="16">
        <v>253986382.78</v>
      </c>
      <c r="F41" s="16">
        <v>166479396.56</v>
      </c>
      <c r="G41" s="16">
        <f t="shared" si="0"/>
        <v>951500271.5</v>
      </c>
      <c r="H41" s="16">
        <f>Table1[[#This Row],[Total]]*0.76</f>
        <v>723140206.34000003</v>
      </c>
      <c r="I41" s="16">
        <v>15894.1</v>
      </c>
      <c r="J41" s="16">
        <v>0</v>
      </c>
      <c r="K41" s="16">
        <v>0</v>
      </c>
      <c r="L41" s="16">
        <v>20816.88</v>
      </c>
      <c r="M41" s="17">
        <f t="shared" si="1"/>
        <v>144635383.46400002</v>
      </c>
      <c r="N41" s="18">
        <f t="shared" si="2"/>
        <v>47729676.539999999</v>
      </c>
      <c r="O41" s="2"/>
    </row>
    <row r="42" spans="1:15" x14ac:dyDescent="0.45">
      <c r="A42" s="15" t="s">
        <v>29</v>
      </c>
      <c r="B42" s="16">
        <v>13573576.4</v>
      </c>
      <c r="C42" s="16">
        <v>12762601.449999999</v>
      </c>
      <c r="D42" s="16">
        <v>19601272.93</v>
      </c>
      <c r="E42" s="16">
        <v>23358270.049999997</v>
      </c>
      <c r="F42" s="16">
        <v>15346465.289999999</v>
      </c>
      <c r="G42" s="16">
        <f t="shared" si="0"/>
        <v>84642186.120000005</v>
      </c>
      <c r="H42" s="16">
        <f>Table1[[#This Row],[Total]]*0.76</f>
        <v>64328061.451200001</v>
      </c>
      <c r="I42" s="16">
        <v>1377.81</v>
      </c>
      <c r="J42" s="16">
        <v>0</v>
      </c>
      <c r="K42" s="16">
        <v>0</v>
      </c>
      <c r="L42" s="16">
        <v>3974.8999999999996</v>
      </c>
      <c r="M42" s="17">
        <f t="shared" si="1"/>
        <v>12866682.83224</v>
      </c>
      <c r="N42" s="18">
        <f t="shared" si="2"/>
        <v>4246005.33</v>
      </c>
      <c r="O42" s="2"/>
    </row>
    <row r="43" spans="1:15" x14ac:dyDescent="0.45">
      <c r="A43" s="15" t="s">
        <v>30</v>
      </c>
      <c r="B43" s="16">
        <v>2474374.9999999995</v>
      </c>
      <c r="C43" s="16">
        <v>2109776.98</v>
      </c>
      <c r="D43" s="16">
        <v>3169477.0199999996</v>
      </c>
      <c r="E43" s="16">
        <v>2952226.05</v>
      </c>
      <c r="F43" s="16">
        <v>1933332.44</v>
      </c>
      <c r="G43" s="16">
        <f t="shared" si="0"/>
        <v>12639187.489999998</v>
      </c>
      <c r="H43" s="16">
        <f>Table1[[#This Row],[Total]]*0.76</f>
        <v>9605782.492399998</v>
      </c>
      <c r="I43" s="16">
        <v>224.03</v>
      </c>
      <c r="J43" s="16">
        <v>0</v>
      </c>
      <c r="K43" s="16">
        <v>0</v>
      </c>
      <c r="L43" s="16">
        <v>17017.5</v>
      </c>
      <c r="M43" s="17">
        <f t="shared" si="1"/>
        <v>1924604.8044799995</v>
      </c>
      <c r="N43" s="18">
        <f t="shared" si="2"/>
        <v>635119.59</v>
      </c>
      <c r="O43" s="2"/>
    </row>
    <row r="44" spans="1:15" x14ac:dyDescent="0.45">
      <c r="A44" s="15" t="s">
        <v>31</v>
      </c>
      <c r="B44" s="16">
        <v>104301048.81999999</v>
      </c>
      <c r="C44" s="16">
        <v>98153226.120000005</v>
      </c>
      <c r="D44" s="16">
        <v>149935011.82999998</v>
      </c>
      <c r="E44" s="16">
        <v>175705904.10999998</v>
      </c>
      <c r="F44" s="16">
        <v>114899788.83</v>
      </c>
      <c r="G44" s="16">
        <f t="shared" si="0"/>
        <v>642994979.71000004</v>
      </c>
      <c r="H44" s="16">
        <f>Table1[[#This Row],[Total]]*0.76</f>
        <v>488676184.57960004</v>
      </c>
      <c r="I44" s="16">
        <v>10598.3</v>
      </c>
      <c r="J44" s="16">
        <v>0</v>
      </c>
      <c r="K44" s="16">
        <v>0</v>
      </c>
      <c r="L44" s="16">
        <v>23064.04</v>
      </c>
      <c r="M44" s="17">
        <f t="shared" si="1"/>
        <v>97741969.383920014</v>
      </c>
      <c r="N44" s="18">
        <f t="shared" si="2"/>
        <v>32254849.899999999</v>
      </c>
      <c r="O44" s="2"/>
    </row>
    <row r="45" spans="1:15" x14ac:dyDescent="0.45">
      <c r="A45" s="15" t="s">
        <v>32</v>
      </c>
      <c r="B45" s="16">
        <v>63356794.729999997</v>
      </c>
      <c r="C45" s="16">
        <v>59271659.319999993</v>
      </c>
      <c r="D45" s="16">
        <v>90554614.289999992</v>
      </c>
      <c r="E45" s="16">
        <v>106049739.65000001</v>
      </c>
      <c r="F45" s="16">
        <v>70298079.879999995</v>
      </c>
      <c r="G45" s="16">
        <f t="shared" si="0"/>
        <v>389530887.87</v>
      </c>
      <c r="H45" s="16">
        <f>Table1[[#This Row],[Total]]*0.76</f>
        <v>296043474.78119999</v>
      </c>
      <c r="I45" s="16">
        <v>6392.87</v>
      </c>
      <c r="J45" s="16">
        <v>0</v>
      </c>
      <c r="K45" s="16">
        <v>0</v>
      </c>
      <c r="L45" s="16">
        <v>8372.51</v>
      </c>
      <c r="M45" s="17">
        <f t="shared" si="1"/>
        <v>59211648.032239996</v>
      </c>
      <c r="N45" s="18">
        <f t="shared" si="2"/>
        <v>19539843.850000001</v>
      </c>
      <c r="O45" s="2"/>
    </row>
    <row r="46" spans="1:15" x14ac:dyDescent="0.45">
      <c r="A46" s="15" t="s">
        <v>33</v>
      </c>
      <c r="B46" s="16">
        <v>3726936.6700000004</v>
      </c>
      <c r="C46" s="16">
        <v>3428837.7700000005</v>
      </c>
      <c r="D46" s="16">
        <v>5195278.1899999995</v>
      </c>
      <c r="E46" s="16">
        <v>5546973.2699999996</v>
      </c>
      <c r="F46" s="16">
        <v>3670705.28</v>
      </c>
      <c r="G46" s="16">
        <f t="shared" si="0"/>
        <v>21568731.18</v>
      </c>
      <c r="H46" s="16">
        <f>Table1[[#This Row],[Total]]*0.76</f>
        <v>16392235.696799999</v>
      </c>
      <c r="I46" s="16">
        <v>368.7</v>
      </c>
      <c r="J46" s="16">
        <v>0</v>
      </c>
      <c r="K46" s="16">
        <v>0</v>
      </c>
      <c r="L46" s="16">
        <v>16045.41</v>
      </c>
      <c r="M46" s="17">
        <f t="shared" si="1"/>
        <v>3281729.9613599996</v>
      </c>
      <c r="N46" s="18">
        <f t="shared" si="2"/>
        <v>1082970.8899999999</v>
      </c>
      <c r="O46" s="2"/>
    </row>
    <row r="47" spans="1:15" x14ac:dyDescent="0.45">
      <c r="A47" s="15" t="s">
        <v>34</v>
      </c>
      <c r="B47" s="16">
        <v>103330821.06999999</v>
      </c>
      <c r="C47" s="16">
        <v>96081499.019999981</v>
      </c>
      <c r="D47" s="16">
        <v>146265190.80000001</v>
      </c>
      <c r="E47" s="16">
        <v>166169215.54000002</v>
      </c>
      <c r="F47" s="16">
        <v>109644250.84</v>
      </c>
      <c r="G47" s="16">
        <f t="shared" si="0"/>
        <v>621490977.26999998</v>
      </c>
      <c r="H47" s="16">
        <f>Table1[[#This Row],[Total]]*0.76</f>
        <v>472333142.7252</v>
      </c>
      <c r="I47" s="16">
        <v>10353.94</v>
      </c>
      <c r="J47" s="16">
        <v>0</v>
      </c>
      <c r="K47" s="16">
        <v>0</v>
      </c>
      <c r="L47" s="16">
        <v>28265.16</v>
      </c>
      <c r="M47" s="17">
        <f t="shared" si="1"/>
        <v>94474352.365040004</v>
      </c>
      <c r="N47" s="18">
        <f t="shared" si="2"/>
        <v>31176536.280000001</v>
      </c>
      <c r="O47" s="2"/>
    </row>
    <row r="48" spans="1:15" x14ac:dyDescent="0.45">
      <c r="A48" s="15" t="s">
        <v>35</v>
      </c>
      <c r="B48" s="16">
        <v>160645924.65000001</v>
      </c>
      <c r="C48" s="16">
        <v>149864073.53999999</v>
      </c>
      <c r="D48" s="16">
        <v>228431583.48000002</v>
      </c>
      <c r="E48" s="16">
        <v>257809990.96999997</v>
      </c>
      <c r="F48" s="16">
        <v>168607864.41</v>
      </c>
      <c r="G48" s="16">
        <f t="shared" si="0"/>
        <v>965359437.05000007</v>
      </c>
      <c r="H48" s="16">
        <f>Table1[[#This Row],[Total]]*0.76</f>
        <v>733673172.15800011</v>
      </c>
      <c r="I48" s="16">
        <v>16152.68</v>
      </c>
      <c r="J48" s="16">
        <v>0</v>
      </c>
      <c r="K48" s="16">
        <v>0</v>
      </c>
      <c r="L48" s="16">
        <v>24788.98</v>
      </c>
      <c r="M48" s="17">
        <f t="shared" si="1"/>
        <v>146742822.76360002</v>
      </c>
      <c r="N48" s="18">
        <f t="shared" si="2"/>
        <v>48425131.509999998</v>
      </c>
      <c r="O48" s="2"/>
    </row>
    <row r="49" spans="1:15" x14ac:dyDescent="0.45">
      <c r="A49" s="15" t="s">
        <v>36</v>
      </c>
      <c r="B49" s="16">
        <v>37683694.240000002</v>
      </c>
      <c r="C49" s="16">
        <v>36198204.969999999</v>
      </c>
      <c r="D49" s="16">
        <v>55610665.100000009</v>
      </c>
      <c r="E49" s="16">
        <v>62312467.569999993</v>
      </c>
      <c r="F49" s="16">
        <v>40805375.600000001</v>
      </c>
      <c r="G49" s="16">
        <f t="shared" si="0"/>
        <v>232610407.47999999</v>
      </c>
      <c r="H49" s="16">
        <f>Table1[[#This Row],[Total]]*0.76</f>
        <v>176783909.6848</v>
      </c>
      <c r="I49" s="16">
        <v>3916.26</v>
      </c>
      <c r="J49" s="16">
        <v>0</v>
      </c>
      <c r="K49" s="16">
        <v>0</v>
      </c>
      <c r="L49" s="16">
        <v>10551.529999999999</v>
      </c>
      <c r="M49" s="17">
        <f t="shared" si="1"/>
        <v>35359675.494959995</v>
      </c>
      <c r="N49" s="18">
        <f t="shared" si="2"/>
        <v>11668692.91</v>
      </c>
      <c r="O49" s="2"/>
    </row>
    <row r="50" spans="1:15" x14ac:dyDescent="0.45">
      <c r="A50" s="15" t="s">
        <v>37</v>
      </c>
      <c r="B50" s="16">
        <v>33266868.170000002</v>
      </c>
      <c r="C50" s="16">
        <v>31114735.390000004</v>
      </c>
      <c r="D50" s="16">
        <v>47491888.25</v>
      </c>
      <c r="E50" s="16">
        <v>55356593.630000003</v>
      </c>
      <c r="F50" s="16">
        <v>36475739.899999999</v>
      </c>
      <c r="G50" s="16">
        <f t="shared" si="0"/>
        <v>203705825.34</v>
      </c>
      <c r="H50" s="16">
        <f>Table1[[#This Row],[Total]]*0.76</f>
        <v>154816427.25839999</v>
      </c>
      <c r="I50" s="16">
        <v>3355.9</v>
      </c>
      <c r="J50" s="16">
        <v>0</v>
      </c>
      <c r="K50" s="16">
        <v>0</v>
      </c>
      <c r="L50" s="16">
        <v>9422.7300000000014</v>
      </c>
      <c r="M50" s="17">
        <f t="shared" si="1"/>
        <v>30965841.177679997</v>
      </c>
      <c r="N50" s="18">
        <f t="shared" si="2"/>
        <v>10218727.59</v>
      </c>
      <c r="O50" s="2"/>
    </row>
    <row r="51" spans="1:15" x14ac:dyDescent="0.45">
      <c r="A51" s="15" t="s">
        <v>38</v>
      </c>
      <c r="B51" s="16">
        <v>13138070.219999999</v>
      </c>
      <c r="C51" s="16">
        <v>12100950.34</v>
      </c>
      <c r="D51" s="16">
        <v>18382710.550000001</v>
      </c>
      <c r="E51" s="16">
        <v>20125896.300000001</v>
      </c>
      <c r="F51" s="16">
        <v>13374773.68</v>
      </c>
      <c r="G51" s="16">
        <f t="shared" si="0"/>
        <v>77122401.090000004</v>
      </c>
      <c r="H51" s="16">
        <f>Table1[[#This Row],[Total]]*0.76</f>
        <v>58613024.828400001</v>
      </c>
      <c r="I51" s="16">
        <v>1301.83</v>
      </c>
      <c r="J51" s="16">
        <v>0</v>
      </c>
      <c r="K51" s="16">
        <v>0</v>
      </c>
      <c r="L51" s="16">
        <v>5432.79</v>
      </c>
      <c r="M51" s="17">
        <f t="shared" si="1"/>
        <v>11723951.88968</v>
      </c>
      <c r="N51" s="18">
        <f t="shared" si="2"/>
        <v>3868904.12</v>
      </c>
      <c r="O51" s="2"/>
    </row>
    <row r="52" spans="1:15" x14ac:dyDescent="0.45">
      <c r="A52" s="15" t="s">
        <v>39</v>
      </c>
      <c r="B52" s="16">
        <v>33103277.310000002</v>
      </c>
      <c r="C52" s="16">
        <v>31756089.439999998</v>
      </c>
      <c r="D52" s="16">
        <v>48492835.730000004</v>
      </c>
      <c r="E52" s="16">
        <v>56016066.489999995</v>
      </c>
      <c r="F52" s="16">
        <v>36300214.489999995</v>
      </c>
      <c r="G52" s="16">
        <f t="shared" si="0"/>
        <v>205668483.45999998</v>
      </c>
      <c r="H52" s="16">
        <f>Table1[[#This Row],[Total]]*0.76</f>
        <v>156308047.4296</v>
      </c>
      <c r="I52" s="16">
        <v>3435.26</v>
      </c>
      <c r="J52" s="16">
        <v>0</v>
      </c>
      <c r="K52" s="16">
        <v>0</v>
      </c>
      <c r="L52" s="16">
        <v>9453.0400000000009</v>
      </c>
      <c r="M52" s="17">
        <f t="shared" si="1"/>
        <v>31264187.145919997</v>
      </c>
      <c r="N52" s="18">
        <f t="shared" si="2"/>
        <v>10317181.76</v>
      </c>
      <c r="O52" s="2"/>
    </row>
    <row r="53" spans="1:15" x14ac:dyDescent="0.45">
      <c r="A53" s="15" t="s">
        <v>40</v>
      </c>
      <c r="B53" s="16">
        <v>22776694.210000001</v>
      </c>
      <c r="C53" s="16">
        <v>21245283.41</v>
      </c>
      <c r="D53" s="16">
        <v>32339606.580000002</v>
      </c>
      <c r="E53" s="16">
        <v>38010842.399999999</v>
      </c>
      <c r="F53" s="16">
        <v>25141773.359999999</v>
      </c>
      <c r="G53" s="16">
        <f t="shared" si="0"/>
        <v>139514199.95999998</v>
      </c>
      <c r="H53" s="16">
        <f>Table1[[#This Row],[Total]]*0.76</f>
        <v>106030791.96959999</v>
      </c>
      <c r="I53" s="16">
        <v>2289.77</v>
      </c>
      <c r="J53" s="16">
        <v>0</v>
      </c>
      <c r="K53" s="16">
        <v>0</v>
      </c>
      <c r="L53" s="16">
        <v>13852.48</v>
      </c>
      <c r="M53" s="17">
        <f t="shared" si="1"/>
        <v>21209386.84392</v>
      </c>
      <c r="N53" s="18">
        <f t="shared" si="2"/>
        <v>6999097.6600000001</v>
      </c>
      <c r="O53" s="2"/>
    </row>
    <row r="54" spans="1:15" x14ac:dyDescent="0.45">
      <c r="A54" s="15" t="s">
        <v>41</v>
      </c>
      <c r="B54" s="16">
        <v>89877841.879999995</v>
      </c>
      <c r="C54" s="16">
        <v>83802431.579999998</v>
      </c>
      <c r="D54" s="16">
        <v>127956521.86000001</v>
      </c>
      <c r="E54" s="16">
        <v>143407641.57999998</v>
      </c>
      <c r="F54" s="16">
        <v>93319631.439999983</v>
      </c>
      <c r="G54" s="16">
        <f t="shared" si="0"/>
        <v>538364068.33999991</v>
      </c>
      <c r="H54" s="16">
        <f>Table1[[#This Row],[Total]]*0.76</f>
        <v>409156691.93839991</v>
      </c>
      <c r="I54" s="16">
        <v>9029.58</v>
      </c>
      <c r="J54" s="16">
        <v>0</v>
      </c>
      <c r="K54" s="16">
        <v>0</v>
      </c>
      <c r="L54" s="16">
        <v>12605.919999999998</v>
      </c>
      <c r="M54" s="17">
        <f t="shared" si="1"/>
        <v>81835665.487679988</v>
      </c>
      <c r="N54" s="18">
        <f t="shared" si="2"/>
        <v>27005769.609999999</v>
      </c>
      <c r="O54" s="2"/>
    </row>
    <row r="55" spans="1:15" x14ac:dyDescent="0.45">
      <c r="A55" s="15" t="s">
        <v>42</v>
      </c>
      <c r="B55" s="16">
        <v>14190965.520000001</v>
      </c>
      <c r="C55" s="16">
        <v>13034768.77</v>
      </c>
      <c r="D55" s="16">
        <v>19790932.229999997</v>
      </c>
      <c r="E55" s="16">
        <v>22903264.91</v>
      </c>
      <c r="F55" s="16">
        <v>15128020.109999998</v>
      </c>
      <c r="G55" s="16">
        <f t="shared" si="0"/>
        <v>85047951.539999992</v>
      </c>
      <c r="H55" s="16">
        <f>Table1[[#This Row],[Total]]*0.76</f>
        <v>64636443.170399994</v>
      </c>
      <c r="I55" s="16">
        <v>1401.54</v>
      </c>
      <c r="J55" s="16">
        <v>0</v>
      </c>
      <c r="K55" s="16">
        <v>0</v>
      </c>
      <c r="L55" s="16">
        <v>3901.7299999999996</v>
      </c>
      <c r="M55" s="17">
        <f t="shared" si="1"/>
        <v>12928349.288079998</v>
      </c>
      <c r="N55" s="18">
        <f t="shared" si="2"/>
        <v>4266355.2699999996</v>
      </c>
      <c r="O55" s="2"/>
    </row>
    <row r="56" spans="1:15" x14ac:dyDescent="0.45">
      <c r="A56" s="15" t="s">
        <v>43</v>
      </c>
      <c r="B56" s="16">
        <v>9245677.1700000018</v>
      </c>
      <c r="C56" s="16">
        <v>8441038.629999999</v>
      </c>
      <c r="D56" s="16">
        <v>12835261.58</v>
      </c>
      <c r="E56" s="16">
        <v>14186788.33</v>
      </c>
      <c r="F56" s="16">
        <v>9357493.3999999985</v>
      </c>
      <c r="G56" s="16">
        <f t="shared" si="0"/>
        <v>54066259.109999999</v>
      </c>
      <c r="H56" s="16">
        <f>Table1[[#This Row],[Total]]*0.76</f>
        <v>41090356.923600003</v>
      </c>
      <c r="I56" s="16">
        <v>906.96</v>
      </c>
      <c r="J56" s="16">
        <v>0</v>
      </c>
      <c r="K56" s="16">
        <v>0</v>
      </c>
      <c r="L56" s="16">
        <v>2408.9899999999998</v>
      </c>
      <c r="M56" s="17">
        <f t="shared" si="1"/>
        <v>8218734.5747200008</v>
      </c>
      <c r="N56" s="18">
        <f t="shared" si="2"/>
        <v>2712182.41</v>
      </c>
      <c r="O56" s="2"/>
    </row>
    <row r="57" spans="1:15" x14ac:dyDescent="0.45">
      <c r="A57" s="15" t="s">
        <v>44</v>
      </c>
      <c r="B57" s="16">
        <v>1559383.8899999997</v>
      </c>
      <c r="C57" s="16">
        <v>1297025.1700000002</v>
      </c>
      <c r="D57" s="16">
        <v>1954053.5</v>
      </c>
      <c r="E57" s="16">
        <v>1735456.6800000004</v>
      </c>
      <c r="F57" s="16">
        <v>1126052.52</v>
      </c>
      <c r="G57" s="16">
        <f t="shared" si="0"/>
        <v>7671971.7599999998</v>
      </c>
      <c r="H57" s="16">
        <f>Table1[[#This Row],[Total]]*0.76</f>
        <v>5830698.5375999995</v>
      </c>
      <c r="I57" s="16">
        <v>137.11000000000001</v>
      </c>
      <c r="J57" s="16">
        <v>0</v>
      </c>
      <c r="K57" s="16">
        <v>0</v>
      </c>
      <c r="L57" s="16">
        <v>421.53000000000003</v>
      </c>
      <c r="M57" s="17">
        <f t="shared" si="1"/>
        <v>1166251.4355200001</v>
      </c>
      <c r="N57" s="18">
        <f t="shared" si="2"/>
        <v>384862.97</v>
      </c>
      <c r="O57" s="2"/>
    </row>
    <row r="58" spans="1:15" x14ac:dyDescent="0.45">
      <c r="A58" s="15" t="s">
        <v>45</v>
      </c>
      <c r="B58" s="16">
        <v>3160218.29</v>
      </c>
      <c r="C58" s="16">
        <v>2806299.81</v>
      </c>
      <c r="D58" s="16">
        <v>4264806.8000000007</v>
      </c>
      <c r="E58" s="16">
        <v>4400127.4399999995</v>
      </c>
      <c r="F58" s="16">
        <v>2889855.54</v>
      </c>
      <c r="G58" s="16">
        <f t="shared" si="0"/>
        <v>17521307.879999999</v>
      </c>
      <c r="H58" s="16">
        <f>Table1[[#This Row],[Total]]*0.76</f>
        <v>13316193.988799999</v>
      </c>
      <c r="I58" s="16">
        <v>300.08999999999997</v>
      </c>
      <c r="J58" s="16">
        <v>0</v>
      </c>
      <c r="K58" s="16">
        <v>0</v>
      </c>
      <c r="L58" s="16">
        <v>2915.0899999999997</v>
      </c>
      <c r="M58" s="17">
        <f t="shared" si="1"/>
        <v>2663881.8337599998</v>
      </c>
      <c r="N58" s="18">
        <f t="shared" si="2"/>
        <v>879081.01</v>
      </c>
      <c r="O58" s="2"/>
    </row>
    <row r="59" spans="1:15" x14ac:dyDescent="0.45">
      <c r="A59" s="15" t="s">
        <v>46</v>
      </c>
      <c r="B59" s="16">
        <v>19391356.490000002</v>
      </c>
      <c r="C59" s="16">
        <v>17792567.290000003</v>
      </c>
      <c r="D59" s="16">
        <v>27080556.289999999</v>
      </c>
      <c r="E59" s="16">
        <v>30219507.050000001</v>
      </c>
      <c r="F59" s="16">
        <v>19922357.539999999</v>
      </c>
      <c r="G59" s="16">
        <f t="shared" si="0"/>
        <v>114406344.66</v>
      </c>
      <c r="H59" s="16">
        <f>Table1[[#This Row],[Total]]*0.76</f>
        <v>86948821.941599995</v>
      </c>
      <c r="I59" s="16">
        <v>1871.52</v>
      </c>
      <c r="J59" s="16">
        <v>0</v>
      </c>
      <c r="K59" s="16">
        <v>0</v>
      </c>
      <c r="L59" s="16">
        <v>5108.26</v>
      </c>
      <c r="M59" s="17">
        <f t="shared" si="1"/>
        <v>17391160.344319999</v>
      </c>
      <c r="N59" s="18">
        <f t="shared" si="2"/>
        <v>5739082.9100000001</v>
      </c>
      <c r="O59" s="2"/>
    </row>
    <row r="60" spans="1:15" x14ac:dyDescent="0.45">
      <c r="A60" s="15" t="s">
        <v>47</v>
      </c>
      <c r="B60" s="16">
        <v>22317275.66</v>
      </c>
      <c r="C60" s="16">
        <v>20817000.620000001</v>
      </c>
      <c r="D60" s="16">
        <v>31625856.560000002</v>
      </c>
      <c r="E60" s="16">
        <v>34832599.449999996</v>
      </c>
      <c r="F60" s="16">
        <v>22674582.34</v>
      </c>
      <c r="G60" s="16">
        <f t="shared" si="0"/>
        <v>132267314.63</v>
      </c>
      <c r="H60" s="16">
        <f>Table1[[#This Row],[Total]]*0.76</f>
        <v>100523159.1188</v>
      </c>
      <c r="I60" s="16">
        <v>2243.4699999999998</v>
      </c>
      <c r="J60" s="16">
        <v>0</v>
      </c>
      <c r="K60" s="16">
        <v>0</v>
      </c>
      <c r="L60" s="16">
        <v>5875.53</v>
      </c>
      <c r="M60" s="17">
        <f t="shared" si="1"/>
        <v>20106255.62376</v>
      </c>
      <c r="N60" s="18">
        <f t="shared" si="2"/>
        <v>6635064.3600000003</v>
      </c>
      <c r="O60" s="2"/>
    </row>
    <row r="61" spans="1:15" x14ac:dyDescent="0.45">
      <c r="A61" s="15" t="s">
        <v>48</v>
      </c>
      <c r="B61" s="16">
        <v>25340986.869999997</v>
      </c>
      <c r="C61" s="16">
        <v>23646172.969999999</v>
      </c>
      <c r="D61" s="16">
        <v>36037952.82</v>
      </c>
      <c r="E61" s="16">
        <v>41187190.369999997</v>
      </c>
      <c r="F61" s="16">
        <v>27005427.690000001</v>
      </c>
      <c r="G61" s="16">
        <f t="shared" si="0"/>
        <v>153217730.72</v>
      </c>
      <c r="H61" s="16">
        <f>Table1[[#This Row],[Total]]*0.76</f>
        <v>116445475.34720001</v>
      </c>
      <c r="I61" s="16">
        <v>2549.25</v>
      </c>
      <c r="J61" s="16">
        <v>0</v>
      </c>
      <c r="K61" s="16">
        <v>0</v>
      </c>
      <c r="L61" s="16">
        <v>6986.42</v>
      </c>
      <c r="M61" s="17">
        <f t="shared" si="1"/>
        <v>23291002.203440003</v>
      </c>
      <c r="N61" s="18">
        <f t="shared" si="2"/>
        <v>7686030.7300000004</v>
      </c>
      <c r="O61" s="2"/>
    </row>
    <row r="62" spans="1:15" x14ac:dyDescent="0.45">
      <c r="A62" s="15" t="s">
        <v>56</v>
      </c>
      <c r="B62" s="16">
        <v>9037926.3600000013</v>
      </c>
      <c r="C62" s="16">
        <v>8349919.4299999997</v>
      </c>
      <c r="D62" s="16">
        <v>12760522.790000001</v>
      </c>
      <c r="E62" s="16">
        <v>14124772.079999998</v>
      </c>
      <c r="F62" s="16">
        <v>9307091.6400000006</v>
      </c>
      <c r="G62" s="16">
        <f t="shared" si="0"/>
        <v>53580232.299999997</v>
      </c>
      <c r="H62" s="16">
        <f>Table1[[#This Row],[Total]]*0.76</f>
        <v>40720976.548</v>
      </c>
      <c r="I62" s="16">
        <v>897.78</v>
      </c>
      <c r="J62" s="16">
        <v>0</v>
      </c>
      <c r="K62" s="16">
        <v>0</v>
      </c>
      <c r="L62" s="16">
        <v>2385.6999999999998</v>
      </c>
      <c r="M62" s="17">
        <f t="shared" si="1"/>
        <v>8144852.0056000007</v>
      </c>
      <c r="N62" s="18">
        <f t="shared" si="2"/>
        <v>2687801.16</v>
      </c>
      <c r="O62" s="2"/>
    </row>
    <row r="63" spans="1:15" x14ac:dyDescent="0.45">
      <c r="A63" s="15" t="s">
        <v>49</v>
      </c>
      <c r="B63" s="16">
        <v>3762749.07</v>
      </c>
      <c r="C63" s="16">
        <v>3406431.0799999987</v>
      </c>
      <c r="D63" s="16">
        <v>5202441.0100000007</v>
      </c>
      <c r="E63" s="16">
        <v>5710523.959999999</v>
      </c>
      <c r="F63" s="16">
        <v>3726537.18</v>
      </c>
      <c r="G63" s="16">
        <f t="shared" si="0"/>
        <v>21808682.299999997</v>
      </c>
      <c r="H63" s="16">
        <f>Table1[[#This Row],[Total]]*0.76</f>
        <v>16574598.547999999</v>
      </c>
      <c r="I63" s="16">
        <v>365.46</v>
      </c>
      <c r="J63" s="16">
        <v>0</v>
      </c>
      <c r="K63" s="16">
        <v>0</v>
      </c>
      <c r="L63" s="16">
        <v>964.19</v>
      </c>
      <c r="M63" s="17">
        <f t="shared" si="1"/>
        <v>3315185.6395999999</v>
      </c>
      <c r="N63" s="18">
        <f t="shared" si="2"/>
        <v>1094011.26</v>
      </c>
      <c r="O63" s="2"/>
    </row>
    <row r="64" spans="1:15" x14ac:dyDescent="0.45">
      <c r="A64" s="15" t="s">
        <v>50</v>
      </c>
      <c r="B64" s="16">
        <v>11035826.57</v>
      </c>
      <c r="C64" s="16">
        <v>10141423.159999998</v>
      </c>
      <c r="D64" s="16">
        <v>15431012.5</v>
      </c>
      <c r="E64" s="16">
        <v>17339728.459999997</v>
      </c>
      <c r="F64" s="16">
        <v>11383522.900000002</v>
      </c>
      <c r="G64" s="16">
        <f t="shared" si="0"/>
        <v>65331513.590000004</v>
      </c>
      <c r="H64" s="16">
        <f>Table1[[#This Row],[Total]]*0.76</f>
        <v>49651950.328400001</v>
      </c>
      <c r="I64" s="16">
        <v>1090.57</v>
      </c>
      <c r="J64" s="16">
        <v>0</v>
      </c>
      <c r="K64" s="16">
        <v>0</v>
      </c>
      <c r="L64" s="16">
        <v>3784.1299999999997</v>
      </c>
      <c r="M64" s="17">
        <f t="shared" si="1"/>
        <v>9931365.0056800004</v>
      </c>
      <c r="N64" s="18">
        <f t="shared" si="2"/>
        <v>3277350.45</v>
      </c>
      <c r="O64" s="2"/>
    </row>
    <row r="65" spans="1:15" x14ac:dyDescent="0.45">
      <c r="A65" s="15" t="s">
        <v>51</v>
      </c>
      <c r="B65" s="16">
        <v>1783123.63</v>
      </c>
      <c r="C65" s="16">
        <v>1522824.6299999997</v>
      </c>
      <c r="D65" s="16">
        <v>2298717.69</v>
      </c>
      <c r="E65" s="16">
        <v>2177467.9300000002</v>
      </c>
      <c r="F65" s="16">
        <v>1452373.91</v>
      </c>
      <c r="G65" s="16">
        <f t="shared" si="0"/>
        <v>9234507.7899999991</v>
      </c>
      <c r="H65" s="16">
        <f>Table1[[#This Row],[Total]]*0.76</f>
        <v>7018225.9203999992</v>
      </c>
      <c r="I65" s="16">
        <v>161.75</v>
      </c>
      <c r="J65" s="16">
        <v>0</v>
      </c>
      <c r="K65" s="16">
        <v>0</v>
      </c>
      <c r="L65" s="16">
        <v>464.19</v>
      </c>
      <c r="M65" s="17">
        <f t="shared" si="1"/>
        <v>1403770.3720799999</v>
      </c>
      <c r="N65" s="18">
        <f t="shared" si="2"/>
        <v>463244.22</v>
      </c>
      <c r="O65" s="2"/>
    </row>
    <row r="66" spans="1:15" x14ac:dyDescent="0.45">
      <c r="A66" s="15" t="s">
        <v>52</v>
      </c>
      <c r="B66" s="16">
        <v>23902396.549999997</v>
      </c>
      <c r="C66" s="16">
        <v>22257684.000000004</v>
      </c>
      <c r="D66" s="16">
        <v>33948235.280000001</v>
      </c>
      <c r="E66" s="16">
        <v>39007562.75</v>
      </c>
      <c r="F66" s="16">
        <v>25608773.270000003</v>
      </c>
      <c r="G66" s="16">
        <f t="shared" si="0"/>
        <v>144724651.84999999</v>
      </c>
      <c r="H66" s="16">
        <f>Table1[[#This Row],[Total]]*0.76</f>
        <v>109990735.406</v>
      </c>
      <c r="I66" s="16">
        <v>52</v>
      </c>
      <c r="J66" s="16">
        <v>0</v>
      </c>
      <c r="K66" s="16">
        <v>0</v>
      </c>
      <c r="L66" s="16">
        <v>6622.73</v>
      </c>
      <c r="M66" s="17">
        <f t="shared" si="1"/>
        <v>21999482.027200002</v>
      </c>
      <c r="N66" s="18">
        <f t="shared" si="2"/>
        <v>7259829.0700000003</v>
      </c>
      <c r="O66" s="2"/>
    </row>
    <row r="67" spans="1:15" x14ac:dyDescent="0.45">
      <c r="A67" s="15" t="s">
        <v>53</v>
      </c>
      <c r="B67" s="16">
        <v>3507574.1999999997</v>
      </c>
      <c r="C67" s="16">
        <v>3119509.62</v>
      </c>
      <c r="D67" s="16">
        <v>4741765.6399999997</v>
      </c>
      <c r="E67" s="16">
        <v>4847612.6499999994</v>
      </c>
      <c r="F67" s="16">
        <v>3196727.5</v>
      </c>
      <c r="G67" s="16">
        <f t="shared" si="0"/>
        <v>19413189.609999999</v>
      </c>
      <c r="H67" s="16">
        <f>Table1[[#This Row],[Total]]*0.76</f>
        <v>14754024.103599999</v>
      </c>
      <c r="I67" s="16">
        <v>333.66</v>
      </c>
      <c r="J67" s="16">
        <v>0</v>
      </c>
      <c r="K67" s="16">
        <v>0</v>
      </c>
      <c r="L67" s="16">
        <v>1616.62</v>
      </c>
      <c r="M67" s="17">
        <f t="shared" si="1"/>
        <v>2951194.8767199996</v>
      </c>
      <c r="N67" s="18">
        <f t="shared" si="2"/>
        <v>973894.31</v>
      </c>
      <c r="O67" s="2"/>
    </row>
    <row r="68" spans="1:15" x14ac:dyDescent="0.45">
      <c r="A68" s="15" t="s">
        <v>54</v>
      </c>
      <c r="B68" s="16">
        <v>40309657.909999996</v>
      </c>
      <c r="C68" s="16">
        <v>37199059.190000005</v>
      </c>
      <c r="D68" s="16">
        <v>56454794.359999999</v>
      </c>
      <c r="E68" s="16">
        <v>62547009.100000001</v>
      </c>
      <c r="F68" s="16">
        <v>41036536.390000001</v>
      </c>
      <c r="G68" s="16">
        <f t="shared" si="0"/>
        <v>237547056.94999999</v>
      </c>
      <c r="H68" s="16">
        <f>Table1[[#This Row],[Total]]*0.76</f>
        <v>180535763.28200001</v>
      </c>
      <c r="I68" s="16">
        <v>4003.01</v>
      </c>
      <c r="J68" s="16">
        <v>0</v>
      </c>
      <c r="K68" s="16">
        <v>0</v>
      </c>
      <c r="L68" s="16">
        <v>5473.9900000000007</v>
      </c>
      <c r="M68" s="17">
        <f t="shared" si="1"/>
        <v>36109048.056400001</v>
      </c>
      <c r="N68" s="18">
        <f t="shared" si="2"/>
        <v>11915985.859999999</v>
      </c>
      <c r="O68" s="2"/>
    </row>
    <row r="69" spans="1:15" x14ac:dyDescent="0.45">
      <c r="A69" s="20" t="s">
        <v>55</v>
      </c>
      <c r="B69" s="21">
        <v>10680186.640000001</v>
      </c>
      <c r="C69" s="21">
        <v>9962277.2799999993</v>
      </c>
      <c r="D69" s="21">
        <v>15179712.659999998</v>
      </c>
      <c r="E69" s="21">
        <v>17376005.289999999</v>
      </c>
      <c r="F69" s="21">
        <v>11508028.91</v>
      </c>
      <c r="G69" s="16">
        <f t="shared" si="0"/>
        <v>64706210.780000001</v>
      </c>
      <c r="H69" s="21">
        <f>Table1[[#This Row],[Total]]*0.76</f>
        <v>49176720.1928</v>
      </c>
      <c r="I69" s="21">
        <v>1073.93</v>
      </c>
      <c r="J69" s="16">
        <v>0</v>
      </c>
      <c r="K69" s="16">
        <v>0</v>
      </c>
      <c r="L69" s="16">
        <v>2962.27</v>
      </c>
      <c r="M69" s="17">
        <f t="shared" si="1"/>
        <v>9836151.2785600014</v>
      </c>
      <c r="N69" s="22">
        <f t="shared" si="2"/>
        <v>3245929.92</v>
      </c>
      <c r="O69" s="2"/>
    </row>
    <row r="70" spans="1:15" x14ac:dyDescent="0.45">
      <c r="A70" s="20" t="s">
        <v>81</v>
      </c>
      <c r="B70" s="21">
        <f t="shared" ref="B70:N70" si="3">SUBTOTAL(109,B11:B69)</f>
        <v>1954488474.77</v>
      </c>
      <c r="C70" s="21">
        <f t="shared" si="3"/>
        <v>1818126269.6499999</v>
      </c>
      <c r="D70" s="21">
        <f t="shared" si="3"/>
        <v>2769578990.5100007</v>
      </c>
      <c r="E70" s="21">
        <f t="shared" si="3"/>
        <v>3125005060.559999</v>
      </c>
      <c r="F70" s="21">
        <f t="shared" si="3"/>
        <v>2049451228.3</v>
      </c>
      <c r="G70" s="23">
        <f t="shared" si="3"/>
        <v>11716650023.789999</v>
      </c>
      <c r="H70" s="23">
        <f t="shared" si="3"/>
        <v>8904654018.0803986</v>
      </c>
      <c r="I70" s="21">
        <f t="shared" si="3"/>
        <v>193496.45999999996</v>
      </c>
      <c r="J70" s="21">
        <f t="shared" si="3"/>
        <v>0</v>
      </c>
      <c r="K70" s="22">
        <f t="shared" si="3"/>
        <v>0</v>
      </c>
      <c r="L70" s="22">
        <f t="shared" si="3"/>
        <v>527979.19999999995</v>
      </c>
      <c r="M70" s="22">
        <f t="shared" si="3"/>
        <v>1781075098.7480803</v>
      </c>
      <c r="N70" s="22">
        <f t="shared" si="3"/>
        <v>587754782.57000005</v>
      </c>
      <c r="O70" s="2"/>
    </row>
    <row r="71" spans="1:15" x14ac:dyDescent="0.45">
      <c r="A71" s="2"/>
      <c r="B71" s="2"/>
      <c r="C71" s="2"/>
      <c r="D71" s="2"/>
      <c r="E71" s="2"/>
      <c r="F71" s="2"/>
      <c r="G71" s="2"/>
      <c r="H71" s="2"/>
      <c r="I71" s="2"/>
      <c r="J71" s="2"/>
      <c r="K71" s="2"/>
      <c r="L71" s="2"/>
      <c r="M71" s="2"/>
      <c r="N71" s="2"/>
      <c r="O71" s="2"/>
    </row>
    <row r="72" spans="1:15" x14ac:dyDescent="0.45">
      <c r="A72" s="3" t="s">
        <v>99</v>
      </c>
      <c r="B72" s="2"/>
      <c r="C72" s="2"/>
      <c r="D72" s="2"/>
      <c r="E72" s="2"/>
      <c r="F72" s="2"/>
      <c r="G72" s="2"/>
      <c r="H72" s="2"/>
      <c r="I72" s="2"/>
      <c r="J72" s="2"/>
      <c r="K72" s="2"/>
      <c r="L72" s="2"/>
      <c r="M72" s="2"/>
      <c r="N72" s="2"/>
      <c r="O72" s="2"/>
    </row>
    <row r="73" spans="1:15" x14ac:dyDescent="0.45">
      <c r="A73" s="3" t="s">
        <v>93</v>
      </c>
      <c r="B73" s="24"/>
      <c r="C73" s="24"/>
      <c r="D73" s="24"/>
      <c r="E73" s="24"/>
      <c r="F73" s="24"/>
      <c r="G73" s="24"/>
      <c r="H73" s="24"/>
      <c r="I73" s="24"/>
      <c r="J73" s="24"/>
      <c r="K73" s="24"/>
      <c r="L73" s="24"/>
      <c r="M73" s="24"/>
      <c r="N73" s="24"/>
      <c r="O73" s="2"/>
    </row>
    <row r="74" spans="1:15" x14ac:dyDescent="0.45">
      <c r="A74" s="3" t="s">
        <v>84</v>
      </c>
      <c r="B74" s="24"/>
      <c r="C74" s="24"/>
      <c r="D74" s="24"/>
      <c r="E74" s="24"/>
      <c r="F74" s="24"/>
      <c r="G74" s="24"/>
      <c r="H74" s="24"/>
      <c r="I74" s="24"/>
      <c r="J74" s="24"/>
      <c r="K74" s="24"/>
      <c r="L74" s="24"/>
      <c r="M74" s="24"/>
      <c r="N74" s="24"/>
      <c r="O74" s="2"/>
    </row>
    <row r="75" spans="1:15" x14ac:dyDescent="0.45">
      <c r="A75" s="25" t="s">
        <v>79</v>
      </c>
      <c r="B75" s="24"/>
      <c r="C75" s="24"/>
      <c r="D75" s="24"/>
      <c r="E75" s="24"/>
      <c r="F75" s="24"/>
      <c r="G75" s="24"/>
      <c r="H75" s="24"/>
      <c r="I75" s="24"/>
      <c r="J75" s="24"/>
      <c r="K75" s="24"/>
      <c r="L75" s="24"/>
      <c r="M75" s="24"/>
      <c r="N75" s="24"/>
      <c r="O75" s="2"/>
    </row>
    <row r="76" spans="1:15" x14ac:dyDescent="0.45">
      <c r="A76" s="3" t="s">
        <v>94</v>
      </c>
      <c r="B76" s="2"/>
      <c r="C76" s="2"/>
      <c r="D76" s="2"/>
      <c r="E76" s="2"/>
      <c r="F76" s="2"/>
      <c r="G76" s="2"/>
      <c r="H76" s="2"/>
      <c r="I76" s="2"/>
      <c r="J76" s="2"/>
      <c r="K76" s="2"/>
      <c r="L76" s="2"/>
      <c r="M76" s="2"/>
      <c r="N76" s="2"/>
      <c r="O76" s="2"/>
    </row>
    <row r="77" spans="1:15" x14ac:dyDescent="0.45">
      <c r="A77" s="25" t="s">
        <v>80</v>
      </c>
      <c r="B77" s="2"/>
      <c r="C77" s="2"/>
      <c r="D77" s="2"/>
      <c r="E77" s="2"/>
      <c r="F77" s="2"/>
      <c r="G77" s="2"/>
      <c r="H77" s="2"/>
      <c r="I77" s="2"/>
      <c r="J77" s="2"/>
      <c r="K77" s="2"/>
      <c r="L77" s="2"/>
      <c r="M77" s="2"/>
      <c r="N77" s="2"/>
      <c r="O77" s="2"/>
    </row>
    <row r="78" spans="1:15" hidden="1" x14ac:dyDescent="0.45">
      <c r="A78" s="2"/>
      <c r="B78" s="2"/>
      <c r="C78" s="2"/>
      <c r="D78" s="2"/>
      <c r="E78" s="2"/>
      <c r="F78" s="2"/>
      <c r="G78" s="2"/>
      <c r="H78" s="2"/>
      <c r="I78" s="2"/>
      <c r="J78" s="2"/>
      <c r="K78" s="2"/>
      <c r="L78" s="2"/>
      <c r="M78" s="2"/>
      <c r="N78" s="2"/>
      <c r="O78" s="2"/>
    </row>
  </sheetData>
  <sheetProtection sheet="1" objects="1" scenarios="1" selectLockedCells="1" sort="0" autoFilter="0" pivotTables="0"/>
  <phoneticPr fontId="4" type="noConversion"/>
  <hyperlinks>
    <hyperlink ref="A75" r:id="rId1" display="https://www.sco.ca.gov/ard_payments_mentalhealthservicefund.html" xr:uid="{00000000-0004-0000-0000-000000000000}"/>
    <hyperlink ref="A77" r:id="rId2" display="https://www.dhcs.ca.gov/services/MH/Pages/MHSA-Fiscal-Oversight.aspx" xr:uid="{00000000-0004-0000-0000-000001000000}"/>
  </hyperlinks>
  <pageMargins left="0.7" right="0.7" top="0.75" bottom="0.75" header="0.3" footer="0.3"/>
  <pageSetup scale="40" orientation="landscape" verticalDpi="1200" r:id="rId3"/>
  <rowBreaks count="1" manualBreakCount="1">
    <brk id="38" max="16383" man="1"/>
  </rowBreaks>
  <tableParts count="1">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11</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DHCSDOC-1797567310-8043</_dlc_DocId>
    <_dlc_DocIdUrl xmlns="69bc34b3-1921-46c7-8c7a-d18363374b4b">
      <Url>https://dhcscagovauthoring/_layouts/15/DocIdRedir.aspx?ID=DHCSDOC-1797567310-8043</Url>
      <Description>DHCSDOC-1797567310-8043</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F69EC5D-1CCC-49FD-B1E9-97F99B1DEEAC}">
  <ds:schemaRefs>
    <ds:schemaRef ds:uri="http://schemas.microsoft.com/sharepoint/events"/>
  </ds:schemaRefs>
</ds:datastoreItem>
</file>

<file path=customXml/itemProps2.xml><?xml version="1.0" encoding="utf-8"?>
<ds:datastoreItem xmlns:ds="http://schemas.openxmlformats.org/officeDocument/2006/customXml" ds:itemID="{419228A4-9C11-44E7-9300-FB6CFA6F0F4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9bc34b3-1921-46c7-8c7a-d18363374b4b"/>
    <ds:schemaRef ds:uri="c1c1dc04-eeda-4b6e-b2df-40979f5da1d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E7AFFAD-9BD9-4489-8CDB-E01C88396A3F}">
  <ds:schemaRefs>
    <ds:schemaRef ds:uri="http://www.w3.org/XML/1998/namespace"/>
    <ds:schemaRef ds:uri="http://purl.org/dc/dcmitype/"/>
    <ds:schemaRef ds:uri="http://purl.org/dc/terms/"/>
    <ds:schemaRef ds:uri="http://schemas.openxmlformats.org/package/2006/metadata/core-properties"/>
    <ds:schemaRef ds:uri="http://schemas.microsoft.com/office/infopath/2007/PartnerControls"/>
    <ds:schemaRef ds:uri="c1c1dc04-eeda-4b6e-b2df-40979f5da1d3"/>
    <ds:schemaRef ds:uri="69bc34b3-1921-46c7-8c7a-d18363374b4b"/>
    <ds:schemaRef ds:uri="http://schemas.microsoft.com/office/2006/documentManagement/types"/>
    <ds:schemaRef ds:uri="http://schemas.microsoft.com/sharepoint/v3"/>
    <ds:schemaRef ds:uri="http://schemas.microsoft.com/office/2006/metadata/properties"/>
    <ds:schemaRef ds:uri="http://purl.org/dc/elements/1.1/"/>
  </ds:schemaRefs>
</ds:datastoreItem>
</file>

<file path=customXml/itemProps4.xml><?xml version="1.0" encoding="utf-8"?>
<ds:datastoreItem xmlns:ds="http://schemas.openxmlformats.org/officeDocument/2006/customXml" ds:itemID="{0FC226D8-9D55-487E-A24B-D8FCD434FDB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3</vt:i4>
      </vt:variant>
    </vt:vector>
  </HeadingPairs>
  <TitlesOfParts>
    <vt:vector size="4" baseType="lpstr">
      <vt:lpstr>PR Max FY 2023-24</vt:lpstr>
      <vt:lpstr>'PR Max FY 2023-24'!Print_Area</vt:lpstr>
      <vt:lpstr>'PR Max FY 2023-24'!Print_Titles</vt:lpstr>
      <vt:lpstr>TitleRegion1.a10.n70</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FY-2023-24-PR-Max</dc:title>
  <dc:creator>Windows User</dc:creator>
  <cp:keywords/>
  <cp:lastModifiedBy>Bogan, Britt@DHCS</cp:lastModifiedBy>
  <cp:lastPrinted>2021-06-21T18:06:40Z</cp:lastPrinted>
  <dcterms:created xsi:type="dcterms:W3CDTF">2018-01-10T17:27:52Z</dcterms:created>
  <dcterms:modified xsi:type="dcterms:W3CDTF">2024-06-14T20:30:23Z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7ea0666c-3c0f-4daf-8147-638b255802a4</vt:lpwstr>
  </property>
  <property fmtid="{D5CDD505-2E9C-101B-9397-08002B2CF9AE}" pid="4" name="Division">
    <vt:lpwstr>11;#Community Services|c23dee46-a4de-4c29-8bbc-79830d9e7d7c</vt:lpwstr>
  </property>
</Properties>
</file>