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DPlascen\Desktop\"/>
    </mc:Choice>
  </mc:AlternateContent>
  <xr:revisionPtr revIDLastSave="0" documentId="13_ncr:1_{23FAB933-226F-4512-B048-72785F4B9B65}" xr6:coauthVersionLast="47" xr6:coauthVersionMax="47" xr10:uidLastSave="{00000000-0000-0000-0000-000000000000}"/>
  <workbookProtection workbookAlgorithmName="SHA-512" workbookHashValue="Z4HNeljvAvL/0N0/HSuPb48S62z3dktBEBLOXGp76L9886fj8PoPnPbzGaDhEXOVLvkUkvOKhpjxwiYcW5itGg==" workbookSaltValue="TMEELPe3A/IWM3b2LjtlzQ==" workbookSpinCount="100000" lockStructure="1"/>
  <bookViews>
    <workbookView xWindow="28680" yWindow="-120" windowWidth="29040" windowHeight="15720" activeTab="3" xr2:uid="{9C30E678-A6DB-4A66-9260-E0B9A4CBC86A}"/>
  </bookViews>
  <sheets>
    <sheet name="I_State and program information" sheetId="1" r:id="rId1"/>
    <sheet name="II_Program-level standards" sheetId="2" r:id="rId2"/>
    <sheet name="Positive Healthcare" sheetId="3" r:id="rId3"/>
    <sheet name="Alameda Alliance for Health" sheetId="4" r:id="rId4"/>
    <sheet name="Anthem Blue Cross" sheetId="5" r:id="rId5"/>
    <sheet name="Blue Shield" sheetId="6" r:id="rId6"/>
    <sheet name="CalOptima" sheetId="7" r:id="rId7"/>
    <sheet name="CalViva" sheetId="8" r:id="rId8"/>
    <sheet name="CenCal" sheetId="9" r:id="rId9"/>
    <sheet name="Central CA" sheetId="10" r:id="rId10"/>
    <sheet name="Community Health" sheetId="11" r:id="rId11"/>
    <sheet name="Community Imperial Valley" sheetId="27" r:id="rId12"/>
    <sheet name="Contra Costa" sheetId="14" r:id="rId13"/>
    <sheet name="Gold Coast" sheetId="15" r:id="rId14"/>
    <sheet name="Health Net" sheetId="16" r:id="rId15"/>
    <sheet name="San Joaquin" sheetId="17" r:id="rId16"/>
    <sheet name="San Mateo" sheetId="18" r:id="rId17"/>
    <sheet name="Inland" sheetId="19" r:id="rId18"/>
    <sheet name="Kern" sheetId="20" r:id="rId19"/>
    <sheet name="Kaiser" sheetId="21" r:id="rId20"/>
    <sheet name="L.A. Care" sheetId="22" r:id="rId21"/>
    <sheet name="Molina" sheetId="23" r:id="rId22"/>
    <sheet name="Partnership" sheetId="24" r:id="rId23"/>
    <sheet name="San Francisco" sheetId="25" r:id="rId24"/>
    <sheet name="Santa Clara" sheetId="26" r:id="rId25"/>
    <sheet name="SCAN" sheetId="29" r:id="rId26"/>
    <sheet name="All Plans 438.206" sheetId="12" r:id="rId27"/>
  </sheets>
  <externalReferences>
    <externalReference r:id="rId28"/>
    <externalReference r:id="rId29"/>
    <externalReference r:id="rId30"/>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2" i="4" l="1"/>
  <c r="M12" i="22"/>
  <c r="CZ12" i="29"/>
  <c r="CY12" i="29"/>
  <c r="CX12" i="29"/>
  <c r="CW12" i="29"/>
  <c r="CV12" i="29"/>
  <c r="CU12" i="29"/>
  <c r="CT12" i="29"/>
  <c r="CS12" i="29"/>
  <c r="CR12" i="29"/>
  <c r="CQ12" i="29"/>
  <c r="CP12" i="29"/>
  <c r="CO12" i="29"/>
  <c r="CN12" i="29"/>
  <c r="CM12" i="29"/>
  <c r="CL12" i="29"/>
  <c r="CK12" i="29"/>
  <c r="CJ12" i="29"/>
  <c r="CI12" i="29"/>
  <c r="CH12" i="29"/>
  <c r="CG12" i="29"/>
  <c r="CF12" i="29"/>
  <c r="CE12" i="29"/>
  <c r="CD12" i="29"/>
  <c r="CC12" i="29"/>
  <c r="CB12" i="29"/>
  <c r="CA12" i="29"/>
  <c r="BZ12" i="29"/>
  <c r="BY12" i="29"/>
  <c r="BX12" i="29"/>
  <c r="BW12" i="29"/>
  <c r="BV12" i="29"/>
  <c r="BU12" i="29"/>
  <c r="BT12" i="29"/>
  <c r="BS12" i="29"/>
  <c r="BR12" i="29"/>
  <c r="BQ12" i="29"/>
  <c r="BP12" i="29"/>
  <c r="BO12" i="29"/>
  <c r="BN12" i="29"/>
  <c r="BM12" i="29"/>
  <c r="BL12" i="29"/>
  <c r="BK12" i="29"/>
  <c r="BJ12" i="29"/>
  <c r="BI12" i="29"/>
  <c r="BH12" i="29"/>
  <c r="BG12" i="29"/>
  <c r="BF12" i="29"/>
  <c r="BE12" i="29"/>
  <c r="BD12" i="29"/>
  <c r="BC12" i="29"/>
  <c r="BB12" i="29"/>
  <c r="BA12" i="29"/>
  <c r="AZ12" i="29"/>
  <c r="AY12" i="29"/>
  <c r="AX12" i="29"/>
  <c r="AW12" i="29"/>
  <c r="AV12" i="29"/>
  <c r="AU12" i="29"/>
  <c r="AT12" i="29"/>
  <c r="AS12" i="29"/>
  <c r="AR12" i="29"/>
  <c r="AQ12" i="29"/>
  <c r="AP12" i="29"/>
  <c r="AO12" i="29"/>
  <c r="AN12" i="29"/>
  <c r="AM12" i="29"/>
  <c r="AL12" i="29"/>
  <c r="AK12" i="29"/>
  <c r="AJ12" i="29"/>
  <c r="AI12" i="29"/>
  <c r="AH12" i="29"/>
  <c r="AG12" i="29"/>
  <c r="AF12" i="29"/>
  <c r="AE12" i="29"/>
  <c r="AD12" i="29"/>
  <c r="AC12" i="29"/>
  <c r="AB12" i="29"/>
  <c r="AA12" i="29"/>
  <c r="Z12" i="29"/>
  <c r="Y12" i="29"/>
  <c r="X12" i="29"/>
  <c r="W12" i="29"/>
  <c r="V12" i="29"/>
  <c r="U12" i="29"/>
  <c r="T12" i="29"/>
  <c r="S12" i="29"/>
  <c r="R12" i="29"/>
  <c r="Q12" i="29"/>
  <c r="P12" i="29"/>
  <c r="O12" i="29"/>
  <c r="N12" i="29"/>
  <c r="M12" i="29"/>
  <c r="L12" i="29"/>
  <c r="K12" i="29"/>
  <c r="J12" i="29"/>
  <c r="I12" i="29"/>
  <c r="H12" i="29"/>
  <c r="G12" i="29"/>
  <c r="F12" i="29"/>
  <c r="E12" i="29"/>
  <c r="E12" i="27"/>
  <c r="F12" i="27"/>
  <c r="G12" i="27"/>
  <c r="H12" i="27"/>
  <c r="I12" i="27"/>
  <c r="J12" i="27"/>
  <c r="K12" i="27"/>
  <c r="L12" i="27"/>
  <c r="M12" i="27"/>
  <c r="N12" i="27"/>
  <c r="O12" i="27"/>
  <c r="P12" i="27"/>
  <c r="Q12" i="27"/>
  <c r="R12" i="27"/>
  <c r="S12" i="27"/>
  <c r="T12" i="27"/>
  <c r="U12" i="27"/>
  <c r="V12" i="27"/>
  <c r="W12" i="27"/>
  <c r="X12" i="27"/>
  <c r="Y12" i="27"/>
  <c r="Z12" i="27"/>
  <c r="AA12" i="27"/>
  <c r="AB12" i="27"/>
  <c r="AC12" i="27"/>
  <c r="AD12" i="27"/>
  <c r="AE12" i="27"/>
  <c r="AF12" i="27"/>
  <c r="AG12" i="27"/>
  <c r="AH12" i="27"/>
  <c r="AI12" i="27"/>
  <c r="AJ12" i="27"/>
  <c r="AK12" i="27"/>
  <c r="AL12" i="27"/>
  <c r="AM12" i="27"/>
  <c r="AN12" i="27"/>
  <c r="AO12" i="27"/>
  <c r="AP12" i="27"/>
  <c r="AQ12" i="27"/>
  <c r="AR12" i="27"/>
  <c r="AS12" i="27"/>
  <c r="AT12" i="27"/>
  <c r="AU12" i="27"/>
  <c r="AV12" i="27"/>
  <c r="AW12" i="27"/>
  <c r="AX12" i="27"/>
  <c r="AY12" i="27"/>
  <c r="AZ12" i="27"/>
  <c r="BA12" i="27"/>
  <c r="BB12" i="27"/>
  <c r="BC12" i="27"/>
  <c r="BD12" i="27"/>
  <c r="BE12" i="27"/>
  <c r="BF12" i="27"/>
  <c r="BG12" i="27"/>
  <c r="BH12" i="27"/>
  <c r="BI12" i="27"/>
  <c r="BJ12" i="27"/>
  <c r="BK12" i="27"/>
  <c r="BL12" i="27"/>
  <c r="BM12" i="27"/>
  <c r="BN12" i="27"/>
  <c r="BO12" i="27"/>
  <c r="BP12" i="27"/>
  <c r="BQ12" i="27"/>
  <c r="BR12" i="27"/>
  <c r="BS12" i="27"/>
  <c r="BT12" i="27"/>
  <c r="BU12" i="27"/>
  <c r="BV12" i="27"/>
  <c r="BW12" i="27"/>
  <c r="BX12" i="27"/>
  <c r="BY12" i="27"/>
  <c r="BZ12" i="27"/>
  <c r="CA12" i="27"/>
  <c r="CB12" i="27"/>
  <c r="CC12" i="27"/>
  <c r="CD12" i="27"/>
  <c r="CE12" i="27"/>
  <c r="CF12" i="27"/>
  <c r="CG12" i="27"/>
  <c r="CH12" i="27"/>
  <c r="CI12" i="27"/>
  <c r="CJ12" i="27"/>
  <c r="CK12" i="27"/>
  <c r="CL12" i="27"/>
  <c r="CM12" i="27"/>
  <c r="CN12" i="27"/>
  <c r="CO12" i="27"/>
  <c r="CP12" i="27"/>
  <c r="CQ12" i="27"/>
  <c r="CR12" i="27"/>
  <c r="CS12" i="27"/>
  <c r="CT12" i="27"/>
  <c r="CU12" i="27"/>
  <c r="CV12" i="27"/>
  <c r="CW12" i="27"/>
  <c r="CX12" i="27"/>
  <c r="CY12" i="27"/>
  <c r="CZ12" i="27"/>
  <c r="CZ12" i="26"/>
  <c r="CY12" i="26"/>
  <c r="CX12" i="26"/>
  <c r="CW12" i="26"/>
  <c r="CV12" i="26"/>
  <c r="CU12" i="26"/>
  <c r="CT12" i="26"/>
  <c r="CS12" i="26"/>
  <c r="CR12" i="26"/>
  <c r="CQ12" i="26"/>
  <c r="CP12" i="26"/>
  <c r="CO12" i="26"/>
  <c r="CN12" i="26"/>
  <c r="CM12" i="26"/>
  <c r="CL12" i="26"/>
  <c r="CK12" i="26"/>
  <c r="CJ12" i="26"/>
  <c r="CI12" i="26"/>
  <c r="CH12" i="26"/>
  <c r="CG12" i="26"/>
  <c r="CF12" i="26"/>
  <c r="CE12" i="26"/>
  <c r="CD12" i="26"/>
  <c r="CC12" i="26"/>
  <c r="CB12" i="26"/>
  <c r="CA12" i="26"/>
  <c r="BZ12" i="26"/>
  <c r="BY12" i="26"/>
  <c r="BX12" i="26"/>
  <c r="BW12" i="26"/>
  <c r="BV12" i="26"/>
  <c r="BU12" i="26"/>
  <c r="BT12" i="26"/>
  <c r="BS12" i="26"/>
  <c r="BR12" i="26"/>
  <c r="BQ12" i="26"/>
  <c r="BP12" i="26"/>
  <c r="BO12" i="26"/>
  <c r="BN12" i="26"/>
  <c r="BM12" i="26"/>
  <c r="BL12" i="26"/>
  <c r="BK12" i="26"/>
  <c r="BJ12" i="26"/>
  <c r="BI12" i="26"/>
  <c r="BH12" i="26"/>
  <c r="BG12" i="26"/>
  <c r="BF12" i="26"/>
  <c r="BE12" i="26"/>
  <c r="BD12" i="26"/>
  <c r="BC12" i="26"/>
  <c r="BB12" i="26"/>
  <c r="BA12" i="26"/>
  <c r="AZ12" i="26"/>
  <c r="AY12" i="26"/>
  <c r="AX12" i="26"/>
  <c r="AW12" i="26"/>
  <c r="AV12" i="26"/>
  <c r="AU12" i="26"/>
  <c r="AT12" i="26"/>
  <c r="AS12" i="26"/>
  <c r="AR12" i="26"/>
  <c r="AQ12" i="26"/>
  <c r="AP12" i="26"/>
  <c r="AO12" i="26"/>
  <c r="AN12" i="26"/>
  <c r="AM12" i="26"/>
  <c r="AL12" i="26"/>
  <c r="AK12" i="26"/>
  <c r="AJ12" i="26"/>
  <c r="AI12" i="26"/>
  <c r="AH12" i="26"/>
  <c r="AG12" i="26"/>
  <c r="AF12" i="26"/>
  <c r="AE12" i="26"/>
  <c r="AD12" i="26"/>
  <c r="AC12" i="26"/>
  <c r="AB12" i="26"/>
  <c r="AA12" i="26"/>
  <c r="Z12" i="26"/>
  <c r="Y12" i="26"/>
  <c r="X12" i="26"/>
  <c r="W12" i="26"/>
  <c r="V12" i="26"/>
  <c r="U12" i="26"/>
  <c r="T12" i="26"/>
  <c r="S12" i="26"/>
  <c r="R12" i="26"/>
  <c r="Q12" i="26"/>
  <c r="P12" i="26"/>
  <c r="O12" i="26"/>
  <c r="N12" i="26"/>
  <c r="M12" i="26"/>
  <c r="L12" i="26"/>
  <c r="K12" i="26"/>
  <c r="J12" i="26"/>
  <c r="I12" i="26"/>
  <c r="H12" i="26"/>
  <c r="G12" i="26"/>
  <c r="F12" i="26"/>
  <c r="E12" i="26"/>
  <c r="CZ12" i="25"/>
  <c r="CY12" i="25"/>
  <c r="CX12" i="25"/>
  <c r="CW12" i="25"/>
  <c r="CV12" i="25"/>
  <c r="CU12" i="25"/>
  <c r="CT12" i="25"/>
  <c r="CS12" i="25"/>
  <c r="CR12" i="25"/>
  <c r="CQ12" i="25"/>
  <c r="CP12" i="25"/>
  <c r="CO12" i="25"/>
  <c r="CN12" i="25"/>
  <c r="CM12" i="25"/>
  <c r="CL12" i="25"/>
  <c r="CK12" i="25"/>
  <c r="CJ12" i="25"/>
  <c r="CI12" i="25"/>
  <c r="CH12" i="25"/>
  <c r="CG12" i="25"/>
  <c r="CF12" i="25"/>
  <c r="CE12" i="25"/>
  <c r="CD12" i="25"/>
  <c r="CC12" i="25"/>
  <c r="CB12" i="25"/>
  <c r="CA12" i="25"/>
  <c r="BZ12" i="25"/>
  <c r="BY12" i="25"/>
  <c r="BX12" i="25"/>
  <c r="BW12" i="25"/>
  <c r="BV12" i="25"/>
  <c r="BU12" i="25"/>
  <c r="BT12" i="25"/>
  <c r="BS12" i="25"/>
  <c r="BR12" i="25"/>
  <c r="BQ12" i="25"/>
  <c r="BP12" i="25"/>
  <c r="BO12" i="25"/>
  <c r="BN12" i="25"/>
  <c r="BM12" i="25"/>
  <c r="BL12" i="25"/>
  <c r="BK12" i="25"/>
  <c r="BJ12" i="25"/>
  <c r="BI12" i="25"/>
  <c r="BH12" i="25"/>
  <c r="BG12" i="25"/>
  <c r="BF12" i="25"/>
  <c r="BE12" i="25"/>
  <c r="BD12" i="25"/>
  <c r="BC12" i="25"/>
  <c r="BB12" i="25"/>
  <c r="BA12" i="25"/>
  <c r="AZ12" i="25"/>
  <c r="AY12" i="25"/>
  <c r="AX12" i="25"/>
  <c r="AW12" i="25"/>
  <c r="AV12" i="25"/>
  <c r="AU12" i="25"/>
  <c r="AT12" i="25"/>
  <c r="AS12" i="25"/>
  <c r="AR12" i="25"/>
  <c r="AQ12" i="25"/>
  <c r="AP12" i="25"/>
  <c r="AO12" i="25"/>
  <c r="AN12" i="25"/>
  <c r="AM12" i="25"/>
  <c r="AL12" i="25"/>
  <c r="AK12" i="25"/>
  <c r="AJ12" i="25"/>
  <c r="AI12" i="25"/>
  <c r="AH12" i="25"/>
  <c r="AG12" i="25"/>
  <c r="AF12" i="25"/>
  <c r="AE12" i="25"/>
  <c r="AD12" i="25"/>
  <c r="AC12" i="25"/>
  <c r="AB12" i="25"/>
  <c r="AA12" i="25"/>
  <c r="Z12" i="25"/>
  <c r="Y12" i="25"/>
  <c r="X12" i="25"/>
  <c r="W12" i="25"/>
  <c r="V12" i="25"/>
  <c r="U12" i="25"/>
  <c r="T12" i="25"/>
  <c r="S12" i="25"/>
  <c r="R12" i="25"/>
  <c r="Q12" i="25"/>
  <c r="P12" i="25"/>
  <c r="O12" i="25"/>
  <c r="N12" i="25"/>
  <c r="M12" i="25"/>
  <c r="L12" i="25"/>
  <c r="K12" i="25"/>
  <c r="J12" i="25"/>
  <c r="I12" i="25"/>
  <c r="H12" i="25"/>
  <c r="G12" i="25"/>
  <c r="F12" i="25"/>
  <c r="E12" i="25"/>
  <c r="CZ12" i="24"/>
  <c r="CY12" i="24"/>
  <c r="CX12" i="24"/>
  <c r="CW12" i="24"/>
  <c r="CV12" i="24"/>
  <c r="CU12" i="24"/>
  <c r="CT12" i="24"/>
  <c r="CS12" i="24"/>
  <c r="CR12" i="24"/>
  <c r="CQ12" i="24"/>
  <c r="CP12" i="24"/>
  <c r="CO12" i="24"/>
  <c r="CN12" i="24"/>
  <c r="CM12" i="24"/>
  <c r="CL12" i="24"/>
  <c r="CK12" i="24"/>
  <c r="CJ12" i="24"/>
  <c r="CI12" i="24"/>
  <c r="CH12" i="24"/>
  <c r="CG12" i="24"/>
  <c r="CF12" i="24"/>
  <c r="CE12" i="24"/>
  <c r="CD12" i="24"/>
  <c r="CC12" i="24"/>
  <c r="CB12" i="24"/>
  <c r="CA12" i="24"/>
  <c r="BZ12" i="24"/>
  <c r="BY12" i="24"/>
  <c r="BX12" i="24"/>
  <c r="BW12" i="24"/>
  <c r="BV12" i="24"/>
  <c r="BU12" i="24"/>
  <c r="BT12" i="24"/>
  <c r="BS12" i="24"/>
  <c r="BR12" i="24"/>
  <c r="BQ12" i="24"/>
  <c r="BP12" i="24"/>
  <c r="BO12" i="24"/>
  <c r="BN12" i="24"/>
  <c r="BM12" i="24"/>
  <c r="BL12" i="24"/>
  <c r="BK12" i="24"/>
  <c r="BJ12" i="24"/>
  <c r="BI12" i="24"/>
  <c r="BH12" i="24"/>
  <c r="BG12" i="24"/>
  <c r="BF12" i="24"/>
  <c r="BE12" i="24"/>
  <c r="BD12" i="24"/>
  <c r="BC12" i="24"/>
  <c r="BB12" i="24"/>
  <c r="BA12" i="24"/>
  <c r="AZ12" i="24"/>
  <c r="AY12" i="24"/>
  <c r="AX12" i="24"/>
  <c r="AW12" i="24"/>
  <c r="AV12" i="24"/>
  <c r="AU12" i="24"/>
  <c r="AT12" i="24"/>
  <c r="AS12" i="24"/>
  <c r="AR12" i="24"/>
  <c r="AQ12" i="24"/>
  <c r="AP12" i="24"/>
  <c r="AO12" i="24"/>
  <c r="AN12" i="24"/>
  <c r="AM12" i="24"/>
  <c r="AL12" i="24"/>
  <c r="AK12"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F12" i="24"/>
  <c r="E12" i="24"/>
  <c r="CZ12" i="23" l="1"/>
  <c r="CY12" i="23"/>
  <c r="CX12" i="23"/>
  <c r="CW12" i="23"/>
  <c r="CV12" i="23"/>
  <c r="CU12" i="23"/>
  <c r="CT12" i="23"/>
  <c r="CS12" i="23"/>
  <c r="CR12" i="23"/>
  <c r="CQ12" i="23"/>
  <c r="CP12" i="23"/>
  <c r="CO12" i="23"/>
  <c r="CN12" i="23"/>
  <c r="CM12" i="23"/>
  <c r="CL12" i="23"/>
  <c r="CK12" i="23"/>
  <c r="CJ12" i="23"/>
  <c r="CI12" i="23"/>
  <c r="CH12" i="23"/>
  <c r="CG12" i="23"/>
  <c r="CF12" i="23"/>
  <c r="CE12" i="23"/>
  <c r="CD12" i="23"/>
  <c r="CC12" i="23"/>
  <c r="CB12" i="23"/>
  <c r="CA12" i="23"/>
  <c r="BZ12" i="23"/>
  <c r="BY12" i="23"/>
  <c r="BX12" i="23"/>
  <c r="BW12" i="23"/>
  <c r="BV12" i="23"/>
  <c r="BU12" i="23"/>
  <c r="BT12" i="23"/>
  <c r="BS12" i="23"/>
  <c r="BR12" i="23"/>
  <c r="BQ12" i="23"/>
  <c r="BP12" i="23"/>
  <c r="BO12" i="23"/>
  <c r="BN12" i="23"/>
  <c r="BM12" i="23"/>
  <c r="BL12" i="23"/>
  <c r="BK12" i="23"/>
  <c r="BJ12" i="23"/>
  <c r="BI12" i="23"/>
  <c r="BH12" i="23"/>
  <c r="BG12" i="23"/>
  <c r="BF12" i="23"/>
  <c r="BE12" i="23"/>
  <c r="BD12" i="23"/>
  <c r="BC12" i="23"/>
  <c r="BB12" i="23"/>
  <c r="BA12" i="23"/>
  <c r="AZ12" i="23"/>
  <c r="AY12" i="23"/>
  <c r="AX12" i="23"/>
  <c r="AW12" i="23"/>
  <c r="AV12" i="23"/>
  <c r="AU12" i="23"/>
  <c r="AT12" i="23"/>
  <c r="AS12" i="23"/>
  <c r="AR12" i="23"/>
  <c r="AQ12" i="23"/>
  <c r="AP12" i="23"/>
  <c r="AO12" i="23"/>
  <c r="AN12" i="23"/>
  <c r="AM12" i="23"/>
  <c r="AL12" i="23"/>
  <c r="AK12" i="23"/>
  <c r="AJ12" i="23"/>
  <c r="AI12" i="23"/>
  <c r="AH12" i="23"/>
  <c r="AG12" i="23"/>
  <c r="AF12" i="23"/>
  <c r="AE12" i="23"/>
  <c r="AD12" i="23"/>
  <c r="AC12" i="23"/>
  <c r="AB12" i="23"/>
  <c r="AA12" i="23"/>
  <c r="Z12" i="23"/>
  <c r="Y12" i="23"/>
  <c r="X12" i="23"/>
  <c r="W12" i="23"/>
  <c r="V12" i="23"/>
  <c r="U12" i="23"/>
  <c r="T12" i="23"/>
  <c r="S12" i="23"/>
  <c r="R12" i="23"/>
  <c r="Q12" i="23"/>
  <c r="P12" i="23"/>
  <c r="O12" i="23"/>
  <c r="N12" i="23"/>
  <c r="M12" i="23"/>
  <c r="L12" i="23"/>
  <c r="K12" i="23"/>
  <c r="J12" i="23"/>
  <c r="I12" i="23"/>
  <c r="H12" i="23"/>
  <c r="G12" i="23"/>
  <c r="F12" i="23"/>
  <c r="E12" i="23"/>
  <c r="CZ12" i="22"/>
  <c r="CY12" i="22"/>
  <c r="CX12" i="22"/>
  <c r="CW12" i="22"/>
  <c r="CV12" i="22"/>
  <c r="CU12" i="22"/>
  <c r="CT12" i="22"/>
  <c r="CS12" i="22"/>
  <c r="CR12" i="22"/>
  <c r="CQ12" i="22"/>
  <c r="CP12" i="22"/>
  <c r="CO12" i="22"/>
  <c r="CN12" i="22"/>
  <c r="CM12" i="22"/>
  <c r="CL12" i="22"/>
  <c r="CK12" i="22"/>
  <c r="CJ12" i="22"/>
  <c r="CI12" i="22"/>
  <c r="CH12" i="22"/>
  <c r="CG12" i="22"/>
  <c r="CF12" i="22"/>
  <c r="CE12" i="22"/>
  <c r="CD12" i="22"/>
  <c r="CC12" i="22"/>
  <c r="CB12" i="22"/>
  <c r="CA12" i="22"/>
  <c r="BZ12" i="22"/>
  <c r="BY12" i="22"/>
  <c r="BX12" i="22"/>
  <c r="BW12" i="22"/>
  <c r="BV12" i="22"/>
  <c r="BU12" i="22"/>
  <c r="BT12" i="22"/>
  <c r="BS12" i="22"/>
  <c r="BR12" i="22"/>
  <c r="BQ12" i="22"/>
  <c r="BP12" i="22"/>
  <c r="BO12" i="22"/>
  <c r="BN12" i="22"/>
  <c r="BM12" i="22"/>
  <c r="BL12" i="22"/>
  <c r="BK12" i="22"/>
  <c r="BJ12" i="22"/>
  <c r="BI12" i="22"/>
  <c r="BH12" i="22"/>
  <c r="BG12" i="22"/>
  <c r="BF12" i="22"/>
  <c r="BE12" i="22"/>
  <c r="BD12" i="22"/>
  <c r="BC12" i="22"/>
  <c r="BB12" i="22"/>
  <c r="BA12" i="22"/>
  <c r="AZ12" i="22"/>
  <c r="AY12" i="22"/>
  <c r="AX12" i="22"/>
  <c r="AW12" i="22"/>
  <c r="AV12" i="22"/>
  <c r="AU12" i="22"/>
  <c r="AT12" i="22"/>
  <c r="AS12" i="22"/>
  <c r="AR12" i="22"/>
  <c r="AQ12" i="22"/>
  <c r="AP12" i="22"/>
  <c r="AO12" i="22"/>
  <c r="AN12" i="22"/>
  <c r="AM12" i="22"/>
  <c r="AL12" i="22"/>
  <c r="AK12" i="22"/>
  <c r="AJ12" i="22"/>
  <c r="AI12" i="22"/>
  <c r="AH12" i="22"/>
  <c r="AG12" i="22"/>
  <c r="AF12" i="22"/>
  <c r="AE12" i="22"/>
  <c r="AD12" i="22"/>
  <c r="AC12" i="22"/>
  <c r="AB12" i="22"/>
  <c r="AA12" i="22"/>
  <c r="Z12" i="22"/>
  <c r="Y12" i="22"/>
  <c r="X12" i="22"/>
  <c r="W12" i="22"/>
  <c r="V12" i="22"/>
  <c r="U12" i="22"/>
  <c r="T12" i="22"/>
  <c r="S12" i="22"/>
  <c r="R12" i="22"/>
  <c r="Q12" i="22"/>
  <c r="P12" i="22"/>
  <c r="O12" i="22"/>
  <c r="N12" i="22"/>
  <c r="L12" i="22"/>
  <c r="K12" i="22"/>
  <c r="J12" i="22"/>
  <c r="I12" i="22"/>
  <c r="H12" i="22"/>
  <c r="G12" i="22"/>
  <c r="F12" i="22"/>
  <c r="E12" i="22"/>
  <c r="CZ12" i="21"/>
  <c r="CY12" i="21"/>
  <c r="CX12" i="21"/>
  <c r="CW12" i="21"/>
  <c r="CV12" i="21"/>
  <c r="CU12" i="21"/>
  <c r="CT12" i="21"/>
  <c r="CS12" i="21"/>
  <c r="CR12" i="21"/>
  <c r="CQ12" i="21"/>
  <c r="CP12" i="21"/>
  <c r="CO12" i="21"/>
  <c r="CN12" i="21"/>
  <c r="CM12" i="21"/>
  <c r="CL12" i="21"/>
  <c r="CK12" i="21"/>
  <c r="CJ12" i="21"/>
  <c r="CI12" i="21"/>
  <c r="CH12" i="21"/>
  <c r="CG12" i="21"/>
  <c r="CF12" i="21"/>
  <c r="CE12" i="21"/>
  <c r="CD12" i="21"/>
  <c r="CC12" i="21"/>
  <c r="CB12" i="21"/>
  <c r="CA12" i="21"/>
  <c r="BZ12" i="21"/>
  <c r="BY12" i="21"/>
  <c r="BX12" i="21"/>
  <c r="BW12" i="21"/>
  <c r="BV12" i="21"/>
  <c r="BU12" i="21"/>
  <c r="BT12" i="21"/>
  <c r="BS12" i="21"/>
  <c r="BR12" i="21"/>
  <c r="BQ12" i="21"/>
  <c r="BP12" i="21"/>
  <c r="BO12" i="21"/>
  <c r="BN12" i="21"/>
  <c r="BM12" i="21"/>
  <c r="BL12" i="21"/>
  <c r="BK12" i="21"/>
  <c r="BJ12" i="21"/>
  <c r="BI12" i="21"/>
  <c r="BH12" i="21"/>
  <c r="BG12" i="21"/>
  <c r="BF12" i="21"/>
  <c r="BE12" i="21"/>
  <c r="BD12" i="21"/>
  <c r="BC12" i="21"/>
  <c r="BB12" i="21"/>
  <c r="BA12" i="21"/>
  <c r="AZ12" i="21"/>
  <c r="AY12" i="21"/>
  <c r="AX12" i="21"/>
  <c r="AW12" i="21"/>
  <c r="AV12" i="21"/>
  <c r="AU12" i="21"/>
  <c r="AT12" i="21"/>
  <c r="AS12" i="21"/>
  <c r="AR12" i="21"/>
  <c r="AQ12" i="21"/>
  <c r="AP12" i="21"/>
  <c r="AO12" i="21"/>
  <c r="AN12" i="21"/>
  <c r="AM12" i="21"/>
  <c r="AL12" i="21"/>
  <c r="AK12" i="21"/>
  <c r="AJ12" i="21"/>
  <c r="AI12" i="21"/>
  <c r="AH12" i="21"/>
  <c r="AG12" i="21"/>
  <c r="AF12" i="21"/>
  <c r="AE12" i="21"/>
  <c r="AD12" i="21"/>
  <c r="AC12" i="21"/>
  <c r="AB12" i="21"/>
  <c r="AA12" i="21"/>
  <c r="Z12" i="21"/>
  <c r="Y12" i="21"/>
  <c r="X12" i="21"/>
  <c r="W12" i="21"/>
  <c r="V12" i="21"/>
  <c r="U12" i="21"/>
  <c r="T12" i="21"/>
  <c r="S12" i="21"/>
  <c r="R12" i="21"/>
  <c r="Q12" i="21"/>
  <c r="P12" i="21"/>
  <c r="O12" i="21"/>
  <c r="N12" i="21"/>
  <c r="M12" i="21"/>
  <c r="L12" i="21"/>
  <c r="K12" i="21"/>
  <c r="J12" i="21"/>
  <c r="I12" i="21"/>
  <c r="H12" i="21"/>
  <c r="G12" i="21"/>
  <c r="F12" i="21"/>
  <c r="E12" i="21"/>
  <c r="CZ12" i="20"/>
  <c r="CY12" i="20"/>
  <c r="CX12" i="20"/>
  <c r="CW12" i="20"/>
  <c r="CV12" i="20"/>
  <c r="CU12" i="20"/>
  <c r="CT12" i="20"/>
  <c r="CS12" i="20"/>
  <c r="CR12" i="20"/>
  <c r="CQ12" i="20"/>
  <c r="CP12" i="20"/>
  <c r="CO12" i="20"/>
  <c r="CN12" i="20"/>
  <c r="CM12" i="20"/>
  <c r="CL12" i="20"/>
  <c r="CK12" i="20"/>
  <c r="CJ12" i="20"/>
  <c r="CI12" i="20"/>
  <c r="CH12" i="20"/>
  <c r="CG12" i="20"/>
  <c r="CF12" i="20"/>
  <c r="CE12" i="20"/>
  <c r="CD12" i="20"/>
  <c r="CC12" i="20"/>
  <c r="CB12" i="20"/>
  <c r="CA12" i="20"/>
  <c r="BZ12" i="20"/>
  <c r="BY12" i="20"/>
  <c r="BX12" i="20"/>
  <c r="BW12" i="20"/>
  <c r="BV12" i="20"/>
  <c r="BU12" i="20"/>
  <c r="BT12" i="20"/>
  <c r="BS12" i="20"/>
  <c r="BR12" i="20"/>
  <c r="BQ12" i="20"/>
  <c r="BP12" i="20"/>
  <c r="BO12" i="20"/>
  <c r="BN12" i="20"/>
  <c r="BM12" i="20"/>
  <c r="BL12" i="20"/>
  <c r="BK12" i="20"/>
  <c r="BJ12" i="20"/>
  <c r="BI12" i="20"/>
  <c r="BH12" i="20"/>
  <c r="BG12" i="20"/>
  <c r="BF12" i="20"/>
  <c r="BE12" i="20"/>
  <c r="BD12" i="20"/>
  <c r="BC12" i="20"/>
  <c r="BB12" i="20"/>
  <c r="BA12" i="20"/>
  <c r="AZ12" i="20"/>
  <c r="AY12" i="20"/>
  <c r="AX12" i="20"/>
  <c r="AW12" i="20"/>
  <c r="AV12" i="20"/>
  <c r="AU12" i="20"/>
  <c r="AT12" i="20"/>
  <c r="AS12" i="20"/>
  <c r="AR12" i="20"/>
  <c r="AQ12" i="20"/>
  <c r="AP12" i="20"/>
  <c r="AO12" i="20"/>
  <c r="AN12" i="20"/>
  <c r="AM12" i="20"/>
  <c r="AL12" i="20"/>
  <c r="AK12" i="20"/>
  <c r="AJ12" i="20"/>
  <c r="AI12" i="20"/>
  <c r="AH12" i="20"/>
  <c r="AG12" i="20"/>
  <c r="AF12" i="20"/>
  <c r="AE12" i="20"/>
  <c r="AD12" i="20"/>
  <c r="AC12" i="20"/>
  <c r="AB12" i="20"/>
  <c r="AA12" i="20"/>
  <c r="Z12" i="20"/>
  <c r="Y12" i="20"/>
  <c r="X12" i="20"/>
  <c r="W12" i="20"/>
  <c r="V12" i="20"/>
  <c r="U12" i="20"/>
  <c r="T12" i="20"/>
  <c r="S12" i="20"/>
  <c r="R12" i="20"/>
  <c r="Q12" i="20"/>
  <c r="P12" i="20"/>
  <c r="O12" i="20"/>
  <c r="N12" i="20"/>
  <c r="M12" i="20"/>
  <c r="L12" i="20"/>
  <c r="K12" i="20"/>
  <c r="J12" i="20"/>
  <c r="I12" i="20"/>
  <c r="H12" i="20"/>
  <c r="G12" i="20"/>
  <c r="F12" i="20"/>
  <c r="E12" i="20"/>
  <c r="CZ12" i="19"/>
  <c r="CY12" i="19"/>
  <c r="CX12" i="19"/>
  <c r="CW12" i="19"/>
  <c r="CV12" i="19"/>
  <c r="CU12" i="19"/>
  <c r="CT12" i="19"/>
  <c r="CS12" i="19"/>
  <c r="CR12" i="19"/>
  <c r="CQ12" i="19"/>
  <c r="CP12" i="19"/>
  <c r="CO12" i="19"/>
  <c r="CN12" i="19"/>
  <c r="CM12" i="19"/>
  <c r="CL12" i="19"/>
  <c r="CK12" i="19"/>
  <c r="CJ12" i="19"/>
  <c r="CI12" i="19"/>
  <c r="CH12" i="19"/>
  <c r="CG12" i="19"/>
  <c r="CF12" i="19"/>
  <c r="CE12" i="19"/>
  <c r="CD12" i="19"/>
  <c r="CC12" i="19"/>
  <c r="CB12" i="19"/>
  <c r="CA12" i="19"/>
  <c r="BZ12" i="19"/>
  <c r="BY12" i="19"/>
  <c r="BX12" i="19"/>
  <c r="BW12" i="19"/>
  <c r="BV12" i="19"/>
  <c r="BU12" i="19"/>
  <c r="BT12" i="19"/>
  <c r="BS12" i="19"/>
  <c r="BR12" i="19"/>
  <c r="BQ12" i="19"/>
  <c r="BP12" i="19"/>
  <c r="BO12" i="19"/>
  <c r="BN12" i="19"/>
  <c r="BM12" i="19"/>
  <c r="BL12" i="19"/>
  <c r="BK12" i="19"/>
  <c r="BJ12" i="19"/>
  <c r="BI12" i="19"/>
  <c r="BH12" i="19"/>
  <c r="BG12" i="19"/>
  <c r="BF12" i="19"/>
  <c r="BE12" i="19"/>
  <c r="BD12" i="19"/>
  <c r="BC12" i="19"/>
  <c r="BB12" i="19"/>
  <c r="BA12" i="19"/>
  <c r="AZ12" i="19"/>
  <c r="AY12" i="19"/>
  <c r="AX12" i="19"/>
  <c r="AW12" i="19"/>
  <c r="AV12" i="19"/>
  <c r="AU12" i="19"/>
  <c r="AT12" i="19"/>
  <c r="AS12" i="19"/>
  <c r="AR12" i="19"/>
  <c r="AQ12" i="19"/>
  <c r="AP12" i="19"/>
  <c r="AO12" i="19"/>
  <c r="AN12" i="19"/>
  <c r="AM12" i="19"/>
  <c r="AL12" i="19"/>
  <c r="AK12" i="19"/>
  <c r="AJ12" i="19"/>
  <c r="AI12" i="19"/>
  <c r="AH12" i="19"/>
  <c r="AG12" i="19"/>
  <c r="AF12" i="19"/>
  <c r="AE12" i="19"/>
  <c r="AD12" i="19"/>
  <c r="AC12" i="19"/>
  <c r="AB12" i="19"/>
  <c r="AA12" i="19"/>
  <c r="Z12" i="19"/>
  <c r="Y12" i="19"/>
  <c r="X12" i="19"/>
  <c r="W12" i="19"/>
  <c r="V12" i="19"/>
  <c r="U12" i="19"/>
  <c r="T12" i="19"/>
  <c r="S12" i="19"/>
  <c r="R12" i="19"/>
  <c r="Q12" i="19"/>
  <c r="P12" i="19"/>
  <c r="O12" i="19"/>
  <c r="N12" i="19"/>
  <c r="M12" i="19"/>
  <c r="L12" i="19"/>
  <c r="K12" i="19"/>
  <c r="J12" i="19"/>
  <c r="I12" i="19"/>
  <c r="H12" i="19"/>
  <c r="G12" i="19"/>
  <c r="F12" i="19"/>
  <c r="E12" i="19"/>
  <c r="CZ12" i="18"/>
  <c r="CY12" i="18"/>
  <c r="CX12" i="18"/>
  <c r="CW12" i="18"/>
  <c r="CV12" i="18"/>
  <c r="CU12" i="18"/>
  <c r="CT12" i="18"/>
  <c r="CS12" i="18"/>
  <c r="CR12" i="18"/>
  <c r="CQ12" i="18"/>
  <c r="CP12" i="18"/>
  <c r="CO12" i="18"/>
  <c r="CN12" i="18"/>
  <c r="CM12" i="18"/>
  <c r="CL12" i="18"/>
  <c r="CK12" i="18"/>
  <c r="CJ12" i="18"/>
  <c r="CI12" i="18"/>
  <c r="CH12" i="18"/>
  <c r="CG12" i="18"/>
  <c r="CF12" i="18"/>
  <c r="CE12" i="18"/>
  <c r="CD12" i="18"/>
  <c r="CC12" i="18"/>
  <c r="CB12" i="18"/>
  <c r="CA12" i="18"/>
  <c r="BZ12" i="18"/>
  <c r="BY12" i="18"/>
  <c r="BX12" i="18"/>
  <c r="BW12" i="18"/>
  <c r="BV12" i="18"/>
  <c r="BU12" i="18"/>
  <c r="BT12" i="18"/>
  <c r="BS12" i="18"/>
  <c r="BR12" i="18"/>
  <c r="BQ12" i="18"/>
  <c r="BP12" i="18"/>
  <c r="BO12" i="18"/>
  <c r="BN12" i="18"/>
  <c r="BM12" i="18"/>
  <c r="BL12" i="18"/>
  <c r="BK12" i="18"/>
  <c r="BJ12" i="18"/>
  <c r="BI12" i="18"/>
  <c r="BH12" i="18"/>
  <c r="BG12" i="18"/>
  <c r="BF12" i="18"/>
  <c r="BE12" i="18"/>
  <c r="BD12" i="18"/>
  <c r="BC12" i="18"/>
  <c r="BB12" i="18"/>
  <c r="BA12" i="18"/>
  <c r="AZ12" i="18"/>
  <c r="AY12" i="18"/>
  <c r="AX12" i="18"/>
  <c r="AW12" i="18"/>
  <c r="AV12" i="18"/>
  <c r="AU12" i="18"/>
  <c r="AT12" i="18"/>
  <c r="AS12" i="18"/>
  <c r="AR12" i="18"/>
  <c r="AQ12" i="18"/>
  <c r="AP12" i="18"/>
  <c r="AO12" i="18"/>
  <c r="AN12" i="18"/>
  <c r="AM12" i="18"/>
  <c r="AL12" i="18"/>
  <c r="AK12" i="18"/>
  <c r="AJ12" i="18"/>
  <c r="AI12" i="18"/>
  <c r="AH12" i="18"/>
  <c r="AG12" i="18"/>
  <c r="AF12" i="18"/>
  <c r="AE12" i="18"/>
  <c r="AD12" i="18"/>
  <c r="AC12" i="18"/>
  <c r="AB12" i="18"/>
  <c r="AA12" i="18"/>
  <c r="Z12" i="18"/>
  <c r="Y12" i="18"/>
  <c r="X12" i="18"/>
  <c r="W12" i="18"/>
  <c r="V12" i="18"/>
  <c r="U12" i="18"/>
  <c r="T12" i="18"/>
  <c r="S12" i="18"/>
  <c r="R12" i="18"/>
  <c r="Q12" i="18"/>
  <c r="P12" i="18"/>
  <c r="O12" i="18"/>
  <c r="N12" i="18"/>
  <c r="M12" i="18"/>
  <c r="L12" i="18"/>
  <c r="K12" i="18"/>
  <c r="J12" i="18"/>
  <c r="I12" i="18"/>
  <c r="H12" i="18"/>
  <c r="G12" i="18"/>
  <c r="F12" i="18"/>
  <c r="E12" i="18"/>
  <c r="CZ12" i="17"/>
  <c r="CY12" i="17"/>
  <c r="CX12" i="17"/>
  <c r="CW12" i="17"/>
  <c r="CV12" i="17"/>
  <c r="CU12" i="17"/>
  <c r="CT12" i="17"/>
  <c r="CS12" i="17"/>
  <c r="CR12" i="17"/>
  <c r="CQ12" i="17"/>
  <c r="CP12" i="17"/>
  <c r="CO12" i="17"/>
  <c r="CN12" i="17"/>
  <c r="CM12" i="17"/>
  <c r="CL12" i="17"/>
  <c r="CK12" i="17"/>
  <c r="CJ12" i="17"/>
  <c r="CI12" i="17"/>
  <c r="CH12" i="17"/>
  <c r="CG12" i="17"/>
  <c r="CF12" i="17"/>
  <c r="CE12" i="17"/>
  <c r="CD12" i="17"/>
  <c r="CC12" i="17"/>
  <c r="CB12" i="17"/>
  <c r="CA12" i="17"/>
  <c r="BZ12" i="17"/>
  <c r="BY12" i="17"/>
  <c r="BX12" i="17"/>
  <c r="BW12" i="17"/>
  <c r="BV12" i="17"/>
  <c r="BU12" i="17"/>
  <c r="BT12" i="17"/>
  <c r="BS12" i="17"/>
  <c r="BR12" i="17"/>
  <c r="BQ12" i="17"/>
  <c r="BP12" i="17"/>
  <c r="BO12" i="17"/>
  <c r="BN12" i="17"/>
  <c r="BM12" i="17"/>
  <c r="BL12" i="17"/>
  <c r="BK12" i="17"/>
  <c r="BJ12" i="17"/>
  <c r="BI12" i="17"/>
  <c r="BH12" i="17"/>
  <c r="BG12" i="17"/>
  <c r="BF12" i="17"/>
  <c r="BE12" i="17"/>
  <c r="BD12" i="17"/>
  <c r="BC12" i="17"/>
  <c r="BB12" i="17"/>
  <c r="BA12" i="17"/>
  <c r="AZ12" i="17"/>
  <c r="AY12" i="17"/>
  <c r="AX12" i="17"/>
  <c r="AW12" i="17"/>
  <c r="AV12" i="17"/>
  <c r="AU12" i="17"/>
  <c r="AT12" i="17"/>
  <c r="AS12" i="17"/>
  <c r="AR12" i="17"/>
  <c r="AQ12" i="17"/>
  <c r="AP12" i="17"/>
  <c r="AO12" i="17"/>
  <c r="AN12" i="17"/>
  <c r="AM12" i="17"/>
  <c r="AL12" i="17"/>
  <c r="AK12" i="17"/>
  <c r="AJ12" i="17"/>
  <c r="AI12" i="17"/>
  <c r="AH12" i="17"/>
  <c r="AG12" i="17"/>
  <c r="AF12" i="17"/>
  <c r="AE12" i="17"/>
  <c r="AD12" i="17"/>
  <c r="AC12" i="17"/>
  <c r="AB12" i="17"/>
  <c r="AA12" i="17"/>
  <c r="Z12" i="17"/>
  <c r="Y12" i="17"/>
  <c r="X12" i="17"/>
  <c r="W12" i="17"/>
  <c r="V12" i="17"/>
  <c r="U12" i="17"/>
  <c r="T12" i="17"/>
  <c r="S12" i="17"/>
  <c r="R12" i="17"/>
  <c r="Q12" i="17"/>
  <c r="P12" i="17"/>
  <c r="O12" i="17"/>
  <c r="N12" i="17"/>
  <c r="M12" i="17"/>
  <c r="L12" i="17"/>
  <c r="K12" i="17"/>
  <c r="J12" i="17"/>
  <c r="I12" i="17"/>
  <c r="H12" i="17"/>
  <c r="G12" i="17"/>
  <c r="F12" i="17"/>
  <c r="E12" i="17"/>
  <c r="CZ12" i="16"/>
  <c r="CY12" i="16"/>
  <c r="CX12" i="16"/>
  <c r="CW12" i="16"/>
  <c r="CV12" i="16"/>
  <c r="CU12" i="16"/>
  <c r="CT12" i="16"/>
  <c r="CS12" i="16"/>
  <c r="CR12" i="16"/>
  <c r="CQ12" i="16"/>
  <c r="CP12" i="16"/>
  <c r="CO12" i="16"/>
  <c r="CN12" i="16"/>
  <c r="CM12" i="16"/>
  <c r="CL12" i="16"/>
  <c r="CK12" i="16"/>
  <c r="CJ12" i="16"/>
  <c r="CI12" i="16"/>
  <c r="CH12" i="16"/>
  <c r="CG12" i="16"/>
  <c r="CF12" i="16"/>
  <c r="CE12" i="16"/>
  <c r="CD12" i="16"/>
  <c r="CC12" i="16"/>
  <c r="CB12" i="16"/>
  <c r="CA12" i="16"/>
  <c r="BZ12" i="16"/>
  <c r="BY12" i="16"/>
  <c r="BX12" i="16"/>
  <c r="BW12" i="16"/>
  <c r="BV12" i="16"/>
  <c r="BU12" i="16"/>
  <c r="BT12" i="16"/>
  <c r="BS12" i="16"/>
  <c r="BR12" i="16"/>
  <c r="BQ12" i="16"/>
  <c r="BP12" i="16"/>
  <c r="BO12" i="16"/>
  <c r="BN12" i="16"/>
  <c r="BM12" i="16"/>
  <c r="BL12" i="16"/>
  <c r="BK12" i="16"/>
  <c r="BJ12" i="16"/>
  <c r="BI12" i="16"/>
  <c r="BH12" i="16"/>
  <c r="BG12" i="16"/>
  <c r="BF12" i="16"/>
  <c r="BE12" i="16"/>
  <c r="BD12" i="16"/>
  <c r="BC12" i="16"/>
  <c r="BB12" i="16"/>
  <c r="BA12" i="16"/>
  <c r="AZ12" i="16"/>
  <c r="AY12" i="16"/>
  <c r="AX12" i="16"/>
  <c r="AW12" i="16"/>
  <c r="AV12" i="16"/>
  <c r="AU12" i="16"/>
  <c r="AT12" i="16"/>
  <c r="AS12" i="16"/>
  <c r="AR12" i="16"/>
  <c r="AQ12" i="16"/>
  <c r="AP12" i="16"/>
  <c r="AO12" i="16"/>
  <c r="AN12" i="16"/>
  <c r="AM12" i="16"/>
  <c r="AL12" i="16"/>
  <c r="AK12" i="16"/>
  <c r="AJ12" i="16"/>
  <c r="AI12" i="16"/>
  <c r="AH12" i="16"/>
  <c r="AG12" i="16"/>
  <c r="AF12" i="16"/>
  <c r="AE12" i="16"/>
  <c r="AD12" i="16"/>
  <c r="AC12" i="16"/>
  <c r="AB12" i="16"/>
  <c r="AA12" i="16"/>
  <c r="Z12" i="16"/>
  <c r="Y12" i="16"/>
  <c r="X12" i="16"/>
  <c r="W12" i="16"/>
  <c r="V12" i="16"/>
  <c r="U12" i="16"/>
  <c r="T12" i="16"/>
  <c r="S12" i="16"/>
  <c r="R12" i="16"/>
  <c r="Q12" i="16"/>
  <c r="P12" i="16"/>
  <c r="O12" i="16"/>
  <c r="N12" i="16"/>
  <c r="M12" i="16"/>
  <c r="L12" i="16"/>
  <c r="K12" i="16"/>
  <c r="J12" i="16"/>
  <c r="I12" i="16"/>
  <c r="H12" i="16"/>
  <c r="G12" i="16"/>
  <c r="F12" i="16"/>
  <c r="E12" i="16"/>
  <c r="CZ12" i="15"/>
  <c r="CY12" i="15"/>
  <c r="CX12" i="15"/>
  <c r="CW12" i="15"/>
  <c r="CV12" i="15"/>
  <c r="CU12" i="15"/>
  <c r="CT12" i="15"/>
  <c r="CS12" i="15"/>
  <c r="CR12" i="15"/>
  <c r="CQ12" i="15"/>
  <c r="CP12" i="15"/>
  <c r="CO12" i="15"/>
  <c r="CN12" i="15"/>
  <c r="CM12" i="15"/>
  <c r="CL12" i="15"/>
  <c r="CK12" i="15"/>
  <c r="CJ12" i="15"/>
  <c r="CI12" i="15"/>
  <c r="CH12" i="15"/>
  <c r="CG12" i="15"/>
  <c r="CF12" i="15"/>
  <c r="CE12" i="15"/>
  <c r="CD12" i="15"/>
  <c r="CC12" i="15"/>
  <c r="CB12" i="15"/>
  <c r="CA12" i="15"/>
  <c r="BZ12" i="15"/>
  <c r="BY12" i="15"/>
  <c r="BX12" i="15"/>
  <c r="BW12" i="15"/>
  <c r="BV12" i="15"/>
  <c r="BU12" i="15"/>
  <c r="BT12" i="15"/>
  <c r="BS12" i="15"/>
  <c r="BR12" i="15"/>
  <c r="BQ12" i="15"/>
  <c r="BP12" i="15"/>
  <c r="BO12" i="15"/>
  <c r="BN12" i="15"/>
  <c r="BM12" i="15"/>
  <c r="BL12" i="15"/>
  <c r="BK12" i="15"/>
  <c r="BJ12" i="15"/>
  <c r="BI12" i="15"/>
  <c r="BH12" i="15"/>
  <c r="BG12" i="15"/>
  <c r="BF12" i="15"/>
  <c r="BE12" i="15"/>
  <c r="BD12" i="15"/>
  <c r="BC12" i="15"/>
  <c r="BB12" i="15"/>
  <c r="BA12" i="15"/>
  <c r="AZ12" i="15"/>
  <c r="AY12" i="15"/>
  <c r="AX12" i="15"/>
  <c r="AW12" i="15"/>
  <c r="AV12" i="15"/>
  <c r="AU12" i="15"/>
  <c r="AT12" i="15"/>
  <c r="AS12" i="15"/>
  <c r="AR12" i="15"/>
  <c r="AQ12" i="15"/>
  <c r="AP12" i="15"/>
  <c r="AO12" i="15"/>
  <c r="AN12" i="15"/>
  <c r="AM12" i="15"/>
  <c r="AL12" i="15"/>
  <c r="AK12" i="15"/>
  <c r="AJ12" i="15"/>
  <c r="AI12" i="15"/>
  <c r="AH12" i="15"/>
  <c r="AG12" i="15"/>
  <c r="AF12" i="15"/>
  <c r="AE12" i="15"/>
  <c r="AD12" i="15"/>
  <c r="AC12" i="15"/>
  <c r="AB12" i="15"/>
  <c r="AA12" i="15"/>
  <c r="Z12" i="15"/>
  <c r="Y12" i="15"/>
  <c r="X12" i="15"/>
  <c r="W12" i="15"/>
  <c r="V12" i="15"/>
  <c r="U12" i="15"/>
  <c r="T12" i="15"/>
  <c r="S12" i="15"/>
  <c r="R12" i="15"/>
  <c r="Q12" i="15"/>
  <c r="P12" i="15"/>
  <c r="O12" i="15"/>
  <c r="N12" i="15"/>
  <c r="M12" i="15"/>
  <c r="L12" i="15"/>
  <c r="K12" i="15"/>
  <c r="J12" i="15"/>
  <c r="I12" i="15"/>
  <c r="H12" i="15"/>
  <c r="G12" i="15"/>
  <c r="F12" i="15"/>
  <c r="E12" i="15"/>
  <c r="CZ12" i="14"/>
  <c r="CY12" i="14"/>
  <c r="CX12" i="14"/>
  <c r="CW12" i="14"/>
  <c r="CV12" i="14"/>
  <c r="CU12" i="14"/>
  <c r="CT12" i="14"/>
  <c r="CS12" i="14"/>
  <c r="CR12" i="14"/>
  <c r="CQ12" i="14"/>
  <c r="CP12" i="14"/>
  <c r="CO12" i="14"/>
  <c r="CN12" i="14"/>
  <c r="CM12" i="14"/>
  <c r="CL12" i="14"/>
  <c r="CK12" i="14"/>
  <c r="CJ12" i="14"/>
  <c r="CI12" i="14"/>
  <c r="CH12" i="14"/>
  <c r="CG12" i="14"/>
  <c r="CF12" i="14"/>
  <c r="CE12" i="14"/>
  <c r="CD12" i="14"/>
  <c r="CC12" i="14"/>
  <c r="CB12" i="14"/>
  <c r="CA12" i="14"/>
  <c r="BZ12" i="14"/>
  <c r="BY12" i="14"/>
  <c r="BX12" i="14"/>
  <c r="BW12" i="14"/>
  <c r="BV12" i="14"/>
  <c r="BU12" i="14"/>
  <c r="BT12" i="14"/>
  <c r="BS12" i="14"/>
  <c r="BR12" i="14"/>
  <c r="BQ12" i="14"/>
  <c r="BP12" i="14"/>
  <c r="BO12" i="14"/>
  <c r="BN12" i="14"/>
  <c r="BM12" i="14"/>
  <c r="BL12" i="14"/>
  <c r="BK12" i="14"/>
  <c r="BJ12" i="14"/>
  <c r="BI12" i="14"/>
  <c r="BH12" i="14"/>
  <c r="BG12" i="14"/>
  <c r="BF12" i="14"/>
  <c r="BE12" i="14"/>
  <c r="BD12" i="14"/>
  <c r="BC12" i="14"/>
  <c r="BB12" i="14"/>
  <c r="BA12" i="14"/>
  <c r="AZ12" i="14"/>
  <c r="AY12" i="14"/>
  <c r="AX12" i="14"/>
  <c r="AW12" i="14"/>
  <c r="AV12" i="14"/>
  <c r="AU12" i="14"/>
  <c r="AT12" i="14"/>
  <c r="AS12" i="14"/>
  <c r="AR12" i="14"/>
  <c r="AQ12" i="14"/>
  <c r="AP12" i="14"/>
  <c r="AO12" i="14"/>
  <c r="AN12" i="14"/>
  <c r="AM12" i="14"/>
  <c r="AL12" i="14"/>
  <c r="AK12" i="14"/>
  <c r="AJ12" i="14"/>
  <c r="AI12" i="14"/>
  <c r="AH12" i="14"/>
  <c r="AG12" i="14"/>
  <c r="AF12" i="14"/>
  <c r="AE12" i="14"/>
  <c r="AD12" i="14"/>
  <c r="AC12" i="14"/>
  <c r="AB12" i="14"/>
  <c r="AA12" i="14"/>
  <c r="Z12" i="14"/>
  <c r="Y12" i="14"/>
  <c r="X12" i="14"/>
  <c r="W12" i="14"/>
  <c r="V12" i="14"/>
  <c r="U12" i="14"/>
  <c r="T12" i="14"/>
  <c r="S12" i="14"/>
  <c r="R12" i="14"/>
  <c r="Q12" i="14"/>
  <c r="P12" i="14"/>
  <c r="O12" i="14"/>
  <c r="N12" i="14"/>
  <c r="M12" i="14"/>
  <c r="L12" i="14"/>
  <c r="K12" i="14"/>
  <c r="J12" i="14"/>
  <c r="I12" i="14"/>
  <c r="H12" i="14"/>
  <c r="G12" i="14"/>
  <c r="F12" i="14"/>
  <c r="E12" i="14"/>
  <c r="CZ12" i="11" l="1"/>
  <c r="CY12" i="11"/>
  <c r="CX12" i="11"/>
  <c r="CW12" i="11"/>
  <c r="CV12" i="11"/>
  <c r="CU12" i="11"/>
  <c r="CT12" i="11"/>
  <c r="CS12" i="11"/>
  <c r="CR12" i="11"/>
  <c r="CQ12" i="11"/>
  <c r="CP12" i="11"/>
  <c r="CO12" i="11"/>
  <c r="CN12" i="11"/>
  <c r="CM12" i="11"/>
  <c r="CL12" i="11"/>
  <c r="CK12" i="11"/>
  <c r="CJ12" i="11"/>
  <c r="CI12" i="11"/>
  <c r="CH12" i="11"/>
  <c r="CG12" i="11"/>
  <c r="CF12" i="11"/>
  <c r="CE12" i="11"/>
  <c r="CD12" i="11"/>
  <c r="CC12" i="11"/>
  <c r="CB12" i="11"/>
  <c r="CA12" i="11"/>
  <c r="BZ12" i="11"/>
  <c r="BY12" i="11"/>
  <c r="BX12" i="11"/>
  <c r="BW12" i="11"/>
  <c r="BV12" i="11"/>
  <c r="BU12" i="11"/>
  <c r="BT12" i="11"/>
  <c r="BS12" i="11"/>
  <c r="BR12" i="11"/>
  <c r="BQ12" i="11"/>
  <c r="BP12" i="11"/>
  <c r="BO12" i="11"/>
  <c r="BN12" i="11"/>
  <c r="BM12" i="11"/>
  <c r="BL12" i="11"/>
  <c r="BK12" i="11"/>
  <c r="BJ12" i="11"/>
  <c r="BI12" i="11"/>
  <c r="BH12" i="11"/>
  <c r="BG12" i="11"/>
  <c r="BF12" i="11"/>
  <c r="BE12" i="11"/>
  <c r="BD12" i="11"/>
  <c r="BC12" i="11"/>
  <c r="BB12" i="11"/>
  <c r="BA12" i="11"/>
  <c r="AZ12" i="11"/>
  <c r="AY12" i="11"/>
  <c r="AX12" i="11"/>
  <c r="AW12" i="11"/>
  <c r="AV12" i="11"/>
  <c r="AU12" i="11"/>
  <c r="AT12" i="11"/>
  <c r="AS12" i="11"/>
  <c r="AR12" i="11"/>
  <c r="AQ12" i="11"/>
  <c r="AP12" i="11"/>
  <c r="AO12" i="11"/>
  <c r="AN12" i="11"/>
  <c r="AM12" i="11"/>
  <c r="AL12" i="11"/>
  <c r="AK12" i="11"/>
  <c r="AJ12" i="11"/>
  <c r="AI12" i="11"/>
  <c r="AH12" i="11"/>
  <c r="AG12" i="11"/>
  <c r="AF12" i="11"/>
  <c r="AE12" i="11"/>
  <c r="AD12" i="11"/>
  <c r="AC12" i="11"/>
  <c r="AB12" i="11"/>
  <c r="AA12" i="11"/>
  <c r="Z12" i="11"/>
  <c r="Y12" i="11"/>
  <c r="X12" i="11"/>
  <c r="W12" i="11"/>
  <c r="V12" i="11"/>
  <c r="U12" i="11"/>
  <c r="T12" i="11"/>
  <c r="S12" i="11"/>
  <c r="R12" i="11"/>
  <c r="Q12" i="11"/>
  <c r="P12" i="11"/>
  <c r="O12" i="11"/>
  <c r="N12" i="11"/>
  <c r="M12" i="11"/>
  <c r="L12" i="11"/>
  <c r="K12" i="11"/>
  <c r="J12" i="11"/>
  <c r="I12" i="11"/>
  <c r="H12" i="11"/>
  <c r="G12" i="11"/>
  <c r="F12" i="11"/>
  <c r="E12" i="11"/>
  <c r="CZ12" i="10"/>
  <c r="CY12" i="10"/>
  <c r="CX12" i="10"/>
  <c r="CW12" i="10"/>
  <c r="CV12" i="10"/>
  <c r="CU12" i="10"/>
  <c r="CT12" i="10"/>
  <c r="CS12" i="10"/>
  <c r="CR12" i="10"/>
  <c r="CQ12" i="10"/>
  <c r="CP12" i="10"/>
  <c r="CO12" i="10"/>
  <c r="CN12" i="10"/>
  <c r="CM12" i="10"/>
  <c r="CL12" i="10"/>
  <c r="CK12" i="10"/>
  <c r="CJ12" i="10"/>
  <c r="CI12" i="10"/>
  <c r="CH12" i="10"/>
  <c r="CG12" i="10"/>
  <c r="CF12" i="10"/>
  <c r="CE12" i="10"/>
  <c r="CD12" i="10"/>
  <c r="CC12" i="10"/>
  <c r="CB12" i="10"/>
  <c r="CA12" i="10"/>
  <c r="BZ12" i="10"/>
  <c r="BY12" i="10"/>
  <c r="BX12" i="10"/>
  <c r="BW12" i="10"/>
  <c r="BV12" i="10"/>
  <c r="BU12" i="10"/>
  <c r="BT12" i="10"/>
  <c r="BS12" i="10"/>
  <c r="BR12" i="10"/>
  <c r="BQ12" i="10"/>
  <c r="BP12" i="10"/>
  <c r="BO12" i="10"/>
  <c r="BN12" i="10"/>
  <c r="BM12" i="10"/>
  <c r="BL12" i="10"/>
  <c r="BK12" i="10"/>
  <c r="BJ12" i="10"/>
  <c r="BI12" i="10"/>
  <c r="BH12" i="10"/>
  <c r="BG12" i="10"/>
  <c r="BF12" i="10"/>
  <c r="BE12" i="10"/>
  <c r="BD12" i="10"/>
  <c r="BC12" i="10"/>
  <c r="BB12" i="10"/>
  <c r="BA12" i="10"/>
  <c r="AZ12" i="10"/>
  <c r="AY12" i="10"/>
  <c r="AX12" i="10"/>
  <c r="AW12" i="10"/>
  <c r="AV12" i="10"/>
  <c r="AU12" i="10"/>
  <c r="AT12" i="10"/>
  <c r="AS12" i="10"/>
  <c r="AR12" i="10"/>
  <c r="AQ12" i="10"/>
  <c r="AP12" i="10"/>
  <c r="AO12" i="10"/>
  <c r="AN12" i="10"/>
  <c r="AM12" i="10"/>
  <c r="AL12" i="10"/>
  <c r="AK12" i="10"/>
  <c r="AJ12" i="10"/>
  <c r="AI12" i="10"/>
  <c r="AH12" i="10"/>
  <c r="AG12" i="10"/>
  <c r="AF12" i="10"/>
  <c r="AE12" i="10"/>
  <c r="AD12" i="10"/>
  <c r="AC12" i="10"/>
  <c r="AB12" i="10"/>
  <c r="AA12" i="10"/>
  <c r="Z12" i="10"/>
  <c r="Y12" i="10"/>
  <c r="X12" i="10"/>
  <c r="W12" i="10"/>
  <c r="V12" i="10"/>
  <c r="U12" i="10"/>
  <c r="T12" i="10"/>
  <c r="S12" i="10"/>
  <c r="R12" i="10"/>
  <c r="Q12" i="10"/>
  <c r="P12" i="10"/>
  <c r="O12" i="10"/>
  <c r="N12" i="10"/>
  <c r="M12" i="10"/>
  <c r="L12" i="10"/>
  <c r="K12" i="10"/>
  <c r="J12" i="10"/>
  <c r="I12" i="10"/>
  <c r="H12" i="10"/>
  <c r="G12" i="10"/>
  <c r="F12" i="10"/>
  <c r="E12" i="10"/>
  <c r="CZ12" i="9"/>
  <c r="CY12" i="9"/>
  <c r="CX12" i="9"/>
  <c r="CW12" i="9"/>
  <c r="CV12" i="9"/>
  <c r="CU12" i="9"/>
  <c r="CT12" i="9"/>
  <c r="CS12" i="9"/>
  <c r="CR12" i="9"/>
  <c r="CQ12" i="9"/>
  <c r="CP12" i="9"/>
  <c r="CO12" i="9"/>
  <c r="CN12" i="9"/>
  <c r="CM12" i="9"/>
  <c r="CL12" i="9"/>
  <c r="CK12" i="9"/>
  <c r="CJ12" i="9"/>
  <c r="CI12" i="9"/>
  <c r="CH12" i="9"/>
  <c r="CG12" i="9"/>
  <c r="CF12" i="9"/>
  <c r="CE12" i="9"/>
  <c r="CD12" i="9"/>
  <c r="CC12" i="9"/>
  <c r="CB12" i="9"/>
  <c r="CA12" i="9"/>
  <c r="BZ12" i="9"/>
  <c r="BY12" i="9"/>
  <c r="BX12" i="9"/>
  <c r="BW12" i="9"/>
  <c r="BV12" i="9"/>
  <c r="BU12" i="9"/>
  <c r="BT12" i="9"/>
  <c r="BS12" i="9"/>
  <c r="BR12" i="9"/>
  <c r="BQ12" i="9"/>
  <c r="BP12" i="9"/>
  <c r="BO12" i="9"/>
  <c r="BN12" i="9"/>
  <c r="BM12" i="9"/>
  <c r="BL12" i="9"/>
  <c r="BK12" i="9"/>
  <c r="BJ12" i="9"/>
  <c r="BI12" i="9"/>
  <c r="BH12" i="9"/>
  <c r="BG12" i="9"/>
  <c r="BF12" i="9"/>
  <c r="BE12" i="9"/>
  <c r="BD12" i="9"/>
  <c r="BC12" i="9"/>
  <c r="BB12" i="9"/>
  <c r="BA12" i="9"/>
  <c r="AZ12" i="9"/>
  <c r="AY12" i="9"/>
  <c r="AX12" i="9"/>
  <c r="AW12" i="9"/>
  <c r="AV12" i="9"/>
  <c r="AU12" i="9"/>
  <c r="AT12" i="9"/>
  <c r="AS12" i="9"/>
  <c r="AR12" i="9"/>
  <c r="AQ12" i="9"/>
  <c r="AP12" i="9"/>
  <c r="AO12" i="9"/>
  <c r="AN12" i="9"/>
  <c r="AM12" i="9"/>
  <c r="AL12" i="9"/>
  <c r="AK12"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CZ12" i="8"/>
  <c r="CY12" i="8"/>
  <c r="CX12" i="8"/>
  <c r="CW12" i="8"/>
  <c r="CV12" i="8"/>
  <c r="CU12" i="8"/>
  <c r="CT12" i="8"/>
  <c r="CS12" i="8"/>
  <c r="CR12" i="8"/>
  <c r="CQ12" i="8"/>
  <c r="CP12" i="8"/>
  <c r="CO12" i="8"/>
  <c r="CN12" i="8"/>
  <c r="CM12" i="8"/>
  <c r="CL12" i="8"/>
  <c r="CK12" i="8"/>
  <c r="CJ12" i="8"/>
  <c r="CI12" i="8"/>
  <c r="CH12" i="8"/>
  <c r="CG12" i="8"/>
  <c r="CF12" i="8"/>
  <c r="CE12" i="8"/>
  <c r="CD12" i="8"/>
  <c r="CC12" i="8"/>
  <c r="CB12" i="8"/>
  <c r="CA12" i="8"/>
  <c r="BZ12" i="8"/>
  <c r="BY12" i="8"/>
  <c r="BX12" i="8"/>
  <c r="BW12" i="8"/>
  <c r="BV12" i="8"/>
  <c r="BU12" i="8"/>
  <c r="BT12" i="8"/>
  <c r="BS12" i="8"/>
  <c r="BR12" i="8"/>
  <c r="BQ12" i="8"/>
  <c r="BP12" i="8"/>
  <c r="BO12" i="8"/>
  <c r="BN12" i="8"/>
  <c r="BM12" i="8"/>
  <c r="BL12" i="8"/>
  <c r="BK12" i="8"/>
  <c r="BJ12" i="8"/>
  <c r="BI12" i="8"/>
  <c r="BH12" i="8"/>
  <c r="BG12" i="8"/>
  <c r="BF12" i="8"/>
  <c r="BE12" i="8"/>
  <c r="BD12" i="8"/>
  <c r="BC12" i="8"/>
  <c r="BB12" i="8"/>
  <c r="BA12" i="8"/>
  <c r="AZ12" i="8"/>
  <c r="AY12" i="8"/>
  <c r="AX12" i="8"/>
  <c r="AW12" i="8"/>
  <c r="AV12" i="8"/>
  <c r="AU12" i="8"/>
  <c r="AT12" i="8"/>
  <c r="AS12" i="8"/>
  <c r="AR12" i="8"/>
  <c r="AQ12" i="8"/>
  <c r="AP12" i="8"/>
  <c r="AO12"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CZ12" i="7"/>
  <c r="CY12" i="7"/>
  <c r="CX12" i="7"/>
  <c r="CW12" i="7"/>
  <c r="CV12" i="7"/>
  <c r="CU12" i="7"/>
  <c r="CT12" i="7"/>
  <c r="CS12" i="7"/>
  <c r="CR12" i="7"/>
  <c r="CQ12" i="7"/>
  <c r="CP12" i="7"/>
  <c r="CO12" i="7"/>
  <c r="CN12" i="7"/>
  <c r="CM12" i="7"/>
  <c r="CL12" i="7"/>
  <c r="CK12" i="7"/>
  <c r="CJ12" i="7"/>
  <c r="CI12" i="7"/>
  <c r="CH12" i="7"/>
  <c r="CG12" i="7"/>
  <c r="CF12" i="7"/>
  <c r="CE12" i="7"/>
  <c r="CD12" i="7"/>
  <c r="CC12" i="7"/>
  <c r="CB12" i="7"/>
  <c r="CA12" i="7"/>
  <c r="BZ12" i="7"/>
  <c r="BY12" i="7"/>
  <c r="BX12" i="7"/>
  <c r="BW12" i="7"/>
  <c r="BV12" i="7"/>
  <c r="BU12" i="7"/>
  <c r="BT12" i="7"/>
  <c r="BS12" i="7"/>
  <c r="BR12" i="7"/>
  <c r="BQ12" i="7"/>
  <c r="BP12" i="7"/>
  <c r="BO12" i="7"/>
  <c r="BN12" i="7"/>
  <c r="BM12" i="7"/>
  <c r="BL12" i="7"/>
  <c r="BK12" i="7"/>
  <c r="BJ12" i="7"/>
  <c r="BI12" i="7"/>
  <c r="BH12" i="7"/>
  <c r="BG12" i="7"/>
  <c r="BF12" i="7"/>
  <c r="BE12" i="7"/>
  <c r="BD12" i="7"/>
  <c r="BC12" i="7"/>
  <c r="BB12" i="7"/>
  <c r="BA12" i="7"/>
  <c r="AZ12" i="7"/>
  <c r="AY12" i="7"/>
  <c r="AX12" i="7"/>
  <c r="AW12" i="7"/>
  <c r="AV12" i="7"/>
  <c r="AU12" i="7"/>
  <c r="AT12" i="7"/>
  <c r="AS12" i="7"/>
  <c r="AR12" i="7"/>
  <c r="AQ12" i="7"/>
  <c r="AP12" i="7"/>
  <c r="AO12" i="7"/>
  <c r="AN12" i="7"/>
  <c r="AM12" i="7"/>
  <c r="AL12" i="7"/>
  <c r="AK12" i="7"/>
  <c r="AJ12" i="7"/>
  <c r="AI12" i="7"/>
  <c r="AH12" i="7"/>
  <c r="AG12" i="7"/>
  <c r="AF12" i="7"/>
  <c r="AE12" i="7"/>
  <c r="AD12" i="7"/>
  <c r="AC12" i="7"/>
  <c r="AB12" i="7"/>
  <c r="AA12" i="7"/>
  <c r="Z12" i="7"/>
  <c r="Y12" i="7"/>
  <c r="X12" i="7"/>
  <c r="W12" i="7"/>
  <c r="V12" i="7"/>
  <c r="U12" i="7"/>
  <c r="T12" i="7"/>
  <c r="S12" i="7"/>
  <c r="R12" i="7"/>
  <c r="Q12" i="7"/>
  <c r="P12" i="7"/>
  <c r="O12" i="7"/>
  <c r="N12" i="7"/>
  <c r="M12" i="7"/>
  <c r="L12" i="7"/>
  <c r="K12" i="7"/>
  <c r="J12" i="7"/>
  <c r="I12" i="7"/>
  <c r="H12" i="7"/>
  <c r="G12" i="7"/>
  <c r="F12" i="7"/>
  <c r="E12" i="7"/>
  <c r="CZ12" i="6"/>
  <c r="CY12" i="6"/>
  <c r="CX12" i="6"/>
  <c r="CW12" i="6"/>
  <c r="CV12" i="6"/>
  <c r="CU12" i="6"/>
  <c r="CT12" i="6"/>
  <c r="CS12" i="6"/>
  <c r="CR12" i="6"/>
  <c r="CQ12" i="6"/>
  <c r="CP12" i="6"/>
  <c r="CO12" i="6"/>
  <c r="CN12" i="6"/>
  <c r="CM12" i="6"/>
  <c r="CL12" i="6"/>
  <c r="CK12" i="6"/>
  <c r="CJ12" i="6"/>
  <c r="CI12" i="6"/>
  <c r="CH12" i="6"/>
  <c r="CG12" i="6"/>
  <c r="CF12" i="6"/>
  <c r="CE12" i="6"/>
  <c r="CD12" i="6"/>
  <c r="CC12" i="6"/>
  <c r="CB12" i="6"/>
  <c r="CA12" i="6"/>
  <c r="BZ12" i="6"/>
  <c r="BY12" i="6"/>
  <c r="BX12" i="6"/>
  <c r="BW12" i="6"/>
  <c r="BV12" i="6"/>
  <c r="BU12" i="6"/>
  <c r="BT12" i="6"/>
  <c r="BS12" i="6"/>
  <c r="BR12" i="6"/>
  <c r="BQ12" i="6"/>
  <c r="BP12" i="6"/>
  <c r="BO12" i="6"/>
  <c r="BN12" i="6"/>
  <c r="BM12" i="6"/>
  <c r="BL12" i="6"/>
  <c r="BK12" i="6"/>
  <c r="BJ12" i="6"/>
  <c r="BI12" i="6"/>
  <c r="BH12" i="6"/>
  <c r="BG12" i="6"/>
  <c r="BF12" i="6"/>
  <c r="BE12" i="6"/>
  <c r="BD12" i="6"/>
  <c r="BC12" i="6"/>
  <c r="BB12" i="6"/>
  <c r="BA12" i="6"/>
  <c r="AZ12" i="6"/>
  <c r="AY12" i="6"/>
  <c r="AX12" i="6"/>
  <c r="AW12" i="6"/>
  <c r="AV12" i="6"/>
  <c r="AU12" i="6"/>
  <c r="AT12" i="6"/>
  <c r="AS12" i="6"/>
  <c r="AR12" i="6"/>
  <c r="AQ12" i="6"/>
  <c r="AP12" i="6"/>
  <c r="AO12" i="6"/>
  <c r="AN12" i="6"/>
  <c r="AM12" i="6"/>
  <c r="AL12" i="6"/>
  <c r="AK12" i="6"/>
  <c r="AJ12" i="6"/>
  <c r="AI12" i="6"/>
  <c r="AH12" i="6"/>
  <c r="AG12" i="6"/>
  <c r="AF12" i="6"/>
  <c r="AE12" i="6"/>
  <c r="AD12" i="6"/>
  <c r="AC12" i="6"/>
  <c r="AB12" i="6"/>
  <c r="AA12" i="6"/>
  <c r="Z12" i="6"/>
  <c r="Y12" i="6"/>
  <c r="X12" i="6"/>
  <c r="W12" i="6"/>
  <c r="V12" i="6"/>
  <c r="U12" i="6"/>
  <c r="T12" i="6"/>
  <c r="S12" i="6"/>
  <c r="R12" i="6"/>
  <c r="Q12" i="6"/>
  <c r="P12" i="6"/>
  <c r="O12" i="6"/>
  <c r="N12" i="6"/>
  <c r="M12" i="6"/>
  <c r="L12" i="6"/>
  <c r="K12" i="6"/>
  <c r="J12" i="6"/>
  <c r="I12" i="6"/>
  <c r="H12" i="6"/>
  <c r="G12" i="6"/>
  <c r="F12" i="6"/>
  <c r="E12" i="6"/>
  <c r="DA12" i="5"/>
  <c r="CZ12" i="5"/>
  <c r="CY12" i="5"/>
  <c r="CX12" i="5"/>
  <c r="CW12" i="5"/>
  <c r="CV12" i="5"/>
  <c r="CU12" i="5"/>
  <c r="CT12" i="5"/>
  <c r="CS12" i="5"/>
  <c r="CR12" i="5"/>
  <c r="CQ12" i="5"/>
  <c r="CP12" i="5"/>
  <c r="CO12" i="5"/>
  <c r="CN12" i="5"/>
  <c r="CM12" i="5"/>
  <c r="CL12" i="5"/>
  <c r="CK12" i="5"/>
  <c r="CJ12" i="5"/>
  <c r="CI12" i="5"/>
  <c r="CH12" i="5"/>
  <c r="CG12" i="5"/>
  <c r="CF12" i="5"/>
  <c r="CE12" i="5"/>
  <c r="CD12" i="5"/>
  <c r="CC12" i="5"/>
  <c r="CB12" i="5"/>
  <c r="CA12" i="5"/>
  <c r="BZ12" i="5"/>
  <c r="BY12" i="5"/>
  <c r="BX12" i="5"/>
  <c r="BW12" i="5"/>
  <c r="BV12" i="5"/>
  <c r="BU12" i="5"/>
  <c r="BT12" i="5"/>
  <c r="BS12" i="5"/>
  <c r="BR12" i="5"/>
  <c r="BQ12" i="5"/>
  <c r="BP12" i="5"/>
  <c r="BO12" i="5"/>
  <c r="BN12" i="5"/>
  <c r="BM12" i="5"/>
  <c r="BL12" i="5"/>
  <c r="BK12" i="5"/>
  <c r="BJ12" i="5"/>
  <c r="BI12" i="5"/>
  <c r="BH12" i="5"/>
  <c r="BG12" i="5"/>
  <c r="BF12" i="5"/>
  <c r="BE12" i="5"/>
  <c r="BD12" i="5"/>
  <c r="BC12" i="5"/>
  <c r="BB12" i="5"/>
  <c r="BA12" i="5"/>
  <c r="AZ12" i="5"/>
  <c r="AY12" i="5"/>
  <c r="AX12" i="5"/>
  <c r="AW12" i="5"/>
  <c r="AV12" i="5"/>
  <c r="AU12" i="5"/>
  <c r="AT12" i="5"/>
  <c r="AS12" i="5"/>
  <c r="AR12" i="5"/>
  <c r="AQ12" i="5"/>
  <c r="AP12" i="5"/>
  <c r="AO12" i="5"/>
  <c r="AN12" i="5"/>
  <c r="AM12" i="5"/>
  <c r="AL12" i="5"/>
  <c r="AK12" i="5"/>
  <c r="AJ12" i="5"/>
  <c r="AI12" i="5"/>
  <c r="AH12" i="5"/>
  <c r="AG12" i="5"/>
  <c r="AF12" i="5"/>
  <c r="AE12" i="5"/>
  <c r="AD12" i="5"/>
  <c r="AC12" i="5"/>
  <c r="AB12" i="5"/>
  <c r="AA12" i="5"/>
  <c r="Z12" i="5"/>
  <c r="Y12" i="5"/>
  <c r="X12" i="5"/>
  <c r="W12" i="5"/>
  <c r="V12" i="5"/>
  <c r="U12" i="5"/>
  <c r="T12" i="5"/>
  <c r="S12" i="5"/>
  <c r="R12" i="5"/>
  <c r="Q12" i="5"/>
  <c r="P12" i="5"/>
  <c r="O12" i="5"/>
  <c r="N12" i="5"/>
  <c r="M12" i="5"/>
  <c r="L12" i="5"/>
  <c r="K12" i="5"/>
  <c r="J12" i="5"/>
  <c r="I12" i="5"/>
  <c r="H12" i="5"/>
  <c r="G12" i="5"/>
  <c r="F12" i="5"/>
  <c r="CZ12" i="4"/>
  <c r="CY12" i="4"/>
  <c r="CX12" i="4"/>
  <c r="CW12" i="4"/>
  <c r="CV12" i="4"/>
  <c r="CU12" i="4"/>
  <c r="CT12" i="4"/>
  <c r="CS12" i="4"/>
  <c r="CR12" i="4"/>
  <c r="CQ12" i="4"/>
  <c r="CP12" i="4"/>
  <c r="CO12" i="4"/>
  <c r="CN12" i="4"/>
  <c r="CM12" i="4"/>
  <c r="CL12" i="4"/>
  <c r="CK12" i="4"/>
  <c r="CJ12" i="4"/>
  <c r="CI12" i="4"/>
  <c r="CH12" i="4"/>
  <c r="CG12" i="4"/>
  <c r="CF12" i="4"/>
  <c r="CE12" i="4"/>
  <c r="CD12" i="4"/>
  <c r="CC12" i="4"/>
  <c r="CB12" i="4"/>
  <c r="CA12" i="4"/>
  <c r="BZ12" i="4"/>
  <c r="BY12" i="4"/>
  <c r="BX12" i="4"/>
  <c r="BW12" i="4"/>
  <c r="BV12" i="4"/>
  <c r="BU12" i="4"/>
  <c r="BT12" i="4"/>
  <c r="BS12" i="4"/>
  <c r="BR12" i="4"/>
  <c r="BQ12" i="4"/>
  <c r="BP12" i="4"/>
  <c r="BO12" i="4"/>
  <c r="BN12" i="4"/>
  <c r="BM12" i="4"/>
  <c r="BL12" i="4"/>
  <c r="BK12" i="4"/>
  <c r="BJ12" i="4"/>
  <c r="BI12" i="4"/>
  <c r="BH12" i="4"/>
  <c r="BG12" i="4"/>
  <c r="BF12" i="4"/>
  <c r="BE12" i="4"/>
  <c r="BD12" i="4"/>
  <c r="BC12" i="4"/>
  <c r="BB12" i="4"/>
  <c r="BA12" i="4"/>
  <c r="AZ12" i="4"/>
  <c r="AY12" i="4"/>
  <c r="AX12" i="4"/>
  <c r="AW12" i="4"/>
  <c r="AV12" i="4"/>
  <c r="AU12" i="4"/>
  <c r="AT12" i="4"/>
  <c r="AS12" i="4"/>
  <c r="AR12" i="4"/>
  <c r="AQ12" i="4"/>
  <c r="AP12" i="4"/>
  <c r="AO12" i="4"/>
  <c r="AN12"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I12" i="4"/>
  <c r="H12" i="4"/>
  <c r="G12" i="4"/>
  <c r="F12" i="4"/>
  <c r="CZ12" i="3"/>
  <c r="CY12" i="3"/>
  <c r="CX12" i="3"/>
  <c r="CW12" i="3"/>
  <c r="CV12" i="3"/>
  <c r="CU12" i="3"/>
  <c r="CT12" i="3"/>
  <c r="CS12" i="3"/>
  <c r="CR12" i="3"/>
  <c r="CQ12" i="3"/>
  <c r="CP12" i="3"/>
  <c r="CO12" i="3"/>
  <c r="CN12" i="3"/>
  <c r="CM12" i="3"/>
  <c r="CL12" i="3"/>
  <c r="CK12" i="3"/>
  <c r="CJ12" i="3"/>
  <c r="CI12" i="3"/>
  <c r="CH12" i="3"/>
  <c r="CG12" i="3"/>
  <c r="CF12" i="3"/>
  <c r="CE12" i="3"/>
  <c r="CD12" i="3"/>
  <c r="CC12" i="3"/>
  <c r="CB12" i="3"/>
  <c r="CA12" i="3"/>
  <c r="BZ12" i="3"/>
  <c r="BY12" i="3"/>
  <c r="BX12" i="3"/>
  <c r="BW12" i="3"/>
  <c r="BV12" i="3"/>
  <c r="BU12" i="3"/>
  <c r="BT12" i="3"/>
  <c r="BS12" i="3"/>
  <c r="BR12" i="3"/>
  <c r="BQ12" i="3"/>
  <c r="BP12" i="3"/>
  <c r="BO12" i="3"/>
  <c r="BN12" i="3"/>
  <c r="BM12" i="3"/>
  <c r="BL12" i="3"/>
  <c r="BK12" i="3"/>
  <c r="BJ12" i="3"/>
  <c r="BI12" i="3"/>
  <c r="BH12" i="3"/>
  <c r="BG12" i="3"/>
  <c r="BF12" i="3"/>
  <c r="BE12" i="3"/>
  <c r="BD12" i="3"/>
  <c r="BC12" i="3"/>
  <c r="BB12" i="3"/>
  <c r="BA12" i="3"/>
  <c r="AZ12" i="3"/>
  <c r="AY12" i="3"/>
  <c r="AX12" i="3"/>
  <c r="AW12" i="3"/>
  <c r="AV12" i="3"/>
  <c r="AU12" i="3"/>
  <c r="AT12" i="3"/>
  <c r="AS12" i="3"/>
  <c r="AR12" i="3"/>
  <c r="AQ12" i="3"/>
  <c r="AP12" i="3"/>
  <c r="AO12" i="3"/>
  <c r="AN12" i="3"/>
  <c r="AM12" i="3"/>
  <c r="AL12" i="3"/>
  <c r="AK12" i="3"/>
  <c r="AJ12" i="3"/>
  <c r="AI12" i="3"/>
  <c r="AH12" i="3"/>
  <c r="AG12" i="3"/>
  <c r="AF12" i="3"/>
  <c r="AE12" i="3"/>
  <c r="AD12" i="3"/>
  <c r="AC12" i="3"/>
  <c r="AB12" i="3"/>
  <c r="AA12" i="3"/>
  <c r="Z12" i="3"/>
  <c r="Y12" i="3"/>
  <c r="X12" i="3"/>
  <c r="W12" i="3"/>
  <c r="V12" i="3"/>
  <c r="U12" i="3"/>
  <c r="T12" i="3"/>
  <c r="S12" i="3"/>
  <c r="R12" i="3"/>
  <c r="Q12" i="3"/>
  <c r="P12" i="3"/>
  <c r="O12" i="3"/>
  <c r="N12" i="3"/>
  <c r="M12" i="3"/>
  <c r="L12" i="3"/>
  <c r="K12" i="3"/>
  <c r="J12" i="3"/>
  <c r="I12" i="3"/>
  <c r="H12" i="3"/>
  <c r="G12" i="3"/>
  <c r="F12" i="3"/>
  <c r="E12" i="3"/>
  <c r="C4" i="2"/>
  <c r="C3" i="2"/>
  <c r="D3" i="2" s="1"/>
  <c r="E15" i="1"/>
</calcChain>
</file>

<file path=xl/sharedStrings.xml><?xml version="1.0" encoding="utf-8"?>
<sst xmlns="http://schemas.openxmlformats.org/spreadsheetml/2006/main" count="84259" uniqueCount="544">
  <si>
    <t>I. State and program information</t>
  </si>
  <si>
    <t>States must complete one report for each managed care program operating in the state.  Medicaid and Medicare managed care plans (MMPs) are not exempt from NAAAR requirements at 42 CFR 438.207, and states must submit a report for these plans. To reduce duplication, states can complete network adequacy sections of the report (Tab II: Program-level access and network adequacy standards) for Medicaid-only covered services. Reporting on Non-Emergency Medical Transportation (NEMT) and Program of All-Inclusive Care for the Elderly (PACE) programs/plans is not required. Reporting on Children’s Health Insurance Program (CHIP) is not required in MDCT MCR.</t>
  </si>
  <si>
    <t>Learn more about the NAAAR.</t>
  </si>
  <si>
    <t>Program information 
(Corresponds to Page: Create Report Modal)</t>
  </si>
  <si>
    <t>#</t>
  </si>
  <si>
    <t>Item</t>
  </si>
  <si>
    <t>Item Instructions</t>
  </si>
  <si>
    <t>Data Format</t>
  </si>
  <si>
    <t>N/A</t>
  </si>
  <si>
    <t>Program name</t>
  </si>
  <si>
    <t>Enter the name of the managed care program.</t>
  </si>
  <si>
    <t>Free text</t>
  </si>
  <si>
    <t>Medi-Cal Managed Care</t>
  </si>
  <si>
    <t>For items below, indicate the reporting period for the analysis and compliance information entered into this report. CMS expects states to enter a reporting period end date that is no more than one year prior to the submission of this report.
If submitting because of a new contract or significant change in plan operations, the reporting period may cover less than one year.  If submitting an annual report, the reporting period should cover one year.</t>
  </si>
  <si>
    <t xml:space="preserve">(none) </t>
  </si>
  <si>
    <t>Reporting period start date</t>
  </si>
  <si>
    <t>Enter start date of the reporting period represented in the report.</t>
  </si>
  <si>
    <t>Date (MM/DD/YYYY)</t>
  </si>
  <si>
    <t>Reporting period end date</t>
  </si>
  <si>
    <t xml:space="preserve">Enter end date of the reporting period represented in the report.   </t>
  </si>
  <si>
    <t>Plan type included in program</t>
  </si>
  <si>
    <t>Indicate the managed care plan type (MCO, PIHP, PAHP, MMP, or Other, specify) that contracts with the state in each program.</t>
  </si>
  <si>
    <t>Set values (select one) or use free text for "other" response</t>
  </si>
  <si>
    <t>MCO</t>
  </si>
  <si>
    <t>A: State information and reporting scenario</t>
  </si>
  <si>
    <t>Who should CMS contact with questions regarding information reported in the NAAAR? Communications related to this report will be made to the primary contact. Use this section to report your contact information, date of report submission, and reporting scenario.</t>
  </si>
  <si>
    <t>I.A.1</t>
  </si>
  <si>
    <t>Contact name</t>
  </si>
  <si>
    <t xml:space="preserve">First and last name of the contact person. </t>
  </si>
  <si>
    <t>Dennis Hsieh</t>
  </si>
  <si>
    <t>I.A.2</t>
  </si>
  <si>
    <t>Contact email address</t>
  </si>
  <si>
    <t>Enter email address. Department or program-wide email addresses are permitted.</t>
  </si>
  <si>
    <t>dennis.hsieh@dhcs.ca.gov</t>
  </si>
  <si>
    <t>I.A.3</t>
  </si>
  <si>
    <t>State or territory</t>
  </si>
  <si>
    <t>Enter the state or territory represented in this document.</t>
  </si>
  <si>
    <t>Set values (select one)</t>
  </si>
  <si>
    <t>California</t>
  </si>
  <si>
    <t>I.A.4</t>
  </si>
  <si>
    <t>Date of report submission</t>
  </si>
  <si>
    <t>Enter the date on which this document is being submitted to CMS.</t>
  </si>
  <si>
    <t>I.A.5</t>
  </si>
  <si>
    <t>Reporting scenario</t>
  </si>
  <si>
    <t>Enter the scenario under which the state is submitting this form to CMS. Under 42 C.F.R. § 438.207(c) - (d), the state must submit an assurance of compliance after reviewing documentation submitted by a plan under the following three scenarios:
Scenario 1: At the time the plan enters into a contract with the state;
Scenario 2: On an annual basis;
Scenario 3: Any time there has been a significant change (as defined by the state) in the plan's operations that would affect its adequacy of capacity and services, including (1) changes in the plan's services, benefits, geographic service area, composition of or payments to its provider network, or (2) enrollment of a new population in the plan.
States should complete one (1) form with information for applicable managed care plans and programs. For example, if the state submits this form under scenario 1 above, the state should submit this form only for the managed care plan (and the applicable managed care program) that entered into a new contract with the state. The state should not report on any other plans or programs under this scenario. As another example, if the state submits this form under scenario 2, the state should submit this form for all managed care plans and managed care programs.</t>
  </si>
  <si>
    <t xml:space="preserve">Set values (select one) </t>
  </si>
  <si>
    <t>Scenario 2: Annual report</t>
  </si>
  <si>
    <t>Reporting scenario - Scenario 3: Significant change</t>
  </si>
  <si>
    <t>Select all that apply to the significant change</t>
  </si>
  <si>
    <t>Set values (select all that apply)</t>
  </si>
  <si>
    <t>I.A.6</t>
  </si>
  <si>
    <t xml:space="preserve">Reporting scenario - other </t>
  </si>
  <si>
    <t>If the state is submitting this form to CMS for any reason other than those specified in I.A.5, explain the reason.</t>
  </si>
  <si>
    <t>B: Add plans</t>
  </si>
  <si>
    <t>Enter the name of each plan that participates in the program for which the state is reporting data. If the state is submitting this form because it's entering into a contract with a plan or because there's a significant change in a plan's operations, include only the name of the applicable plan. 
Plan names should match the plan names used in your Managed Care Program Annual Report (MCPAR) for this program for the same reporting period.</t>
  </si>
  <si>
    <t>Plan Names</t>
  </si>
  <si>
    <t>Plan 1</t>
  </si>
  <si>
    <t>Enter the name of the plan.</t>
  </si>
  <si>
    <t>Plan 2</t>
  </si>
  <si>
    <t>Alameda Alliance for Health (AAH)</t>
  </si>
  <si>
    <t>Plan 3</t>
  </si>
  <si>
    <t>Anthem Blue Cross Partnership Plan (Anthem)</t>
  </si>
  <si>
    <t>Plan 4</t>
  </si>
  <si>
    <t>Plan 5</t>
  </si>
  <si>
    <t>Plan 6</t>
  </si>
  <si>
    <t>CalViva Health (CalViva)</t>
  </si>
  <si>
    <t>Plan 7</t>
  </si>
  <si>
    <t>CenCal Health (CenCal)</t>
  </si>
  <si>
    <t>Plan 8</t>
  </si>
  <si>
    <t>Central California Alliance for Health (CCAH)</t>
  </si>
  <si>
    <t>Plan 9</t>
  </si>
  <si>
    <t>Plan 10</t>
  </si>
  <si>
    <t>Community Health Plan of Imperial Valley (CHPIV)</t>
  </si>
  <si>
    <t>C: Provider type coverage</t>
  </si>
  <si>
    <t xml:space="preserve">If your standards apply to more specific provider types, select the most closely aligned provider type category and utilize the subcategory fields available in Section II. Program-level access and network adequacy standards. </t>
  </si>
  <si>
    <t>Coverage</t>
  </si>
  <si>
    <t>Primary care</t>
  </si>
  <si>
    <t>Indicate whether primary care is a core provider type covered in the program.</t>
  </si>
  <si>
    <t>Covered</t>
  </si>
  <si>
    <t>Specialist</t>
  </si>
  <si>
    <t>Include all specialists (except for Mental health) within this category.</t>
  </si>
  <si>
    <t>Mental health</t>
  </si>
  <si>
    <t>Include all mental health specialists within this category.</t>
  </si>
  <si>
    <t>Substance Use Disorder (SUD)</t>
  </si>
  <si>
    <t>Indicate whether SUD is a core provider type covered in the program.</t>
  </si>
  <si>
    <t>Not covered</t>
  </si>
  <si>
    <t>OB/GYN</t>
  </si>
  <si>
    <t>Indicate whether OB/GYN is a core provider type covered in the program.</t>
  </si>
  <si>
    <t>Hospital</t>
  </si>
  <si>
    <t>Indicate whether hospital is a core provider type covered in the program.</t>
  </si>
  <si>
    <t>Pharmacy</t>
  </si>
  <si>
    <t>Indicate whether pharmacy is a core provider type covered in the program.</t>
  </si>
  <si>
    <t>Dental</t>
  </si>
  <si>
    <t>Indicate whether dental is a core provider type covered in the program.</t>
  </si>
  <si>
    <t>LTSS</t>
  </si>
  <si>
    <t>Indicate whether long-term services and supports (LTSS) are a core provider type covered in the program.</t>
  </si>
  <si>
    <t>D: Analysis methods</t>
  </si>
  <si>
    <t xml:space="preserve">States should use this section of the tab to report on the analyses that are used to assess plan compliance with the state's 42 C.F.R. § 438.68 and 42 C.F.R. § 438.206 standards. If the managed care plan is not listed, go back to Section B and add the plan name. </t>
  </si>
  <si>
    <t>Geomapping</t>
  </si>
  <si>
    <t>Is this analysis method used to assess plan compliance?  Select “Yes” if the method is utilized to assess plan compliance with the state's standards, as required at 42 C.F.R. § 438.68.</t>
  </si>
  <si>
    <t>Yes</t>
  </si>
  <si>
    <t>Frequency of analysis</t>
  </si>
  <si>
    <t>Indicate how frequently the state uses this method to assess plan compliance.</t>
  </si>
  <si>
    <t>Annually</t>
  </si>
  <si>
    <t>Plans using this method</t>
  </si>
  <si>
    <t>Indicate the plan(s) using this method.</t>
  </si>
  <si>
    <t>All</t>
  </si>
  <si>
    <t>Plan Provider Directory Review</t>
  </si>
  <si>
    <t>Semi-annually</t>
  </si>
  <si>
    <t>Secret Shopper: Network Participation</t>
  </si>
  <si>
    <t>No</t>
  </si>
  <si>
    <t>Secret Shopper: Appointment Availability</t>
  </si>
  <si>
    <t>Electronic Visit Verification (EVV) Data Analysis</t>
  </si>
  <si>
    <t>Review of Grievances Related to Access</t>
  </si>
  <si>
    <t>Quarterly</t>
  </si>
  <si>
    <t>Encounter Data Analysis</t>
  </si>
  <si>
    <t>[+Add other analysis method, if needed]</t>
  </si>
  <si>
    <t>Enter an analysis method utilized to assess plan compliance with the state’s 42 C.F.R. § 438.68 standards that is not already listed in the system.</t>
  </si>
  <si>
    <t>(none)</t>
  </si>
  <si>
    <t>(header/blank cell)</t>
  </si>
  <si>
    <t>Name of analysis method</t>
  </si>
  <si>
    <t>Enter the name of the analysis method.</t>
  </si>
  <si>
    <t>Revealed Shopper: Network Participation &amp; Appointment Availability</t>
  </si>
  <si>
    <t>Analysis method description</t>
  </si>
  <si>
    <t>Describe the method.</t>
  </si>
  <si>
    <t xml:space="preserve">DHCS conducts an annual revealed shopper Timely Access Survey that measures compliance with appointment wait time standards and shares the results quarterly to each MCP. DHCS’ contracted External Quality Review Organization (EQRO) conducts the survey using a statistically valid random sample of network providers to confirm the first three available times for urgent and non-urgent primary, specialty, mental health appointments for pediatric and adult members. Additionally, the survey confirms wait time standards for call centers and nurse triage/advice lines and the availability of interpreter services. 
MCPs must submit a response to any timely access deficiencies found in the quarterly survey results and identify any changes or corrections necessary to achieve compliance with timely access requirements.  </t>
  </si>
  <si>
    <t>FTE Ratio Analysis</t>
  </si>
  <si>
    <t>Physician Ratios:
DHCS calculates provider-to-member ratios by dividing each MCP’s total number of Full Time Equivalent (FTE) network providers as reported in the MCPs monthly 274 provider file by the MCP’s current member enrollment for the current contract year and reducing the FTE network provider counts using logic that accounts for network providers that are used across multiple service areas and for multiple provider types. Monthly enrollments are reported in four member populations: Seniors and Persons with Disabilities (SPDs), non-SPDs, age groups 0–17, and 18+.  
DHCS calculates the total enrollment per MCP service area by combining the four member populations. MCPs are required to have the capacity to cover a percentage of enrollment as specified in the MCP contract, which varies by Medi-Cal managed care model type. The FTE provider count is based on the sum of FTEs divided by 100 for all distinct providers at the primary MCP level. Each provider has a maximum FTE of 100% for each MCP.
Outpatient Non-Specialty Mental Health Services:
DHCS calculates provider-to-member ratios annually by developing a compliance benchmark projecting  anticipated utilization using the highest month of NSMH service utilization (within the trailing 36 month period) and the dedicated provider time for providing NSMH services, and comparing that to the Full-Time Equivalent (FTE) practitioners (Psychologists, LCSWs, and LMFTs) present in the MCP networks.</t>
  </si>
  <si>
    <t>Mandatory Provider Type Validation Analysis</t>
  </si>
  <si>
    <t>DHCS validates that MCPs are contracted with Mandatory Provider Types entered in the monthly 274 file submission through the collection and verification of contracts and provide documentation of contracting efforts ensuring the MCP meet the following requirements:
Federally Qualified Health Center, Rural Health Clinic, Freestanding Birthing Center, Licsensed Midwife and Certified Nurse Midwife. Non-LI MCPs are required to contract with at least one Mandatory Provider Type where available in each county in which the plan operates.
Local Initiative (LI) MCPs are required to offer to contract with all available Federally Qualified Health Center (FQHC) and Rural Health Clinic (RHC) in each of their counties.
All MCPs are required to offer to contract with all available Indian Health Care Provider in each county in which the plan operates.</t>
  </si>
  <si>
    <t>II. Program-level access and network adequacy standards</t>
  </si>
  <si>
    <t>Standard #1</t>
  </si>
  <si>
    <t>Standard #2</t>
  </si>
  <si>
    <t>Standard #3</t>
  </si>
  <si>
    <t>Standard #4</t>
  </si>
  <si>
    <t>Standard #5</t>
  </si>
  <si>
    <t>Standard #6</t>
  </si>
  <si>
    <t>Standard #7</t>
  </si>
  <si>
    <t>Standard #8</t>
  </si>
  <si>
    <t>Standard #9</t>
  </si>
  <si>
    <t>Standard #10</t>
  </si>
  <si>
    <t>Standard #11</t>
  </si>
  <si>
    <t>Standard #12</t>
  </si>
  <si>
    <t>Standard #13</t>
  </si>
  <si>
    <t>Standard #14</t>
  </si>
  <si>
    <t>Standard #15</t>
  </si>
  <si>
    <t>Standard #16</t>
  </si>
  <si>
    <t>Standard #17</t>
  </si>
  <si>
    <t>Standard #18</t>
  </si>
  <si>
    <t>Standard #19</t>
  </si>
  <si>
    <t>Standard #20</t>
  </si>
  <si>
    <t>Standard #21</t>
  </si>
  <si>
    <t>Standard #22</t>
  </si>
  <si>
    <t>Standard #23</t>
  </si>
  <si>
    <t>Standard #24</t>
  </si>
  <si>
    <t>Standard #25</t>
  </si>
  <si>
    <t>Standard #26</t>
  </si>
  <si>
    <t>Standard #27</t>
  </si>
  <si>
    <t>Standard #28</t>
  </si>
  <si>
    <t>Standard #29</t>
  </si>
  <si>
    <t>Standard #30</t>
  </si>
  <si>
    <t>Standard #31</t>
  </si>
  <si>
    <t>Standard #32</t>
  </si>
  <si>
    <t>Standard #33</t>
  </si>
  <si>
    <t>Standard #34</t>
  </si>
  <si>
    <t>Standard #35</t>
  </si>
  <si>
    <t>Standard #36</t>
  </si>
  <si>
    <t>Standard #37</t>
  </si>
  <si>
    <t>Standard #38</t>
  </si>
  <si>
    <t>Standard #39</t>
  </si>
  <si>
    <t>Standard #40</t>
  </si>
  <si>
    <t>Standard #41</t>
  </si>
  <si>
    <t>Standard #42</t>
  </si>
  <si>
    <t>Standard #43</t>
  </si>
  <si>
    <t>Standard #44</t>
  </si>
  <si>
    <t>Standard #45</t>
  </si>
  <si>
    <t>Standard #46</t>
  </si>
  <si>
    <t>Standard #47</t>
  </si>
  <si>
    <t>Standard #48</t>
  </si>
  <si>
    <t>Standard #49</t>
  </si>
  <si>
    <t>Standard #50</t>
  </si>
  <si>
    <t>Standard #51</t>
  </si>
  <si>
    <t>Standard #52</t>
  </si>
  <si>
    <t>Standard #53</t>
  </si>
  <si>
    <t>Standard #54</t>
  </si>
  <si>
    <t>Standard #55</t>
  </si>
  <si>
    <t>Standard #56</t>
  </si>
  <si>
    <t>Standard #57</t>
  </si>
  <si>
    <t>Standard #58</t>
  </si>
  <si>
    <t>Standard #59</t>
  </si>
  <si>
    <t>Standard #60</t>
  </si>
  <si>
    <t>Standard #61</t>
  </si>
  <si>
    <t>Standard #62</t>
  </si>
  <si>
    <t>Standard #63</t>
  </si>
  <si>
    <t>Standard #64</t>
  </si>
  <si>
    <t>Standard #65</t>
  </si>
  <si>
    <t>Standard #66</t>
  </si>
  <si>
    <t>Standard #67</t>
  </si>
  <si>
    <t>Standard #68</t>
  </si>
  <si>
    <t>Standard #69</t>
  </si>
  <si>
    <t>Standard #70</t>
  </si>
  <si>
    <t>Standard #71</t>
  </si>
  <si>
    <t>Standard #72</t>
  </si>
  <si>
    <t>Standard #73</t>
  </si>
  <si>
    <t>Standard #74</t>
  </si>
  <si>
    <t>Standard #75</t>
  </si>
  <si>
    <t>Standard #76</t>
  </si>
  <si>
    <t>Standard #77</t>
  </si>
  <si>
    <t>Standard #78</t>
  </si>
  <si>
    <t>Standard #79</t>
  </si>
  <si>
    <t>Standard #80</t>
  </si>
  <si>
    <t>Standard #81</t>
  </si>
  <si>
    <t>Standard #82</t>
  </si>
  <si>
    <t>Standard #83</t>
  </si>
  <si>
    <t>Standard #84</t>
  </si>
  <si>
    <t>Standard #85</t>
  </si>
  <si>
    <t>Standard #86</t>
  </si>
  <si>
    <t>Standard #87</t>
  </si>
  <si>
    <t>Standard #88</t>
  </si>
  <si>
    <t>Standard #89</t>
  </si>
  <si>
    <t>Standard #90</t>
  </si>
  <si>
    <t>Standard #91</t>
  </si>
  <si>
    <t>Standard #92</t>
  </si>
  <si>
    <t>Standard #93</t>
  </si>
  <si>
    <t>Standard #94</t>
  </si>
  <si>
    <t>Standard #95</t>
  </si>
  <si>
    <t>Standard #96</t>
  </si>
  <si>
    <t>Standard #97</t>
  </si>
  <si>
    <t>Standard #98</t>
  </si>
  <si>
    <t>Standard #99</t>
  </si>
  <si>
    <t>Standard #100</t>
  </si>
  <si>
    <t xml:space="preserve">                                                   </t>
  </si>
  <si>
    <t>Name of analysis and results document</t>
  </si>
  <si>
    <t>Access and network adequacy standards (Corresponds to Page: Add standard)</t>
  </si>
  <si>
    <t>Report each network adequacy standard included in managed care program contract for this program as required under 42 CFR 438.68; 42 CFR 438.206 standards will be addressed Section III. Plan compliance for 42 CFR 438.206.</t>
  </si>
  <si>
    <t>II.A.1</t>
  </si>
  <si>
    <t>Provider type covered by standard</t>
  </si>
  <si>
    <t xml:space="preserve">Enter the provider type the standard applies to. To further specify the provider type, select the core type most suitable and then add the more specific provider types under “Additional specialty details", at ll.A.2. For Primary care, Specialist, and OB/GYN provider types, fields for additional details are required and cannot be left blank. Do not use this section to indicate populations associated with this provider type (e.g., adult, pediatric, long-term services and supports); these details should be entered in the dedicated population fields below. </t>
  </si>
  <si>
    <t>II.A.2</t>
  </si>
  <si>
    <t xml:space="preserve">Specialty details </t>
  </si>
  <si>
    <t xml:space="preserve">Speciality details are required for Primary Care, Specialist, and OB/GYN provider types (see instructions below). This field is optional for all others. 
Primary care specialty details (required). Include the licensed practitioners authorized to serve as primary care providers in this Medicaid managed care program (e.g., family physician, nurse practitioner, physician assistant) that are covered by this standard. 
Specialty details (required). Include all specialties (except for mental health) within this category, e.g., cardiology, endocrinology. 
OB/GYN specialty details (required). Include the licensed practitioners authorized to provide obstetric and gynecological care (e.g., OB/GYN physician, certified nurse midwife) that are covered by this standard. </t>
  </si>
  <si>
    <t>Total Network Physicians (Includes: Cardiology/Interventional Cardiology, Nephrology, Dermatology, Neurology, Endocrinology, Oncology, ENT/Otolaryngology, Ophthalmology, Gastroenterology, Orthopedic Surgery, General Surgery, Physical Medicine and Rehabilitation, Hematology, Psychiatry,  HIV/AIDS Specialists/Infectious 
Diseases, Pulmonology)</t>
  </si>
  <si>
    <t>Non-Specialty Mental Health Providers</t>
  </si>
  <si>
    <t>(Includes: Cardiology/Interventional Cardiology, Nephrology, Dermatology, Neurology, Endocrinology, Oncology, ENT/Otolaryngology, Ophthalmology, Gastroenterology, Orthopedic Surgery, General Surgery, Physical Medicine and Rehabilitation, Hematology, Psychiatry,  HIV/AIDS Specialists/Infectious 
Diseases, Pulmonology)</t>
  </si>
  <si>
    <t>OB/GYN Primary Care</t>
  </si>
  <si>
    <t>OB/GYN Specialty Care</t>
  </si>
  <si>
    <t xml:space="preserve">Indian Health Care Provider </t>
  </si>
  <si>
    <t>OB/GYN Specialist Care</t>
  </si>
  <si>
    <t>Medi-Cal Managed Care Health Plan Call Center</t>
  </si>
  <si>
    <t>LTSS: Skilled Nursing Facility (SNF)</t>
  </si>
  <si>
    <t>LTSS: Intermediate Care Facility/Developmentally Disabled (ICF-DD)</t>
  </si>
  <si>
    <t xml:space="preserve">LTSS: Community Based Adult Services (CBAS) </t>
  </si>
  <si>
    <t>Cardiology/Interventional Cardiology, Nephrology, Dermatology, Neurology, Endocrinology, Oncology, ENT/Otolaryngology, Ophthalmology, Gastroenterology, Orthopedic Surgery, General Surgery, Physical Medicine and Rehabilitation, Hematology, Psychiatry,  HIV/AIDS Specialists/Infectious
Diseases, Pulmonology</t>
  </si>
  <si>
    <t>II.A.3</t>
  </si>
  <si>
    <t>Standard type</t>
  </si>
  <si>
    <t xml:space="preserve">What is the standard type? Select the category that most closely represents the standard type.  </t>
  </si>
  <si>
    <t>Provider to enrollee ratios</t>
  </si>
  <si>
    <t>Maximum time or distance (e.g. 1 provider within 30 min or 30 miles)</t>
  </si>
  <si>
    <t>Minimum Mandatory Provider Type</t>
  </si>
  <si>
    <t>Appointment wait time</t>
  </si>
  <si>
    <t>Call Center Hold Time</t>
  </si>
  <si>
    <t>II.A.4</t>
  </si>
  <si>
    <t>Standard description</t>
  </si>
  <si>
    <t>Describe the standard (for example, 60 miles maximum distance to travel to an appointment).</t>
  </si>
  <si>
    <t>1 Full-Time Equivalent Physician to every 1,200 Members</t>
  </si>
  <si>
    <t>1 Full-Time  Equivalent Primary Care Physician to ever 2,000 Members</t>
  </si>
  <si>
    <t>This calculation is based on mental health utilization for the previous year.</t>
  </si>
  <si>
    <t>30 minutes or 10 miles from any Member or anticipated Member’s residence</t>
  </si>
  <si>
    <t>90 minutes or 60 miles from any Member or anticipated Member’s residence</t>
  </si>
  <si>
    <t xml:space="preserve">75 minutes or 45 miles from any Member or anticipated Member’s residence </t>
  </si>
  <si>
    <t xml:space="preserve">60 minutes or 30 miles from any Member or anticipated Member’s residence </t>
  </si>
  <si>
    <t xml:space="preserve">30 minutes or 15 miles from any Member or anticipated Member’s residence </t>
  </si>
  <si>
    <t xml:space="preserve">90 minutes or 60 miles from any Member or anticipated Member’s residence </t>
  </si>
  <si>
    <t>60 minutes or 30 miles from any Member or anticipated Member’s residence</t>
  </si>
  <si>
    <t>30 minutes or 15 miles from any Member or anticipated Member’s residence</t>
  </si>
  <si>
    <t>75 minutes or 45 miles from any Member or anticipated Member’s residence</t>
  </si>
  <si>
    <t>Required to contract with at least one Mandatory Provider Type where available in each county in which the plan operates
Local Initiative (LI) MCPs are required to offer to contract with all available Federally Qualified Health Center (FQHC) and Rural Health Clinic (RHC) in each of their counties</t>
  </si>
  <si>
    <t>Required to offer to contract with all available Indian Health Care Provider in each county in which the plan operates</t>
  </si>
  <si>
    <t xml:space="preserve">Within 10 business days of the request for appointment </t>
  </si>
  <si>
    <t>Within 15 business days of the request for appointment</t>
  </si>
  <si>
    <t>Within 10 business days of the request for appointment</t>
  </si>
  <si>
    <t>10 minutes from the time the call is placed</t>
  </si>
  <si>
    <t xml:space="preserve">Within 14 calendar days of request </t>
  </si>
  <si>
    <t xml:space="preserve">Within 7 business days of request </t>
  </si>
  <si>
    <t xml:space="preserve">Within 5 business days of request </t>
  </si>
  <si>
    <t xml:space="preserve">Capacity cannot decrease in aggregate statewide below April 2012 level </t>
  </si>
  <si>
    <t>Urgent Care appointment, no 
Prior Authorization within 48 hours</t>
  </si>
  <si>
    <t>Urgent Care appointment requiring
Prior Authorization within 96 hours</t>
  </si>
  <si>
    <t>Urgent Care appointment, no 
Prior Authorization available in no longer than 48 hours</t>
  </si>
  <si>
    <t>Non-Urgent Follow Up  within 10 Business Days</t>
  </si>
  <si>
    <t xml:space="preserve">The analysis methods listed here will reflect those entered previously in the program-level section of the form. If an analysis method is not listed, return to the Analysis Methods section in tab I. State and Program Information to add it. </t>
  </si>
  <si>
    <t>Click to return to the Analysis Methods section in the "State and program information" tab to change whether a method is used.</t>
  </si>
  <si>
    <t>II.A.5</t>
  </si>
  <si>
    <t>Analysis method(s) utilized to assess compliance for this standard</t>
  </si>
  <si>
    <t>Select the method(s) utilized to assess compliance with this standard. If a method is not listed here, add it in the “Analysis Methods” section of the I. State and program information tab.</t>
  </si>
  <si>
    <t>Select values (select all that apply)</t>
  </si>
  <si>
    <t xml:space="preserve">FTE Ratio Analysis; 
</t>
  </si>
  <si>
    <t xml:space="preserve">Geomapping; 
</t>
  </si>
  <si>
    <t>II.A.6</t>
  </si>
  <si>
    <t>Population covered by standard</t>
  </si>
  <si>
    <t>Enter the population that the standard applies to. If the same standard applies to multiple populations, create a standard for each population.</t>
  </si>
  <si>
    <t>Adult and Pediatric</t>
  </si>
  <si>
    <t>Adult and pediatric</t>
  </si>
  <si>
    <t>All applicable populations</t>
  </si>
  <si>
    <t>Adult</t>
  </si>
  <si>
    <t>II.A.7</t>
  </si>
  <si>
    <t>Applicable region</t>
  </si>
  <si>
    <t>Enter the region that the standard applies to. Select the region at which the state measures results and compliance with the standard.  For example, if the standard is statewide but results are analyzed by region type, create a unique standard for each applicable region.</t>
  </si>
  <si>
    <t>Statewide</t>
  </si>
  <si>
    <t>Rural</t>
  </si>
  <si>
    <t>Small counties</t>
  </si>
  <si>
    <t>Medium counties</t>
  </si>
  <si>
    <t>Dense counties</t>
  </si>
  <si>
    <t>III. Plan compliance</t>
  </si>
  <si>
    <t>A: Assurance of plan compliance for 42 C.F.R. § 438.68 (Corresponds to Page: Plan compliance data)</t>
  </si>
  <si>
    <t>Use this section to report on plan compliance with the state's standards, as required at 42 C.F.R. § 438.68. Plan compliance with 42 C.F.R. § 438.206 standards should be reported on the III. Plan compliance 438.206 tab.</t>
  </si>
  <si>
    <t>III.A.1</t>
  </si>
  <si>
    <t>Assurance of plan compliance with 42 C.F.R. § 438.68</t>
  </si>
  <si>
    <t>Indicate whether the state assures that the plan complies with the state's standards, as required at § 42 C.F.R. 438.68 (i.e., the standards previously entered by the state) based on each analysis the state conducted for the plan during the reporting period.</t>
  </si>
  <si>
    <t>Yes, the plan complies based on all analyses</t>
  </si>
  <si>
    <t>(Section B covers plan compliance data for 42 C.F.R. § 438.206.)</t>
  </si>
  <si>
    <t>Click to go to section B: Assurance of plan compliance for 42 C.F.R. § 438.206</t>
  </si>
  <si>
    <t xml:space="preserve">C: Provide details about plan non-compliance and exceptions for each standard for 42 C.F.R. § 438.68 </t>
  </si>
  <si>
    <t>Report details on this standard by selecting whether the plan listed above was non-compliant or if an exception was granted. If the plan is fully compliant with the standard, you do not need to enter any additional information for that standard.</t>
  </si>
  <si>
    <t>III.C.1</t>
  </si>
  <si>
    <t>Plan non-compliance with the standard</t>
  </si>
  <si>
    <t>Indicate if the plan does not fully comply with this standard based on at least one analysis conducted within the reporting period.</t>
  </si>
  <si>
    <t>The analysis methods listed here will reflect those entered previously in the program-level section of the form. If an analysis method is not listed, return to the Analysis Methods section in tab I. State and Program Information to add it.</t>
  </si>
  <si>
    <t>III.C.2a</t>
  </si>
  <si>
    <t>Plan deficiencies: analysis methods</t>
  </si>
  <si>
    <t>Indicate which analyses uncovered the deficiencies.</t>
  </si>
  <si>
    <t>III.C.2b</t>
  </si>
  <si>
    <t>Plan deficiencies: description</t>
  </si>
  <si>
    <t>Describe plan deficiencies identified if results are not detailed elsewhere. You can also use this section to provide any additional context on the plan deficiencies or results provided below.</t>
  </si>
  <si>
    <t>III.C.2c</t>
  </si>
  <si>
    <t>Plan deficiencies: description of what the plan will do to achieve compliance</t>
  </si>
  <si>
    <t>Describe what the plan will do to achieve compliance specific to this standard.</t>
  </si>
  <si>
    <t>III.C.2d</t>
  </si>
  <si>
    <t>Plan deficiencies: monitoring progress</t>
  </si>
  <si>
    <t>Describe how the state will monitor the plan's progress with this standard.</t>
  </si>
  <si>
    <t>III.C.2e</t>
  </si>
  <si>
    <t>Reassessment for plan deficiencies</t>
  </si>
  <si>
    <t xml:space="preserve">Indicate when the state will reassess the plan's network to determine whether the plan has remediated those deficiencies with this standard. </t>
  </si>
  <si>
    <t>III.C.3a</t>
  </si>
  <si>
    <t>Exceptions granted under 42 C.F.R. § 438.68(d)</t>
  </si>
  <si>
    <t>Indicate whether the state granted an exception to this standard under 42 C.F.R. § 438.68(d).</t>
  </si>
  <si>
    <t>III.C.3b</t>
  </si>
  <si>
    <t>Description of exception the state has granted to the plan under 42 C.F.R. § 438.68(d)</t>
  </si>
  <si>
    <t>Describe the exception the state granted to the plan that is specific to this standard.</t>
  </si>
  <si>
    <t>III.C.3c</t>
  </si>
  <si>
    <t>Justification for exception granted under 42 C.F.R. § 438.68(d)</t>
  </si>
  <si>
    <t>Describe the state's justification for granting the exception to this standard.</t>
  </si>
  <si>
    <t>D: Frequency and results of compliance findings (optional)</t>
  </si>
  <si>
    <t>States may report additional details on the results produced from using geomapping, plan provider directory reviews, and secret shopper surveys. If the state uses one of these methods to determine compliance, additional fields are available to report results by quarter or year. If the results fields provided are not applicable to the state’s compliance findings for this standard, or if the state uses different analyses methods for this standard, you can leave these fields and use the “Plan deficiencies: description” free text box (III.C.2b) above to describe the results of the analyses.</t>
  </si>
  <si>
    <t xml:space="preserve">Items for an analysis method will be greyed unless the method is indicated as used in the Analysis Methods section. </t>
  </si>
  <si>
    <t>Click to return to the Analysis methods section in the "State and program information" tab to change whether a method is used.</t>
  </si>
  <si>
    <t xml:space="preserve">Geomapping </t>
  </si>
  <si>
    <t xml:space="preserve">Report results: Percent of enrollees that can access this provider type within the standard </t>
  </si>
  <si>
    <t>Report findings on the percent of plan enrollees that can access this provider type within the defined time or distance.</t>
  </si>
  <si>
    <t>III.D.1a</t>
  </si>
  <si>
    <t>Report results by quarter: Q1 (optional)</t>
  </si>
  <si>
    <t xml:space="preserve">Field for each quarter </t>
  </si>
  <si>
    <t/>
  </si>
  <si>
    <t>III.D.1b</t>
  </si>
  <si>
    <t>Report results by quarter: Q2 (optional)</t>
  </si>
  <si>
    <t>III.D.1c</t>
  </si>
  <si>
    <t>Report results by quarter: Q3 (optional)</t>
  </si>
  <si>
    <t>III.D.1d</t>
  </si>
  <si>
    <t>Report results by quarter: Q4 (optional)</t>
  </si>
  <si>
    <t>III.D.1e</t>
  </si>
  <si>
    <t>Report results annually: Annual (optional)</t>
  </si>
  <si>
    <t>Field for annual</t>
  </si>
  <si>
    <t>III.D.1f</t>
  </si>
  <si>
    <t>Report results annually: Date of analysis of annual snapshot (optional)</t>
  </si>
  <si>
    <t>Enter the date of analysis for annual snapshot.</t>
  </si>
  <si>
    <t>Report results: Maximum travel time</t>
  </si>
  <si>
    <t>Report findings from geomapping on the actual maximum travel time, in minutes, between plan enrollees and network providers.</t>
  </si>
  <si>
    <t>III.D.2a</t>
  </si>
  <si>
    <t>III.D.2b</t>
  </si>
  <si>
    <t>III.D.2c</t>
  </si>
  <si>
    <t>III.D.2d</t>
  </si>
  <si>
    <t>III.D.2e</t>
  </si>
  <si>
    <t>III.D.2f</t>
  </si>
  <si>
    <t>Report results: Maximum travel distance</t>
  </si>
  <si>
    <t>Report from geomapping on the actual maximum travel distance, in miles, between plan enrollees and network providers.</t>
  </si>
  <si>
    <t>III.D.3a</t>
  </si>
  <si>
    <t>III.D.3b</t>
  </si>
  <si>
    <t>III.D.3c</t>
  </si>
  <si>
    <t>III.D.3d</t>
  </si>
  <si>
    <t>III.D.3e</t>
  </si>
  <si>
    <t>III.D.3f</t>
  </si>
  <si>
    <t>II.C.3.e</t>
  </si>
  <si>
    <t>Reassessment for plan deficiencies: 42 C.F.R. § 438.206</t>
  </si>
  <si>
    <t xml:space="preserve">If the state identified any plan deficiencies in II.C.3.c, indicate when the state will reassess the plan's availability of services to determine whether the plan has remediated those deficiencies. </t>
  </si>
  <si>
    <t>Report results: Minimum number of network providers</t>
  </si>
  <si>
    <t>Report on the minimum number of plan network providers.</t>
  </si>
  <si>
    <t>III.D.4a</t>
  </si>
  <si>
    <t>III.D.4b</t>
  </si>
  <si>
    <t>III.D.4c</t>
  </si>
  <si>
    <t>III.D.4d</t>
  </si>
  <si>
    <t>III.D.4e</t>
  </si>
  <si>
    <t>III.D.4f</t>
  </si>
  <si>
    <t>Report results: Provider to enrollee ratio</t>
  </si>
  <si>
    <t xml:space="preserve">Report the calculated plan provider to enrollee ratio. </t>
  </si>
  <si>
    <t>III.D.5a</t>
  </si>
  <si>
    <t>III.D.5b</t>
  </si>
  <si>
    <t>III.D.5c</t>
  </si>
  <si>
    <t>III.D.5d</t>
  </si>
  <si>
    <t>III.D.5e</t>
  </si>
  <si>
    <t>Field for annual ratio</t>
  </si>
  <si>
    <t>III.D.5f</t>
  </si>
  <si>
    <t>Report results: Appointment availability</t>
  </si>
  <si>
    <t>Report findings on the percent of plan providers that met the appointment wait time standard.</t>
  </si>
  <si>
    <t>III.D.6a</t>
  </si>
  <si>
    <t>III.D.6b</t>
  </si>
  <si>
    <t>III.D.6c</t>
  </si>
  <si>
    <t>III.D.6d</t>
  </si>
  <si>
    <t>III.D.6e</t>
  </si>
  <si>
    <t>III.D.6f</t>
  </si>
  <si>
    <t xml:space="preserve">Date of analysis for annual snapshot </t>
  </si>
  <si>
    <t>No, the plan does not comply on all standards based on all analyses or exceptions granted</t>
  </si>
  <si>
    <t>Plan is non-compliant for this standard</t>
  </si>
  <si>
    <t>DHCS will place the MCP under a Corrective Action Plan and require monthly updates to address the Plan's progress</t>
  </si>
  <si>
    <t>The MCP is not in compliance with time or distance requirements in all service areas.</t>
  </si>
  <si>
    <t>The MCP is not contracted with the minimum number of MPTs in all service areas.</t>
  </si>
  <si>
    <t>The MCP is not contracted, or has not offered to contract, with all IHCPs in all service areas.</t>
  </si>
  <si>
    <t>DHCS is actively working with the MCP to monitor and ensure contracting with MPTs in all service areas.</t>
  </si>
  <si>
    <t>Plan provider directory review</t>
  </si>
  <si>
    <t>The MCP does not meet the Outpatient Non-Specialty Mental Health Services ratio benchmark based on anticipated utilization.</t>
  </si>
  <si>
    <t>DHCS will reassess their 274 network data submssion to ensure all data deficiencies are remmediated or ensure contracts with additional providers to meet the provider to member ratio standards.</t>
  </si>
  <si>
    <t xml:space="preserve">Plan Provider Directory Review </t>
  </si>
  <si>
    <t>III. Plan compliance [Part A]</t>
  </si>
  <si>
    <t>B: Assurance of plan compliance for 42 C.F.R. § 438.206 (Corresponds to Page: Plan compliance data)</t>
  </si>
  <si>
    <t xml:space="preserve">Use this section to report on 42 C.F.R. § 438.206 plan compliance during the reporting period. If the plan complies with 42 C.F.R. § 438.206 standards based on all analyses, all remaining items for the plan will be greyed. </t>
  </si>
  <si>
    <t>III.B.1</t>
  </si>
  <si>
    <t xml:space="preserve">Assurance of plan compliance for 42 C.F.R. § 438.206 </t>
  </si>
  <si>
    <t>Indicate whether the state assures that the plan complies with the availability of services requirements outlined in 42 C.F.R. § 438.206.</t>
  </si>
  <si>
    <t>Yes, the plan complies on all standards based on all analyses</t>
  </si>
  <si>
    <t>Click to view the availability of services standards required under 42 C.F.R. § 438.206</t>
  </si>
  <si>
    <t>III.B.2</t>
  </si>
  <si>
    <r>
      <t xml:space="preserve">Provide plan compliance details for 42 C.F.R. § 438.206:
</t>
    </r>
    <r>
      <rPr>
        <b/>
        <sz val="11"/>
        <color theme="2" tint="-0.749992370372631"/>
        <rFont val="Arial"/>
        <family val="2"/>
      </rPr>
      <t>Delivery network-related requirements</t>
    </r>
  </si>
  <si>
    <t>Report on how this plan is not in compliance with 42 C.F.R. § 438.206. Full details are available above. Select all that apply.</t>
  </si>
  <si>
    <t>III.B.3</t>
  </si>
  <si>
    <r>
      <t xml:space="preserve">Provide plan compliance details for 42 C.F.R. § 438.206:
</t>
    </r>
    <r>
      <rPr>
        <b/>
        <sz val="11"/>
        <color theme="2" tint="-0.749992370372631"/>
        <rFont val="Arial"/>
        <family val="2"/>
      </rPr>
      <t>Furnishing of services; timely access-related requirements</t>
    </r>
  </si>
  <si>
    <t>III.B.4</t>
  </si>
  <si>
    <r>
      <t xml:space="preserve">Provide plan compliance details for 42 C.F.R. § 438.206:
</t>
    </r>
    <r>
      <rPr>
        <b/>
        <sz val="11"/>
        <color theme="2" tint="-0.749992370372631"/>
        <rFont val="Arial"/>
        <family val="2"/>
      </rPr>
      <t>Other requirements</t>
    </r>
  </si>
  <si>
    <t>Plan deficiencies: 42 C.F.R. § 438.206 description</t>
  </si>
  <si>
    <t>III.B.5</t>
  </si>
  <si>
    <t>Describe additional plan deficiencies identified during the reporting period.</t>
  </si>
  <si>
    <t>III.B.6</t>
  </si>
  <si>
    <t>Plan deficiencies: 42 C.F.R. § 438.206 analyses used to identify deficiencies</t>
  </si>
  <si>
    <t>Indicate which analysis uncovered the deficiencies.</t>
  </si>
  <si>
    <t>III.B.7</t>
  </si>
  <si>
    <t>Plan deficiencies: 42 C.F.R. § 438.206 description of what the plan will do to achieve compliance</t>
  </si>
  <si>
    <t>Describe what the plan will do to achieve compliance.</t>
  </si>
  <si>
    <t>III.B.8</t>
  </si>
  <si>
    <t>Plan deficiencies: 42 C.F.R. § 438.206 monitoring progress</t>
  </si>
  <si>
    <t>Describe how the state will monitor the plan's progress.</t>
  </si>
  <si>
    <t>III.B.9</t>
  </si>
  <si>
    <t>Indicate when the state will reassess the plan's network to determine whether the plan has remediated those deficiencies.</t>
  </si>
  <si>
    <t>Plan 11</t>
  </si>
  <si>
    <t>Plan 12</t>
  </si>
  <si>
    <t>Plan 13</t>
  </si>
  <si>
    <t>Plan 14</t>
  </si>
  <si>
    <t>Plan 15</t>
  </si>
  <si>
    <t>Plan 16</t>
  </si>
  <si>
    <t>Plan 17</t>
  </si>
  <si>
    <t>Plan 18</t>
  </si>
  <si>
    <t>Plan 19</t>
  </si>
  <si>
    <t>Plan 20</t>
  </si>
  <si>
    <t>Plan 21</t>
  </si>
  <si>
    <t>Plan 22</t>
  </si>
  <si>
    <t>Plan 23</t>
  </si>
  <si>
    <t>Positive Healthcare</t>
  </si>
  <si>
    <t>The MCP is not in compliance with time or distance requirements in Alpine County.</t>
  </si>
  <si>
    <t>The MCP is not in compliance with time or distance requirements in El Dorado County</t>
  </si>
  <si>
    <t>The MCP is not in compliance with time or distance requirements in San Joaquin or Stanislaus counties.</t>
  </si>
  <si>
    <t>Plan does not meet the Full-Time 
Equivalent (FTE) Primary Care Physician (PCP) ratio of one FTE PCP to every 2,000 members.</t>
  </si>
  <si>
    <t>DHCS is actively working with the MCP to expand the plan's network.</t>
  </si>
  <si>
    <t>The MCP is not in compliance with time or distance requirements in San Bernardino County.</t>
  </si>
  <si>
    <t>The MCP is not in compliance with time or distance requirements in LA County</t>
  </si>
  <si>
    <t xml:space="preserve">Mandatory Provider Typer Validation Analysis
</t>
  </si>
  <si>
    <t>The MCP is not in compliance with time or distance requirements in Sacramento, San Francisco, or Santa Clara counties</t>
  </si>
  <si>
    <t>The MCP is not in compliance with time or distance requirements in Alpine, Calaveras, Inyo, Mono, Tuolumne counties.</t>
  </si>
  <si>
    <t>The MCP is not in compliance with time or distance requirements in  Amador, El Dorado, Fresno, Kern, Kings, Madera, Tulare counties.</t>
  </si>
  <si>
    <t>MPTs include: Federally Qualified Health Center, Rural Health Clinic, Freestanding Birthing Center, Licensed Midwife, and Certified Nurse Midwife</t>
  </si>
  <si>
    <t>Contra Costa Health Plan (CCHP)</t>
  </si>
  <si>
    <t>Gold Coast Health Plan (GCHP)</t>
  </si>
  <si>
    <t>Health Net Community Solutions, Inc. (Health Net)</t>
  </si>
  <si>
    <t>Health Plan of San Joaquin (HPSJ)</t>
  </si>
  <si>
    <t>Health Plan of San Mateo (HPSM)</t>
  </si>
  <si>
    <t>Inland Empire Health Plan (IEHP)</t>
  </si>
  <si>
    <t>Kern Health Systems (KHS)</t>
  </si>
  <si>
    <t>L.A. Care Health Plan (L.A. Care)</t>
  </si>
  <si>
    <t>Partnership Health Plan of California (Partnership)</t>
  </si>
  <si>
    <t>San Francisco Health Plan (SFHP)</t>
  </si>
  <si>
    <t>Santa Clara Family Health Plan (SCFHP)</t>
  </si>
  <si>
    <t> </t>
  </si>
  <si>
    <t>Blue Shield of California Promise Health Plan (BSP)</t>
  </si>
  <si>
    <t>CalOptima Health</t>
  </si>
  <si>
    <t>Community Health Group (CHG) Foundation</t>
  </si>
  <si>
    <t>Kaiser Foundation Health Plan, Inc.</t>
  </si>
  <si>
    <t>Molina Healthcare of California (Molina)</t>
  </si>
  <si>
    <t>Molina Healthcare of California</t>
  </si>
  <si>
    <t xml:space="preserve">FTE Ration Analysis
</t>
  </si>
  <si>
    <t xml:space="preserve">Geomapping
</t>
  </si>
  <si>
    <t>Entry Standardization Review</t>
  </si>
  <si>
    <t>All boxes filled in for this line contain the same text.</t>
  </si>
  <si>
    <t>SCAN Health Plan</t>
  </si>
  <si>
    <t>Plan 24</t>
  </si>
  <si>
    <t>SCAN Health Plan (SCAN)</t>
  </si>
  <si>
    <t>In accordance with WIC sections 14197(e)(2) MCPs must submit an Alternative Access Standards (AAS) Request for DHCS's review and approval for areas the MCP is unable to meet time or distance standards. DHCS granted Alternative Access Standards (AAS) Request for areas the MCP is unable to meet time or distance standards as the plan has exhausted all other reasonable options to obtain providers to meet the applicable standards. DHCS is actively working with the MCP to ensure the exceptions are properly submitted and meet DHCS's requirements for approval</t>
  </si>
  <si>
    <t>In accordance with WIC sections 14197(e)(2) MCPs must submit an Alternative Access Standards (AAS) Request for DHCS's review and approval for areas the MCP is unable to meet time or distance standards. DHCS granted Alternative Access Standards (AAS) Request for areas the MCP is unable to meet time or distance standards as the plan has exhausted all other reasonable options to obtain providers to meet the applicable standards. DHCS is actively working with the MCP to ensure the exceptions are properly submitted and meet DHCS's requirements for approval.</t>
  </si>
  <si>
    <t xml:space="preserve">Mandatory Provider Type Validation Analysis
</t>
  </si>
  <si>
    <t>DHCS will place the MCP under a Corrective Action Plan and require monthly updates to address the Plan's progress.</t>
  </si>
  <si>
    <t>DHCS will place the MCP under a Corrective Action Plan and require monthly updates to address the Plan's progress,</t>
  </si>
  <si>
    <t>The MCP is not in compliance with time or distance requirements in San Diego County.</t>
  </si>
  <si>
    <t>The MCP is not in compliance with time or distance requirements in all service areas in Santa Cruz.</t>
  </si>
  <si>
    <t>The MCP is not in compliance with time or distance requirements in all service areas in Merced and Monterey.</t>
  </si>
  <si>
    <t>The MCP is not in compliance with time or distance requirements in Mariposa and San Benito.</t>
  </si>
  <si>
    <t>The MCP is not in compliance with time or distance requirements in San Diego county.</t>
  </si>
  <si>
    <t>DHCS will reassess their 274 network data submission to ensure all data deficiencies are remediated or ensure contracts with additional providers to meet the provider to member ratio standards.</t>
  </si>
  <si>
    <t>The MCP is not in compliance with time or Los Angeles or Sacramento counties.</t>
  </si>
  <si>
    <t>The MCP is not in compliance with time or distance requirements in Amador or Tulare counties.</t>
  </si>
  <si>
    <t>The MCP is not in compliance with time or distance requirements in Calaveras, Inyo, Mono, or Tuolumne counties.</t>
  </si>
  <si>
    <t>The MCP is not in compliance with time or distance requirements in Riverside County.</t>
  </si>
  <si>
    <t>The MCP is not in compliance with time or distance requirements in Imperial or Mariposa counties.</t>
  </si>
  <si>
    <t>The MCP is not in compliance with time or distance requirements - Amador, El Dorado, Fresno, Kern, Kings, Madera, Napa, San Bernardino, Sutter, Tulare, Yolo, Yuba counties.</t>
  </si>
  <si>
    <t>The MCP is not in compliance with time or distance requirements - Marin, Placer, Riverside, San Joaquin, Santa Cruz, Solano, Sonoma, Stanislaus, Ventura counties.</t>
  </si>
  <si>
    <t>The MCP is not in compliance with time or distance requirements in all service areas - Alameda, Contra Costa, Los Angeles, Orange, Sacramento, San Diego, San Francisco, San Mateo, Santa Clara.</t>
  </si>
  <si>
    <t>The MCP is not in compliance with time or distance requirements in Sacramento, San Francisco, or Santa Clara counties.</t>
  </si>
  <si>
    <t>19, 20</t>
  </si>
  <si>
    <t>4,8,9,13,14,18</t>
  </si>
  <si>
    <t>Standard Number(s) for which Plan is non-compliant</t>
  </si>
  <si>
    <t>3-7, 9-12, 14-17</t>
  </si>
  <si>
    <t>4, 8, 9, 13, 14, 18</t>
  </si>
  <si>
    <t>4, 6, 7, 9, 11, 12, 14, 16, 17</t>
  </si>
  <si>
    <t>3 through  18</t>
  </si>
  <si>
    <t>4-7, 14-17</t>
  </si>
  <si>
    <t>4-6, 8, 14-16, 18, 19</t>
  </si>
  <si>
    <t>4, 8, 14, 18-20</t>
  </si>
  <si>
    <t>4, 6, 11, 14, 16</t>
  </si>
  <si>
    <t>Press TAB to move to input areas. Press UP, DOWN, LEFT, or RIGHT ARROW in column A to read through the document.</t>
  </si>
  <si>
    <t>4 through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</si>
</sst>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2" x14ac:knownFonts="1">
    <font>
      <sz val="12"/>
      <color theme="1"/>
      <name val="Arial"/>
      <family val="2"/>
    </font>
    <font>
      <u/>
      <sz val="12"/>
      <color theme="10"/>
      <name val="Arial"/>
      <family val="2"/>
    </font>
    <font>
      <b/>
      <sz val="16"/>
      <color rgb="FFFFFFFF"/>
      <name val="Arial"/>
      <family val="2"/>
    </font>
    <font>
      <sz val="12"/>
      <color rgb="FFFFFFFF"/>
      <name val="Arial"/>
      <family val="2"/>
    </font>
    <font>
      <sz val="14"/>
      <color theme="8"/>
      <name val="Aptos Narrow"/>
      <family val="2"/>
      <scheme val="minor"/>
    </font>
    <font>
      <sz val="18"/>
      <color rgb="FF046B5C"/>
      <name val="Arial"/>
      <family val="2"/>
    </font>
    <font>
      <sz val="11"/>
      <color theme="1"/>
      <name val="Arial"/>
      <family val="2"/>
    </font>
    <font>
      <sz val="11"/>
      <name val="Arial"/>
      <family val="2"/>
    </font>
    <font>
      <b/>
      <u/>
      <sz val="11"/>
      <color theme="10"/>
      <name val="Arial"/>
      <family val="2"/>
    </font>
    <font>
      <b/>
      <sz val="16"/>
      <name val="Arial"/>
      <family val="2"/>
    </font>
    <font>
      <b/>
      <sz val="11"/>
      <color theme="0"/>
      <name val="Arial"/>
      <family val="2"/>
    </font>
    <font>
      <sz val="11"/>
      <color rgb="FFC00000"/>
      <name val="Arial"/>
      <family val="2"/>
    </font>
    <font>
      <b/>
      <sz val="11"/>
      <name val="Arial"/>
      <family val="2"/>
    </font>
    <font>
      <b/>
      <sz val="16"/>
      <color theme="0"/>
      <name val="Arial"/>
      <family val="2"/>
    </font>
    <font>
      <i/>
      <sz val="16"/>
      <color theme="1"/>
      <name val="Arial"/>
      <family val="2"/>
    </font>
    <font>
      <sz val="16"/>
      <color theme="1"/>
      <name val="Arial"/>
      <family val="2"/>
    </font>
    <font>
      <b/>
      <sz val="11"/>
      <color rgb="FFC00000"/>
      <name val="Arial"/>
      <family val="2"/>
    </font>
    <font>
      <sz val="11"/>
      <color rgb="FF000000"/>
      <name val="Arial"/>
      <family val="2"/>
    </font>
    <font>
      <sz val="11"/>
      <color theme="0"/>
      <name val="Arial"/>
      <family val="2"/>
    </font>
    <font>
      <sz val="16"/>
      <color theme="0"/>
      <name val="Arial"/>
      <family val="2"/>
    </font>
    <font>
      <i/>
      <sz val="16"/>
      <color theme="0"/>
      <name val="Arial"/>
      <family val="2"/>
    </font>
    <font>
      <b/>
      <sz val="11"/>
      <color theme="1"/>
      <name val="Arial"/>
      <family val="2"/>
    </font>
    <font>
      <b/>
      <i/>
      <sz val="16"/>
      <color theme="2" tint="-0.749992370372631"/>
      <name val="Arial"/>
      <family val="2"/>
    </font>
    <font>
      <b/>
      <sz val="11"/>
      <color theme="2" tint="-0.749992370372631"/>
      <name val="Arial"/>
      <family val="2"/>
    </font>
    <font>
      <sz val="11"/>
      <color theme="2" tint="-0.749992370372631"/>
      <name val="Arial"/>
      <family val="2"/>
    </font>
    <font>
      <b/>
      <i/>
      <sz val="14"/>
      <color rgb="FFFF0000"/>
      <name val="Arial"/>
      <family val="2"/>
    </font>
    <font>
      <i/>
      <sz val="11"/>
      <color theme="1"/>
      <name val="Arial"/>
      <family val="2"/>
    </font>
    <font>
      <b/>
      <sz val="11"/>
      <color rgb="FFFFFFFF"/>
      <name val="Arial"/>
      <family val="2"/>
    </font>
    <font>
      <sz val="8"/>
      <name val="Arial"/>
      <family val="2"/>
    </font>
    <font>
      <sz val="12"/>
      <color rgb="FF000000"/>
      <name val="Segoe UI"/>
      <family val="2"/>
    </font>
    <font>
      <sz val="12"/>
      <color theme="0"/>
      <name val="Arial"/>
      <family val="2"/>
    </font>
    <font>
      <sz val="12"/>
      <color theme="7" tint="-0.249977111117893"/>
      <name val="Arial"/>
      <family val="2"/>
    </font>
  </fonts>
  <fills count="15">
    <fill>
      <patternFill patternType="none"/>
    </fill>
    <fill>
      <patternFill patternType="gray125"/>
    </fill>
    <fill>
      <patternFill patternType="solid">
        <fgColor rgb="FF2D486D"/>
        <bgColor rgb="FF2D486D"/>
      </patternFill>
    </fill>
    <fill>
      <patternFill patternType="solid">
        <fgColor theme="0"/>
        <bgColor indexed="64"/>
      </patternFill>
    </fill>
    <fill>
      <patternFill patternType="solid">
        <fgColor rgb="FF2D486D"/>
        <bgColor indexed="64"/>
      </patternFill>
    </fill>
    <fill>
      <patternFill patternType="solid">
        <fgColor theme="2"/>
        <bgColor indexed="64"/>
      </patternFill>
    </fill>
    <fill>
      <patternFill patternType="solid">
        <fgColor rgb="FFFF0000"/>
        <bgColor indexed="64"/>
      </patternFill>
    </fill>
    <fill>
      <patternFill patternType="solid">
        <fgColor rgb="FFE7E6E6"/>
        <bgColor rgb="FF000000"/>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rgb="FF2D486D"/>
        <bgColor rgb="FF000000"/>
      </patternFill>
    </fill>
    <fill>
      <patternFill patternType="solid">
        <fgColor rgb="FFB5E6A2"/>
        <bgColor rgb="FF000000"/>
      </patternFill>
    </fill>
    <fill>
      <patternFill patternType="solid">
        <fgColor rgb="FFDAF2D0"/>
        <bgColor rgb="FF000000"/>
      </patternFill>
    </fill>
    <fill>
      <patternFill patternType="solid">
        <fgColor theme="3" tint="9.9978637043366805E-2"/>
        <bgColor indexed="64"/>
      </patternFill>
    </fill>
  </fills>
  <borders count="3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s>
  <cellStyleXfs count="3">
    <xf numFmtId="0" fontId="0" fillId="0" borderId="0"/>
    <xf numFmtId="0" fontId="1" fillId="0" borderId="0" applyNumberFormat="0" applyFill="0" applyBorder="0" applyAlignment="0" applyProtection="0"/>
    <xf numFmtId="0" fontId="4" fillId="0" borderId="0" applyNumberFormat="0" applyFill="0" applyAlignment="0" applyProtection="0"/>
  </cellStyleXfs>
  <cellXfs count="321">
    <xf numFmtId="0" fontId="0" fillId="0" borderId="0" xfId="0"/>
    <xf numFmtId="0" fontId="5" fillId="0" borderId="0" xfId="2" applyFont="1" applyAlignment="1" applyProtection="1">
      <alignment vertical="center" wrapText="1"/>
    </xf>
    <xf numFmtId="0" fontId="6" fillId="5" borderId="12" xfId="0" applyFont="1" applyFill="1" applyBorder="1" applyAlignment="1" applyProtection="1">
      <alignment horizontal="left" wrapText="1"/>
      <protection locked="0"/>
    </xf>
    <xf numFmtId="164" fontId="6" fillId="5" borderId="14" xfId="0" applyNumberFormat="1" applyFont="1" applyFill="1" applyBorder="1" applyAlignment="1" applyProtection="1">
      <alignment horizontal="left" wrapText="1"/>
      <protection locked="0"/>
    </xf>
    <xf numFmtId="0" fontId="6" fillId="5" borderId="14" xfId="0" applyFont="1" applyFill="1" applyBorder="1" applyAlignment="1" applyProtection="1">
      <alignment horizontal="left" wrapText="1"/>
      <protection locked="0"/>
    </xf>
    <xf numFmtId="164" fontId="6" fillId="5" borderId="12" xfId="0" applyNumberFormat="1" applyFont="1" applyFill="1" applyBorder="1" applyAlignment="1" applyProtection="1">
      <alignment horizontal="left" wrapText="1"/>
      <protection locked="0"/>
    </xf>
    <xf numFmtId="0" fontId="7" fillId="5" borderId="12" xfId="0" applyFont="1" applyFill="1" applyBorder="1" applyAlignment="1" applyProtection="1">
      <alignment horizontal="left" wrapText="1"/>
      <protection locked="0"/>
    </xf>
    <xf numFmtId="0" fontId="7" fillId="5" borderId="12" xfId="0" applyFont="1" applyFill="1" applyBorder="1" applyAlignment="1" applyProtection="1">
      <alignment horizontal="left" vertical="center" wrapText="1"/>
      <protection locked="0"/>
    </xf>
    <xf numFmtId="0" fontId="6" fillId="5" borderId="12" xfId="0" applyFont="1" applyFill="1" applyBorder="1" applyAlignment="1" applyProtection="1">
      <alignment wrapText="1"/>
      <protection locked="0"/>
    </xf>
    <xf numFmtId="0" fontId="6" fillId="5" borderId="10" xfId="0" applyFont="1" applyFill="1" applyBorder="1" applyAlignment="1" applyProtection="1">
      <alignment wrapText="1"/>
      <protection locked="0"/>
    </xf>
    <xf numFmtId="0" fontId="17" fillId="7" borderId="12" xfId="0" applyFont="1" applyFill="1" applyBorder="1" applyAlignment="1" applyProtection="1">
      <alignment wrapText="1"/>
      <protection locked="0"/>
    </xf>
    <xf numFmtId="0" fontId="17" fillId="7" borderId="9" xfId="0" applyFont="1" applyFill="1" applyBorder="1" applyAlignment="1" applyProtection="1">
      <alignment wrapText="1"/>
      <protection locked="0"/>
    </xf>
    <xf numFmtId="0" fontId="17" fillId="7" borderId="10" xfId="0" applyFont="1" applyFill="1" applyBorder="1" applyAlignment="1" applyProtection="1">
      <alignment wrapText="1"/>
      <protection locked="0"/>
    </xf>
    <xf numFmtId="0" fontId="7" fillId="5" borderId="20" xfId="0" applyFont="1" applyFill="1" applyBorder="1" applyAlignment="1" applyProtection="1">
      <alignment wrapText="1"/>
      <protection locked="0"/>
    </xf>
    <xf numFmtId="0" fontId="7" fillId="5" borderId="10" xfId="0" applyFont="1" applyFill="1" applyBorder="1" applyAlignment="1" applyProtection="1">
      <alignment wrapText="1"/>
      <protection locked="0"/>
    </xf>
    <xf numFmtId="0" fontId="13" fillId="4" borderId="0" xfId="2" applyFont="1" applyFill="1" applyAlignment="1" applyProtection="1">
      <alignment vertical="center"/>
    </xf>
    <xf numFmtId="0" fontId="6" fillId="0" borderId="22" xfId="0" applyFont="1" applyBorder="1" applyAlignment="1" applyProtection="1">
      <alignment horizontal="left" wrapText="1"/>
      <protection locked="0"/>
    </xf>
    <xf numFmtId="0" fontId="6" fillId="0" borderId="24" xfId="0" applyFont="1" applyBorder="1" applyAlignment="1" applyProtection="1">
      <alignment horizontal="left" wrapText="1"/>
      <protection locked="0"/>
    </xf>
    <xf numFmtId="0" fontId="1" fillId="0" borderId="0" xfId="1" applyFill="1" applyProtection="1"/>
    <xf numFmtId="0" fontId="13" fillId="4" borderId="0" xfId="2" applyFont="1" applyFill="1" applyAlignment="1" applyProtection="1">
      <alignment horizontal="center" vertical="center"/>
    </xf>
    <xf numFmtId="0" fontId="6" fillId="9" borderId="12" xfId="0" applyFont="1" applyFill="1" applyBorder="1" applyAlignment="1" applyProtection="1">
      <alignment wrapText="1"/>
      <protection locked="0"/>
    </xf>
    <xf numFmtId="0" fontId="6" fillId="10" borderId="12" xfId="0" applyFont="1" applyFill="1" applyBorder="1" applyAlignment="1" applyProtection="1">
      <alignment horizontal="left" wrapText="1"/>
      <protection locked="0"/>
    </xf>
    <xf numFmtId="0" fontId="7" fillId="7" borderId="12" xfId="0" applyFont="1" applyFill="1" applyBorder="1" applyAlignment="1" applyProtection="1">
      <alignment horizontal="left" wrapText="1"/>
      <protection locked="0"/>
    </xf>
    <xf numFmtId="0" fontId="6" fillId="8" borderId="12" xfId="0" applyFont="1" applyFill="1" applyBorder="1" applyAlignment="1" applyProtection="1">
      <alignment horizontal="left" wrapText="1"/>
      <protection locked="0"/>
    </xf>
    <xf numFmtId="0" fontId="7" fillId="8" borderId="12" xfId="0" applyFont="1" applyFill="1" applyBorder="1" applyAlignment="1" applyProtection="1">
      <alignment horizontal="left" vertical="center" wrapText="1"/>
      <protection locked="0"/>
    </xf>
    <xf numFmtId="0" fontId="6" fillId="9" borderId="12" xfId="0" applyFont="1" applyFill="1" applyBorder="1" applyAlignment="1" applyProtection="1">
      <alignment horizontal="left" wrapText="1"/>
      <protection locked="0"/>
    </xf>
    <xf numFmtId="0" fontId="7" fillId="9" borderId="12" xfId="0" applyFont="1" applyFill="1" applyBorder="1" applyAlignment="1" applyProtection="1">
      <alignment horizontal="left" vertical="center" wrapText="1"/>
      <protection locked="0"/>
    </xf>
    <xf numFmtId="0" fontId="6" fillId="3" borderId="0" xfId="0" applyFont="1" applyFill="1" applyAlignment="1" applyProtection="1">
      <alignment wrapText="1"/>
      <protection locked="0"/>
    </xf>
    <xf numFmtId="0" fontId="30" fillId="0" borderId="0" xfId="0" applyFont="1" applyProtection="1">
      <protection locked="0"/>
    </xf>
    <xf numFmtId="0" fontId="0" fillId="0" borderId="0" xfId="0" applyProtection="1">
      <protection locked="0"/>
    </xf>
    <xf numFmtId="0" fontId="0" fillId="0" borderId="0" xfId="0" applyAlignment="1" applyProtection="1">
      <alignment wrapText="1"/>
      <protection locked="0"/>
    </xf>
    <xf numFmtId="0" fontId="2" fillId="2" borderId="0" xfId="0" applyFont="1" applyFill="1" applyAlignment="1" applyProtection="1">
      <alignment vertical="center"/>
      <protection locked="0"/>
    </xf>
    <xf numFmtId="0" fontId="3" fillId="2" borderId="1" xfId="0" applyFont="1" applyFill="1" applyBorder="1" applyProtection="1">
      <protection locked="0"/>
    </xf>
    <xf numFmtId="0" fontId="3" fillId="2" borderId="2" xfId="0" applyFont="1" applyFill="1" applyBorder="1" applyProtection="1">
      <protection locked="0"/>
    </xf>
    <xf numFmtId="0" fontId="5" fillId="0" borderId="0" xfId="2" applyFont="1" applyAlignment="1" applyProtection="1">
      <alignment vertical="center" wrapText="1"/>
      <protection locked="0"/>
    </xf>
    <xf numFmtId="0" fontId="6" fillId="0" borderId="0" xfId="0" applyFont="1" applyProtection="1">
      <protection locked="0"/>
    </xf>
    <xf numFmtId="0" fontId="7" fillId="0" borderId="0" xfId="2" applyFont="1" applyAlignment="1" applyProtection="1">
      <alignment horizontal="left" vertical="center" wrapText="1"/>
      <protection locked="0"/>
    </xf>
    <xf numFmtId="0" fontId="0" fillId="0" borderId="6" xfId="0" applyBorder="1" applyProtection="1">
      <protection locked="0"/>
    </xf>
    <xf numFmtId="0" fontId="9" fillId="0" borderId="0" xfId="0" applyFont="1" applyProtection="1">
      <protection locked="0"/>
    </xf>
    <xf numFmtId="0" fontId="0" fillId="3" borderId="0" xfId="0" applyFill="1" applyAlignment="1" applyProtection="1">
      <alignment wrapText="1"/>
      <protection locked="0"/>
    </xf>
    <xf numFmtId="0" fontId="10" fillId="4" borderId="10" xfId="0" applyFont="1" applyFill="1" applyBorder="1" applyAlignment="1" applyProtection="1">
      <alignment horizontal="left" vertical="center"/>
      <protection locked="0"/>
    </xf>
    <xf numFmtId="0" fontId="10" fillId="4" borderId="0" xfId="0" applyFont="1" applyFill="1" applyAlignment="1" applyProtection="1">
      <alignment horizontal="left" vertical="center"/>
      <protection locked="0"/>
    </xf>
    <xf numFmtId="0" fontId="10" fillId="4" borderId="0" xfId="0" applyFont="1" applyFill="1" applyAlignment="1" applyProtection="1">
      <alignment horizontal="left" vertical="center" wrapText="1"/>
      <protection locked="0"/>
    </xf>
    <xf numFmtId="0" fontId="10" fillId="4" borderId="11" xfId="0" applyFont="1" applyFill="1" applyBorder="1" applyAlignment="1" applyProtection="1">
      <alignment horizontal="center" vertical="center"/>
      <protection locked="0"/>
    </xf>
    <xf numFmtId="0" fontId="7" fillId="0" borderId="10" xfId="0" applyFont="1" applyBorder="1" applyAlignment="1" applyProtection="1">
      <alignment vertical="center"/>
      <protection locked="0"/>
    </xf>
    <xf numFmtId="0" fontId="6" fillId="0" borderId="9"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6" fillId="0" borderId="7" xfId="0" applyFont="1" applyBorder="1" applyAlignment="1" applyProtection="1">
      <alignment vertical="center" wrapText="1"/>
      <protection locked="0"/>
    </xf>
    <xf numFmtId="0" fontId="0" fillId="0" borderId="10" xfId="0" applyBorder="1" applyProtection="1">
      <protection locked="0"/>
    </xf>
    <xf numFmtId="0" fontId="7" fillId="0" borderId="4" xfId="0" applyFont="1" applyBorder="1" applyAlignment="1" applyProtection="1">
      <alignment horizontal="left" vertical="center" wrapText="1"/>
      <protection locked="0"/>
    </xf>
    <xf numFmtId="0" fontId="7" fillId="0" borderId="9" xfId="0" applyFont="1" applyBorder="1" applyAlignment="1" applyProtection="1">
      <alignment vertical="center"/>
      <protection locked="0"/>
    </xf>
    <xf numFmtId="0" fontId="7" fillId="0" borderId="13" xfId="0" applyFont="1" applyBorder="1" applyAlignment="1" applyProtection="1">
      <alignment vertical="center" wrapText="1"/>
      <protection locked="0"/>
    </xf>
    <xf numFmtId="0" fontId="7" fillId="0" borderId="4" xfId="0" applyFont="1" applyBorder="1" applyAlignment="1" applyProtection="1">
      <alignment vertical="center" wrapText="1"/>
      <protection locked="0"/>
    </xf>
    <xf numFmtId="0" fontId="7" fillId="0" borderId="15" xfId="0" applyFont="1" applyBorder="1" applyAlignment="1" applyProtection="1">
      <alignment vertical="center" wrapText="1"/>
      <protection locked="0"/>
    </xf>
    <xf numFmtId="0" fontId="6" fillId="0" borderId="9" xfId="0" applyFont="1" applyBorder="1" applyAlignment="1" applyProtection="1">
      <alignment vertical="center"/>
      <protection locked="0"/>
    </xf>
    <xf numFmtId="0" fontId="6" fillId="0" borderId="10" xfId="0" applyFont="1" applyBorder="1" applyAlignment="1" applyProtection="1">
      <alignment vertical="center" wrapText="1"/>
      <protection locked="0"/>
    </xf>
    <xf numFmtId="0" fontId="9" fillId="0" borderId="1" xfId="0" applyFont="1" applyBorder="1" applyProtection="1">
      <protection locked="0"/>
    </xf>
    <xf numFmtId="0" fontId="7" fillId="0" borderId="7" xfId="0" applyFont="1" applyBorder="1" applyAlignment="1" applyProtection="1">
      <alignment horizontal="left" vertical="center" wrapText="1"/>
      <protection locked="0"/>
    </xf>
    <xf numFmtId="0" fontId="10" fillId="4" borderId="16" xfId="0" applyFont="1" applyFill="1" applyBorder="1" applyAlignment="1" applyProtection="1">
      <alignment horizontal="left" vertical="center"/>
      <protection locked="0"/>
    </xf>
    <xf numFmtId="0" fontId="10" fillId="4" borderId="11" xfId="0" applyFont="1" applyFill="1" applyBorder="1" applyAlignment="1" applyProtection="1">
      <alignment horizontal="center" vertical="center" wrapText="1"/>
      <protection locked="0"/>
    </xf>
    <xf numFmtId="0" fontId="6" fillId="0" borderId="10" xfId="0" applyFont="1" applyBorder="1" applyAlignment="1" applyProtection="1">
      <alignment vertical="center"/>
      <protection locked="0"/>
    </xf>
    <xf numFmtId="0" fontId="7" fillId="0" borderId="7" xfId="0" applyFont="1" applyBorder="1" applyAlignment="1" applyProtection="1">
      <alignment vertical="center" wrapText="1"/>
      <protection locked="0"/>
    </xf>
    <xf numFmtId="0" fontId="7" fillId="0" borderId="17" xfId="0" applyFont="1" applyBorder="1" applyAlignment="1" applyProtection="1">
      <alignment vertical="center"/>
      <protection locked="0"/>
    </xf>
    <xf numFmtId="0" fontId="7" fillId="0" borderId="13" xfId="0" applyFont="1" applyBorder="1" applyAlignment="1" applyProtection="1">
      <alignment vertical="center"/>
      <protection locked="0"/>
    </xf>
    <xf numFmtId="0" fontId="6" fillId="0" borderId="0" xfId="0" applyFont="1" applyAlignment="1" applyProtection="1">
      <alignment wrapText="1"/>
      <protection locked="0"/>
    </xf>
    <xf numFmtId="0" fontId="7" fillId="0" borderId="10" xfId="0" applyFont="1" applyBorder="1" applyAlignment="1" applyProtection="1">
      <alignment horizontal="left" vertical="center" wrapText="1"/>
      <protection locked="0"/>
    </xf>
    <xf numFmtId="0" fontId="10" fillId="4" borderId="3" xfId="0" applyFont="1" applyFill="1" applyBorder="1" applyAlignment="1" applyProtection="1">
      <alignment horizontal="left" vertical="center"/>
      <protection locked="0"/>
    </xf>
    <xf numFmtId="0" fontId="10" fillId="4" borderId="1" xfId="0" applyFont="1" applyFill="1" applyBorder="1" applyAlignment="1" applyProtection="1">
      <alignment horizontal="left" vertical="center" wrapText="1"/>
      <protection locked="0"/>
    </xf>
    <xf numFmtId="0" fontId="10" fillId="4" borderId="18" xfId="0" applyFont="1" applyFill="1" applyBorder="1" applyAlignment="1" applyProtection="1">
      <alignment horizontal="center" vertical="center" wrapText="1"/>
      <protection locked="0"/>
    </xf>
    <xf numFmtId="0" fontId="6" fillId="0" borderId="0" xfId="0" applyFont="1" applyAlignment="1" applyProtection="1">
      <alignment vertical="center"/>
      <protection locked="0"/>
    </xf>
    <xf numFmtId="0" fontId="0" fillId="0" borderId="0" xfId="0" applyAlignment="1" applyProtection="1">
      <alignment vertical="center"/>
      <protection locked="0"/>
    </xf>
    <xf numFmtId="0" fontId="10" fillId="0" borderId="0" xfId="0" applyFont="1" applyAlignment="1" applyProtection="1">
      <alignment horizontal="center" vertical="center" wrapText="1"/>
      <protection locked="0"/>
    </xf>
    <xf numFmtId="0" fontId="7" fillId="0" borderId="10" xfId="0" applyFont="1" applyBorder="1" applyAlignment="1" applyProtection="1">
      <alignment horizontal="left" vertical="center"/>
      <protection locked="0"/>
    </xf>
    <xf numFmtId="0" fontId="12" fillId="0" borderId="10" xfId="0" applyFont="1" applyBorder="1" applyAlignment="1" applyProtection="1">
      <alignment horizontal="left" vertical="center"/>
      <protection locked="0"/>
    </xf>
    <xf numFmtId="0" fontId="7" fillId="0" borderId="7" xfId="0" applyFont="1" applyBorder="1" applyAlignment="1" applyProtection="1">
      <alignment horizontal="left" vertical="center"/>
      <protection locked="0"/>
    </xf>
    <xf numFmtId="0" fontId="7" fillId="0" borderId="17" xfId="0" applyFont="1" applyBorder="1" applyAlignment="1" applyProtection="1">
      <alignment horizontal="left" vertical="center"/>
      <protection locked="0"/>
    </xf>
    <xf numFmtId="0" fontId="7" fillId="0" borderId="17" xfId="0" applyFont="1" applyBorder="1" applyAlignment="1" applyProtection="1">
      <alignment vertical="center" wrapText="1"/>
      <protection locked="0"/>
    </xf>
    <xf numFmtId="0" fontId="7" fillId="0" borderId="3" xfId="0" applyFont="1" applyBorder="1" applyAlignment="1" applyProtection="1">
      <alignment horizontal="left" vertical="center"/>
      <protection locked="0"/>
    </xf>
    <xf numFmtId="0" fontId="12" fillId="0" borderId="13" xfId="0" applyFont="1" applyBorder="1" applyAlignment="1" applyProtection="1">
      <alignment horizontal="left" vertical="center"/>
      <protection locked="0"/>
    </xf>
    <xf numFmtId="0" fontId="7" fillId="0" borderId="4" xfId="0" applyFont="1" applyBorder="1" applyAlignment="1" applyProtection="1">
      <alignment horizontal="left" vertical="center"/>
      <protection locked="0"/>
    </xf>
    <xf numFmtId="0" fontId="7" fillId="0" borderId="0" xfId="0" applyFont="1" applyAlignment="1" applyProtection="1">
      <alignment vertical="center" wrapText="1"/>
      <protection locked="0"/>
    </xf>
    <xf numFmtId="0" fontId="0" fillId="3" borderId="0" xfId="0" applyFill="1" applyProtection="1">
      <protection locked="0"/>
    </xf>
    <xf numFmtId="0" fontId="7" fillId="0" borderId="10" xfId="0" applyFont="1" applyBorder="1" applyAlignment="1" applyProtection="1">
      <alignment horizontal="left"/>
      <protection locked="0"/>
    </xf>
    <xf numFmtId="0" fontId="7" fillId="0" borderId="17" xfId="0" applyFont="1" applyBorder="1" applyAlignment="1" applyProtection="1">
      <alignment horizontal="left"/>
      <protection locked="0"/>
    </xf>
    <xf numFmtId="0" fontId="12" fillId="0" borderId="7" xfId="0" applyFont="1" applyBorder="1" applyAlignment="1" applyProtection="1">
      <alignment horizontal="left" vertical="center"/>
      <protection locked="0"/>
    </xf>
    <xf numFmtId="0" fontId="7" fillId="0" borderId="13" xfId="0" applyFont="1" applyBorder="1" applyAlignment="1" applyProtection="1">
      <alignment wrapText="1"/>
      <protection locked="0"/>
    </xf>
    <xf numFmtId="0" fontId="7" fillId="0" borderId="10" xfId="0" applyFont="1" applyBorder="1" applyAlignment="1" applyProtection="1">
      <alignment wrapText="1"/>
      <protection locked="0"/>
    </xf>
    <xf numFmtId="0" fontId="7" fillId="0" borderId="0" xfId="0" applyFont="1" applyAlignment="1" applyProtection="1">
      <alignment wrapText="1"/>
      <protection locked="0"/>
    </xf>
    <xf numFmtId="0" fontId="7" fillId="3" borderId="1" xfId="0" applyFont="1" applyFill="1" applyBorder="1" applyProtection="1">
      <protection locked="0"/>
    </xf>
    <xf numFmtId="0" fontId="7" fillId="3" borderId="1" xfId="0" applyFont="1" applyFill="1" applyBorder="1" applyAlignment="1" applyProtection="1">
      <alignment horizontal="left"/>
      <protection locked="0"/>
    </xf>
    <xf numFmtId="0" fontId="7" fillId="3" borderId="1" xfId="0" applyFont="1" applyFill="1" applyBorder="1" applyAlignment="1" applyProtection="1">
      <alignment wrapText="1"/>
      <protection locked="0"/>
    </xf>
    <xf numFmtId="0" fontId="7" fillId="0" borderId="1" xfId="0" applyFont="1" applyBorder="1" applyAlignment="1" applyProtection="1">
      <alignment horizontal="left" vertical="center"/>
      <protection locked="0"/>
    </xf>
    <xf numFmtId="0" fontId="6" fillId="3" borderId="1" xfId="0" applyFont="1" applyFill="1" applyBorder="1" applyAlignment="1" applyProtection="1">
      <alignment horizontal="left" wrapText="1"/>
      <protection locked="0"/>
    </xf>
    <xf numFmtId="0" fontId="0" fillId="0" borderId="0" xfId="0" applyAlignment="1">
      <alignment wrapText="1"/>
    </xf>
    <xf numFmtId="0" fontId="7" fillId="3" borderId="1" xfId="0" applyFont="1" applyFill="1" applyBorder="1" applyAlignment="1">
      <alignment vertical="center" wrapText="1"/>
    </xf>
    <xf numFmtId="0" fontId="7" fillId="3" borderId="2" xfId="0" applyFont="1" applyFill="1" applyBorder="1" applyAlignment="1">
      <alignment vertical="center" wrapText="1"/>
    </xf>
    <xf numFmtId="0" fontId="0" fillId="0" borderId="5" xfId="0" applyBorder="1"/>
    <xf numFmtId="0" fontId="6" fillId="0" borderId="6" xfId="0" applyFont="1" applyBorder="1"/>
    <xf numFmtId="0" fontId="0" fillId="3" borderId="8" xfId="0" applyFill="1" applyBorder="1" applyAlignment="1">
      <alignment horizontal="center" wrapText="1"/>
    </xf>
    <xf numFmtId="0" fontId="0" fillId="0" borderId="9" xfId="0" applyBorder="1"/>
    <xf numFmtId="0" fontId="0" fillId="3" borderId="5" xfId="0" applyFill="1" applyBorder="1" applyAlignment="1">
      <alignment wrapText="1"/>
    </xf>
    <xf numFmtId="0" fontId="0" fillId="3" borderId="0" xfId="0" applyFill="1" applyAlignment="1">
      <alignment wrapText="1"/>
    </xf>
    <xf numFmtId="0" fontId="6" fillId="3" borderId="12" xfId="0" applyFont="1" applyFill="1" applyBorder="1" applyAlignment="1">
      <alignment horizontal="left" wrapText="1"/>
    </xf>
    <xf numFmtId="0" fontId="0" fillId="0" borderId="8" xfId="0" applyBorder="1" applyAlignment="1">
      <alignment wrapText="1"/>
    </xf>
    <xf numFmtId="0" fontId="11" fillId="0" borderId="9" xfId="0" applyFont="1" applyBorder="1" applyAlignment="1">
      <alignment wrapText="1"/>
    </xf>
    <xf numFmtId="0" fontId="9" fillId="0" borderId="1" xfId="0" applyFont="1" applyBorder="1"/>
    <xf numFmtId="0" fontId="7" fillId="5" borderId="12" xfId="0" applyFont="1" applyFill="1" applyBorder="1" applyAlignment="1">
      <alignment horizontal="left" wrapText="1"/>
    </xf>
    <xf numFmtId="0" fontId="6" fillId="5" borderId="14" xfId="0" applyFont="1" applyFill="1" applyBorder="1" applyAlignment="1">
      <alignment horizontal="left" wrapText="1"/>
    </xf>
    <xf numFmtId="0" fontId="6" fillId="0" borderId="0" xfId="0" applyFont="1" applyAlignment="1">
      <alignment wrapText="1"/>
    </xf>
    <xf numFmtId="0" fontId="6" fillId="0" borderId="0" xfId="0" applyFont="1"/>
    <xf numFmtId="0" fontId="6" fillId="0" borderId="8" xfId="0" applyFont="1" applyBorder="1" applyAlignment="1">
      <alignment wrapText="1"/>
    </xf>
    <xf numFmtId="0" fontId="6" fillId="0" borderId="9" xfId="0" applyFont="1" applyBorder="1"/>
    <xf numFmtId="0" fontId="6" fillId="0" borderId="2" xfId="0" applyFont="1" applyBorder="1" applyAlignment="1">
      <alignment vertical="center"/>
    </xf>
    <xf numFmtId="0" fontId="6" fillId="0" borderId="1" xfId="0" applyFont="1" applyBorder="1" applyAlignment="1">
      <alignment vertical="center" wrapText="1"/>
    </xf>
    <xf numFmtId="0" fontId="6" fillId="0" borderId="1" xfId="0" applyFont="1" applyBorder="1" applyAlignment="1">
      <alignment wrapText="1"/>
    </xf>
    <xf numFmtId="0" fontId="0" fillId="0" borderId="2" xfId="0" applyBorder="1" applyAlignment="1">
      <alignment wrapText="1"/>
    </xf>
    <xf numFmtId="0" fontId="7" fillId="3" borderId="7" xfId="0" applyFont="1" applyFill="1" applyBorder="1" applyAlignment="1">
      <alignment vertical="center"/>
    </xf>
    <xf numFmtId="0" fontId="7" fillId="3" borderId="8" xfId="0" applyFont="1" applyFill="1" applyBorder="1" applyAlignment="1">
      <alignment horizontal="right" vertical="center"/>
    </xf>
    <xf numFmtId="0" fontId="7" fillId="3" borderId="8" xfId="0" applyFont="1" applyFill="1" applyBorder="1" applyAlignment="1">
      <alignment vertical="center" wrapText="1"/>
    </xf>
    <xf numFmtId="0" fontId="7" fillId="0" borderId="8" xfId="0" applyFont="1" applyBorder="1" applyAlignment="1">
      <alignment horizontal="left" vertical="center"/>
    </xf>
    <xf numFmtId="0" fontId="6" fillId="3" borderId="9" xfId="0" applyFont="1" applyFill="1" applyBorder="1" applyAlignment="1">
      <alignment horizontal="left" wrapText="1"/>
    </xf>
    <xf numFmtId="0" fontId="7" fillId="3" borderId="8" xfId="0" applyFont="1" applyFill="1" applyBorder="1" applyAlignment="1">
      <alignment horizontal="left" vertical="center"/>
    </xf>
    <xf numFmtId="0" fontId="7" fillId="3" borderId="7" xfId="0" applyFont="1" applyFill="1" applyBorder="1"/>
    <xf numFmtId="0" fontId="7" fillId="3" borderId="8" xfId="0" applyFont="1" applyFill="1" applyBorder="1"/>
    <xf numFmtId="0" fontId="7" fillId="3" borderId="8" xfId="0" applyFont="1" applyFill="1" applyBorder="1" applyAlignment="1">
      <alignment wrapText="1"/>
    </xf>
    <xf numFmtId="0" fontId="6" fillId="5" borderId="12" xfId="0" applyFont="1" applyFill="1" applyBorder="1" applyAlignment="1">
      <alignment horizontal="left" wrapText="1"/>
    </xf>
    <xf numFmtId="0" fontId="10" fillId="4" borderId="18" xfId="0" applyFont="1" applyFill="1" applyBorder="1" applyAlignment="1">
      <alignment horizontal="center" vertical="center" wrapText="1"/>
    </xf>
    <xf numFmtId="0" fontId="7" fillId="3" borderId="8" xfId="0" applyFont="1" applyFill="1" applyBorder="1" applyAlignment="1">
      <alignment horizontal="left"/>
    </xf>
    <xf numFmtId="0" fontId="7" fillId="3" borderId="16" xfId="0" applyFont="1" applyFill="1" applyBorder="1" applyAlignment="1">
      <alignment vertical="center"/>
    </xf>
    <xf numFmtId="0" fontId="6" fillId="0" borderId="9" xfId="0" applyFont="1" applyBorder="1" applyAlignment="1">
      <alignment horizontal="left" wrapText="1"/>
    </xf>
    <xf numFmtId="0" fontId="13" fillId="4" borderId="5" xfId="2" applyFont="1" applyFill="1" applyBorder="1" applyAlignment="1" applyProtection="1">
      <alignment vertical="center"/>
      <protection locked="0"/>
    </xf>
    <xf numFmtId="0" fontId="13" fillId="4" borderId="20" xfId="0" applyFont="1" applyFill="1" applyBorder="1" applyAlignment="1" applyProtection="1">
      <alignment horizontal="center" vertical="center" wrapText="1"/>
      <protection locked="0"/>
    </xf>
    <xf numFmtId="0" fontId="13" fillId="4" borderId="8" xfId="0" applyFont="1" applyFill="1" applyBorder="1" applyAlignment="1" applyProtection="1">
      <alignment horizontal="center" vertical="center" wrapText="1"/>
      <protection locked="0"/>
    </xf>
    <xf numFmtId="0" fontId="13" fillId="4" borderId="9" xfId="0" applyFont="1" applyFill="1" applyBorder="1" applyAlignment="1" applyProtection="1">
      <alignment horizontal="center" vertical="center" wrapText="1"/>
      <protection locked="0"/>
    </xf>
    <xf numFmtId="0" fontId="15" fillId="0" borderId="0" xfId="0" applyFont="1" applyProtection="1">
      <protection locked="0"/>
    </xf>
    <xf numFmtId="0" fontId="7" fillId="6" borderId="15" xfId="2" applyFont="1" applyFill="1" applyBorder="1" applyAlignment="1" applyProtection="1">
      <alignment vertical="center"/>
      <protection locked="0"/>
    </xf>
    <xf numFmtId="0" fontId="11" fillId="0" borderId="0" xfId="2" applyFont="1" applyAlignment="1" applyProtection="1">
      <alignment vertical="center"/>
      <protection locked="0"/>
    </xf>
    <xf numFmtId="0" fontId="11" fillId="0" borderId="0" xfId="0" applyFont="1" applyAlignment="1" applyProtection="1">
      <alignment wrapText="1"/>
      <protection locked="0"/>
    </xf>
    <xf numFmtId="0" fontId="16" fillId="0" borderId="8" xfId="0" applyFont="1" applyBorder="1" applyAlignment="1" applyProtection="1">
      <alignment horizontal="center" wrapText="1"/>
      <protection locked="0"/>
    </xf>
    <xf numFmtId="0" fontId="16" fillId="0" borderId="9" xfId="0" applyFont="1" applyBorder="1" applyAlignment="1" applyProtection="1">
      <alignment horizontal="center" wrapText="1"/>
      <protection locked="0"/>
    </xf>
    <xf numFmtId="0" fontId="10" fillId="4" borderId="20" xfId="0" applyFont="1" applyFill="1" applyBorder="1" applyAlignment="1" applyProtection="1">
      <alignment horizontal="center" vertical="center" wrapText="1"/>
      <protection locked="0"/>
    </xf>
    <xf numFmtId="0" fontId="10" fillId="4" borderId="8" xfId="0" applyFont="1" applyFill="1" applyBorder="1" applyAlignment="1" applyProtection="1">
      <alignment horizontal="center" vertical="center" wrapText="1"/>
      <protection locked="0"/>
    </xf>
    <xf numFmtId="0" fontId="10" fillId="4" borderId="9" xfId="0" applyFont="1" applyFill="1" applyBorder="1" applyAlignment="1" applyProtection="1">
      <alignment horizontal="center" vertical="center" wrapText="1"/>
      <protection locked="0"/>
    </xf>
    <xf numFmtId="0" fontId="7" fillId="3" borderId="10" xfId="0" applyFont="1" applyFill="1" applyBorder="1" applyAlignment="1" applyProtection="1">
      <alignment vertical="center" wrapText="1"/>
      <protection locked="0"/>
    </xf>
    <xf numFmtId="0" fontId="6" fillId="0" borderId="17" xfId="0" applyFont="1" applyBorder="1" applyAlignment="1" applyProtection="1">
      <alignment horizontal="left" wrapText="1"/>
      <protection locked="0"/>
    </xf>
    <xf numFmtId="0" fontId="6" fillId="0" borderId="13" xfId="0" applyFont="1" applyBorder="1" applyAlignment="1" applyProtection="1">
      <alignment wrapText="1"/>
      <protection locked="0"/>
    </xf>
    <xf numFmtId="0" fontId="7" fillId="0" borderId="0" xfId="0" applyFont="1" applyProtection="1">
      <protection locked="0"/>
    </xf>
    <xf numFmtId="0" fontId="6" fillId="0" borderId="17" xfId="0" applyFont="1" applyBorder="1" applyAlignment="1" applyProtection="1">
      <alignment vertical="center" wrapText="1"/>
      <protection locked="0"/>
    </xf>
    <xf numFmtId="0" fontId="18" fillId="3" borderId="0" xfId="0" applyFont="1" applyFill="1" applyAlignment="1" applyProtection="1">
      <alignment vertical="center"/>
      <protection locked="0"/>
    </xf>
    <xf numFmtId="0" fontId="6" fillId="3" borderId="0" xfId="0" applyFont="1" applyFill="1" applyAlignment="1" applyProtection="1">
      <alignment vertical="center" wrapText="1"/>
      <protection locked="0"/>
    </xf>
    <xf numFmtId="0" fontId="6" fillId="3" borderId="0" xfId="0" applyFont="1" applyFill="1" applyProtection="1">
      <protection locked="0"/>
    </xf>
    <xf numFmtId="0" fontId="18" fillId="0" borderId="0" xfId="0" applyFont="1" applyProtection="1">
      <protection locked="0"/>
    </xf>
    <xf numFmtId="0" fontId="9" fillId="0" borderId="0" xfId="0" applyFont="1"/>
    <xf numFmtId="0" fontId="11" fillId="0" borderId="0" xfId="0" applyFont="1" applyAlignment="1">
      <alignment wrapText="1"/>
    </xf>
    <xf numFmtId="0" fontId="6" fillId="0" borderId="1" xfId="0" applyFont="1" applyBorder="1" applyAlignment="1">
      <alignment horizontal="left" vertical="top" wrapText="1"/>
    </xf>
    <xf numFmtId="0" fontId="11" fillId="0" borderId="8" xfId="0" applyFont="1" applyBorder="1" applyAlignment="1">
      <alignment horizontal="left" vertical="center"/>
    </xf>
    <xf numFmtId="0" fontId="16" fillId="0" borderId="8" xfId="0" applyFont="1" applyBorder="1" applyAlignment="1">
      <alignment horizontal="center" wrapText="1"/>
    </xf>
    <xf numFmtId="0" fontId="7" fillId="0" borderId="10" xfId="0" applyFont="1" applyBorder="1" applyAlignment="1">
      <alignment vertical="center"/>
    </xf>
    <xf numFmtId="0" fontId="6" fillId="5" borderId="10" xfId="0" applyFont="1" applyFill="1" applyBorder="1" applyAlignment="1">
      <alignment wrapText="1"/>
    </xf>
    <xf numFmtId="0" fontId="7" fillId="0" borderId="13" xfId="0" applyFont="1" applyBorder="1" applyAlignment="1">
      <alignment horizontal="left" vertical="center"/>
    </xf>
    <xf numFmtId="0" fontId="6" fillId="0" borderId="14" xfId="0" applyFont="1" applyBorder="1" applyAlignment="1">
      <alignment wrapText="1"/>
    </xf>
    <xf numFmtId="0" fontId="6" fillId="0" borderId="13" xfId="0" applyFont="1" applyBorder="1" applyAlignment="1">
      <alignment wrapText="1"/>
    </xf>
    <xf numFmtId="0" fontId="13" fillId="4" borderId="0" xfId="2" applyFont="1" applyFill="1" applyAlignment="1" applyProtection="1">
      <alignment vertical="center"/>
      <protection locked="0"/>
    </xf>
    <xf numFmtId="0" fontId="12" fillId="8" borderId="1" xfId="0" applyFont="1" applyFill="1" applyBorder="1" applyAlignment="1" applyProtection="1">
      <alignment horizontal="left" vertical="center" wrapText="1"/>
      <protection locked="0"/>
    </xf>
    <xf numFmtId="0" fontId="10" fillId="14" borderId="0" xfId="0" applyFont="1" applyFill="1" applyAlignment="1" applyProtection="1">
      <alignment wrapText="1"/>
      <protection locked="0"/>
    </xf>
    <xf numFmtId="0" fontId="6" fillId="0" borderId="10" xfId="0" applyFont="1" applyBorder="1" applyAlignment="1" applyProtection="1">
      <alignment horizontal="left" vertical="center" wrapText="1"/>
      <protection locked="0"/>
    </xf>
    <xf numFmtId="0" fontId="12" fillId="0" borderId="0" xfId="0" applyFont="1" applyAlignment="1" applyProtection="1">
      <alignment horizontal="left" vertical="center"/>
      <protection locked="0"/>
    </xf>
    <xf numFmtId="0" fontId="8" fillId="0" borderId="0" xfId="1" applyFont="1" applyAlignment="1" applyProtection="1">
      <alignment horizontal="left" vertical="center"/>
      <protection locked="0"/>
    </xf>
    <xf numFmtId="0" fontId="10" fillId="4" borderId="15" xfId="0" applyFont="1" applyFill="1" applyBorder="1" applyAlignment="1" applyProtection="1">
      <alignment horizontal="left" vertical="center" wrapText="1"/>
      <protection locked="0"/>
    </xf>
    <xf numFmtId="0" fontId="10" fillId="4" borderId="10" xfId="0" applyFont="1" applyFill="1" applyBorder="1" applyAlignment="1" applyProtection="1">
      <alignment horizontal="left" vertical="top" wrapText="1"/>
      <protection locked="0"/>
    </xf>
    <xf numFmtId="0" fontId="6" fillId="0" borderId="0" xfId="0" applyFont="1" applyAlignment="1" applyProtection="1">
      <alignment vertical="center" wrapText="1"/>
      <protection locked="0"/>
    </xf>
    <xf numFmtId="0" fontId="6" fillId="0" borderId="0" xfId="0" applyFont="1" applyAlignment="1" applyProtection="1">
      <alignment vertical="top"/>
      <protection locked="0"/>
    </xf>
    <xf numFmtId="0" fontId="25" fillId="0" borderId="0" xfId="0" applyFont="1" applyProtection="1">
      <protection locked="0"/>
    </xf>
    <xf numFmtId="0" fontId="26" fillId="0" borderId="0" xfId="0" applyFont="1" applyProtection="1">
      <protection locked="0"/>
    </xf>
    <xf numFmtId="0" fontId="26" fillId="0" borderId="0" xfId="0" applyFont="1" applyAlignment="1" applyProtection="1">
      <alignment wrapText="1"/>
      <protection locked="0"/>
    </xf>
    <xf numFmtId="0" fontId="6" fillId="0" borderId="1" xfId="0" applyFont="1" applyBorder="1" applyAlignment="1">
      <alignment horizontal="left" vertical="center" wrapText="1"/>
    </xf>
    <xf numFmtId="0" fontId="6" fillId="0" borderId="0" xfId="0" applyFont="1" applyAlignment="1">
      <alignment horizontal="left" vertical="center" wrapText="1"/>
    </xf>
    <xf numFmtId="0" fontId="7" fillId="0" borderId="9" xfId="0" applyFont="1" applyBorder="1" applyAlignment="1">
      <alignment vertical="top" wrapText="1"/>
    </xf>
    <xf numFmtId="0" fontId="10" fillId="4" borderId="16" xfId="0" applyFont="1" applyFill="1" applyBorder="1" applyAlignment="1">
      <alignment horizontal="left" vertical="center"/>
    </xf>
    <xf numFmtId="0" fontId="10" fillId="4" borderId="0" xfId="0" applyFont="1" applyFill="1" applyAlignment="1">
      <alignment horizontal="left" vertical="center" wrapText="1"/>
    </xf>
    <xf numFmtId="0" fontId="6" fillId="5" borderId="9" xfId="0" applyFont="1" applyFill="1" applyBorder="1" applyAlignment="1">
      <alignment horizontal="left" wrapText="1"/>
    </xf>
    <xf numFmtId="0" fontId="7" fillId="0" borderId="17" xfId="0" applyFont="1" applyBorder="1" applyAlignment="1">
      <alignment vertical="center"/>
    </xf>
    <xf numFmtId="0" fontId="6" fillId="0" borderId="22" xfId="0" applyFont="1" applyBorder="1" applyAlignment="1">
      <alignment horizontal="left" wrapText="1"/>
    </xf>
    <xf numFmtId="0" fontId="7" fillId="0" borderId="13" xfId="0" applyFont="1" applyBorder="1" applyAlignment="1">
      <alignment vertical="center"/>
    </xf>
    <xf numFmtId="0" fontId="7" fillId="0" borderId="23" xfId="0" applyFont="1" applyBorder="1" applyAlignment="1">
      <alignment vertical="center" wrapText="1"/>
    </xf>
    <xf numFmtId="0" fontId="6" fillId="0" borderId="24" xfId="0" applyFont="1" applyBorder="1" applyAlignment="1">
      <alignment horizontal="left" wrapText="1"/>
    </xf>
    <xf numFmtId="0" fontId="6" fillId="0" borderId="14" xfId="0" applyFont="1" applyBorder="1" applyAlignment="1">
      <alignment horizontal="left" wrapText="1"/>
    </xf>
    <xf numFmtId="14" fontId="6" fillId="5" borderId="9" xfId="0" applyNumberFormat="1" applyFont="1" applyFill="1" applyBorder="1" applyAlignment="1">
      <alignment horizontal="left" wrapText="1"/>
    </xf>
    <xf numFmtId="164" fontId="6" fillId="5" borderId="12" xfId="0" applyNumberFormat="1" applyFont="1" applyFill="1" applyBorder="1" applyAlignment="1">
      <alignment horizontal="left" wrapText="1"/>
    </xf>
    <xf numFmtId="0" fontId="6" fillId="5" borderId="6" xfId="0" applyFont="1" applyFill="1" applyBorder="1" applyAlignment="1">
      <alignment horizontal="left" wrapText="1"/>
    </xf>
    <xf numFmtId="0" fontId="7" fillId="0" borderId="0" xfId="0" applyFont="1" applyAlignment="1">
      <alignment vertical="center" wrapText="1"/>
    </xf>
    <xf numFmtId="0" fontId="6" fillId="0" borderId="0" xfId="0" applyFont="1" applyAlignment="1">
      <alignment vertical="top"/>
    </xf>
    <xf numFmtId="0" fontId="21" fillId="0" borderId="0" xfId="0" applyFont="1" applyAlignment="1">
      <alignment horizontal="left" vertical="center"/>
    </xf>
    <xf numFmtId="0" fontId="10" fillId="4" borderId="10" xfId="0" applyFont="1" applyFill="1" applyBorder="1" applyAlignment="1">
      <alignment horizontal="left" vertical="center" wrapText="1"/>
    </xf>
    <xf numFmtId="0" fontId="10" fillId="4" borderId="20"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22" fillId="0" borderId="7" xfId="0" applyFont="1" applyBorder="1"/>
    <xf numFmtId="0" fontId="9" fillId="0" borderId="9" xfId="0" applyFont="1" applyBorder="1"/>
    <xf numFmtId="0" fontId="6" fillId="0" borderId="8" xfId="0" applyFont="1" applyBorder="1"/>
    <xf numFmtId="0" fontId="6" fillId="3" borderId="20" xfId="0" applyFont="1" applyFill="1" applyBorder="1" applyAlignment="1">
      <alignment wrapText="1"/>
    </xf>
    <xf numFmtId="0" fontId="6" fillId="3" borderId="10" xfId="0" applyFont="1" applyFill="1" applyBorder="1" applyAlignment="1">
      <alignment wrapText="1"/>
    </xf>
    <xf numFmtId="0" fontId="23" fillId="0" borderId="7" xfId="0" applyFont="1" applyBorder="1" applyAlignment="1">
      <alignment vertical="center" wrapText="1"/>
    </xf>
    <xf numFmtId="0" fontId="6" fillId="5" borderId="20" xfId="0" applyFont="1" applyFill="1" applyBorder="1" applyAlignment="1">
      <alignment horizontal="left" wrapText="1"/>
    </xf>
    <xf numFmtId="0" fontId="6" fillId="5" borderId="10" xfId="0" applyFont="1" applyFill="1" applyBorder="1" applyAlignment="1">
      <alignment horizontal="left" wrapText="1"/>
    </xf>
    <xf numFmtId="164" fontId="6" fillId="5" borderId="20" xfId="0" applyNumberFormat="1" applyFont="1" applyFill="1" applyBorder="1" applyAlignment="1">
      <alignment horizontal="left" wrapText="1"/>
    </xf>
    <xf numFmtId="164" fontId="6" fillId="5" borderId="10" xfId="0" applyNumberFormat="1" applyFont="1" applyFill="1" applyBorder="1" applyAlignment="1">
      <alignment horizontal="left" wrapText="1"/>
    </xf>
    <xf numFmtId="0" fontId="7" fillId="6" borderId="25" xfId="0" applyFont="1" applyFill="1" applyBorder="1" applyAlignment="1">
      <alignment vertical="center"/>
    </xf>
    <xf numFmtId="0" fontId="7" fillId="6" borderId="25" xfId="0" applyFont="1" applyFill="1" applyBorder="1" applyAlignment="1">
      <alignment vertical="center" wrapText="1"/>
    </xf>
    <xf numFmtId="0" fontId="7" fillId="6" borderId="26" xfId="0" applyFont="1" applyFill="1" applyBorder="1" applyAlignment="1">
      <alignment vertical="center" wrapText="1"/>
    </xf>
    <xf numFmtId="14" fontId="6" fillId="6" borderId="27" xfId="0" applyNumberFormat="1" applyFont="1" applyFill="1" applyBorder="1"/>
    <xf numFmtId="14" fontId="6" fillId="6" borderId="10" xfId="0" applyNumberFormat="1" applyFont="1" applyFill="1" applyBorder="1"/>
    <xf numFmtId="0" fontId="22" fillId="0" borderId="0" xfId="0" applyFont="1" applyAlignment="1">
      <alignment horizontal="left" indent="2"/>
    </xf>
    <xf numFmtId="0" fontId="6" fillId="0" borderId="28" xfId="0" applyFont="1" applyBorder="1" applyAlignment="1">
      <alignment wrapText="1"/>
    </xf>
    <xf numFmtId="0" fontId="6" fillId="0" borderId="10" xfId="0" applyFont="1" applyBorder="1" applyAlignment="1">
      <alignment wrapText="1"/>
    </xf>
    <xf numFmtId="0" fontId="24" fillId="0" borderId="7" xfId="0" applyFont="1" applyBorder="1" applyAlignment="1">
      <alignment vertical="center" wrapText="1"/>
    </xf>
    <xf numFmtId="0" fontId="10" fillId="14" borderId="0" xfId="0" applyFont="1" applyFill="1" applyAlignment="1">
      <alignment wrapText="1"/>
    </xf>
    <xf numFmtId="0" fontId="17" fillId="7" borderId="12" xfId="0" applyFont="1" applyFill="1" applyBorder="1" applyAlignment="1">
      <alignment horizontal="left" wrapText="1"/>
    </xf>
    <xf numFmtId="0" fontId="29" fillId="5" borderId="0" xfId="0" applyFont="1" applyFill="1" applyAlignment="1">
      <alignment wrapText="1"/>
    </xf>
    <xf numFmtId="0" fontId="21" fillId="6" borderId="1" xfId="0" applyFont="1" applyFill="1" applyBorder="1" applyAlignment="1" applyProtection="1">
      <alignment horizontal="left" vertical="center" wrapText="1"/>
      <protection locked="0"/>
    </xf>
    <xf numFmtId="0" fontId="29" fillId="10" borderId="0" xfId="0" applyFont="1" applyFill="1" applyAlignment="1" applyProtection="1">
      <alignment wrapText="1"/>
      <protection locked="0"/>
    </xf>
    <xf numFmtId="0" fontId="19" fillId="4" borderId="0" xfId="0" applyFont="1" applyFill="1"/>
    <xf numFmtId="0" fontId="20" fillId="4" borderId="0" xfId="0" applyFont="1" applyFill="1"/>
    <xf numFmtId="0" fontId="15" fillId="0" borderId="0" xfId="0" applyFont="1"/>
    <xf numFmtId="0" fontId="25" fillId="0" borderId="0" xfId="0" applyFont="1"/>
    <xf numFmtId="0" fontId="26" fillId="0" borderId="0" xfId="0" applyFont="1"/>
    <xf numFmtId="0" fontId="26" fillId="0" borderId="0" xfId="0" applyFont="1" applyAlignment="1">
      <alignment wrapText="1"/>
    </xf>
    <xf numFmtId="0" fontId="6" fillId="5" borderId="12" xfId="0" applyFont="1" applyFill="1" applyBorder="1" applyAlignment="1">
      <alignment wrapText="1"/>
    </xf>
    <xf numFmtId="0" fontId="7" fillId="0" borderId="0" xfId="0" applyFont="1" applyAlignment="1">
      <alignment vertical="top" wrapText="1"/>
    </xf>
    <xf numFmtId="0" fontId="10" fillId="4" borderId="8" xfId="0" applyFont="1" applyFill="1" applyBorder="1" applyAlignment="1">
      <alignment horizontal="left" vertical="center" wrapText="1"/>
    </xf>
    <xf numFmtId="0" fontId="7" fillId="0" borderId="8" xfId="0" applyFont="1" applyBorder="1" applyAlignment="1">
      <alignment vertical="center" wrapText="1"/>
    </xf>
    <xf numFmtId="0" fontId="7" fillId="0" borderId="29" xfId="0" applyFont="1" applyBorder="1" applyAlignment="1">
      <alignment horizontal="left" wrapText="1"/>
    </xf>
    <xf numFmtId="0" fontId="7" fillId="0" borderId="30" xfId="0" applyFont="1" applyBorder="1" applyAlignment="1">
      <alignment vertical="center" wrapText="1"/>
    </xf>
    <xf numFmtId="0" fontId="6" fillId="10" borderId="12" xfId="0" applyFont="1" applyFill="1" applyBorder="1" applyAlignment="1">
      <alignment horizontal="left" wrapText="1"/>
    </xf>
    <xf numFmtId="0" fontId="7" fillId="0" borderId="5" xfId="0" applyFont="1" applyBorder="1" applyAlignment="1">
      <alignment vertical="center" wrapText="1"/>
    </xf>
    <xf numFmtId="0" fontId="6" fillId="10" borderId="14" xfId="0" applyFont="1" applyFill="1" applyBorder="1" applyAlignment="1">
      <alignment horizontal="left" wrapText="1"/>
    </xf>
    <xf numFmtId="0" fontId="7" fillId="6" borderId="31" xfId="0" applyFont="1" applyFill="1" applyBorder="1" applyAlignment="1">
      <alignment vertical="center" wrapText="1"/>
    </xf>
    <xf numFmtId="0" fontId="1" fillId="0" borderId="0" xfId="1" applyProtection="1"/>
    <xf numFmtId="0" fontId="6" fillId="3" borderId="0" xfId="0" applyFont="1" applyFill="1"/>
    <xf numFmtId="0" fontId="6" fillId="10" borderId="24" xfId="0" applyFont="1" applyFill="1" applyBorder="1" applyAlignment="1">
      <alignment horizontal="left" wrapText="1"/>
    </xf>
    <xf numFmtId="164" fontId="6" fillId="10" borderId="12" xfId="0" applyNumberFormat="1" applyFont="1" applyFill="1" applyBorder="1" applyAlignment="1">
      <alignment horizontal="left" wrapText="1"/>
    </xf>
    <xf numFmtId="0" fontId="13" fillId="4" borderId="0" xfId="0" applyFont="1" applyFill="1" applyAlignment="1">
      <alignment horizontal="center" vertical="center" wrapText="1"/>
    </xf>
    <xf numFmtId="0" fontId="6" fillId="0" borderId="9" xfId="0" applyFont="1" applyBorder="1" applyAlignment="1">
      <alignment horizontal="left" vertical="center" wrapText="1"/>
    </xf>
    <xf numFmtId="0" fontId="11" fillId="0" borderId="0" xfId="0" applyFont="1" applyAlignment="1">
      <alignment horizontal="left" vertical="center"/>
    </xf>
    <xf numFmtId="0" fontId="16" fillId="0" borderId="0" xfId="0" applyFont="1" applyAlignment="1">
      <alignment horizontal="center" wrapText="1"/>
    </xf>
    <xf numFmtId="0" fontId="27" fillId="11" borderId="16" xfId="0" applyFont="1" applyFill="1" applyBorder="1"/>
    <xf numFmtId="164" fontId="6" fillId="5" borderId="12" xfId="0" applyNumberFormat="1" applyFont="1" applyFill="1" applyBorder="1" applyAlignment="1">
      <alignment wrapText="1"/>
    </xf>
    <xf numFmtId="164" fontId="6" fillId="5" borderId="10" xfId="0" applyNumberFormat="1" applyFont="1" applyFill="1" applyBorder="1" applyAlignment="1">
      <alignment wrapText="1"/>
    </xf>
    <xf numFmtId="0" fontId="21" fillId="8" borderId="1" xfId="0" applyFont="1" applyFill="1" applyBorder="1" applyAlignment="1" applyProtection="1">
      <alignment horizontal="left" vertical="center" wrapText="1"/>
      <protection locked="0"/>
    </xf>
    <xf numFmtId="16" fontId="6" fillId="0" borderId="0" xfId="0" applyNumberFormat="1" applyFont="1" applyProtection="1">
      <protection locked="0"/>
    </xf>
    <xf numFmtId="0" fontId="31" fillId="0" borderId="0" xfId="0" applyFont="1" applyProtection="1">
      <protection locked="0"/>
    </xf>
    <xf numFmtId="0" fontId="6" fillId="0" borderId="0" xfId="0" applyFont="1" applyAlignment="1" applyProtection="1">
      <alignment horizontal="left" vertical="center" wrapText="1"/>
      <protection locked="0"/>
    </xf>
    <xf numFmtId="0" fontId="21" fillId="0" borderId="0" xfId="0" applyFont="1" applyProtection="1">
      <protection locked="0"/>
    </xf>
    <xf numFmtId="0" fontId="27" fillId="11" borderId="0" xfId="0" applyFont="1" applyFill="1" applyAlignment="1" applyProtection="1">
      <alignment wrapText="1"/>
      <protection locked="0"/>
    </xf>
    <xf numFmtId="0" fontId="27" fillId="11" borderId="10" xfId="0" applyFont="1" applyFill="1" applyBorder="1" applyAlignment="1" applyProtection="1">
      <alignment wrapText="1"/>
      <protection locked="0"/>
    </xf>
    <xf numFmtId="0" fontId="12" fillId="12" borderId="12" xfId="0" applyFont="1" applyFill="1" applyBorder="1" applyAlignment="1" applyProtection="1">
      <alignment wrapText="1"/>
      <protection locked="0"/>
    </xf>
    <xf numFmtId="0" fontId="12" fillId="12" borderId="9" xfId="0" applyFont="1" applyFill="1" applyBorder="1" applyAlignment="1" applyProtection="1">
      <alignment wrapText="1"/>
      <protection locked="0"/>
    </xf>
    <xf numFmtId="0" fontId="17" fillId="13" borderId="14" xfId="0" applyFont="1" applyFill="1" applyBorder="1" applyAlignment="1" applyProtection="1">
      <alignment wrapText="1"/>
      <protection locked="0"/>
    </xf>
    <xf numFmtId="0" fontId="17" fillId="13" borderId="6" xfId="0" applyFont="1" applyFill="1" applyBorder="1" applyAlignment="1" applyProtection="1">
      <alignment wrapText="1"/>
      <protection locked="0"/>
    </xf>
    <xf numFmtId="0" fontId="7" fillId="0" borderId="10" xfId="0" applyFont="1" applyBorder="1" applyProtection="1">
      <protection locked="0"/>
    </xf>
    <xf numFmtId="0" fontId="17" fillId="0" borderId="9" xfId="0" applyFont="1" applyBorder="1" applyAlignment="1" applyProtection="1">
      <alignment wrapText="1"/>
      <protection locked="0"/>
    </xf>
    <xf numFmtId="0" fontId="7" fillId="0" borderId="9" xfId="0" applyFont="1" applyBorder="1" applyAlignment="1" applyProtection="1">
      <alignment wrapText="1"/>
      <protection locked="0"/>
    </xf>
    <xf numFmtId="0" fontId="7" fillId="0" borderId="6" xfId="0" applyFont="1" applyBorder="1" applyAlignment="1" applyProtection="1">
      <alignment wrapText="1"/>
      <protection locked="0"/>
    </xf>
    <xf numFmtId="0" fontId="13" fillId="4" borderId="6" xfId="2" applyFont="1" applyFill="1" applyBorder="1" applyAlignment="1" applyProtection="1">
      <alignment vertical="center"/>
    </xf>
    <xf numFmtId="0" fontId="13" fillId="4" borderId="19" xfId="2" applyFont="1" applyFill="1" applyBorder="1" applyAlignment="1" applyProtection="1">
      <alignment vertical="center"/>
    </xf>
    <xf numFmtId="0" fontId="14" fillId="4" borderId="0" xfId="0" applyFont="1" applyFill="1"/>
    <xf numFmtId="0" fontId="6" fillId="3" borderId="17" xfId="0" applyFont="1" applyFill="1" applyBorder="1" applyAlignment="1" applyProtection="1">
      <alignment horizontal="left" wrapText="1"/>
      <protection locked="0"/>
    </xf>
    <xf numFmtId="0" fontId="6" fillId="0" borderId="18" xfId="0" applyFont="1" applyBorder="1" applyAlignment="1" applyProtection="1">
      <alignment horizontal="left" wrapText="1"/>
      <protection locked="0"/>
    </xf>
    <xf numFmtId="0" fontId="10" fillId="4" borderId="9" xfId="0" applyFont="1" applyFill="1" applyBorder="1" applyAlignment="1" applyProtection="1">
      <alignment horizontal="left" vertical="top" wrapText="1"/>
      <protection locked="0"/>
    </xf>
    <xf numFmtId="0" fontId="7" fillId="0" borderId="21" xfId="0" applyFont="1" applyBorder="1" applyAlignment="1" applyProtection="1">
      <alignment horizontal="left" wrapText="1"/>
      <protection locked="0"/>
    </xf>
    <xf numFmtId="0" fontId="7" fillId="0" borderId="23" xfId="0" applyFont="1" applyBorder="1" applyAlignment="1" applyProtection="1">
      <alignment vertical="center" wrapText="1"/>
      <protection locked="0"/>
    </xf>
    <xf numFmtId="0" fontId="21" fillId="0" borderId="0" xfId="0" applyFont="1" applyAlignment="1" applyProtection="1">
      <alignment horizontal="left" vertical="center"/>
      <protection locked="0"/>
    </xf>
    <xf numFmtId="0" fontId="1" fillId="0" borderId="0" xfId="1" applyFill="1" applyProtection="1">
      <protection locked="0"/>
    </xf>
    <xf numFmtId="0" fontId="8" fillId="0" borderId="0" xfId="1" applyFont="1" applyFill="1" applyAlignment="1" applyProtection="1">
      <protection locked="0"/>
    </xf>
    <xf numFmtId="0" fontId="10" fillId="4" borderId="10" xfId="0" applyFont="1" applyFill="1" applyBorder="1" applyAlignment="1" applyProtection="1">
      <alignment horizontal="left" vertical="center" wrapText="1"/>
      <protection locked="0"/>
    </xf>
    <xf numFmtId="0" fontId="22" fillId="0" borderId="8" xfId="0" applyFont="1" applyBorder="1" applyAlignment="1" applyProtection="1">
      <alignment horizontal="left" indent="2"/>
      <protection locked="0"/>
    </xf>
    <xf numFmtId="0" fontId="23" fillId="0" borderId="7" xfId="0" applyFont="1" applyBorder="1" applyAlignment="1" applyProtection="1">
      <alignment vertical="center" wrapText="1"/>
      <protection locked="0"/>
    </xf>
    <xf numFmtId="0" fontId="6" fillId="3" borderId="20" xfId="0" applyFont="1" applyFill="1" applyBorder="1" applyAlignment="1" applyProtection="1">
      <alignment wrapText="1"/>
      <protection locked="0"/>
    </xf>
    <xf numFmtId="0" fontId="6" fillId="3" borderId="10" xfId="0" applyFont="1" applyFill="1" applyBorder="1" applyAlignment="1" applyProtection="1">
      <alignment wrapText="1"/>
      <protection locked="0"/>
    </xf>
    <xf numFmtId="0" fontId="22" fillId="0" borderId="0" xfId="0" applyFont="1" applyAlignment="1" applyProtection="1">
      <alignment horizontal="left" indent="2"/>
      <protection locked="0"/>
    </xf>
    <xf numFmtId="0" fontId="7" fillId="0" borderId="8" xfId="0" applyFont="1" applyBorder="1" applyAlignment="1" applyProtection="1">
      <alignment vertical="center" wrapText="1"/>
      <protection locked="0"/>
    </xf>
    <xf numFmtId="0" fontId="6" fillId="10" borderId="14" xfId="0" applyFont="1" applyFill="1" applyBorder="1" applyAlignment="1" applyProtection="1">
      <alignment horizontal="left" wrapText="1"/>
      <protection locked="0"/>
    </xf>
    <xf numFmtId="0" fontId="6" fillId="0" borderId="7" xfId="0" applyFont="1" applyBorder="1" applyAlignment="1" applyProtection="1">
      <alignment horizontal="left" vertical="center" wrapText="1"/>
      <protection locked="0"/>
    </xf>
    <xf numFmtId="0" fontId="6" fillId="0" borderId="8" xfId="0"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7" fillId="0" borderId="8"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8" fillId="0" borderId="4" xfId="1" applyFont="1" applyBorder="1" applyAlignment="1" applyProtection="1">
      <alignment horizontal="left" vertical="center" wrapText="1"/>
      <protection locked="0"/>
    </xf>
    <xf numFmtId="0" fontId="8" fillId="0" borderId="6" xfId="1"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7" fillId="3" borderId="3" xfId="0" applyFont="1" applyFill="1" applyBorder="1" applyAlignment="1" applyProtection="1">
      <alignment horizontal="left" vertical="center" wrapText="1"/>
      <protection locked="0"/>
    </xf>
    <xf numFmtId="0" fontId="7" fillId="3" borderId="1" xfId="0" applyFont="1" applyFill="1" applyBorder="1" applyAlignment="1" applyProtection="1">
      <alignment horizontal="left" vertical="center" wrapText="1"/>
      <protection locked="0"/>
    </xf>
    <xf numFmtId="0" fontId="7" fillId="3" borderId="2" xfId="0" applyFont="1" applyFill="1" applyBorder="1" applyAlignment="1" applyProtection="1">
      <alignment horizontal="left" vertical="center" wrapText="1"/>
      <protection locked="0"/>
    </xf>
    <xf numFmtId="0" fontId="8" fillId="3" borderId="4" xfId="1" applyFont="1" applyFill="1" applyBorder="1" applyAlignment="1" applyProtection="1">
      <alignment horizontal="left" vertical="top" wrapText="1"/>
      <protection locked="0"/>
    </xf>
    <xf numFmtId="0" fontId="8" fillId="3" borderId="5" xfId="1" applyFont="1" applyFill="1" applyBorder="1" applyAlignment="1" applyProtection="1">
      <alignment horizontal="left" vertical="top" wrapText="1"/>
      <protection locked="0"/>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0" borderId="8"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10" xfId="0" applyFont="1" applyBorder="1" applyAlignment="1" applyProtection="1">
      <alignment horizontal="left" vertical="center" wrapText="1"/>
      <protection locked="0"/>
    </xf>
    <xf numFmtId="0" fontId="10" fillId="6" borderId="12" xfId="0" applyFont="1" applyFill="1" applyBorder="1" applyAlignment="1" applyProtection="1">
      <alignment vertical="center" wrapText="1"/>
      <protection locked="0"/>
    </xf>
    <xf numFmtId="0" fontId="10" fillId="6" borderId="10" xfId="0" applyFont="1" applyFill="1" applyBorder="1" applyAlignment="1" applyProtection="1">
      <alignment vertical="center" wrapText="1"/>
      <protection locked="0"/>
    </xf>
    <xf numFmtId="0" fontId="12" fillId="0" borderId="3"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13" fillId="4" borderId="0" xfId="2" applyFont="1" applyFill="1" applyAlignment="1" applyProtection="1">
      <alignment horizontal="left" vertical="center"/>
    </xf>
    <xf numFmtId="0" fontId="6" fillId="0" borderId="7" xfId="0" applyFont="1" applyBorder="1" applyAlignment="1" applyProtection="1">
      <alignment horizontal="left" wrapText="1"/>
      <protection locked="0"/>
    </xf>
    <xf numFmtId="0" fontId="6" fillId="0" borderId="8" xfId="0" applyFont="1" applyBorder="1" applyAlignment="1" applyProtection="1">
      <alignment horizontal="left" wrapText="1"/>
      <protection locked="0"/>
    </xf>
    <xf numFmtId="0" fontId="8" fillId="0" borderId="8" xfId="1" applyFont="1" applyBorder="1" applyAlignment="1" applyProtection="1">
      <alignment horizontal="left" vertical="center" wrapText="1"/>
      <protection locked="0"/>
    </xf>
    <xf numFmtId="0" fontId="8" fillId="0" borderId="9" xfId="1" applyFont="1" applyBorder="1" applyAlignment="1" applyProtection="1">
      <alignment horizontal="left" vertical="center" wrapText="1"/>
      <protection locked="0"/>
    </xf>
    <xf numFmtId="0" fontId="8" fillId="0" borderId="0" xfId="1" applyFont="1" applyProtection="1">
      <protection locked="0"/>
    </xf>
    <xf numFmtId="0" fontId="7" fillId="6" borderId="25" xfId="0" applyFont="1" applyFill="1" applyBorder="1" applyAlignment="1" applyProtection="1">
      <alignment vertical="center"/>
      <protection locked="0"/>
    </xf>
    <xf numFmtId="0" fontId="7" fillId="6" borderId="25" xfId="0" applyFont="1" applyFill="1" applyBorder="1" applyAlignment="1" applyProtection="1">
      <alignment vertical="center" wrapText="1"/>
      <protection locked="0"/>
    </xf>
    <xf numFmtId="0" fontId="7" fillId="6" borderId="26" xfId="0" applyFont="1" applyFill="1" applyBorder="1" applyAlignment="1" applyProtection="1">
      <alignment vertical="center" wrapText="1"/>
      <protection locked="0"/>
    </xf>
    <xf numFmtId="0" fontId="13" fillId="4" borderId="0" xfId="2" applyFont="1" applyFill="1" applyAlignment="1" applyProtection="1">
      <alignment horizontal="center" vertical="center"/>
      <protection locked="0"/>
    </xf>
    <xf numFmtId="0" fontId="13" fillId="4" borderId="0" xfId="0" applyFont="1" applyFill="1" applyAlignment="1" applyProtection="1">
      <alignment horizontal="center" vertical="center" wrapText="1"/>
      <protection locked="0"/>
    </xf>
    <xf numFmtId="0" fontId="6" fillId="0" borderId="10" xfId="0" applyFont="1" applyBorder="1" applyProtection="1">
      <protection locked="0"/>
    </xf>
    <xf numFmtId="0" fontId="6" fillId="0" borderId="10" xfId="0" applyFont="1" applyBorder="1" applyAlignment="1" applyProtection="1">
      <alignment wrapText="1"/>
      <protection locked="0"/>
    </xf>
    <xf numFmtId="0" fontId="6" fillId="3" borderId="18" xfId="0" applyFont="1" applyFill="1" applyBorder="1" applyAlignment="1" applyProtection="1">
      <alignment vertical="center" wrapText="1"/>
      <protection locked="0"/>
    </xf>
    <xf numFmtId="0" fontId="6" fillId="3" borderId="17" xfId="0" applyFont="1" applyFill="1" applyBorder="1" applyAlignment="1" applyProtection="1">
      <alignment vertical="center" wrapText="1"/>
      <protection locked="0"/>
    </xf>
  </cellXfs>
  <cellStyles count="3">
    <cellStyle name="Heading 2 2" xfId="2" xr:uid="{8631D715-91D8-4119-87D1-60F1C37A1C13}"/>
    <cellStyle name="Hyperlink" xfId="1" builtinId="8"/>
    <cellStyle name="Normal" xfId="0" builtinId="0"/>
  </cellStyles>
  <dxfs count="137">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cadhcs.sharepoint.com/teams/OOC-11151915bMonitoringCall/Shared%20Documents/1915(b)%20Shared%20Documents/2026_NAAAR%20(2025%20data)/MCQMD_Submission/2026_DHCS_MC_NAAAR_1_AHF%20to%20CHPIV.xlsx" TargetMode="External"/><Relationship Id="rId1" Type="http://schemas.openxmlformats.org/officeDocument/2006/relationships/externalLinkPath" Target="https://cadhcs.sharepoint.com/teams/OOC-11151915bMonitoringCall/Shared%20Documents/1915(b)%20Shared%20Documents/2026_NAAAR%20(2025%20data)/MCQMD_Submission/2026_DHCS_MC_NAAAR_1_AHF%20to%20CHPIV.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cadhcs.sharepoint.com/teams/OOC-11151915bMonitoringCall/Shared%20Documents/1915(b)%20Shared%20Documents/2026_NAAAR%20(2025%20data)/MCQMD_Submission/2026_CMS_NAAAR_2_CCHP%20to%20Molina_MCQMD.xlsx" TargetMode="External"/><Relationship Id="rId1" Type="http://schemas.openxmlformats.org/officeDocument/2006/relationships/externalLinkPath" Target="https://cadhcs.sharepoint.com/teams/OOC-11151915bMonitoringCall/Shared%20Documents/1915(b)%20Shared%20Documents/2026_NAAAR%20(2025%20data)/MCQMD_Submission/2026_CMS_NAAAR_2_CCHP%20to%20Molina_MCQMD.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cadhcs.sharepoint.com/teams/OOC-11151915bMonitoringCall/Shared%20Documents/1915(b)%20Shared%20Documents/2026_NAAAR%20(2025%20data)/MCQMD_Submission/2026_CMS_NAAAR_3_Partnership%20to%20SCFHP_MCQMD.xlsx" TargetMode="External"/><Relationship Id="rId1" Type="http://schemas.openxmlformats.org/officeDocument/2006/relationships/externalLinkPath" Target="https://cadhcs.sharepoint.com/teams/OOC-11151915bMonitoringCall/Shared%20Documents/1915(b)%20Shared%20Documents/2026_NAAAR%20(2025%20data)/MCQMD_Submission/2026_CMS_NAAAR_3_Partnership%20to%20SCFHP_MCQM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here"/>
      <sheetName val="Instructions"/>
      <sheetName val="I_State and program information"/>
      <sheetName val="II_Program-level standards"/>
      <sheetName val="III_Plan comp 438.68 {Plan 1}"/>
      <sheetName val="III_Plan comp 438.68 {Plan 2}"/>
      <sheetName val="III_Plan comp 438.68 {Plan 3}"/>
      <sheetName val="III_Plan comp 438.68 {Plan 4}"/>
      <sheetName val="III_Plan comp 438.68 {Plan 5}"/>
      <sheetName val="III_Plan comp 438.68 {Plan 6}"/>
      <sheetName val="III_Plan comp 438.68 {Plan 7}"/>
      <sheetName val="III_Plan comp 438.68 {Plan 8}"/>
      <sheetName val="III_Plan comp 438.68 {Plan 9}"/>
      <sheetName val="III_Plan comp 438.68 {Plan 10}"/>
      <sheetName val="III_Plan comp 438.206 All plans"/>
      <sheetName val="Set Values"/>
    </sheetNames>
    <sheetDataSet>
      <sheetData sheetId="0"/>
      <sheetData sheetId="1"/>
      <sheetData sheetId="2"/>
      <sheetData sheetId="3">
        <row r="7">
          <cell r="E7" t="str">
            <v>Specialist</v>
          </cell>
          <cell r="F7" t="str">
            <v>Primary care</v>
          </cell>
          <cell r="G7" t="str">
            <v>Mental health</v>
          </cell>
          <cell r="H7" t="str">
            <v>Primary care</v>
          </cell>
          <cell r="I7" t="str">
            <v>Specialist</v>
          </cell>
          <cell r="J7" t="str">
            <v>Specialist</v>
          </cell>
          <cell r="K7" t="str">
            <v>Specialist</v>
          </cell>
          <cell r="L7" t="str">
            <v>Specialist</v>
          </cell>
          <cell r="M7" t="str">
            <v>OB/GYN</v>
          </cell>
          <cell r="N7" t="str">
            <v>OB/GYN</v>
          </cell>
          <cell r="O7" t="str">
            <v>OB/GYN</v>
          </cell>
          <cell r="P7" t="str">
            <v>OB/GYN</v>
          </cell>
          <cell r="Q7" t="str">
            <v>OB/GYN</v>
          </cell>
          <cell r="R7" t="str">
            <v>Hospital</v>
          </cell>
          <cell r="S7" t="str">
            <v>Mental health</v>
          </cell>
          <cell r="T7" t="str">
            <v>Mental health</v>
          </cell>
          <cell r="U7" t="str">
            <v>Mental health</v>
          </cell>
          <cell r="V7" t="str">
            <v>Mental health</v>
          </cell>
          <cell r="W7" t="str">
            <v>Specialist</v>
          </cell>
          <cell r="X7" t="str">
            <v>Specialist</v>
          </cell>
          <cell r="Y7" t="str">
            <v>Primary care</v>
          </cell>
          <cell r="Z7" t="str">
            <v>Specialist</v>
          </cell>
          <cell r="AA7" t="str">
            <v>OB/GYN</v>
          </cell>
          <cell r="AB7" t="str">
            <v>OB/GYN</v>
          </cell>
          <cell r="AC7" t="str">
            <v>Mental health</v>
          </cell>
          <cell r="AD7"/>
          <cell r="AE7" t="str">
            <v>LTSS</v>
          </cell>
          <cell r="AF7" t="str">
            <v>LTSS</v>
          </cell>
          <cell r="AG7" t="str">
            <v>LTSS</v>
          </cell>
          <cell r="AH7" t="str">
            <v>LTSS</v>
          </cell>
          <cell r="AI7" t="str">
            <v>LTSS</v>
          </cell>
          <cell r="AJ7" t="str">
            <v>LTSS</v>
          </cell>
          <cell r="AK7" t="str">
            <v>LTSS</v>
          </cell>
          <cell r="AL7" t="str">
            <v>LTSS</v>
          </cell>
          <cell r="AM7" t="str">
            <v>LTSS</v>
          </cell>
          <cell r="AN7" t="str">
            <v>Primary care</v>
          </cell>
          <cell r="AO7" t="str">
            <v>Specialist</v>
          </cell>
          <cell r="AP7" t="str">
            <v>Primary care</v>
          </cell>
          <cell r="AQ7" t="str">
            <v>Specialist</v>
          </cell>
          <cell r="AR7" t="str">
            <v>Mental health</v>
          </cell>
          <cell r="AS7" t="str">
            <v>Mental health</v>
          </cell>
          <cell r="AT7"/>
          <cell r="AU7"/>
          <cell r="AV7"/>
          <cell r="AW7"/>
          <cell r="AX7"/>
          <cell r="AY7"/>
          <cell r="AZ7"/>
          <cell r="BA7"/>
          <cell r="BB7"/>
          <cell r="BC7"/>
          <cell r="BD7"/>
          <cell r="BE7"/>
          <cell r="BF7"/>
          <cell r="BG7"/>
          <cell r="BH7"/>
          <cell r="BI7"/>
          <cell r="BJ7"/>
          <cell r="BK7"/>
          <cell r="BL7"/>
          <cell r="BM7"/>
          <cell r="BN7"/>
          <cell r="BO7"/>
          <cell r="BP7"/>
          <cell r="BQ7"/>
          <cell r="BR7"/>
          <cell r="BS7"/>
          <cell r="BT7"/>
          <cell r="BU7"/>
          <cell r="BV7"/>
          <cell r="BW7"/>
          <cell r="BX7"/>
          <cell r="BY7"/>
          <cell r="BZ7"/>
          <cell r="CA7"/>
          <cell r="CB7"/>
          <cell r="CC7"/>
          <cell r="CD7"/>
          <cell r="CE7"/>
          <cell r="CF7"/>
          <cell r="CG7"/>
          <cell r="CH7"/>
          <cell r="CI7"/>
          <cell r="CJ7"/>
          <cell r="CK7"/>
          <cell r="CL7"/>
          <cell r="CM7"/>
          <cell r="CN7"/>
          <cell r="CO7"/>
          <cell r="CP7"/>
          <cell r="CQ7"/>
          <cell r="CR7"/>
          <cell r="CS7"/>
          <cell r="CT7"/>
          <cell r="CU7"/>
          <cell r="CV7"/>
          <cell r="CW7"/>
          <cell r="CX7"/>
          <cell r="CY7"/>
          <cell r="CZ7"/>
        </row>
        <row r="9">
          <cell r="E9" t="str">
            <v>Provider to enrollee ratios</v>
          </cell>
          <cell r="F9" t="str">
            <v>Provider to enrollee ratios</v>
          </cell>
          <cell r="G9" t="str">
            <v>Provider to enrollee ratios</v>
          </cell>
          <cell r="H9" t="str">
            <v>Maximum time or distance (e.g. 1 provider within 30 min or 30 miles)</v>
          </cell>
          <cell r="I9" t="str">
            <v>Maximum time or distance (e.g. 1 provider within 30 min or 30 miles)</v>
          </cell>
          <cell r="J9" t="str">
            <v>Maximum time or distance (e.g. 1 provider within 30 min or 30 miles)</v>
          </cell>
          <cell r="K9" t="str">
            <v>Maximum time or distance (e.g. 1 provider within 30 min or 30 miles)</v>
          </cell>
          <cell r="L9" t="str">
            <v>Maximum time or distance (e.g. 1 provider within 30 min or 30 miles)</v>
          </cell>
          <cell r="M9" t="str">
            <v>Maximum time or distance (e.g. 1 provider within 30 min or 30 miles)</v>
          </cell>
          <cell r="N9" t="str">
            <v>Maximum time or distance (e.g. 1 provider within 30 min or 30 miles)</v>
          </cell>
          <cell r="O9" t="str">
            <v>Maximum time or distance (e.g. 1 provider within 30 min or 30 miles)</v>
          </cell>
          <cell r="P9" t="str">
            <v>Maximum time or distance (e.g. 1 provider within 30 min or 30 miles)</v>
          </cell>
          <cell r="Q9" t="str">
            <v>Maximum time or distance (e.g. 1 provider within 30 min or 30 miles)</v>
          </cell>
          <cell r="R9" t="str">
            <v>Maximum time or distance (e.g. 1 provider within 30 min or 30 miles)</v>
          </cell>
          <cell r="S9" t="str">
            <v>Maximum time or distance (e.g. 1 provider within 30 min or 30 miles)</v>
          </cell>
          <cell r="T9" t="str">
            <v>Maximum time or distance (e.g. 1 provider within 30 min or 30 miles)</v>
          </cell>
          <cell r="U9" t="str">
            <v>Maximum time or distance (e.g. 1 provider within 30 min or 30 miles)</v>
          </cell>
          <cell r="V9" t="str">
            <v>Maximum time or distance (e.g. 1 provider within 30 min or 30 miles)</v>
          </cell>
          <cell r="W9" t="str">
            <v>Minimum Mandatory Provider Type</v>
          </cell>
          <cell r="X9" t="str">
            <v>Minimum Mandatory Provider Type</v>
          </cell>
          <cell r="Y9" t="str">
            <v>Appointment wait time</v>
          </cell>
          <cell r="Z9" t="str">
            <v>Appointment wait time</v>
          </cell>
          <cell r="AA9" t="str">
            <v>Appointment wait time</v>
          </cell>
          <cell r="AB9" t="str">
            <v>Appointment wait time</v>
          </cell>
          <cell r="AC9" t="str">
            <v>Appointment wait time</v>
          </cell>
          <cell r="AD9" t="str">
            <v>Call Center Hold Time</v>
          </cell>
          <cell r="AE9" t="str">
            <v>Appointment wait time</v>
          </cell>
          <cell r="AF9" t="str">
            <v>Appointment wait time</v>
          </cell>
          <cell r="AG9" t="str">
            <v>Appointment wait time</v>
          </cell>
          <cell r="AH9" t="str">
            <v>Appointment wait time</v>
          </cell>
          <cell r="AI9" t="str">
            <v>Appointment wait time</v>
          </cell>
          <cell r="AJ9" t="str">
            <v>Appointment wait time</v>
          </cell>
          <cell r="AK9" t="str">
            <v>Appointment wait time</v>
          </cell>
          <cell r="AL9" t="str">
            <v>Appointment wait time</v>
          </cell>
          <cell r="AM9" t="str">
            <v>Appointment wait time</v>
          </cell>
          <cell r="AN9" t="str">
            <v>Appointment wait time</v>
          </cell>
          <cell r="AO9" t="str">
            <v>Appointment wait time</v>
          </cell>
          <cell r="AP9" t="str">
            <v>Appointment wait time</v>
          </cell>
          <cell r="AQ9" t="str">
            <v>Appointment wait time</v>
          </cell>
          <cell r="AR9" t="str">
            <v>Appointment wait time</v>
          </cell>
          <cell r="AS9" t="str">
            <v>Appointment wait time</v>
          </cell>
          <cell r="AT9"/>
          <cell r="AU9"/>
          <cell r="AV9"/>
          <cell r="AW9"/>
          <cell r="AX9"/>
          <cell r="AY9"/>
          <cell r="AZ9"/>
          <cell r="BA9"/>
          <cell r="BB9"/>
          <cell r="BC9"/>
          <cell r="BD9"/>
          <cell r="BE9"/>
          <cell r="BF9"/>
          <cell r="BG9"/>
          <cell r="BH9"/>
          <cell r="BI9"/>
          <cell r="BJ9"/>
          <cell r="BK9"/>
          <cell r="BL9"/>
          <cell r="BM9"/>
          <cell r="BN9"/>
          <cell r="BO9"/>
          <cell r="BP9"/>
          <cell r="BQ9"/>
          <cell r="BR9"/>
          <cell r="BS9"/>
          <cell r="BT9"/>
          <cell r="BU9"/>
          <cell r="BV9"/>
          <cell r="BW9"/>
          <cell r="BX9"/>
          <cell r="BY9"/>
          <cell r="BZ9"/>
          <cell r="CA9"/>
          <cell r="CB9"/>
          <cell r="CC9"/>
          <cell r="CD9"/>
          <cell r="CE9"/>
          <cell r="CF9"/>
          <cell r="CG9"/>
          <cell r="CH9"/>
          <cell r="CI9"/>
          <cell r="CJ9"/>
          <cell r="CK9"/>
          <cell r="CL9"/>
          <cell r="CM9"/>
          <cell r="CN9"/>
          <cell r="CO9"/>
          <cell r="CP9"/>
          <cell r="CQ9"/>
          <cell r="CR9"/>
          <cell r="CS9"/>
          <cell r="CT9"/>
          <cell r="CU9"/>
          <cell r="CV9"/>
          <cell r="CW9"/>
          <cell r="CX9"/>
          <cell r="CY9"/>
          <cell r="CZ9"/>
        </row>
        <row r="14">
          <cell r="E14" t="str">
            <v>Adult and Pediatric</v>
          </cell>
          <cell r="F14" t="str">
            <v>Adult and Pediatric</v>
          </cell>
          <cell r="G14" t="str">
            <v>Adult and Pediatric</v>
          </cell>
          <cell r="H14" t="str">
            <v>Adult and Pediatric</v>
          </cell>
          <cell r="I14" t="str">
            <v>Adult and Pediatric</v>
          </cell>
          <cell r="J14" t="str">
            <v>Adult and Pediatric</v>
          </cell>
          <cell r="K14" t="str">
            <v>Adult and Pediatric</v>
          </cell>
          <cell r="L14" t="str">
            <v>Adult and Pediatric</v>
          </cell>
          <cell r="M14" t="str">
            <v>Adult and Pediatric</v>
          </cell>
          <cell r="N14" t="str">
            <v>Adult and Pediatric</v>
          </cell>
          <cell r="O14" t="str">
            <v>Adult and Pediatric</v>
          </cell>
          <cell r="P14" t="str">
            <v>Adult and Pediatric</v>
          </cell>
          <cell r="Q14" t="str">
            <v>Adult and Pediatric</v>
          </cell>
          <cell r="R14" t="str">
            <v>Adult and Pediatric</v>
          </cell>
          <cell r="S14" t="str">
            <v>Adult and Pediatric</v>
          </cell>
          <cell r="T14" t="str">
            <v>Adult and Pediatric</v>
          </cell>
          <cell r="U14" t="str">
            <v>Adult and Pediatric</v>
          </cell>
          <cell r="V14" t="str">
            <v>Adult and Pediatric</v>
          </cell>
          <cell r="W14" t="str">
            <v>Adult and pediatric</v>
          </cell>
          <cell r="X14" t="str">
            <v>Adult and pediatric</v>
          </cell>
          <cell r="Y14" t="str">
            <v>Adult and Pediatric</v>
          </cell>
          <cell r="Z14" t="str">
            <v>All applicable populations</v>
          </cell>
          <cell r="AA14" t="str">
            <v>All applicable populations</v>
          </cell>
          <cell r="AB14" t="str">
            <v>All applicable populations</v>
          </cell>
          <cell r="AC14" t="str">
            <v>Adult and pediatric</v>
          </cell>
          <cell r="AD14" t="str">
            <v>Adult</v>
          </cell>
          <cell r="AE14" t="str">
            <v>Adult and pediatric</v>
          </cell>
          <cell r="AF14" t="str">
            <v>Adult and pediatric</v>
          </cell>
          <cell r="AG14" t="str">
            <v>Adult and pediatric</v>
          </cell>
          <cell r="AH14" t="str">
            <v>Adult and pediatric</v>
          </cell>
          <cell r="AI14" t="str">
            <v>Adult and pediatric</v>
          </cell>
          <cell r="AJ14" t="str">
            <v>Adult and pediatric</v>
          </cell>
          <cell r="AK14" t="str">
            <v>Adult and pediatric</v>
          </cell>
          <cell r="AL14" t="str">
            <v>Adult and pediatric</v>
          </cell>
          <cell r="AM14" t="str">
            <v>Adult and pediatric</v>
          </cell>
          <cell r="AN14" t="str">
            <v>Adult and pediatric</v>
          </cell>
          <cell r="AO14" t="str">
            <v>Adult and pediatric</v>
          </cell>
          <cell r="AP14" t="str">
            <v>Adult and pediatric</v>
          </cell>
          <cell r="AQ14" t="str">
            <v>Adult and pediatric</v>
          </cell>
          <cell r="AR14" t="str">
            <v>Adult and pediatric</v>
          </cell>
          <cell r="AS14" t="str">
            <v>Adult and pediatric</v>
          </cell>
          <cell r="AT14"/>
          <cell r="AU14"/>
          <cell r="AV14"/>
          <cell r="AW14"/>
          <cell r="AX14"/>
          <cell r="AY14"/>
          <cell r="AZ14"/>
          <cell r="BA14"/>
          <cell r="BB14"/>
          <cell r="BC14"/>
          <cell r="BD14"/>
          <cell r="BE14"/>
          <cell r="BF14"/>
          <cell r="BG14"/>
          <cell r="BH14"/>
          <cell r="BI14"/>
          <cell r="BJ14"/>
          <cell r="BK14"/>
          <cell r="BL14"/>
          <cell r="BM14"/>
          <cell r="BN14"/>
          <cell r="BO14"/>
          <cell r="BP14"/>
          <cell r="BQ14"/>
          <cell r="BR14"/>
          <cell r="BS14"/>
          <cell r="BT14"/>
          <cell r="BU14"/>
          <cell r="BV14"/>
          <cell r="BW14"/>
          <cell r="BX14"/>
          <cell r="BY14"/>
          <cell r="BZ14"/>
          <cell r="CA14"/>
          <cell r="CB14"/>
          <cell r="CC14"/>
          <cell r="CD14"/>
          <cell r="CE14"/>
          <cell r="CF14"/>
          <cell r="CG14"/>
          <cell r="CH14"/>
          <cell r="CI14"/>
          <cell r="CJ14"/>
          <cell r="CK14"/>
          <cell r="CL14"/>
          <cell r="CM14"/>
          <cell r="CN14"/>
          <cell r="CO14"/>
          <cell r="CP14"/>
          <cell r="CQ14"/>
          <cell r="CR14"/>
          <cell r="CS14"/>
          <cell r="CT14"/>
          <cell r="CU14"/>
          <cell r="CV14"/>
          <cell r="CW14"/>
          <cell r="CX14"/>
          <cell r="CY14"/>
          <cell r="CZ14"/>
        </row>
        <row r="15">
          <cell r="E15" t="str">
            <v>Statewide</v>
          </cell>
          <cell r="F15" t="str">
            <v>Statewide</v>
          </cell>
          <cell r="G15" t="str">
            <v>Statewide</v>
          </cell>
          <cell r="H15" t="str">
            <v>Statewide</v>
          </cell>
          <cell r="I15" t="str">
            <v>Rural</v>
          </cell>
          <cell r="J15" t="str">
            <v>Small counties</v>
          </cell>
          <cell r="K15" t="str">
            <v>Medium counties</v>
          </cell>
          <cell r="L15" t="str">
            <v>Dense counties</v>
          </cell>
          <cell r="M15" t="str">
            <v>Statewide</v>
          </cell>
          <cell r="N15" t="str">
            <v>Rural</v>
          </cell>
          <cell r="O15" t="str">
            <v>Small counties</v>
          </cell>
          <cell r="P15" t="str">
            <v>Medium counties</v>
          </cell>
          <cell r="Q15" t="str">
            <v>Dense counties</v>
          </cell>
          <cell r="R15" t="str">
            <v>Statewide</v>
          </cell>
          <cell r="S15" t="str">
            <v>Rural</v>
          </cell>
          <cell r="T15" t="str">
            <v>Small counties</v>
          </cell>
          <cell r="U15" t="str">
            <v>Medium counties</v>
          </cell>
          <cell r="V15" t="str">
            <v>Dense counties</v>
          </cell>
          <cell r="W15" t="str">
            <v>Statewide</v>
          </cell>
          <cell r="X15" t="str">
            <v>Statewide</v>
          </cell>
          <cell r="Y15" t="str">
            <v>Statewide</v>
          </cell>
          <cell r="Z15" t="str">
            <v>Statewide</v>
          </cell>
          <cell r="AA15" t="str">
            <v>Statewide</v>
          </cell>
          <cell r="AB15" t="str">
            <v>Statewide</v>
          </cell>
          <cell r="AC15" t="str">
            <v>Statewide</v>
          </cell>
          <cell r="AD15" t="str">
            <v>Statewide</v>
          </cell>
          <cell r="AE15" t="str">
            <v>Rural</v>
          </cell>
          <cell r="AF15" t="str">
            <v>Small counties</v>
          </cell>
          <cell r="AG15" t="str">
            <v>Medium counties</v>
          </cell>
          <cell r="AH15" t="str">
            <v>Dense counties</v>
          </cell>
          <cell r="AI15" t="str">
            <v>Rural</v>
          </cell>
          <cell r="AJ15" t="str">
            <v>Small counties</v>
          </cell>
          <cell r="AK15" t="str">
            <v>Medium counties</v>
          </cell>
          <cell r="AL15" t="str">
            <v>Dense counties</v>
          </cell>
          <cell r="AM15" t="str">
            <v>Statewide</v>
          </cell>
          <cell r="AN15" t="str">
            <v>Statewide</v>
          </cell>
          <cell r="AO15" t="str">
            <v>Statewide</v>
          </cell>
          <cell r="AP15" t="str">
            <v>Statewide</v>
          </cell>
          <cell r="AQ15" t="str">
            <v>Statewide</v>
          </cell>
          <cell r="AR15" t="str">
            <v>Statewide</v>
          </cell>
          <cell r="AS15" t="str">
            <v>Statewide</v>
          </cell>
          <cell r="AT15"/>
          <cell r="AU15"/>
          <cell r="AV15"/>
          <cell r="AW15"/>
          <cell r="AX15"/>
          <cell r="AY15"/>
          <cell r="AZ15"/>
          <cell r="BA15"/>
          <cell r="BB15"/>
          <cell r="BC15"/>
          <cell r="BD15"/>
          <cell r="BE15"/>
          <cell r="BF15"/>
          <cell r="BG15"/>
          <cell r="BH15"/>
          <cell r="BI15"/>
          <cell r="BJ15"/>
          <cell r="BK15"/>
          <cell r="BL15"/>
          <cell r="BM15"/>
          <cell r="BN15"/>
          <cell r="BO15"/>
          <cell r="BP15"/>
          <cell r="BQ15"/>
          <cell r="BR15"/>
          <cell r="BS15"/>
          <cell r="BT15"/>
          <cell r="BU15"/>
          <cell r="BV15"/>
          <cell r="BW15"/>
          <cell r="BX15"/>
          <cell r="BY15"/>
          <cell r="BZ15"/>
          <cell r="CA15"/>
          <cell r="CB15"/>
          <cell r="CC15"/>
          <cell r="CD15"/>
          <cell r="CE15"/>
          <cell r="CF15"/>
          <cell r="CG15"/>
          <cell r="CH15"/>
          <cell r="CI15"/>
          <cell r="CJ15"/>
          <cell r="CK15"/>
          <cell r="CL15"/>
          <cell r="CM15"/>
          <cell r="CN15"/>
          <cell r="CO15"/>
          <cell r="CP15"/>
          <cell r="CQ15"/>
          <cell r="CR15"/>
          <cell r="CS15"/>
          <cell r="CT15"/>
          <cell r="CU15"/>
          <cell r="CV15"/>
          <cell r="CW15"/>
          <cell r="CX15"/>
          <cell r="CY15"/>
          <cell r="CZ15"/>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here"/>
      <sheetName val="Instructions"/>
      <sheetName val="I_State and program information"/>
      <sheetName val="II_Program-level standards"/>
      <sheetName val="III_Plan comp 438.68 {Plan 1}"/>
      <sheetName val="III_Plan comp 438.68 {Plan 2}"/>
      <sheetName val="III_Plan comp 438.68 {Plan 3}"/>
      <sheetName val="III_Plan comp 438.68 {Plan 4}"/>
      <sheetName val="III_Plan comp 438.68 {Plan 5}"/>
      <sheetName val="III_Plan comp 438.68 {Plan 6}"/>
      <sheetName val="III_Plan comp 438.68 {Plan 7}"/>
      <sheetName val="III_Plan comp 438.68 {Plan 8}"/>
      <sheetName val="III_Plan comp 438.68 {Plan 9}"/>
      <sheetName val="III_Plan comp 438.68 {Plan 10}"/>
      <sheetName val="III_Plan comp 438.206 All plans"/>
      <sheetName val="Set Values"/>
    </sheetNames>
    <sheetDataSet>
      <sheetData sheetId="0"/>
      <sheetData sheetId="1"/>
      <sheetData sheetId="2"/>
      <sheetData sheetId="3">
        <row r="7">
          <cell r="E7" t="str">
            <v>Specialist</v>
          </cell>
          <cell r="F7" t="str">
            <v>Primary care</v>
          </cell>
          <cell r="G7" t="str">
            <v>Mental health</v>
          </cell>
          <cell r="H7" t="str">
            <v>Primary care</v>
          </cell>
          <cell r="I7" t="str">
            <v>Specialist</v>
          </cell>
          <cell r="J7" t="str">
            <v>Specialist</v>
          </cell>
          <cell r="K7" t="str">
            <v>Specialist</v>
          </cell>
          <cell r="L7" t="str">
            <v>Specialist</v>
          </cell>
          <cell r="M7" t="str">
            <v>OB/GYN</v>
          </cell>
          <cell r="N7" t="str">
            <v>OB/GYN</v>
          </cell>
          <cell r="O7" t="str">
            <v>OB/GYN</v>
          </cell>
          <cell r="P7" t="str">
            <v>OB/GYN</v>
          </cell>
          <cell r="Q7" t="str">
            <v>OB/GYN</v>
          </cell>
          <cell r="R7" t="str">
            <v>Hospital</v>
          </cell>
          <cell r="S7" t="str">
            <v>Mental health</v>
          </cell>
          <cell r="T7" t="str">
            <v>Mental health</v>
          </cell>
          <cell r="U7" t="str">
            <v>Mental health</v>
          </cell>
          <cell r="V7" t="str">
            <v>Mental health</v>
          </cell>
          <cell r="W7" t="str">
            <v>Specialist</v>
          </cell>
          <cell r="X7" t="str">
            <v>Specialist</v>
          </cell>
          <cell r="Y7" t="str">
            <v>Primary care</v>
          </cell>
          <cell r="Z7" t="str">
            <v>Specialist</v>
          </cell>
          <cell r="AA7" t="str">
            <v>OB/GYN</v>
          </cell>
          <cell r="AB7" t="str">
            <v>OB/GYN</v>
          </cell>
          <cell r="AC7" t="str">
            <v>Mental health</v>
          </cell>
          <cell r="AD7"/>
          <cell r="AE7" t="str">
            <v>LTSS</v>
          </cell>
          <cell r="AF7" t="str">
            <v>LTSS</v>
          </cell>
          <cell r="AG7" t="str">
            <v>LTSS</v>
          </cell>
          <cell r="AH7" t="str">
            <v>LTSS</v>
          </cell>
          <cell r="AI7" t="str">
            <v>LTSS</v>
          </cell>
          <cell r="AJ7" t="str">
            <v>LTSS</v>
          </cell>
          <cell r="AK7" t="str">
            <v>LTSS</v>
          </cell>
          <cell r="AL7" t="str">
            <v>LTSS</v>
          </cell>
          <cell r="AM7" t="str">
            <v>LTSS</v>
          </cell>
          <cell r="AN7" t="str">
            <v>Primary care</v>
          </cell>
          <cell r="AO7" t="str">
            <v>Specialist</v>
          </cell>
          <cell r="AP7" t="str">
            <v>Primary care</v>
          </cell>
          <cell r="AQ7" t="str">
            <v>Specialist</v>
          </cell>
          <cell r="AR7" t="str">
            <v>Mental health</v>
          </cell>
          <cell r="AS7" t="str">
            <v>Mental health</v>
          </cell>
          <cell r="AT7"/>
          <cell r="AU7"/>
          <cell r="AV7"/>
          <cell r="AW7"/>
          <cell r="AX7"/>
          <cell r="AY7"/>
          <cell r="AZ7"/>
          <cell r="BA7"/>
          <cell r="BB7"/>
          <cell r="BC7"/>
          <cell r="BD7"/>
          <cell r="BE7"/>
          <cell r="BF7"/>
          <cell r="BG7"/>
          <cell r="BH7"/>
          <cell r="BI7"/>
          <cell r="BJ7"/>
          <cell r="BK7"/>
          <cell r="BL7"/>
          <cell r="BM7"/>
          <cell r="BN7"/>
          <cell r="BO7"/>
          <cell r="BP7"/>
          <cell r="BQ7"/>
          <cell r="BR7"/>
          <cell r="BS7"/>
          <cell r="BT7"/>
          <cell r="BU7"/>
          <cell r="BV7"/>
          <cell r="BW7"/>
          <cell r="BX7"/>
          <cell r="BY7"/>
          <cell r="BZ7"/>
          <cell r="CA7"/>
          <cell r="CB7"/>
          <cell r="CC7"/>
          <cell r="CD7"/>
          <cell r="CE7"/>
          <cell r="CF7"/>
          <cell r="CG7"/>
          <cell r="CH7"/>
          <cell r="CI7"/>
          <cell r="CJ7"/>
          <cell r="CK7"/>
          <cell r="CL7"/>
          <cell r="CM7"/>
          <cell r="CN7"/>
          <cell r="CO7"/>
          <cell r="CP7"/>
          <cell r="CQ7"/>
          <cell r="CR7"/>
          <cell r="CS7"/>
          <cell r="CT7"/>
          <cell r="CU7"/>
          <cell r="CV7"/>
          <cell r="CW7"/>
          <cell r="CX7"/>
          <cell r="CY7"/>
          <cell r="CZ7"/>
        </row>
        <row r="9">
          <cell r="E9" t="str">
            <v>Provider to enrollee ratios</v>
          </cell>
          <cell r="F9" t="str">
            <v>Provider to enrollee ratios</v>
          </cell>
          <cell r="G9" t="str">
            <v>Provider to enrollee ratios</v>
          </cell>
          <cell r="H9" t="str">
            <v>Maximum time or distance (e.g. 1 provider within 30 min or 30 miles)</v>
          </cell>
          <cell r="I9" t="str">
            <v>Maximum time or distance (e.g. 1 provider within 30 min or 30 miles)</v>
          </cell>
          <cell r="J9" t="str">
            <v>Maximum time or distance (e.g. 1 provider within 30 min or 30 miles)</v>
          </cell>
          <cell r="K9" t="str">
            <v>Maximum time or distance (e.g. 1 provider within 30 min or 30 miles)</v>
          </cell>
          <cell r="L9" t="str">
            <v>Maximum time or distance (e.g. 1 provider within 30 min or 30 miles)</v>
          </cell>
          <cell r="M9" t="str">
            <v>Maximum time or distance (e.g. 1 provider within 30 min or 30 miles)</v>
          </cell>
          <cell r="N9" t="str">
            <v>Maximum time or distance (e.g. 1 provider within 30 min or 30 miles)</v>
          </cell>
          <cell r="O9" t="str">
            <v>Maximum time or distance (e.g. 1 provider within 30 min or 30 miles)</v>
          </cell>
          <cell r="P9" t="str">
            <v>Maximum time or distance (e.g. 1 provider within 30 min or 30 miles)</v>
          </cell>
          <cell r="Q9" t="str">
            <v>Maximum time or distance (e.g. 1 provider within 30 min or 30 miles)</v>
          </cell>
          <cell r="R9" t="str">
            <v>Maximum time or distance (e.g. 1 provider within 30 min or 30 miles)</v>
          </cell>
          <cell r="S9" t="str">
            <v>Maximum time or distance (e.g. 1 provider within 30 min or 30 miles)</v>
          </cell>
          <cell r="T9" t="str">
            <v>Maximum time or distance (e.g. 1 provider within 30 min or 30 miles)</v>
          </cell>
          <cell r="U9" t="str">
            <v>Maximum time or distance (e.g. 1 provider within 30 min or 30 miles)</v>
          </cell>
          <cell r="V9" t="str">
            <v>Maximum time or distance (e.g. 1 provider within 30 min or 30 miles)</v>
          </cell>
          <cell r="W9" t="str">
            <v>Minimum Mandatory Provider Type</v>
          </cell>
          <cell r="X9" t="str">
            <v>Minimum Mandatory Provider Type</v>
          </cell>
          <cell r="Y9" t="str">
            <v>Appointment wait time</v>
          </cell>
          <cell r="Z9" t="str">
            <v>Appointment wait time</v>
          </cell>
          <cell r="AA9" t="str">
            <v>Appointment wait time</v>
          </cell>
          <cell r="AB9" t="str">
            <v>Appointment wait time</v>
          </cell>
          <cell r="AC9" t="str">
            <v>Appointment wait time</v>
          </cell>
          <cell r="AD9" t="str">
            <v>Call Center Hold Time</v>
          </cell>
          <cell r="AE9" t="str">
            <v>Appointment wait time</v>
          </cell>
          <cell r="AF9" t="str">
            <v>Appointment wait time</v>
          </cell>
          <cell r="AG9" t="str">
            <v>Appointment wait time</v>
          </cell>
          <cell r="AH9" t="str">
            <v>Appointment wait time</v>
          </cell>
          <cell r="AI9" t="str">
            <v>Appointment wait time</v>
          </cell>
          <cell r="AJ9" t="str">
            <v>Appointment wait time</v>
          </cell>
          <cell r="AK9" t="str">
            <v>Appointment wait time</v>
          </cell>
          <cell r="AL9" t="str">
            <v>Appointment wait time</v>
          </cell>
          <cell r="AM9" t="str">
            <v>Appointment wait time</v>
          </cell>
          <cell r="AN9" t="str">
            <v>Appointment wait time</v>
          </cell>
          <cell r="AO9" t="str">
            <v>Appointment wait time</v>
          </cell>
          <cell r="AP9" t="str">
            <v>Appointment wait time</v>
          </cell>
          <cell r="AQ9" t="str">
            <v>Appointment wait time</v>
          </cell>
          <cell r="AR9" t="str">
            <v>Appointment wait time</v>
          </cell>
          <cell r="AS9" t="str">
            <v>Appointment wait time</v>
          </cell>
          <cell r="AT9"/>
          <cell r="AU9"/>
          <cell r="AV9"/>
          <cell r="AW9"/>
          <cell r="AX9"/>
          <cell r="AY9"/>
          <cell r="AZ9"/>
          <cell r="BA9"/>
          <cell r="BB9"/>
          <cell r="BC9"/>
          <cell r="BD9"/>
          <cell r="BE9"/>
          <cell r="BF9"/>
          <cell r="BG9"/>
          <cell r="BH9"/>
          <cell r="BI9"/>
          <cell r="BJ9"/>
          <cell r="BK9"/>
          <cell r="BL9"/>
          <cell r="BM9"/>
          <cell r="BN9"/>
          <cell r="BO9"/>
          <cell r="BP9"/>
          <cell r="BQ9"/>
          <cell r="BR9"/>
          <cell r="BS9"/>
          <cell r="BT9"/>
          <cell r="BU9"/>
          <cell r="BV9"/>
          <cell r="BW9"/>
          <cell r="BX9"/>
          <cell r="BY9"/>
          <cell r="BZ9"/>
          <cell r="CA9"/>
          <cell r="CB9"/>
          <cell r="CC9"/>
          <cell r="CD9"/>
          <cell r="CE9"/>
          <cell r="CF9"/>
          <cell r="CG9"/>
          <cell r="CH9"/>
          <cell r="CI9"/>
          <cell r="CJ9"/>
          <cell r="CK9"/>
          <cell r="CL9"/>
          <cell r="CM9"/>
          <cell r="CN9"/>
          <cell r="CO9"/>
          <cell r="CP9"/>
          <cell r="CQ9"/>
          <cell r="CR9"/>
          <cell r="CS9"/>
          <cell r="CT9"/>
          <cell r="CU9"/>
          <cell r="CV9"/>
          <cell r="CW9"/>
          <cell r="CX9"/>
          <cell r="CY9"/>
          <cell r="CZ9"/>
        </row>
        <row r="14">
          <cell r="E14" t="str">
            <v>Adult and Pediatric</v>
          </cell>
          <cell r="F14" t="str">
            <v>Adult and Pediatric</v>
          </cell>
          <cell r="G14" t="str">
            <v>Adult and Pediatric</v>
          </cell>
          <cell r="H14" t="str">
            <v>Adult and Pediatric</v>
          </cell>
          <cell r="I14" t="str">
            <v>Adult and Pediatric</v>
          </cell>
          <cell r="J14" t="str">
            <v>Adult and Pediatric</v>
          </cell>
          <cell r="K14" t="str">
            <v>Adult and Pediatric</v>
          </cell>
          <cell r="L14" t="str">
            <v>Adult and Pediatric</v>
          </cell>
          <cell r="M14" t="str">
            <v>Adult and Pediatric</v>
          </cell>
          <cell r="N14" t="str">
            <v>Adult and Pediatric</v>
          </cell>
          <cell r="O14" t="str">
            <v>Adult and Pediatric</v>
          </cell>
          <cell r="P14" t="str">
            <v>Adult and Pediatric</v>
          </cell>
          <cell r="Q14" t="str">
            <v>Adult and Pediatric</v>
          </cell>
          <cell r="R14" t="str">
            <v>Adult and Pediatric</v>
          </cell>
          <cell r="S14" t="str">
            <v>Adult and Pediatric</v>
          </cell>
          <cell r="T14" t="str">
            <v>Adult and Pediatric</v>
          </cell>
          <cell r="U14" t="str">
            <v>Adult and Pediatric</v>
          </cell>
          <cell r="V14" t="str">
            <v>Adult and Pediatric</v>
          </cell>
          <cell r="W14" t="str">
            <v>Adult and pediatric</v>
          </cell>
          <cell r="X14" t="str">
            <v>Adult and pediatric</v>
          </cell>
          <cell r="Y14" t="str">
            <v>Adult and Pediatric</v>
          </cell>
          <cell r="Z14" t="str">
            <v>All applicable populations</v>
          </cell>
          <cell r="AA14" t="str">
            <v>All applicable populations</v>
          </cell>
          <cell r="AB14" t="str">
            <v>All applicable populations</v>
          </cell>
          <cell r="AC14" t="str">
            <v>Adult and pediatric</v>
          </cell>
          <cell r="AD14" t="str">
            <v>Adult</v>
          </cell>
          <cell r="AE14" t="str">
            <v>Adult and pediatric</v>
          </cell>
          <cell r="AF14" t="str">
            <v>Adult and pediatric</v>
          </cell>
          <cell r="AG14" t="str">
            <v>Adult and pediatric</v>
          </cell>
          <cell r="AH14" t="str">
            <v>Adult and pediatric</v>
          </cell>
          <cell r="AI14" t="str">
            <v>Adult and pediatric</v>
          </cell>
          <cell r="AJ14" t="str">
            <v>Adult and pediatric</v>
          </cell>
          <cell r="AK14" t="str">
            <v>Adult and pediatric</v>
          </cell>
          <cell r="AL14" t="str">
            <v>Adult and pediatric</v>
          </cell>
          <cell r="AM14" t="str">
            <v>Adult and pediatric</v>
          </cell>
          <cell r="AN14" t="str">
            <v>Adult and pediatric</v>
          </cell>
          <cell r="AO14" t="str">
            <v>Adult and pediatric</v>
          </cell>
          <cell r="AP14" t="str">
            <v>Adult and pediatric</v>
          </cell>
          <cell r="AQ14" t="str">
            <v>Adult and pediatric</v>
          </cell>
          <cell r="AR14" t="str">
            <v>Adult and pediatric</v>
          </cell>
          <cell r="AS14" t="str">
            <v>Adult and pediatric</v>
          </cell>
          <cell r="AT14"/>
          <cell r="AU14"/>
          <cell r="AV14"/>
          <cell r="AW14"/>
          <cell r="AX14"/>
          <cell r="AY14"/>
          <cell r="AZ14"/>
          <cell r="BA14"/>
          <cell r="BB14"/>
          <cell r="BC14"/>
          <cell r="BD14"/>
          <cell r="BE14"/>
          <cell r="BF14"/>
          <cell r="BG14"/>
          <cell r="BH14"/>
          <cell r="BI14"/>
          <cell r="BJ14"/>
          <cell r="BK14"/>
          <cell r="BL14"/>
          <cell r="BM14"/>
          <cell r="BN14"/>
          <cell r="BO14"/>
          <cell r="BP14"/>
          <cell r="BQ14"/>
          <cell r="BR14"/>
          <cell r="BS14"/>
          <cell r="BT14"/>
          <cell r="BU14"/>
          <cell r="BV14"/>
          <cell r="BW14"/>
          <cell r="BX14"/>
          <cell r="BY14"/>
          <cell r="BZ14"/>
          <cell r="CA14"/>
          <cell r="CB14"/>
          <cell r="CC14"/>
          <cell r="CD14"/>
          <cell r="CE14"/>
          <cell r="CF14"/>
          <cell r="CG14"/>
          <cell r="CH14"/>
          <cell r="CI14"/>
          <cell r="CJ14"/>
          <cell r="CK14"/>
          <cell r="CL14"/>
          <cell r="CM14"/>
          <cell r="CN14"/>
          <cell r="CO14"/>
          <cell r="CP14"/>
          <cell r="CQ14"/>
          <cell r="CR14"/>
          <cell r="CS14"/>
          <cell r="CT14"/>
          <cell r="CU14"/>
          <cell r="CV14"/>
          <cell r="CW14"/>
          <cell r="CX14"/>
          <cell r="CY14"/>
          <cell r="CZ14"/>
        </row>
        <row r="15">
          <cell r="E15" t="str">
            <v>Statewide</v>
          </cell>
          <cell r="F15" t="str">
            <v>Statewide</v>
          </cell>
          <cell r="G15" t="str">
            <v>Statewide</v>
          </cell>
          <cell r="H15" t="str">
            <v>Statewide</v>
          </cell>
          <cell r="I15" t="str">
            <v>Rural</v>
          </cell>
          <cell r="J15" t="str">
            <v>Small counties</v>
          </cell>
          <cell r="K15" t="str">
            <v>Medium counties</v>
          </cell>
          <cell r="L15" t="str">
            <v>Dense counties</v>
          </cell>
          <cell r="M15" t="str">
            <v>Statewide</v>
          </cell>
          <cell r="N15" t="str">
            <v>Rural</v>
          </cell>
          <cell r="O15" t="str">
            <v>Small counties</v>
          </cell>
          <cell r="P15" t="str">
            <v>Medium counties</v>
          </cell>
          <cell r="Q15" t="str">
            <v>Dense counties</v>
          </cell>
          <cell r="R15" t="str">
            <v>Statewide</v>
          </cell>
          <cell r="S15" t="str">
            <v>Rural</v>
          </cell>
          <cell r="T15" t="str">
            <v>Small counties</v>
          </cell>
          <cell r="U15" t="str">
            <v>Medium counties</v>
          </cell>
          <cell r="V15" t="str">
            <v>Dense counties</v>
          </cell>
          <cell r="W15" t="str">
            <v>Statewide</v>
          </cell>
          <cell r="X15" t="str">
            <v>Statewide</v>
          </cell>
          <cell r="Y15" t="str">
            <v>Statewide</v>
          </cell>
          <cell r="Z15" t="str">
            <v>Statewide</v>
          </cell>
          <cell r="AA15" t="str">
            <v>Statewide</v>
          </cell>
          <cell r="AB15" t="str">
            <v>Statewide</v>
          </cell>
          <cell r="AC15" t="str">
            <v>Statewide</v>
          </cell>
          <cell r="AD15" t="str">
            <v>Statewide</v>
          </cell>
          <cell r="AE15" t="str">
            <v>Rural</v>
          </cell>
          <cell r="AF15" t="str">
            <v>Small counties</v>
          </cell>
          <cell r="AG15" t="str">
            <v>Medium counties</v>
          </cell>
          <cell r="AH15" t="str">
            <v>Dense counties</v>
          </cell>
          <cell r="AI15" t="str">
            <v>Rural</v>
          </cell>
          <cell r="AJ15" t="str">
            <v>Small counties</v>
          </cell>
          <cell r="AK15" t="str">
            <v>Medium counties</v>
          </cell>
          <cell r="AL15" t="str">
            <v>Dense counties</v>
          </cell>
          <cell r="AM15" t="str">
            <v>Statewide</v>
          </cell>
          <cell r="AN15" t="str">
            <v>Statewide</v>
          </cell>
          <cell r="AO15" t="str">
            <v>Statewide</v>
          </cell>
          <cell r="AP15" t="str">
            <v>Statewide</v>
          </cell>
          <cell r="AQ15" t="str">
            <v>Statewide</v>
          </cell>
          <cell r="AR15" t="str">
            <v>Statewide</v>
          </cell>
          <cell r="AS15" t="str">
            <v>Statewide</v>
          </cell>
          <cell r="AT15"/>
          <cell r="AU15"/>
          <cell r="AV15"/>
          <cell r="AW15"/>
          <cell r="AX15"/>
          <cell r="AY15"/>
          <cell r="AZ15"/>
          <cell r="BA15"/>
          <cell r="BB15"/>
          <cell r="BC15"/>
          <cell r="BD15"/>
          <cell r="BE15"/>
          <cell r="BF15"/>
          <cell r="BG15"/>
          <cell r="BH15"/>
          <cell r="BI15"/>
          <cell r="BJ15"/>
          <cell r="BK15"/>
          <cell r="BL15"/>
          <cell r="BM15"/>
          <cell r="BN15"/>
          <cell r="BO15"/>
          <cell r="BP15"/>
          <cell r="BQ15"/>
          <cell r="BR15"/>
          <cell r="BS15"/>
          <cell r="BT15"/>
          <cell r="BU15"/>
          <cell r="BV15"/>
          <cell r="BW15"/>
          <cell r="BX15"/>
          <cell r="BY15"/>
          <cell r="BZ15"/>
          <cell r="CA15"/>
          <cell r="CB15"/>
          <cell r="CC15"/>
          <cell r="CD15"/>
          <cell r="CE15"/>
          <cell r="CF15"/>
          <cell r="CG15"/>
          <cell r="CH15"/>
          <cell r="CI15"/>
          <cell r="CJ15"/>
          <cell r="CK15"/>
          <cell r="CL15"/>
          <cell r="CM15"/>
          <cell r="CN15"/>
          <cell r="CO15"/>
          <cell r="CP15"/>
          <cell r="CQ15"/>
          <cell r="CR15"/>
          <cell r="CS15"/>
          <cell r="CT15"/>
          <cell r="CU15"/>
          <cell r="CV15"/>
          <cell r="CW15"/>
          <cell r="CX15"/>
          <cell r="CY15"/>
          <cell r="CZ15"/>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here"/>
      <sheetName val="Instructions"/>
      <sheetName val="I_State and program information"/>
      <sheetName val="II_Program-level standards"/>
      <sheetName val="III_Plan comp 438.68 {Plan 1}"/>
      <sheetName val="III_Plan comp 438.68 {Plan 2}"/>
      <sheetName val="III_Plan comp 438.68 {Plan 3}"/>
      <sheetName val="III_Plan comp 438.68 {Plan 4}"/>
      <sheetName val="III_Plan comp 438.68 {Plan 5}"/>
      <sheetName val="III_Plan comp 438.68 {Plan 6}"/>
      <sheetName val="III_Plan comp 438.68 {Plan 7}"/>
      <sheetName val="III_Plan comp 438.68 {Plan 8}"/>
      <sheetName val="III_Plan comp 438.68 {Plan 9}"/>
      <sheetName val="III_Plan comp 438.68 {Plan 10}"/>
      <sheetName val="III_Plan comp 438.206 All plans"/>
      <sheetName val="Set Values"/>
    </sheetNames>
    <sheetDataSet>
      <sheetData sheetId="0"/>
      <sheetData sheetId="1"/>
      <sheetData sheetId="2"/>
      <sheetData sheetId="3">
        <row r="7">
          <cell r="E7" t="str">
            <v>Specialist</v>
          </cell>
          <cell r="F7" t="str">
            <v>Primary care</v>
          </cell>
          <cell r="G7" t="str">
            <v>Mental health</v>
          </cell>
          <cell r="H7" t="str">
            <v>Primary care</v>
          </cell>
          <cell r="I7" t="str">
            <v>Specialist</v>
          </cell>
          <cell r="J7" t="str">
            <v>Specialist</v>
          </cell>
          <cell r="K7" t="str">
            <v>Specialist</v>
          </cell>
          <cell r="L7" t="str">
            <v>Specialist</v>
          </cell>
          <cell r="M7" t="str">
            <v>OB/GYN</v>
          </cell>
          <cell r="N7" t="str">
            <v>OB/GYN</v>
          </cell>
          <cell r="O7" t="str">
            <v>OB/GYN</v>
          </cell>
          <cell r="P7" t="str">
            <v>OB/GYN</v>
          </cell>
          <cell r="Q7" t="str">
            <v>OB/GYN</v>
          </cell>
          <cell r="R7" t="str">
            <v>Hospital</v>
          </cell>
          <cell r="S7" t="str">
            <v>Mental health</v>
          </cell>
          <cell r="T7" t="str">
            <v>Mental health</v>
          </cell>
          <cell r="U7" t="str">
            <v>Mental health</v>
          </cell>
          <cell r="V7" t="str">
            <v>Mental health</v>
          </cell>
          <cell r="W7" t="str">
            <v>Specialist</v>
          </cell>
          <cell r="X7" t="str">
            <v>Specialist</v>
          </cell>
          <cell r="Y7" t="str">
            <v>Primary care</v>
          </cell>
          <cell r="Z7" t="str">
            <v>Specialist</v>
          </cell>
          <cell r="AA7" t="str">
            <v>OB/GYN</v>
          </cell>
          <cell r="AB7" t="str">
            <v>OB/GYN</v>
          </cell>
          <cell r="AC7" t="str">
            <v>Mental health</v>
          </cell>
          <cell r="AD7"/>
          <cell r="AE7" t="str">
            <v>LTSS</v>
          </cell>
          <cell r="AF7" t="str">
            <v>LTSS</v>
          </cell>
          <cell r="AG7" t="str">
            <v>LTSS</v>
          </cell>
          <cell r="AH7" t="str">
            <v>LTSS</v>
          </cell>
          <cell r="AI7" t="str">
            <v>LTSS</v>
          </cell>
          <cell r="AJ7" t="str">
            <v>LTSS</v>
          </cell>
          <cell r="AK7" t="str">
            <v>LTSS</v>
          </cell>
          <cell r="AL7" t="str">
            <v>LTSS</v>
          </cell>
          <cell r="AM7" t="str">
            <v>LTSS</v>
          </cell>
          <cell r="AN7" t="str">
            <v>Primary care</v>
          </cell>
          <cell r="AO7" t="str">
            <v>Specialist</v>
          </cell>
          <cell r="AP7" t="str">
            <v>Primary care</v>
          </cell>
          <cell r="AQ7" t="str">
            <v>Specialist</v>
          </cell>
          <cell r="AR7" t="str">
            <v>Mental health</v>
          </cell>
          <cell r="AS7" t="str">
            <v>Mental health</v>
          </cell>
          <cell r="AT7"/>
          <cell r="AU7"/>
          <cell r="AV7"/>
          <cell r="AW7"/>
          <cell r="AX7"/>
          <cell r="AY7"/>
          <cell r="AZ7"/>
          <cell r="BA7"/>
          <cell r="BB7"/>
          <cell r="BC7"/>
          <cell r="BD7"/>
          <cell r="BE7"/>
          <cell r="BF7"/>
          <cell r="BG7"/>
          <cell r="BH7"/>
          <cell r="BI7"/>
          <cell r="BJ7"/>
          <cell r="BK7"/>
          <cell r="BL7"/>
          <cell r="BM7"/>
          <cell r="BN7"/>
          <cell r="BO7"/>
          <cell r="BP7"/>
          <cell r="BQ7"/>
          <cell r="BR7"/>
          <cell r="BS7"/>
          <cell r="BT7"/>
          <cell r="BU7"/>
          <cell r="BV7"/>
          <cell r="BW7"/>
          <cell r="BX7"/>
          <cell r="BY7"/>
          <cell r="BZ7"/>
          <cell r="CA7"/>
          <cell r="CB7"/>
          <cell r="CC7"/>
          <cell r="CD7"/>
          <cell r="CE7"/>
          <cell r="CF7"/>
          <cell r="CG7"/>
          <cell r="CH7"/>
          <cell r="CI7"/>
          <cell r="CJ7"/>
          <cell r="CK7"/>
          <cell r="CL7"/>
          <cell r="CM7"/>
          <cell r="CN7"/>
          <cell r="CO7"/>
          <cell r="CP7"/>
          <cell r="CQ7"/>
          <cell r="CR7"/>
          <cell r="CS7"/>
          <cell r="CT7"/>
          <cell r="CU7"/>
          <cell r="CV7"/>
          <cell r="CW7"/>
          <cell r="CX7"/>
          <cell r="CY7"/>
          <cell r="CZ7"/>
        </row>
        <row r="9">
          <cell r="E9" t="str">
            <v>Provider to enrollee ratios</v>
          </cell>
          <cell r="F9" t="str">
            <v>Provider to enrollee ratios</v>
          </cell>
          <cell r="G9" t="str">
            <v>Provider to enrollee ratios</v>
          </cell>
          <cell r="H9" t="str">
            <v>Maximum time or distance (e.g. 1 provider within 30 min or 30 miles)</v>
          </cell>
          <cell r="I9" t="str">
            <v>Maximum time or distance (e.g. 1 provider within 30 min or 30 miles)</v>
          </cell>
          <cell r="J9" t="str">
            <v>Maximum time or distance (e.g. 1 provider within 30 min or 30 miles)</v>
          </cell>
          <cell r="K9" t="str">
            <v>Maximum time or distance (e.g. 1 provider within 30 min or 30 miles)</v>
          </cell>
          <cell r="L9" t="str">
            <v>Maximum time or distance (e.g. 1 provider within 30 min or 30 miles)</v>
          </cell>
          <cell r="M9" t="str">
            <v>Maximum time or distance (e.g. 1 provider within 30 min or 30 miles)</v>
          </cell>
          <cell r="N9" t="str">
            <v>Maximum time or distance (e.g. 1 provider within 30 min or 30 miles)</v>
          </cell>
          <cell r="O9" t="str">
            <v>Maximum time or distance (e.g. 1 provider within 30 min or 30 miles)</v>
          </cell>
          <cell r="P9" t="str">
            <v>Maximum time or distance (e.g. 1 provider within 30 min or 30 miles)</v>
          </cell>
          <cell r="Q9" t="str">
            <v>Maximum time or distance (e.g. 1 provider within 30 min or 30 miles)</v>
          </cell>
          <cell r="R9" t="str">
            <v>Maximum time or distance (e.g. 1 provider within 30 min or 30 miles)</v>
          </cell>
          <cell r="S9" t="str">
            <v>Maximum time or distance (e.g. 1 provider within 30 min or 30 miles)</v>
          </cell>
          <cell r="T9" t="str">
            <v>Maximum time or distance (e.g. 1 provider within 30 min or 30 miles)</v>
          </cell>
          <cell r="U9" t="str">
            <v>Maximum time or distance (e.g. 1 provider within 30 min or 30 miles)</v>
          </cell>
          <cell r="V9" t="str">
            <v>Maximum time or distance (e.g. 1 provider within 30 min or 30 miles)</v>
          </cell>
          <cell r="W9" t="str">
            <v>Minimum Mandatory Provider Type</v>
          </cell>
          <cell r="X9" t="str">
            <v>Minimum Mandatory Provider Type</v>
          </cell>
          <cell r="Y9" t="str">
            <v>Appointment wait time</v>
          </cell>
          <cell r="Z9" t="str">
            <v>Appointment wait time</v>
          </cell>
          <cell r="AA9" t="str">
            <v>Appointment wait time</v>
          </cell>
          <cell r="AB9" t="str">
            <v>Appointment wait time</v>
          </cell>
          <cell r="AC9" t="str">
            <v>Appointment wait time</v>
          </cell>
          <cell r="AD9" t="str">
            <v>Call Center Hold Time</v>
          </cell>
          <cell r="AE9" t="str">
            <v>Appointment wait time</v>
          </cell>
          <cell r="AF9" t="str">
            <v>Appointment wait time</v>
          </cell>
          <cell r="AG9" t="str">
            <v>Appointment wait time</v>
          </cell>
          <cell r="AH9" t="str">
            <v>Appointment wait time</v>
          </cell>
          <cell r="AI9" t="str">
            <v>Appointment wait time</v>
          </cell>
          <cell r="AJ9" t="str">
            <v>Appointment wait time</v>
          </cell>
          <cell r="AK9" t="str">
            <v>Appointment wait time</v>
          </cell>
          <cell r="AL9" t="str">
            <v>Appointment wait time</v>
          </cell>
          <cell r="AM9" t="str">
            <v>Appointment wait time</v>
          </cell>
          <cell r="AN9" t="str">
            <v>Appointment wait time</v>
          </cell>
          <cell r="AO9" t="str">
            <v>Appointment wait time</v>
          </cell>
          <cell r="AP9" t="str">
            <v>Appointment wait time</v>
          </cell>
          <cell r="AQ9" t="str">
            <v>Appointment wait time</v>
          </cell>
          <cell r="AR9" t="str">
            <v>Appointment wait time</v>
          </cell>
          <cell r="AS9" t="str">
            <v>Appointment wait time</v>
          </cell>
          <cell r="AT9"/>
          <cell r="AU9"/>
          <cell r="AV9"/>
          <cell r="AW9"/>
          <cell r="AX9"/>
          <cell r="AY9"/>
          <cell r="AZ9"/>
          <cell r="BA9"/>
          <cell r="BB9"/>
          <cell r="BC9"/>
          <cell r="BD9"/>
          <cell r="BE9"/>
          <cell r="BF9"/>
          <cell r="BG9"/>
          <cell r="BH9"/>
          <cell r="BI9"/>
          <cell r="BJ9"/>
          <cell r="BK9"/>
          <cell r="BL9"/>
          <cell r="BM9"/>
          <cell r="BN9"/>
          <cell r="BO9"/>
          <cell r="BP9"/>
          <cell r="BQ9"/>
          <cell r="BR9"/>
          <cell r="BS9"/>
          <cell r="BT9"/>
          <cell r="BU9"/>
          <cell r="BV9"/>
          <cell r="BW9"/>
          <cell r="BX9"/>
          <cell r="BY9"/>
          <cell r="BZ9"/>
          <cell r="CA9"/>
          <cell r="CB9"/>
          <cell r="CC9"/>
          <cell r="CD9"/>
          <cell r="CE9"/>
          <cell r="CF9"/>
          <cell r="CG9"/>
          <cell r="CH9"/>
          <cell r="CI9"/>
          <cell r="CJ9"/>
          <cell r="CK9"/>
          <cell r="CL9"/>
          <cell r="CM9"/>
          <cell r="CN9"/>
          <cell r="CO9"/>
          <cell r="CP9"/>
          <cell r="CQ9"/>
          <cell r="CR9"/>
          <cell r="CS9"/>
          <cell r="CT9"/>
          <cell r="CU9"/>
          <cell r="CV9"/>
          <cell r="CW9"/>
          <cell r="CX9"/>
          <cell r="CY9"/>
          <cell r="CZ9"/>
        </row>
        <row r="14">
          <cell r="E14" t="str">
            <v>Adult and Pediatric</v>
          </cell>
          <cell r="F14" t="str">
            <v>Adult and Pediatric</v>
          </cell>
          <cell r="G14" t="str">
            <v>Adult and Pediatric</v>
          </cell>
          <cell r="H14" t="str">
            <v>Adult and Pediatric</v>
          </cell>
          <cell r="I14" t="str">
            <v>Adult and Pediatric</v>
          </cell>
          <cell r="J14" t="str">
            <v>Adult and Pediatric</v>
          </cell>
          <cell r="K14" t="str">
            <v>Adult and Pediatric</v>
          </cell>
          <cell r="L14" t="str">
            <v>Adult and Pediatric</v>
          </cell>
          <cell r="M14" t="str">
            <v>Adult and Pediatric</v>
          </cell>
          <cell r="N14" t="str">
            <v>Adult and Pediatric</v>
          </cell>
          <cell r="O14" t="str">
            <v>Adult and Pediatric</v>
          </cell>
          <cell r="P14" t="str">
            <v>Adult and Pediatric</v>
          </cell>
          <cell r="Q14" t="str">
            <v>Adult and Pediatric</v>
          </cell>
          <cell r="R14" t="str">
            <v>Adult and Pediatric</v>
          </cell>
          <cell r="S14" t="str">
            <v>Adult and Pediatric</v>
          </cell>
          <cell r="T14" t="str">
            <v>Adult and Pediatric</v>
          </cell>
          <cell r="U14" t="str">
            <v>Adult and Pediatric</v>
          </cell>
          <cell r="V14" t="str">
            <v>Adult and Pediatric</v>
          </cell>
          <cell r="W14" t="str">
            <v>Adult and pediatric</v>
          </cell>
          <cell r="X14" t="str">
            <v>Adult and pediatric</v>
          </cell>
          <cell r="Y14" t="str">
            <v>Adult and Pediatric</v>
          </cell>
          <cell r="Z14" t="str">
            <v>All applicable populations</v>
          </cell>
          <cell r="AA14" t="str">
            <v>All applicable populations</v>
          </cell>
          <cell r="AB14" t="str">
            <v>All applicable populations</v>
          </cell>
          <cell r="AC14" t="str">
            <v>Adult and pediatric</v>
          </cell>
          <cell r="AD14" t="str">
            <v>Adult</v>
          </cell>
          <cell r="AE14" t="str">
            <v>Adult and pediatric</v>
          </cell>
          <cell r="AF14" t="str">
            <v>Adult and pediatric</v>
          </cell>
          <cell r="AG14" t="str">
            <v>Adult and pediatric</v>
          </cell>
          <cell r="AH14" t="str">
            <v>Adult and pediatric</v>
          </cell>
          <cell r="AI14" t="str">
            <v>Adult and pediatric</v>
          </cell>
          <cell r="AJ14" t="str">
            <v>Adult and pediatric</v>
          </cell>
          <cell r="AK14" t="str">
            <v>Adult and pediatric</v>
          </cell>
          <cell r="AL14" t="str">
            <v>Adult and pediatric</v>
          </cell>
          <cell r="AM14" t="str">
            <v>Adult and pediatric</v>
          </cell>
          <cell r="AN14" t="str">
            <v>Adult and pediatric</v>
          </cell>
          <cell r="AO14" t="str">
            <v>Adult and pediatric</v>
          </cell>
          <cell r="AP14" t="str">
            <v>Adult and pediatric</v>
          </cell>
          <cell r="AQ14" t="str">
            <v>Adult and pediatric</v>
          </cell>
          <cell r="AR14" t="str">
            <v>Adult and pediatric</v>
          </cell>
          <cell r="AS14" t="str">
            <v>Adult and pediatric</v>
          </cell>
          <cell r="AT14"/>
          <cell r="AU14"/>
          <cell r="AV14"/>
          <cell r="AW14"/>
          <cell r="AX14"/>
          <cell r="AY14"/>
          <cell r="AZ14"/>
          <cell r="BA14"/>
          <cell r="BB14"/>
          <cell r="BC14"/>
          <cell r="BD14"/>
          <cell r="BE14"/>
          <cell r="BF14"/>
          <cell r="BG14"/>
          <cell r="BH14"/>
          <cell r="BI14"/>
          <cell r="BJ14"/>
          <cell r="BK14"/>
          <cell r="BL14"/>
          <cell r="BM14"/>
          <cell r="BN14"/>
          <cell r="BO14"/>
          <cell r="BP14"/>
          <cell r="BQ14"/>
          <cell r="BR14"/>
          <cell r="BS14"/>
          <cell r="BT14"/>
          <cell r="BU14"/>
          <cell r="BV14"/>
          <cell r="BW14"/>
          <cell r="BX14"/>
          <cell r="BY14"/>
          <cell r="BZ14"/>
          <cell r="CA14"/>
          <cell r="CB14"/>
          <cell r="CC14"/>
          <cell r="CD14"/>
          <cell r="CE14"/>
          <cell r="CF14"/>
          <cell r="CG14"/>
          <cell r="CH14"/>
          <cell r="CI14"/>
          <cell r="CJ14"/>
          <cell r="CK14"/>
          <cell r="CL14"/>
          <cell r="CM14"/>
          <cell r="CN14"/>
          <cell r="CO14"/>
          <cell r="CP14"/>
          <cell r="CQ14"/>
          <cell r="CR14"/>
          <cell r="CS14"/>
          <cell r="CT14"/>
          <cell r="CU14"/>
          <cell r="CV14"/>
          <cell r="CW14"/>
          <cell r="CX14"/>
          <cell r="CY14"/>
          <cell r="CZ14"/>
        </row>
        <row r="15">
          <cell r="E15" t="str">
            <v>Statewide</v>
          </cell>
          <cell r="F15" t="str">
            <v>Statewide</v>
          </cell>
          <cell r="G15" t="str">
            <v>Statewide</v>
          </cell>
          <cell r="H15" t="str">
            <v>Statewide</v>
          </cell>
          <cell r="I15" t="str">
            <v>Rural</v>
          </cell>
          <cell r="J15" t="str">
            <v>Small counties</v>
          </cell>
          <cell r="K15" t="str">
            <v>Medium counties</v>
          </cell>
          <cell r="L15" t="str">
            <v>Dense counties</v>
          </cell>
          <cell r="M15" t="str">
            <v>Statewide</v>
          </cell>
          <cell r="N15" t="str">
            <v>Rural</v>
          </cell>
          <cell r="O15" t="str">
            <v>Small counties</v>
          </cell>
          <cell r="P15" t="str">
            <v>Medium counties</v>
          </cell>
          <cell r="Q15" t="str">
            <v>Dense counties</v>
          </cell>
          <cell r="R15" t="str">
            <v>Statewide</v>
          </cell>
          <cell r="S15" t="str">
            <v>Rural</v>
          </cell>
          <cell r="T15" t="str">
            <v>Small counties</v>
          </cell>
          <cell r="U15" t="str">
            <v>Medium counties</v>
          </cell>
          <cell r="V15" t="str">
            <v>Dense counties</v>
          </cell>
          <cell r="W15" t="str">
            <v>Statewide</v>
          </cell>
          <cell r="X15" t="str">
            <v>Statewide</v>
          </cell>
          <cell r="Y15" t="str">
            <v>Statewide</v>
          </cell>
          <cell r="Z15" t="str">
            <v>Statewide</v>
          </cell>
          <cell r="AA15" t="str">
            <v>Statewide</v>
          </cell>
          <cell r="AB15" t="str">
            <v>Statewide</v>
          </cell>
          <cell r="AC15" t="str">
            <v>Statewide</v>
          </cell>
          <cell r="AD15" t="str">
            <v>Statewide</v>
          </cell>
          <cell r="AE15" t="str">
            <v>Rural</v>
          </cell>
          <cell r="AF15" t="str">
            <v>Small counties</v>
          </cell>
          <cell r="AG15" t="str">
            <v>Medium counties</v>
          </cell>
          <cell r="AH15" t="str">
            <v>Dense counties</v>
          </cell>
          <cell r="AI15" t="str">
            <v>Rural</v>
          </cell>
          <cell r="AJ15" t="str">
            <v>Small counties</v>
          </cell>
          <cell r="AK15" t="str">
            <v>Medium counties</v>
          </cell>
          <cell r="AL15" t="str">
            <v>Dense counties</v>
          </cell>
          <cell r="AM15" t="str">
            <v>Statewide</v>
          </cell>
          <cell r="AN15" t="str">
            <v>Statewide</v>
          </cell>
          <cell r="AO15" t="str">
            <v>Statewide</v>
          </cell>
          <cell r="AP15" t="str">
            <v>Statewide</v>
          </cell>
          <cell r="AQ15" t="str">
            <v>Statewide</v>
          </cell>
          <cell r="AR15" t="str">
            <v>Statewide</v>
          </cell>
          <cell r="AS15" t="str">
            <v>Statewide</v>
          </cell>
          <cell r="AT15"/>
          <cell r="AU15"/>
          <cell r="AV15"/>
          <cell r="AW15"/>
          <cell r="AX15"/>
          <cell r="AY15"/>
          <cell r="AZ15"/>
          <cell r="BA15"/>
          <cell r="BB15"/>
          <cell r="BC15"/>
          <cell r="BD15"/>
          <cell r="BE15"/>
          <cell r="BF15"/>
          <cell r="BG15"/>
          <cell r="BH15"/>
          <cell r="BI15"/>
          <cell r="BJ15"/>
          <cell r="BK15"/>
          <cell r="BL15"/>
          <cell r="BM15"/>
          <cell r="BN15"/>
          <cell r="BO15"/>
          <cell r="BP15"/>
          <cell r="BQ15"/>
          <cell r="BR15"/>
          <cell r="BS15"/>
          <cell r="BT15"/>
          <cell r="BU15"/>
          <cell r="BV15"/>
          <cell r="BW15"/>
          <cell r="BX15"/>
          <cell r="BY15"/>
          <cell r="BZ15"/>
          <cell r="CA15"/>
          <cell r="CB15"/>
          <cell r="CC15"/>
          <cell r="CD15"/>
          <cell r="CE15"/>
          <cell r="CF15"/>
          <cell r="CG15"/>
          <cell r="CH15"/>
          <cell r="CI15"/>
          <cell r="CJ15"/>
          <cell r="CK15"/>
          <cell r="CL15"/>
          <cell r="CM15"/>
          <cell r="CN15"/>
          <cell r="CO15"/>
          <cell r="CP15"/>
          <cell r="CQ15"/>
          <cell r="CR15"/>
          <cell r="CS15"/>
          <cell r="CT15"/>
          <cell r="CU15"/>
          <cell r="CV15"/>
          <cell r="CW15"/>
          <cell r="CX15"/>
          <cell r="CY15"/>
          <cell r="CZ15"/>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medicaid.gov/medicaid/managed-care/guidance/medicaid-and-chip-managed-care-reporting"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www.ecfr.gov/current/title-42/chapter-IV/subchapter-C/part-438/subpart-D/section-438.2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77B79-664C-4322-BBA0-942523A7F311}">
  <dimension ref="A1:R110"/>
  <sheetViews>
    <sheetView zoomScale="85" zoomScaleNormal="85" workbookViewId="0">
      <selection activeCell="B99" sqref="B99"/>
    </sheetView>
  </sheetViews>
  <sheetFormatPr defaultColWidth="0" defaultRowHeight="15" zeroHeight="1" x14ac:dyDescent="0.2"/>
  <cols>
    <col min="1" max="1" width="11.88671875" style="29" customWidth="1"/>
    <col min="2" max="2" width="37.77734375" style="29" customWidth="1"/>
    <col min="3" max="3" width="72.77734375" style="30" customWidth="1"/>
    <col min="4" max="4" width="23.88671875" style="30" customWidth="1"/>
    <col min="5" max="5" width="33.44140625" style="30" customWidth="1"/>
    <col min="6" max="6" width="5.21875" style="30" hidden="1" customWidth="1"/>
    <col min="7" max="18" width="26.77734375" style="29" hidden="1" customWidth="1"/>
    <col min="19" max="16384" width="7.21875" style="29" hidden="1"/>
  </cols>
  <sheetData>
    <row r="1" spans="1:18" x14ac:dyDescent="0.2">
      <c r="A1" s="28" t="s">
        <v>542</v>
      </c>
      <c r="B1"/>
      <c r="C1" s="93"/>
      <c r="D1" s="93"/>
      <c r="E1" s="93"/>
    </row>
    <row r="2" spans="1:18" s="35" customFormat="1" ht="80.45" customHeight="1" x14ac:dyDescent="0.2">
      <c r="A2" s="31" t="s">
        <v>0</v>
      </c>
      <c r="B2" s="31"/>
      <c r="C2" s="32"/>
      <c r="D2" s="32"/>
      <c r="E2" s="33"/>
      <c r="F2" s="34"/>
    </row>
    <row r="3" spans="1:18" s="35" customFormat="1" ht="76.150000000000006" customHeight="1" x14ac:dyDescent="0.2">
      <c r="A3" s="291" t="s">
        <v>1</v>
      </c>
      <c r="B3" s="292"/>
      <c r="C3" s="293"/>
      <c r="D3" s="94"/>
      <c r="E3" s="95"/>
      <c r="F3" s="36"/>
    </row>
    <row r="4" spans="1:18" s="35" customFormat="1" ht="16.899999999999999" customHeight="1" x14ac:dyDescent="0.2">
      <c r="A4" s="294" t="s">
        <v>2</v>
      </c>
      <c r="B4" s="295"/>
      <c r="C4" s="37"/>
      <c r="D4" s="96"/>
      <c r="E4" s="97"/>
    </row>
    <row r="5" spans="1:18" ht="40.15" customHeight="1" x14ac:dyDescent="0.3">
      <c r="A5" s="38" t="s">
        <v>3</v>
      </c>
      <c r="B5"/>
      <c r="C5" s="101"/>
      <c r="D5" s="101"/>
      <c r="E5" s="100"/>
      <c r="F5" s="35"/>
      <c r="G5" s="35"/>
      <c r="H5" s="35"/>
      <c r="I5" s="35"/>
      <c r="J5" s="35"/>
      <c r="K5" s="35"/>
      <c r="L5" s="35"/>
      <c r="M5" s="35"/>
      <c r="N5" s="35"/>
      <c r="O5" s="35"/>
      <c r="P5" s="35"/>
      <c r="Q5" s="35"/>
      <c r="R5" s="35"/>
    </row>
    <row r="6" spans="1:18" ht="40.15" customHeight="1" x14ac:dyDescent="0.2">
      <c r="A6" s="296"/>
      <c r="B6" s="297"/>
      <c r="C6" s="298"/>
      <c r="D6" s="98"/>
      <c r="E6" s="99"/>
      <c r="F6" s="35"/>
      <c r="G6" s="35"/>
      <c r="H6" s="35"/>
      <c r="I6" s="35"/>
      <c r="J6" s="35"/>
      <c r="K6" s="35"/>
      <c r="L6" s="35"/>
      <c r="M6" s="35"/>
      <c r="N6" s="35"/>
      <c r="O6" s="35"/>
      <c r="P6" s="35"/>
      <c r="Q6" s="35"/>
      <c r="R6" s="35"/>
    </row>
    <row r="7" spans="1:18" ht="30" customHeight="1" x14ac:dyDescent="0.2">
      <c r="A7" s="40" t="s">
        <v>4</v>
      </c>
      <c r="B7" s="41" t="s">
        <v>5</v>
      </c>
      <c r="C7" s="42" t="s">
        <v>6</v>
      </c>
      <c r="D7" s="42" t="s">
        <v>7</v>
      </c>
      <c r="E7" s="43"/>
      <c r="F7" s="35"/>
      <c r="G7" s="35"/>
      <c r="H7" s="35"/>
      <c r="I7" s="35"/>
      <c r="J7" s="35"/>
      <c r="K7" s="35"/>
      <c r="L7" s="35"/>
      <c r="M7" s="35"/>
      <c r="N7" s="35"/>
      <c r="O7" s="35"/>
      <c r="P7" s="35"/>
      <c r="Q7" s="35"/>
      <c r="R7" s="35"/>
    </row>
    <row r="8" spans="1:18" ht="15" customHeight="1" x14ac:dyDescent="0.2">
      <c r="A8" s="44" t="s">
        <v>8</v>
      </c>
      <c r="B8" s="45" t="s">
        <v>9</v>
      </c>
      <c r="C8" s="46" t="s">
        <v>10</v>
      </c>
      <c r="D8" s="47" t="s">
        <v>11</v>
      </c>
      <c r="E8" s="2" t="s">
        <v>12</v>
      </c>
      <c r="F8" s="35"/>
      <c r="G8" s="35"/>
      <c r="H8" s="35"/>
      <c r="I8" s="35"/>
      <c r="J8" s="35"/>
      <c r="K8" s="35"/>
      <c r="L8" s="35"/>
      <c r="M8" s="35"/>
      <c r="N8" s="35"/>
      <c r="O8" s="35"/>
      <c r="P8" s="35"/>
      <c r="Q8" s="35"/>
      <c r="R8" s="35"/>
    </row>
    <row r="9" spans="1:18" ht="74.45" customHeight="1" x14ac:dyDescent="0.2">
      <c r="A9" s="48" t="s">
        <v>8</v>
      </c>
      <c r="B9" s="299" t="s">
        <v>13</v>
      </c>
      <c r="C9" s="300"/>
      <c r="D9" s="49" t="s">
        <v>14</v>
      </c>
      <c r="E9" s="102"/>
      <c r="F9" s="35"/>
      <c r="G9" s="35"/>
      <c r="H9" s="35"/>
      <c r="I9" s="35"/>
      <c r="J9" s="35"/>
      <c r="K9" s="35"/>
      <c r="L9" s="35"/>
      <c r="M9" s="35"/>
      <c r="N9" s="35"/>
      <c r="O9" s="35"/>
      <c r="P9" s="35"/>
      <c r="Q9" s="35"/>
      <c r="R9" s="35"/>
    </row>
    <row r="10" spans="1:18" ht="15" customHeight="1" x14ac:dyDescent="0.2">
      <c r="A10" s="44" t="s">
        <v>8</v>
      </c>
      <c r="B10" s="50" t="s">
        <v>15</v>
      </c>
      <c r="C10" s="51" t="s">
        <v>16</v>
      </c>
      <c r="D10" s="52" t="s">
        <v>17</v>
      </c>
      <c r="E10" s="3">
        <v>45658</v>
      </c>
      <c r="F10" s="35"/>
      <c r="G10" s="35"/>
      <c r="H10" s="35"/>
      <c r="I10" s="35"/>
      <c r="J10" s="35"/>
      <c r="K10" s="35"/>
      <c r="L10" s="35"/>
      <c r="M10" s="35"/>
      <c r="N10" s="35"/>
      <c r="O10" s="35"/>
      <c r="P10" s="35"/>
      <c r="Q10" s="35"/>
      <c r="R10" s="35"/>
    </row>
    <row r="11" spans="1:18" ht="15" customHeight="1" x14ac:dyDescent="0.2">
      <c r="A11" s="44" t="s">
        <v>8</v>
      </c>
      <c r="B11" s="50" t="s">
        <v>18</v>
      </c>
      <c r="C11" s="46" t="s">
        <v>19</v>
      </c>
      <c r="D11" s="53" t="s">
        <v>17</v>
      </c>
      <c r="E11" s="3">
        <v>46022</v>
      </c>
      <c r="F11" s="35"/>
      <c r="G11" s="35"/>
      <c r="H11" s="35"/>
      <c r="I11" s="35"/>
      <c r="J11" s="35"/>
      <c r="K11" s="35"/>
      <c r="L11" s="35"/>
      <c r="M11" s="35"/>
      <c r="N11" s="35"/>
      <c r="O11" s="35"/>
      <c r="P11" s="35"/>
      <c r="Q11" s="35"/>
      <c r="R11" s="35"/>
    </row>
    <row r="12" spans="1:18" ht="28.5" x14ac:dyDescent="0.2">
      <c r="A12" s="44" t="s">
        <v>8</v>
      </c>
      <c r="B12" s="54" t="s">
        <v>20</v>
      </c>
      <c r="C12" s="46" t="s">
        <v>21</v>
      </c>
      <c r="D12" s="55" t="s">
        <v>22</v>
      </c>
      <c r="E12" s="2" t="s">
        <v>23</v>
      </c>
      <c r="F12" s="35"/>
      <c r="G12" s="35"/>
      <c r="H12" s="35"/>
      <c r="I12" s="35"/>
      <c r="J12" s="35"/>
      <c r="K12" s="35"/>
      <c r="L12" s="35"/>
      <c r="M12" s="35"/>
      <c r="N12" s="35"/>
      <c r="O12" s="35"/>
      <c r="P12" s="35"/>
      <c r="Q12" s="35"/>
      <c r="R12" s="35"/>
    </row>
    <row r="13" spans="1:18" ht="40.15" customHeight="1" x14ac:dyDescent="0.3">
      <c r="A13" s="56" t="s">
        <v>24</v>
      </c>
      <c r="B13" s="105"/>
      <c r="C13" s="93"/>
      <c r="D13" s="93"/>
      <c r="E13" s="93"/>
      <c r="F13" s="35"/>
      <c r="G13" s="35"/>
      <c r="H13" s="35"/>
      <c r="I13" s="35"/>
      <c r="J13" s="35"/>
      <c r="K13" s="35"/>
      <c r="L13" s="35"/>
      <c r="M13" s="35"/>
      <c r="N13" s="35"/>
      <c r="O13" s="35"/>
      <c r="P13" s="35"/>
      <c r="Q13" s="35"/>
      <c r="R13" s="35"/>
    </row>
    <row r="14" spans="1:18" ht="45.6" customHeight="1" x14ac:dyDescent="0.2">
      <c r="A14" s="283" t="s">
        <v>25</v>
      </c>
      <c r="B14" s="284"/>
      <c r="C14" s="290"/>
      <c r="D14" s="103"/>
      <c r="E14" s="104"/>
      <c r="F14" s="35"/>
      <c r="G14" s="35"/>
      <c r="H14" s="35"/>
      <c r="I14" s="35"/>
      <c r="J14" s="35"/>
      <c r="K14" s="35"/>
      <c r="L14" s="35"/>
      <c r="M14" s="35"/>
      <c r="N14" s="35"/>
      <c r="O14" s="35"/>
      <c r="P14" s="35"/>
      <c r="Q14" s="35"/>
      <c r="R14" s="35"/>
    </row>
    <row r="15" spans="1:18" ht="30" customHeight="1" x14ac:dyDescent="0.2">
      <c r="A15" s="58" t="s">
        <v>4</v>
      </c>
      <c r="B15" s="41" t="s">
        <v>5</v>
      </c>
      <c r="C15" s="42" t="s">
        <v>6</v>
      </c>
      <c r="D15" s="42" t="s">
        <v>7</v>
      </c>
      <c r="E15" s="59" t="str">
        <f>IF(E18="","[State]",E18)</f>
        <v>California</v>
      </c>
      <c r="F15" s="35"/>
      <c r="G15" s="35"/>
      <c r="H15" s="35"/>
      <c r="I15" s="35"/>
      <c r="J15" s="35"/>
      <c r="K15" s="35"/>
      <c r="L15" s="35"/>
      <c r="M15" s="35"/>
      <c r="N15" s="35"/>
      <c r="O15" s="35"/>
      <c r="P15" s="35"/>
      <c r="Q15" s="35"/>
      <c r="R15" s="35"/>
    </row>
    <row r="16" spans="1:18" ht="15" customHeight="1" x14ac:dyDescent="0.2">
      <c r="A16" s="44" t="s">
        <v>26</v>
      </c>
      <c r="B16" s="60" t="s">
        <v>27</v>
      </c>
      <c r="C16" s="55" t="s">
        <v>28</v>
      </c>
      <c r="D16" s="47" t="s">
        <v>11</v>
      </c>
      <c r="E16" s="4" t="s">
        <v>29</v>
      </c>
      <c r="F16" s="35"/>
      <c r="G16" s="35"/>
      <c r="H16" s="35"/>
      <c r="I16" s="35"/>
      <c r="J16" s="35"/>
      <c r="K16" s="35"/>
      <c r="L16" s="35"/>
      <c r="M16" s="35"/>
      <c r="N16" s="35"/>
      <c r="O16" s="35"/>
      <c r="P16" s="35"/>
      <c r="Q16" s="35"/>
      <c r="R16" s="35"/>
    </row>
    <row r="17" spans="1:18" ht="15" customHeight="1" x14ac:dyDescent="0.2">
      <c r="A17" s="44" t="s">
        <v>30</v>
      </c>
      <c r="B17" s="55" t="s">
        <v>31</v>
      </c>
      <c r="C17" s="55" t="s">
        <v>32</v>
      </c>
      <c r="D17" s="47" t="s">
        <v>11</v>
      </c>
      <c r="E17" s="2" t="s">
        <v>33</v>
      </c>
      <c r="F17" s="35"/>
      <c r="G17" s="35"/>
      <c r="H17" s="35"/>
      <c r="I17" s="35"/>
      <c r="J17" s="35"/>
      <c r="K17" s="35"/>
      <c r="L17" s="35"/>
      <c r="M17" s="35"/>
      <c r="N17" s="35"/>
      <c r="O17" s="35"/>
      <c r="P17" s="35"/>
      <c r="Q17" s="35"/>
      <c r="R17" s="35"/>
    </row>
    <row r="18" spans="1:18" ht="15" customHeight="1" x14ac:dyDescent="0.2">
      <c r="A18" s="44" t="s">
        <v>34</v>
      </c>
      <c r="B18" s="60" t="s">
        <v>35</v>
      </c>
      <c r="C18" s="55" t="s">
        <v>36</v>
      </c>
      <c r="D18" s="61" t="s">
        <v>37</v>
      </c>
      <c r="E18" s="2" t="s">
        <v>38</v>
      </c>
      <c r="F18" s="35"/>
      <c r="G18" s="35"/>
      <c r="H18" s="35"/>
      <c r="I18" s="35"/>
      <c r="J18" s="35"/>
      <c r="K18" s="35"/>
      <c r="L18" s="35"/>
      <c r="M18" s="35"/>
      <c r="N18" s="35"/>
      <c r="O18" s="35"/>
      <c r="P18" s="35"/>
      <c r="Q18" s="35"/>
      <c r="R18" s="35"/>
    </row>
    <row r="19" spans="1:18" ht="15" customHeight="1" x14ac:dyDescent="0.2">
      <c r="A19" s="44" t="s">
        <v>39</v>
      </c>
      <c r="B19" s="60" t="s">
        <v>40</v>
      </c>
      <c r="C19" s="55" t="s">
        <v>41</v>
      </c>
      <c r="D19" s="47" t="s">
        <v>17</v>
      </c>
      <c r="E19" s="5">
        <v>46203</v>
      </c>
      <c r="F19" s="35"/>
      <c r="G19" s="35"/>
      <c r="H19" s="35"/>
      <c r="I19" s="35"/>
      <c r="J19" s="35"/>
      <c r="K19" s="35"/>
      <c r="L19" s="35"/>
      <c r="M19" s="35"/>
      <c r="N19" s="35"/>
      <c r="O19" s="35"/>
      <c r="P19" s="35"/>
      <c r="Q19" s="35"/>
      <c r="R19" s="35"/>
    </row>
    <row r="20" spans="1:18" ht="240" customHeight="1" x14ac:dyDescent="0.2">
      <c r="A20" s="62" t="s">
        <v>42</v>
      </c>
      <c r="B20" s="44" t="s">
        <v>43</v>
      </c>
      <c r="C20" s="46" t="s">
        <v>44</v>
      </c>
      <c r="D20" s="61" t="s">
        <v>45</v>
      </c>
      <c r="E20" s="6" t="s">
        <v>46</v>
      </c>
      <c r="F20" s="35"/>
      <c r="G20" s="35"/>
      <c r="H20" s="35"/>
      <c r="I20" s="35"/>
      <c r="J20" s="35"/>
      <c r="K20" s="35"/>
      <c r="L20" s="35"/>
      <c r="M20" s="35"/>
      <c r="N20" s="35"/>
      <c r="O20" s="35"/>
      <c r="P20" s="35"/>
      <c r="Q20" s="35"/>
      <c r="R20" s="35"/>
    </row>
    <row r="21" spans="1:18" ht="54.6" customHeight="1" x14ac:dyDescent="0.2">
      <c r="A21" s="44" t="s">
        <v>8</v>
      </c>
      <c r="B21" s="46" t="s">
        <v>47</v>
      </c>
      <c r="C21" s="46" t="s">
        <v>48</v>
      </c>
      <c r="D21" s="61" t="s">
        <v>49</v>
      </c>
      <c r="E21" s="106"/>
      <c r="F21" s="35"/>
      <c r="I21" s="35"/>
      <c r="J21" s="35"/>
      <c r="K21" s="35"/>
      <c r="L21" s="35"/>
      <c r="M21" s="35"/>
      <c r="N21" s="35"/>
      <c r="O21" s="35"/>
      <c r="P21" s="35"/>
      <c r="Q21" s="35"/>
      <c r="R21" s="35"/>
    </row>
    <row r="22" spans="1:18" ht="42.6" customHeight="1" x14ac:dyDescent="0.2">
      <c r="A22" s="44" t="s">
        <v>50</v>
      </c>
      <c r="B22" s="63" t="s">
        <v>51</v>
      </c>
      <c r="C22" s="51" t="s">
        <v>52</v>
      </c>
      <c r="D22" s="52" t="s">
        <v>11</v>
      </c>
      <c r="E22" s="107"/>
      <c r="F22" s="35"/>
      <c r="I22" s="35"/>
      <c r="J22" s="35"/>
      <c r="K22" s="35"/>
      <c r="L22" s="35"/>
      <c r="M22" s="35"/>
      <c r="N22" s="35"/>
      <c r="O22" s="35"/>
      <c r="P22" s="35"/>
      <c r="Q22" s="35"/>
      <c r="R22" s="35"/>
    </row>
    <row r="23" spans="1:18" ht="40.15" customHeight="1" x14ac:dyDescent="0.3">
      <c r="A23" s="38" t="s">
        <v>53</v>
      </c>
      <c r="B23"/>
      <c r="C23" s="108"/>
      <c r="D23" s="108"/>
      <c r="E23" s="109"/>
      <c r="F23" s="35"/>
      <c r="I23" s="35"/>
      <c r="J23" s="35"/>
      <c r="K23" s="35"/>
      <c r="L23" s="35"/>
      <c r="M23" s="35"/>
      <c r="N23" s="35"/>
      <c r="O23" s="35"/>
      <c r="P23" s="35"/>
      <c r="Q23" s="35"/>
      <c r="R23" s="35"/>
    </row>
    <row r="24" spans="1:18" ht="61.15" customHeight="1" x14ac:dyDescent="0.2">
      <c r="A24" s="301" t="s">
        <v>54</v>
      </c>
      <c r="B24" s="301"/>
      <c r="C24" s="301"/>
      <c r="D24" s="110"/>
      <c r="E24" s="111"/>
      <c r="F24" s="35"/>
      <c r="I24" s="35"/>
      <c r="J24" s="35"/>
      <c r="K24" s="35"/>
      <c r="L24" s="35"/>
      <c r="M24" s="35"/>
      <c r="N24" s="35"/>
      <c r="O24" s="35"/>
      <c r="P24" s="35"/>
      <c r="Q24" s="35"/>
      <c r="R24" s="35"/>
    </row>
    <row r="25" spans="1:18" ht="30" customHeight="1" x14ac:dyDescent="0.2">
      <c r="A25" s="66" t="s">
        <v>4</v>
      </c>
      <c r="B25" s="67" t="s">
        <v>5</v>
      </c>
      <c r="C25" s="67" t="s">
        <v>6</v>
      </c>
      <c r="D25" s="67" t="s">
        <v>7</v>
      </c>
      <c r="E25" s="68" t="s">
        <v>55</v>
      </c>
      <c r="F25" s="35"/>
      <c r="I25" s="35"/>
      <c r="J25" s="35"/>
      <c r="K25" s="35"/>
      <c r="L25" s="35"/>
      <c r="M25" s="35"/>
      <c r="N25" s="35"/>
      <c r="O25" s="35"/>
      <c r="P25" s="35"/>
      <c r="Q25" s="35"/>
      <c r="R25" s="35"/>
    </row>
    <row r="26" spans="1:18" x14ac:dyDescent="0.2">
      <c r="A26" s="44" t="s">
        <v>8</v>
      </c>
      <c r="B26" s="55" t="s">
        <v>56</v>
      </c>
      <c r="C26" s="46" t="s">
        <v>57</v>
      </c>
      <c r="D26" s="47" t="s">
        <v>11</v>
      </c>
      <c r="E26" s="6" t="s">
        <v>473</v>
      </c>
      <c r="F26" s="35"/>
      <c r="I26" s="35"/>
      <c r="J26" s="35"/>
      <c r="K26" s="35"/>
      <c r="L26" s="35"/>
      <c r="M26" s="35"/>
      <c r="N26" s="35"/>
      <c r="O26" s="35"/>
      <c r="P26" s="35"/>
      <c r="Q26" s="35"/>
      <c r="R26" s="35"/>
    </row>
    <row r="27" spans="1:18" x14ac:dyDescent="0.2">
      <c r="A27" s="44" t="s">
        <v>8</v>
      </c>
      <c r="B27" s="55" t="s">
        <v>58</v>
      </c>
      <c r="C27" s="46" t="s">
        <v>57</v>
      </c>
      <c r="D27" s="47" t="s">
        <v>11</v>
      </c>
      <c r="E27" s="6" t="s">
        <v>59</v>
      </c>
      <c r="F27" s="35"/>
      <c r="G27" s="35"/>
      <c r="H27" s="35"/>
      <c r="I27" s="35"/>
      <c r="J27" s="35"/>
      <c r="K27" s="35"/>
      <c r="L27" s="35"/>
      <c r="M27" s="35"/>
      <c r="N27" s="35"/>
      <c r="O27" s="35"/>
      <c r="P27" s="35"/>
      <c r="Q27" s="35"/>
      <c r="R27" s="35"/>
    </row>
    <row r="28" spans="1:18" ht="28.5" x14ac:dyDescent="0.2">
      <c r="A28" s="44" t="s">
        <v>8</v>
      </c>
      <c r="B28" s="55" t="s">
        <v>60</v>
      </c>
      <c r="C28" s="46" t="s">
        <v>57</v>
      </c>
      <c r="D28" s="47" t="s">
        <v>11</v>
      </c>
      <c r="E28" s="6" t="s">
        <v>61</v>
      </c>
      <c r="F28" s="35"/>
      <c r="G28" s="35"/>
      <c r="H28" s="35"/>
      <c r="I28" s="35"/>
      <c r="J28" s="35"/>
      <c r="K28" s="35"/>
      <c r="L28" s="35"/>
      <c r="M28" s="35"/>
      <c r="N28" s="35"/>
      <c r="O28" s="35"/>
      <c r="P28" s="35"/>
      <c r="Q28" s="35"/>
      <c r="R28" s="35"/>
    </row>
    <row r="29" spans="1:18" ht="28.5" x14ac:dyDescent="0.2">
      <c r="A29" s="44" t="s">
        <v>8</v>
      </c>
      <c r="B29" s="55" t="s">
        <v>62</v>
      </c>
      <c r="C29" s="46" t="s">
        <v>57</v>
      </c>
      <c r="D29" s="47" t="s">
        <v>11</v>
      </c>
      <c r="E29" s="6" t="s">
        <v>498</v>
      </c>
      <c r="F29" s="35"/>
      <c r="G29" s="35"/>
      <c r="H29" s="35"/>
      <c r="I29" s="35"/>
      <c r="J29" s="35"/>
      <c r="K29" s="35"/>
      <c r="L29" s="35"/>
      <c r="M29" s="35"/>
      <c r="N29" s="35"/>
      <c r="O29" s="35"/>
      <c r="P29" s="35"/>
      <c r="Q29" s="35"/>
      <c r="R29" s="35"/>
    </row>
    <row r="30" spans="1:18" x14ac:dyDescent="0.2">
      <c r="A30" s="44" t="s">
        <v>8</v>
      </c>
      <c r="B30" s="55" t="s">
        <v>63</v>
      </c>
      <c r="C30" s="46" t="s">
        <v>57</v>
      </c>
      <c r="D30" s="47" t="s">
        <v>11</v>
      </c>
      <c r="E30" s="6" t="s">
        <v>499</v>
      </c>
      <c r="F30" s="35"/>
      <c r="G30" s="35"/>
      <c r="H30" s="35"/>
      <c r="I30" s="35"/>
      <c r="J30" s="35"/>
      <c r="K30" s="35"/>
      <c r="L30" s="35"/>
      <c r="M30" s="35"/>
      <c r="N30" s="35"/>
      <c r="O30" s="35"/>
      <c r="P30" s="35"/>
      <c r="Q30" s="35"/>
      <c r="R30" s="35"/>
    </row>
    <row r="31" spans="1:18" x14ac:dyDescent="0.2">
      <c r="A31" s="44" t="s">
        <v>8</v>
      </c>
      <c r="B31" s="55" t="s">
        <v>64</v>
      </c>
      <c r="C31" s="46" t="s">
        <v>57</v>
      </c>
      <c r="D31" s="47" t="s">
        <v>11</v>
      </c>
      <c r="E31" s="6" t="s">
        <v>65</v>
      </c>
      <c r="F31" s="35"/>
      <c r="G31" s="35"/>
      <c r="H31" s="35"/>
      <c r="I31" s="35"/>
      <c r="J31" s="35"/>
      <c r="K31" s="35"/>
      <c r="L31" s="35"/>
      <c r="M31" s="35"/>
      <c r="N31" s="35"/>
      <c r="O31" s="35"/>
      <c r="P31" s="35"/>
      <c r="Q31" s="35"/>
      <c r="R31" s="35"/>
    </row>
    <row r="32" spans="1:18" x14ac:dyDescent="0.2">
      <c r="A32" s="44" t="s">
        <v>8</v>
      </c>
      <c r="B32" s="55" t="s">
        <v>66</v>
      </c>
      <c r="C32" s="46" t="s">
        <v>57</v>
      </c>
      <c r="D32" s="47" t="s">
        <v>11</v>
      </c>
      <c r="E32" s="6" t="s">
        <v>67</v>
      </c>
      <c r="F32" s="35"/>
      <c r="G32" s="35"/>
      <c r="H32" s="35"/>
      <c r="I32" s="35"/>
      <c r="J32" s="35"/>
      <c r="K32" s="35"/>
      <c r="L32" s="35"/>
      <c r="M32" s="35"/>
      <c r="N32" s="35"/>
      <c r="O32" s="35"/>
      <c r="P32" s="35"/>
      <c r="Q32" s="35"/>
      <c r="R32" s="35"/>
    </row>
    <row r="33" spans="1:18" x14ac:dyDescent="0.2">
      <c r="A33" s="44" t="s">
        <v>8</v>
      </c>
      <c r="B33" s="55" t="s">
        <v>68</v>
      </c>
      <c r="C33" s="46" t="s">
        <v>57</v>
      </c>
      <c r="D33" s="47" t="s">
        <v>11</v>
      </c>
      <c r="E33" s="6" t="s">
        <v>69</v>
      </c>
      <c r="F33" s="35"/>
      <c r="G33" s="35"/>
      <c r="H33" s="35"/>
      <c r="I33" s="35"/>
      <c r="J33" s="35"/>
      <c r="K33" s="35"/>
      <c r="L33" s="35"/>
      <c r="M33" s="35"/>
      <c r="N33" s="35"/>
      <c r="O33" s="35"/>
      <c r="P33" s="35"/>
      <c r="Q33" s="35"/>
      <c r="R33" s="35"/>
    </row>
    <row r="34" spans="1:18" ht="32.25" customHeight="1" x14ac:dyDescent="0.2">
      <c r="A34" s="44" t="s">
        <v>8</v>
      </c>
      <c r="B34" s="55" t="s">
        <v>70</v>
      </c>
      <c r="C34" s="46" t="s">
        <v>57</v>
      </c>
      <c r="D34" s="47" t="s">
        <v>11</v>
      </c>
      <c r="E34" s="6" t="s">
        <v>500</v>
      </c>
      <c r="F34" s="35"/>
      <c r="G34" s="35"/>
      <c r="H34" s="35"/>
      <c r="I34" s="35"/>
      <c r="J34" s="35"/>
      <c r="K34" s="35"/>
      <c r="L34" s="35"/>
      <c r="M34" s="35"/>
      <c r="N34" s="35"/>
      <c r="O34" s="35"/>
      <c r="P34" s="35"/>
      <c r="Q34" s="35"/>
      <c r="R34" s="35"/>
    </row>
    <row r="35" spans="1:18" ht="28.5" x14ac:dyDescent="0.2">
      <c r="A35" s="44" t="s">
        <v>8</v>
      </c>
      <c r="B35" s="55" t="s">
        <v>71</v>
      </c>
      <c r="C35" s="46" t="s">
        <v>57</v>
      </c>
      <c r="D35" s="47" t="s">
        <v>11</v>
      </c>
      <c r="E35" s="6" t="s">
        <v>72</v>
      </c>
      <c r="F35" s="35"/>
      <c r="G35" s="35"/>
      <c r="H35" s="35"/>
      <c r="I35" s="35"/>
      <c r="J35" s="35"/>
      <c r="K35" s="35"/>
      <c r="L35" s="35"/>
      <c r="M35" s="35"/>
      <c r="N35" s="35"/>
      <c r="O35" s="35"/>
      <c r="P35" s="35"/>
      <c r="Q35" s="35"/>
      <c r="R35" s="35"/>
    </row>
    <row r="36" spans="1:18" x14ac:dyDescent="0.2">
      <c r="A36" s="44" t="s">
        <v>8</v>
      </c>
      <c r="B36" s="55" t="s">
        <v>460</v>
      </c>
      <c r="C36" s="46" t="s">
        <v>57</v>
      </c>
      <c r="D36" s="47" t="s">
        <v>11</v>
      </c>
      <c r="E36" s="22" t="s">
        <v>486</v>
      </c>
      <c r="F36" s="35"/>
      <c r="I36" s="35"/>
      <c r="J36" s="35"/>
      <c r="K36" s="35"/>
      <c r="L36" s="35"/>
      <c r="M36" s="35"/>
      <c r="N36" s="35"/>
      <c r="O36" s="35"/>
      <c r="P36" s="35"/>
      <c r="Q36" s="35"/>
      <c r="R36" s="35"/>
    </row>
    <row r="37" spans="1:18" x14ac:dyDescent="0.2">
      <c r="A37" s="44" t="s">
        <v>8</v>
      </c>
      <c r="B37" s="55" t="s">
        <v>461</v>
      </c>
      <c r="C37" s="46" t="s">
        <v>57</v>
      </c>
      <c r="D37" s="47" t="s">
        <v>11</v>
      </c>
      <c r="E37" s="22" t="s">
        <v>487</v>
      </c>
      <c r="F37" s="35"/>
      <c r="G37" s="35"/>
      <c r="H37" s="35"/>
      <c r="I37" s="35"/>
      <c r="J37" s="35"/>
      <c r="K37" s="35"/>
      <c r="L37" s="35"/>
      <c r="M37" s="35"/>
      <c r="N37" s="35"/>
      <c r="O37" s="35"/>
      <c r="P37" s="35"/>
      <c r="Q37" s="35"/>
      <c r="R37" s="35"/>
    </row>
    <row r="38" spans="1:18" ht="28.5" x14ac:dyDescent="0.2">
      <c r="A38" s="44" t="s">
        <v>8</v>
      </c>
      <c r="B38" s="55" t="s">
        <v>462</v>
      </c>
      <c r="C38" s="46" t="s">
        <v>57</v>
      </c>
      <c r="D38" s="47" t="s">
        <v>11</v>
      </c>
      <c r="E38" s="22" t="s">
        <v>488</v>
      </c>
      <c r="F38" s="35"/>
      <c r="G38" s="35"/>
      <c r="H38" s="35"/>
      <c r="I38" s="35"/>
      <c r="J38" s="35"/>
      <c r="K38" s="35"/>
      <c r="L38" s="35"/>
      <c r="M38" s="35"/>
      <c r="N38" s="35"/>
      <c r="O38" s="35"/>
      <c r="P38" s="35"/>
      <c r="Q38" s="35"/>
      <c r="R38" s="35"/>
    </row>
    <row r="39" spans="1:18" x14ac:dyDescent="0.2">
      <c r="A39" s="44" t="s">
        <v>8</v>
      </c>
      <c r="B39" s="55" t="s">
        <v>463</v>
      </c>
      <c r="C39" s="46" t="s">
        <v>57</v>
      </c>
      <c r="D39" s="47" t="s">
        <v>11</v>
      </c>
      <c r="E39" s="22" t="s">
        <v>489</v>
      </c>
      <c r="F39" s="35"/>
      <c r="G39" s="35"/>
      <c r="H39" s="35"/>
      <c r="I39" s="35"/>
      <c r="J39" s="35"/>
      <c r="K39" s="35"/>
      <c r="L39" s="35"/>
      <c r="M39" s="35"/>
      <c r="N39" s="35"/>
      <c r="O39" s="35"/>
      <c r="P39" s="35"/>
      <c r="Q39" s="35"/>
      <c r="R39" s="35"/>
    </row>
    <row r="40" spans="1:18" x14ac:dyDescent="0.2">
      <c r="A40" s="44" t="s">
        <v>8</v>
      </c>
      <c r="B40" s="55" t="s">
        <v>464</v>
      </c>
      <c r="C40" s="46" t="s">
        <v>57</v>
      </c>
      <c r="D40" s="47" t="s">
        <v>11</v>
      </c>
      <c r="E40" s="22" t="s">
        <v>490</v>
      </c>
      <c r="F40" s="35"/>
      <c r="G40" s="35"/>
      <c r="H40" s="35"/>
      <c r="I40" s="35"/>
      <c r="J40" s="35"/>
      <c r="K40" s="35"/>
      <c r="L40" s="35"/>
      <c r="M40" s="35"/>
      <c r="N40" s="35"/>
      <c r="O40" s="35"/>
      <c r="P40" s="35"/>
      <c r="Q40" s="35"/>
      <c r="R40" s="35"/>
    </row>
    <row r="41" spans="1:18" x14ac:dyDescent="0.2">
      <c r="A41" s="44" t="s">
        <v>8</v>
      </c>
      <c r="B41" s="55" t="s">
        <v>465</v>
      </c>
      <c r="C41" s="46" t="s">
        <v>57</v>
      </c>
      <c r="D41" s="47" t="s">
        <v>11</v>
      </c>
      <c r="E41" s="22" t="s">
        <v>491</v>
      </c>
      <c r="F41" s="35"/>
      <c r="G41" s="35"/>
      <c r="H41" s="35"/>
      <c r="I41" s="35"/>
      <c r="J41" s="35"/>
      <c r="K41" s="35"/>
      <c r="L41" s="35"/>
      <c r="M41" s="35"/>
      <c r="N41" s="35"/>
      <c r="O41" s="35"/>
      <c r="P41" s="35"/>
      <c r="Q41" s="35"/>
      <c r="R41" s="35"/>
    </row>
    <row r="42" spans="1:18" x14ac:dyDescent="0.2">
      <c r="A42" s="44" t="s">
        <v>8</v>
      </c>
      <c r="B42" s="55" t="s">
        <v>466</v>
      </c>
      <c r="C42" s="46" t="s">
        <v>57</v>
      </c>
      <c r="D42" s="47" t="s">
        <v>11</v>
      </c>
      <c r="E42" s="22" t="s">
        <v>492</v>
      </c>
      <c r="F42" s="35"/>
      <c r="G42" s="35"/>
      <c r="H42" s="35"/>
      <c r="I42" s="35"/>
      <c r="J42" s="35"/>
      <c r="K42" s="35"/>
      <c r="L42" s="35"/>
      <c r="M42" s="35"/>
      <c r="N42" s="35"/>
      <c r="O42" s="35"/>
      <c r="P42" s="35"/>
      <c r="Q42" s="35"/>
      <c r="R42" s="35"/>
    </row>
    <row r="43" spans="1:18" x14ac:dyDescent="0.2">
      <c r="A43" s="44" t="s">
        <v>8</v>
      </c>
      <c r="B43" s="55" t="s">
        <v>467</v>
      </c>
      <c r="C43" s="46" t="s">
        <v>57</v>
      </c>
      <c r="D43" s="47" t="s">
        <v>11</v>
      </c>
      <c r="E43" s="22" t="s">
        <v>501</v>
      </c>
      <c r="F43" s="35"/>
      <c r="G43" s="35"/>
      <c r="H43" s="35"/>
      <c r="I43" s="35"/>
      <c r="J43" s="35"/>
      <c r="K43" s="35"/>
      <c r="L43" s="35"/>
      <c r="M43" s="35"/>
      <c r="N43" s="35"/>
      <c r="O43" s="35"/>
      <c r="P43" s="35"/>
      <c r="Q43" s="35"/>
      <c r="R43" s="35"/>
    </row>
    <row r="44" spans="1:18" x14ac:dyDescent="0.2">
      <c r="A44" s="44" t="s">
        <v>8</v>
      </c>
      <c r="B44" s="55" t="s">
        <v>468</v>
      </c>
      <c r="C44" s="46" t="s">
        <v>57</v>
      </c>
      <c r="D44" s="47" t="s">
        <v>11</v>
      </c>
      <c r="E44" s="22" t="s">
        <v>493</v>
      </c>
      <c r="F44" s="35"/>
      <c r="G44" s="35"/>
      <c r="H44" s="35"/>
      <c r="I44" s="35"/>
      <c r="J44" s="35"/>
      <c r="K44" s="35"/>
      <c r="L44" s="35"/>
      <c r="M44" s="35"/>
      <c r="N44" s="35"/>
      <c r="O44" s="35"/>
      <c r="P44" s="35"/>
      <c r="Q44" s="35"/>
      <c r="R44" s="35"/>
    </row>
    <row r="45" spans="1:18" x14ac:dyDescent="0.2">
      <c r="A45" s="44" t="s">
        <v>8</v>
      </c>
      <c r="B45" s="55" t="s">
        <v>469</v>
      </c>
      <c r="C45" s="46" t="s">
        <v>57</v>
      </c>
      <c r="D45" s="47" t="s">
        <v>11</v>
      </c>
      <c r="E45" s="22" t="s">
        <v>502</v>
      </c>
      <c r="F45" s="35"/>
      <c r="G45" s="35"/>
      <c r="H45" s="35"/>
      <c r="I45" s="35"/>
      <c r="J45" s="35"/>
      <c r="K45" s="35"/>
      <c r="L45" s="35"/>
      <c r="M45" s="35"/>
      <c r="N45" s="35"/>
      <c r="O45" s="35"/>
      <c r="P45" s="35"/>
      <c r="Q45" s="35"/>
      <c r="R45" s="35"/>
    </row>
    <row r="46" spans="1:18" ht="28.5" x14ac:dyDescent="0.2">
      <c r="A46" s="44" t="s">
        <v>8</v>
      </c>
      <c r="B46" s="55" t="s">
        <v>470</v>
      </c>
      <c r="C46" s="46" t="s">
        <v>57</v>
      </c>
      <c r="D46" s="47" t="s">
        <v>11</v>
      </c>
      <c r="E46" s="22" t="s">
        <v>494</v>
      </c>
      <c r="F46" s="35"/>
      <c r="I46" s="35"/>
      <c r="J46" s="35"/>
      <c r="K46" s="35"/>
      <c r="L46" s="35"/>
      <c r="M46" s="35"/>
      <c r="N46" s="35"/>
      <c r="O46" s="35"/>
      <c r="P46" s="35"/>
      <c r="Q46" s="35"/>
      <c r="R46" s="35"/>
    </row>
    <row r="47" spans="1:18" x14ac:dyDescent="0.2">
      <c r="A47" s="44" t="s">
        <v>8</v>
      </c>
      <c r="B47" s="55" t="s">
        <v>471</v>
      </c>
      <c r="C47" s="46" t="s">
        <v>57</v>
      </c>
      <c r="D47" s="47" t="s">
        <v>11</v>
      </c>
      <c r="E47" s="22" t="s">
        <v>495</v>
      </c>
      <c r="F47" s="35"/>
      <c r="G47" s="35"/>
      <c r="H47" s="35"/>
      <c r="I47" s="35"/>
      <c r="J47" s="35"/>
      <c r="K47" s="35"/>
      <c r="L47" s="35"/>
      <c r="M47" s="35"/>
      <c r="N47" s="35"/>
      <c r="O47" s="35"/>
      <c r="P47" s="35"/>
      <c r="Q47" s="35"/>
      <c r="R47" s="35"/>
    </row>
    <row r="48" spans="1:18" x14ac:dyDescent="0.2">
      <c r="A48" s="44" t="s">
        <v>8</v>
      </c>
      <c r="B48" s="55" t="s">
        <v>472</v>
      </c>
      <c r="C48" s="46" t="s">
        <v>57</v>
      </c>
      <c r="D48" s="47" t="s">
        <v>11</v>
      </c>
      <c r="E48" s="22" t="s">
        <v>496</v>
      </c>
      <c r="F48" s="35"/>
      <c r="G48" s="35"/>
      <c r="H48" s="35"/>
      <c r="I48" s="35"/>
      <c r="J48" s="35"/>
      <c r="K48" s="35"/>
      <c r="L48" s="35"/>
      <c r="M48" s="35"/>
      <c r="N48" s="35"/>
      <c r="O48" s="35"/>
      <c r="P48" s="35"/>
      <c r="Q48" s="35"/>
      <c r="R48" s="35"/>
    </row>
    <row r="49" spans="1:18" x14ac:dyDescent="0.2">
      <c r="A49" s="44" t="s">
        <v>8</v>
      </c>
      <c r="B49" s="55" t="s">
        <v>472</v>
      </c>
      <c r="C49" s="46" t="s">
        <v>57</v>
      </c>
      <c r="D49" s="47" t="s">
        <v>11</v>
      </c>
      <c r="E49" s="22" t="s">
        <v>508</v>
      </c>
      <c r="F49" s="35"/>
      <c r="G49" s="35"/>
      <c r="H49" s="35"/>
      <c r="I49" s="35"/>
      <c r="J49" s="35"/>
      <c r="K49" s="35"/>
      <c r="L49" s="35"/>
      <c r="M49" s="35"/>
      <c r="N49" s="35"/>
      <c r="O49" s="35"/>
      <c r="P49" s="35"/>
      <c r="Q49" s="35"/>
      <c r="R49" s="35"/>
    </row>
    <row r="50" spans="1:18" ht="40.15" customHeight="1" x14ac:dyDescent="0.3">
      <c r="A50" s="38" t="s">
        <v>73</v>
      </c>
      <c r="B50"/>
      <c r="C50" s="108"/>
      <c r="D50" s="108"/>
      <c r="E50" s="109"/>
      <c r="F50" s="35"/>
      <c r="G50" s="35"/>
      <c r="H50" s="35"/>
      <c r="I50" s="35"/>
      <c r="J50" s="35"/>
      <c r="K50" s="35"/>
      <c r="L50" s="35"/>
      <c r="M50" s="35"/>
      <c r="N50" s="35"/>
      <c r="O50" s="35"/>
      <c r="P50" s="35"/>
      <c r="Q50" s="35"/>
      <c r="R50" s="35"/>
    </row>
    <row r="51" spans="1:18" s="70" customFormat="1" ht="34.9" customHeight="1" x14ac:dyDescent="0.2">
      <c r="A51" s="283" t="s">
        <v>74</v>
      </c>
      <c r="B51" s="284"/>
      <c r="C51" s="290"/>
      <c r="D51" s="113"/>
      <c r="E51" s="112"/>
      <c r="F51" s="69"/>
      <c r="G51" s="69"/>
      <c r="H51" s="69"/>
      <c r="I51" s="69"/>
      <c r="J51" s="69"/>
      <c r="K51" s="69"/>
      <c r="L51" s="69"/>
      <c r="M51" s="69"/>
      <c r="N51" s="69"/>
      <c r="O51" s="69"/>
      <c r="P51" s="69"/>
      <c r="Q51" s="69"/>
      <c r="R51" s="69"/>
    </row>
    <row r="52" spans="1:18" ht="30" customHeight="1" x14ac:dyDescent="0.2">
      <c r="A52" s="58" t="s">
        <v>4</v>
      </c>
      <c r="B52" s="41" t="s">
        <v>5</v>
      </c>
      <c r="C52" s="42" t="s">
        <v>6</v>
      </c>
      <c r="D52" s="42" t="s">
        <v>7</v>
      </c>
      <c r="E52" s="59" t="s">
        <v>75</v>
      </c>
      <c r="F52" s="71"/>
      <c r="G52" s="71"/>
      <c r="H52" s="71"/>
      <c r="I52" s="71"/>
      <c r="J52" s="71"/>
      <c r="K52" s="71"/>
      <c r="L52" s="71"/>
      <c r="M52" s="71"/>
      <c r="N52" s="71"/>
      <c r="O52" s="71"/>
      <c r="P52" s="71"/>
      <c r="Q52" s="71"/>
      <c r="R52" s="71"/>
    </row>
    <row r="53" spans="1:18" ht="15" customHeight="1" x14ac:dyDescent="0.2">
      <c r="A53" s="44" t="s">
        <v>8</v>
      </c>
      <c r="B53" s="72" t="s">
        <v>76</v>
      </c>
      <c r="C53" s="46" t="s">
        <v>77</v>
      </c>
      <c r="D53" s="46" t="s">
        <v>37</v>
      </c>
      <c r="E53" s="23" t="s">
        <v>78</v>
      </c>
      <c r="F53" s="64"/>
      <c r="G53" s="64"/>
      <c r="H53" s="64"/>
      <c r="I53" s="64"/>
      <c r="J53" s="64"/>
      <c r="K53" s="64"/>
      <c r="L53" s="64"/>
      <c r="M53" s="64"/>
      <c r="N53" s="64"/>
      <c r="O53" s="64"/>
      <c r="P53" s="64"/>
      <c r="Q53" s="64"/>
      <c r="R53" s="64"/>
    </row>
    <row r="54" spans="1:18" ht="15" customHeight="1" x14ac:dyDescent="0.2">
      <c r="A54" s="44" t="s">
        <v>8</v>
      </c>
      <c r="B54" s="72" t="s">
        <v>79</v>
      </c>
      <c r="C54" s="46" t="s">
        <v>80</v>
      </c>
      <c r="D54" s="46" t="s">
        <v>37</v>
      </c>
      <c r="E54" s="23" t="s">
        <v>78</v>
      </c>
      <c r="F54" s="64"/>
      <c r="G54" s="64"/>
      <c r="H54" s="64"/>
      <c r="I54" s="64"/>
      <c r="J54" s="64"/>
      <c r="K54" s="64"/>
      <c r="L54" s="64"/>
      <c r="M54" s="64"/>
      <c r="N54" s="64"/>
      <c r="O54" s="64"/>
      <c r="P54" s="64"/>
      <c r="Q54" s="64"/>
      <c r="R54" s="64"/>
    </row>
    <row r="55" spans="1:18" ht="15" customHeight="1" x14ac:dyDescent="0.2">
      <c r="A55" s="44" t="s">
        <v>8</v>
      </c>
      <c r="B55" s="72" t="s">
        <v>81</v>
      </c>
      <c r="C55" s="46" t="s">
        <v>82</v>
      </c>
      <c r="D55" s="46" t="s">
        <v>37</v>
      </c>
      <c r="E55" s="23" t="s">
        <v>78</v>
      </c>
      <c r="F55" s="64"/>
      <c r="G55" s="64"/>
      <c r="H55" s="64"/>
      <c r="I55" s="64"/>
      <c r="J55" s="64"/>
      <c r="K55" s="64"/>
      <c r="L55" s="64"/>
      <c r="M55" s="64"/>
      <c r="N55" s="64"/>
      <c r="O55" s="64"/>
      <c r="P55" s="64"/>
      <c r="Q55" s="64"/>
      <c r="R55" s="64"/>
    </row>
    <row r="56" spans="1:18" ht="15" customHeight="1" x14ac:dyDescent="0.2">
      <c r="A56" s="44" t="s">
        <v>8</v>
      </c>
      <c r="B56" s="72" t="s">
        <v>83</v>
      </c>
      <c r="C56" s="46" t="s">
        <v>84</v>
      </c>
      <c r="D56" s="46" t="s">
        <v>37</v>
      </c>
      <c r="E56" s="2" t="s">
        <v>85</v>
      </c>
      <c r="F56" s="64"/>
      <c r="G56" s="64"/>
      <c r="H56" s="64"/>
      <c r="I56" s="64"/>
      <c r="J56" s="64"/>
      <c r="K56" s="64"/>
      <c r="L56" s="64"/>
      <c r="M56" s="64"/>
      <c r="N56" s="64"/>
      <c r="O56" s="64"/>
      <c r="P56" s="64"/>
      <c r="Q56" s="64"/>
      <c r="R56" s="64"/>
    </row>
    <row r="57" spans="1:18" ht="15" customHeight="1" x14ac:dyDescent="0.2">
      <c r="A57" s="44" t="s">
        <v>8</v>
      </c>
      <c r="B57" s="72" t="s">
        <v>86</v>
      </c>
      <c r="C57" s="46" t="s">
        <v>87</v>
      </c>
      <c r="D57" s="46" t="s">
        <v>37</v>
      </c>
      <c r="E57" s="23" t="s">
        <v>78</v>
      </c>
      <c r="F57" s="64"/>
      <c r="G57" s="64"/>
      <c r="H57" s="64"/>
      <c r="I57" s="64"/>
      <c r="J57" s="64"/>
      <c r="K57" s="64"/>
      <c r="L57" s="64"/>
      <c r="M57" s="64"/>
      <c r="N57" s="64"/>
      <c r="O57" s="64"/>
      <c r="P57" s="64"/>
      <c r="Q57" s="64"/>
      <c r="R57" s="64"/>
    </row>
    <row r="58" spans="1:18" ht="15" customHeight="1" x14ac:dyDescent="0.2">
      <c r="A58" s="44" t="s">
        <v>8</v>
      </c>
      <c r="B58" s="72" t="s">
        <v>88</v>
      </c>
      <c r="C58" s="46" t="s">
        <v>89</v>
      </c>
      <c r="D58" s="46" t="s">
        <v>37</v>
      </c>
      <c r="E58" s="23" t="s">
        <v>78</v>
      </c>
      <c r="F58" s="64"/>
      <c r="G58" s="64"/>
      <c r="H58" s="64"/>
      <c r="I58" s="64"/>
      <c r="J58" s="64"/>
      <c r="K58" s="64"/>
      <c r="L58" s="64"/>
      <c r="M58" s="64"/>
      <c r="N58" s="64"/>
      <c r="O58" s="64"/>
      <c r="P58" s="64"/>
      <c r="Q58" s="64"/>
      <c r="R58" s="64"/>
    </row>
    <row r="59" spans="1:18" ht="15" customHeight="1" x14ac:dyDescent="0.2">
      <c r="A59" s="44" t="s">
        <v>8</v>
      </c>
      <c r="B59" s="72" t="s">
        <v>90</v>
      </c>
      <c r="C59" s="46" t="s">
        <v>91</v>
      </c>
      <c r="D59" s="46" t="s">
        <v>37</v>
      </c>
      <c r="E59" s="2" t="s">
        <v>85</v>
      </c>
      <c r="F59" s="64"/>
      <c r="G59" s="64"/>
      <c r="H59" s="64"/>
      <c r="I59" s="64"/>
      <c r="J59" s="64"/>
      <c r="K59" s="64"/>
      <c r="L59" s="64"/>
      <c r="M59" s="64"/>
      <c r="N59" s="64"/>
      <c r="O59" s="64"/>
      <c r="P59" s="64"/>
      <c r="Q59" s="64"/>
      <c r="R59" s="64"/>
    </row>
    <row r="60" spans="1:18" ht="15" customHeight="1" x14ac:dyDescent="0.2">
      <c r="A60" s="44" t="s">
        <v>8</v>
      </c>
      <c r="B60" s="72" t="s">
        <v>92</v>
      </c>
      <c r="C60" s="46" t="s">
        <v>93</v>
      </c>
      <c r="D60" s="46" t="s">
        <v>37</v>
      </c>
      <c r="E60" s="2" t="s">
        <v>85</v>
      </c>
      <c r="F60" s="64"/>
      <c r="G60" s="64"/>
      <c r="H60" s="64"/>
      <c r="I60" s="64"/>
      <c r="J60" s="64"/>
      <c r="K60" s="64"/>
      <c r="L60" s="64"/>
      <c r="M60" s="64"/>
      <c r="N60" s="64"/>
      <c r="O60" s="64"/>
      <c r="P60" s="64"/>
      <c r="Q60" s="64"/>
      <c r="R60" s="64"/>
    </row>
    <row r="61" spans="1:18" ht="28.5" x14ac:dyDescent="0.2">
      <c r="A61" s="44" t="s">
        <v>8</v>
      </c>
      <c r="B61" s="72" t="s">
        <v>94</v>
      </c>
      <c r="C61" s="46" t="s">
        <v>95</v>
      </c>
      <c r="D61" s="46" t="s">
        <v>37</v>
      </c>
      <c r="E61" s="23" t="s">
        <v>78</v>
      </c>
      <c r="F61" s="64"/>
      <c r="G61" s="64"/>
      <c r="H61" s="64"/>
      <c r="I61" s="64"/>
      <c r="J61" s="64"/>
      <c r="K61" s="64"/>
      <c r="L61" s="64"/>
      <c r="M61" s="64"/>
      <c r="N61" s="64"/>
      <c r="O61" s="64"/>
      <c r="P61" s="64"/>
      <c r="Q61" s="64"/>
      <c r="R61" s="64"/>
    </row>
    <row r="62" spans="1:18" ht="40.15" customHeight="1" x14ac:dyDescent="0.3">
      <c r="A62" s="38" t="s">
        <v>96</v>
      </c>
      <c r="B62"/>
      <c r="C62" s="108"/>
      <c r="D62" s="108"/>
      <c r="E62" s="109"/>
      <c r="F62" s="35"/>
      <c r="G62" s="35"/>
      <c r="H62" s="35"/>
      <c r="I62" s="35"/>
      <c r="J62" s="35"/>
      <c r="K62" s="35"/>
      <c r="L62" s="35"/>
      <c r="M62" s="35"/>
      <c r="N62" s="35"/>
      <c r="O62" s="35"/>
      <c r="P62" s="35"/>
      <c r="Q62" s="35"/>
      <c r="R62" s="35"/>
    </row>
    <row r="63" spans="1:18" ht="54" customHeight="1" x14ac:dyDescent="0.2">
      <c r="A63" s="283" t="s">
        <v>97</v>
      </c>
      <c r="B63" s="284"/>
      <c r="C63" s="290"/>
      <c r="D63" s="114"/>
      <c r="E63" s="115"/>
      <c r="F63" s="35"/>
      <c r="G63" s="35"/>
      <c r="H63" s="35"/>
      <c r="I63" s="35"/>
      <c r="J63" s="35"/>
      <c r="K63" s="35"/>
      <c r="L63" s="35"/>
      <c r="M63" s="35"/>
      <c r="N63" s="35"/>
      <c r="O63" s="35"/>
      <c r="P63" s="35"/>
      <c r="Q63" s="35"/>
      <c r="R63" s="35"/>
    </row>
    <row r="64" spans="1:18" ht="30" customHeight="1" x14ac:dyDescent="0.2">
      <c r="A64" s="58" t="s">
        <v>4</v>
      </c>
      <c r="B64" s="42" t="s">
        <v>5</v>
      </c>
      <c r="C64" s="42" t="s">
        <v>6</v>
      </c>
      <c r="D64" s="42" t="s">
        <v>7</v>
      </c>
      <c r="E64" s="126"/>
      <c r="F64" s="35"/>
      <c r="G64" s="35"/>
      <c r="H64" s="35"/>
      <c r="I64" s="35"/>
      <c r="J64" s="35"/>
      <c r="K64" s="35"/>
      <c r="L64" s="35"/>
      <c r="M64" s="35"/>
      <c r="N64" s="35"/>
      <c r="O64" s="35"/>
      <c r="P64" s="35"/>
      <c r="Q64" s="35"/>
      <c r="R64" s="35"/>
    </row>
    <row r="65" spans="1:18" ht="28.5" x14ac:dyDescent="0.2">
      <c r="A65" s="44" t="s">
        <v>8</v>
      </c>
      <c r="B65" s="73" t="s">
        <v>98</v>
      </c>
      <c r="C65" s="65" t="s">
        <v>99</v>
      </c>
      <c r="D65" s="74" t="s">
        <v>37</v>
      </c>
      <c r="E65" s="24" t="s">
        <v>100</v>
      </c>
      <c r="F65" s="35"/>
      <c r="G65" s="35"/>
      <c r="H65" s="35"/>
      <c r="I65" s="35"/>
      <c r="J65" s="35"/>
      <c r="K65" s="35"/>
      <c r="L65" s="35"/>
      <c r="M65" s="35"/>
      <c r="N65" s="35"/>
      <c r="O65" s="35"/>
      <c r="P65" s="35"/>
      <c r="Q65" s="35"/>
      <c r="R65" s="35"/>
    </row>
    <row r="66" spans="1:18" ht="28.5" x14ac:dyDescent="0.2">
      <c r="A66" s="44" t="s">
        <v>8</v>
      </c>
      <c r="B66" s="72" t="s">
        <v>101</v>
      </c>
      <c r="C66" s="46" t="s">
        <v>102</v>
      </c>
      <c r="D66" s="57" t="s">
        <v>22</v>
      </c>
      <c r="E66" s="25" t="s">
        <v>103</v>
      </c>
      <c r="F66" s="35"/>
      <c r="G66" s="35"/>
      <c r="H66" s="35"/>
      <c r="I66" s="35"/>
      <c r="J66" s="35"/>
      <c r="K66" s="35"/>
      <c r="L66" s="35"/>
      <c r="M66" s="35"/>
      <c r="N66" s="35"/>
      <c r="O66" s="35"/>
      <c r="P66" s="35"/>
      <c r="Q66" s="35"/>
      <c r="R66" s="35"/>
    </row>
    <row r="67" spans="1:18" x14ac:dyDescent="0.2">
      <c r="A67" s="44" t="s">
        <v>8</v>
      </c>
      <c r="B67" s="72" t="s">
        <v>104</v>
      </c>
      <c r="C67" s="46" t="s">
        <v>105</v>
      </c>
      <c r="D67" s="74" t="s">
        <v>49</v>
      </c>
      <c r="E67" s="25" t="s">
        <v>106</v>
      </c>
      <c r="F67" s="35"/>
      <c r="G67" s="35"/>
      <c r="H67" s="35"/>
      <c r="I67" s="35"/>
      <c r="J67" s="35"/>
      <c r="K67" s="35"/>
      <c r="L67" s="35"/>
      <c r="M67" s="35"/>
      <c r="N67" s="35"/>
      <c r="O67" s="35"/>
      <c r="P67" s="35"/>
      <c r="Q67" s="35"/>
      <c r="R67" s="35"/>
    </row>
    <row r="68" spans="1:18" ht="27" customHeight="1" x14ac:dyDescent="0.2">
      <c r="A68" s="116"/>
      <c r="B68" s="117"/>
      <c r="C68" s="118"/>
      <c r="D68" s="119"/>
      <c r="E68" s="120"/>
      <c r="F68" s="35"/>
      <c r="G68" s="35"/>
      <c r="H68" s="35"/>
      <c r="I68" s="35"/>
      <c r="J68" s="35"/>
      <c r="K68" s="35"/>
      <c r="L68" s="35"/>
      <c r="M68" s="35"/>
      <c r="N68" s="35"/>
      <c r="O68" s="35"/>
      <c r="P68" s="35"/>
      <c r="Q68" s="35"/>
      <c r="R68" s="35"/>
    </row>
    <row r="69" spans="1:18" ht="28.5" x14ac:dyDescent="0.2">
      <c r="A69" s="44" t="s">
        <v>8</v>
      </c>
      <c r="B69" s="73" t="s">
        <v>107</v>
      </c>
      <c r="C69" s="65" t="s">
        <v>99</v>
      </c>
      <c r="D69" s="74" t="s">
        <v>37</v>
      </c>
      <c r="E69" s="24" t="s">
        <v>100</v>
      </c>
      <c r="F69" s="35"/>
      <c r="G69" s="35"/>
      <c r="H69" s="35"/>
      <c r="I69" s="35"/>
      <c r="J69" s="35"/>
      <c r="K69" s="35"/>
      <c r="L69" s="35"/>
      <c r="M69" s="35"/>
      <c r="N69" s="35"/>
      <c r="O69" s="35"/>
      <c r="P69" s="35"/>
      <c r="Q69" s="35"/>
      <c r="R69" s="35"/>
    </row>
    <row r="70" spans="1:18" ht="28.5" x14ac:dyDescent="0.2">
      <c r="A70" s="44" t="s">
        <v>8</v>
      </c>
      <c r="B70" s="72" t="s">
        <v>101</v>
      </c>
      <c r="C70" s="46" t="s">
        <v>102</v>
      </c>
      <c r="D70" s="57" t="s">
        <v>22</v>
      </c>
      <c r="E70" s="25" t="s">
        <v>108</v>
      </c>
      <c r="F70" s="35"/>
      <c r="G70" s="35"/>
      <c r="H70" s="35"/>
      <c r="I70" s="35"/>
      <c r="J70" s="35"/>
      <c r="K70" s="35"/>
      <c r="L70" s="35"/>
      <c r="M70" s="35"/>
      <c r="N70" s="35"/>
      <c r="O70" s="35"/>
      <c r="P70" s="35"/>
      <c r="Q70" s="35"/>
      <c r="R70" s="35"/>
    </row>
    <row r="71" spans="1:18" x14ac:dyDescent="0.2">
      <c r="A71" s="44" t="s">
        <v>8</v>
      </c>
      <c r="B71" s="75" t="s">
        <v>104</v>
      </c>
      <c r="C71" s="76" t="s">
        <v>105</v>
      </c>
      <c r="D71" s="77" t="s">
        <v>49</v>
      </c>
      <c r="E71" s="25" t="s">
        <v>106</v>
      </c>
      <c r="F71" s="35"/>
      <c r="G71" s="35"/>
      <c r="H71" s="35"/>
      <c r="I71" s="35"/>
      <c r="J71" s="35"/>
      <c r="K71" s="35"/>
      <c r="L71" s="35"/>
      <c r="M71" s="35"/>
      <c r="N71" s="35"/>
      <c r="O71" s="35"/>
      <c r="P71" s="35"/>
      <c r="Q71" s="35"/>
      <c r="R71" s="35"/>
    </row>
    <row r="72" spans="1:18" ht="27" customHeight="1" x14ac:dyDescent="0.2">
      <c r="A72" s="116"/>
      <c r="B72" s="121"/>
      <c r="C72" s="118"/>
      <c r="D72" s="119"/>
      <c r="E72" s="120"/>
      <c r="F72" s="35"/>
      <c r="G72" s="35"/>
      <c r="H72" s="35"/>
      <c r="I72" s="35"/>
      <c r="J72" s="35"/>
      <c r="K72" s="35"/>
      <c r="L72" s="35"/>
      <c r="M72" s="35"/>
      <c r="N72" s="35"/>
      <c r="O72" s="35"/>
      <c r="P72" s="35"/>
      <c r="Q72" s="35"/>
      <c r="R72" s="35"/>
    </row>
    <row r="73" spans="1:18" ht="28.5" x14ac:dyDescent="0.2">
      <c r="A73" s="44" t="s">
        <v>8</v>
      </c>
      <c r="B73" s="78" t="s">
        <v>109</v>
      </c>
      <c r="C73" s="65" t="s">
        <v>99</v>
      </c>
      <c r="D73" s="79" t="s">
        <v>37</v>
      </c>
      <c r="E73" s="7" t="s">
        <v>110</v>
      </c>
      <c r="F73" s="35"/>
      <c r="G73" s="35"/>
      <c r="H73" s="35"/>
      <c r="I73" s="35"/>
      <c r="J73" s="35"/>
      <c r="K73" s="35"/>
      <c r="L73" s="35"/>
      <c r="M73" s="35"/>
      <c r="N73" s="35"/>
      <c r="O73" s="35"/>
      <c r="P73" s="35"/>
      <c r="Q73" s="35"/>
      <c r="R73" s="35"/>
    </row>
    <row r="74" spans="1:18" ht="28.5" x14ac:dyDescent="0.2">
      <c r="A74" s="44" t="s">
        <v>8</v>
      </c>
      <c r="B74" s="72" t="s">
        <v>101</v>
      </c>
      <c r="C74" s="46" t="s">
        <v>102</v>
      </c>
      <c r="D74" s="57" t="s">
        <v>22</v>
      </c>
      <c r="E74" s="125"/>
      <c r="F74" s="35"/>
      <c r="G74" s="35"/>
      <c r="H74" s="35"/>
      <c r="I74" s="35"/>
      <c r="J74" s="35"/>
      <c r="K74" s="35"/>
      <c r="L74" s="35"/>
      <c r="M74" s="35"/>
      <c r="N74" s="35"/>
      <c r="O74" s="35"/>
      <c r="P74" s="35"/>
      <c r="Q74" s="35"/>
      <c r="R74" s="35"/>
    </row>
    <row r="75" spans="1:18" x14ac:dyDescent="0.2">
      <c r="A75" s="44" t="s">
        <v>8</v>
      </c>
      <c r="B75" s="72" t="s">
        <v>104</v>
      </c>
      <c r="C75" s="80" t="s">
        <v>105</v>
      </c>
      <c r="D75" s="74" t="s">
        <v>49</v>
      </c>
      <c r="E75" s="125"/>
      <c r="F75" s="35"/>
      <c r="G75" s="35"/>
      <c r="H75" s="35"/>
      <c r="I75" s="35"/>
      <c r="J75" s="35"/>
      <c r="K75" s="35"/>
      <c r="L75" s="35"/>
      <c r="M75" s="35"/>
      <c r="N75" s="35"/>
      <c r="O75" s="35"/>
      <c r="P75" s="35"/>
      <c r="Q75" s="35"/>
      <c r="R75" s="35"/>
    </row>
    <row r="76" spans="1:18" s="81" customFormat="1" ht="27" customHeight="1" x14ac:dyDescent="0.2">
      <c r="A76" s="122"/>
      <c r="B76" s="123"/>
      <c r="C76" s="124"/>
      <c r="D76" s="110"/>
      <c r="E76" s="120"/>
      <c r="F76" s="39"/>
    </row>
    <row r="77" spans="1:18" ht="28.5" x14ac:dyDescent="0.2">
      <c r="A77" s="44" t="s">
        <v>8</v>
      </c>
      <c r="B77" s="78" t="s">
        <v>111</v>
      </c>
      <c r="C77" s="65" t="s">
        <v>99</v>
      </c>
      <c r="D77" s="79" t="s">
        <v>37</v>
      </c>
      <c r="E77" s="7" t="s">
        <v>110</v>
      </c>
    </row>
    <row r="78" spans="1:18" ht="28.5" x14ac:dyDescent="0.2">
      <c r="A78" s="44" t="s">
        <v>8</v>
      </c>
      <c r="B78" s="72" t="s">
        <v>101</v>
      </c>
      <c r="C78" s="46" t="s">
        <v>102</v>
      </c>
      <c r="D78" s="57" t="s">
        <v>22</v>
      </c>
      <c r="E78" s="125"/>
    </row>
    <row r="79" spans="1:18" x14ac:dyDescent="0.2">
      <c r="A79" s="44" t="s">
        <v>8</v>
      </c>
      <c r="B79" s="75" t="s">
        <v>104</v>
      </c>
      <c r="C79" s="80" t="s">
        <v>105</v>
      </c>
      <c r="D79" s="77" t="s">
        <v>49</v>
      </c>
      <c r="E79" s="125"/>
    </row>
    <row r="80" spans="1:18" ht="27" customHeight="1" x14ac:dyDescent="0.2">
      <c r="B80" s="122"/>
      <c r="C80" s="121"/>
      <c r="D80" s="124"/>
      <c r="E80" s="119"/>
      <c r="F80" s="120"/>
    </row>
    <row r="81" spans="1:5" ht="28.5" x14ac:dyDescent="0.2">
      <c r="A81" s="44" t="s">
        <v>8</v>
      </c>
      <c r="B81" s="78" t="s">
        <v>112</v>
      </c>
      <c r="C81" s="65" t="s">
        <v>99</v>
      </c>
      <c r="D81" s="79" t="s">
        <v>37</v>
      </c>
      <c r="E81" s="7" t="s">
        <v>110</v>
      </c>
    </row>
    <row r="82" spans="1:5" ht="28.5" x14ac:dyDescent="0.2">
      <c r="A82" s="44" t="s">
        <v>8</v>
      </c>
      <c r="B82" s="72" t="s">
        <v>101</v>
      </c>
      <c r="C82" s="46" t="s">
        <v>102</v>
      </c>
      <c r="D82" s="57" t="s">
        <v>22</v>
      </c>
      <c r="E82" s="125"/>
    </row>
    <row r="83" spans="1:5" x14ac:dyDescent="0.2">
      <c r="A83" s="44" t="s">
        <v>8</v>
      </c>
      <c r="B83" s="75" t="s">
        <v>104</v>
      </c>
      <c r="C83" s="80" t="s">
        <v>105</v>
      </c>
      <c r="D83" s="77" t="s">
        <v>49</v>
      </c>
      <c r="E83" s="125"/>
    </row>
    <row r="84" spans="1:5" ht="27" customHeight="1" x14ac:dyDescent="0.2">
      <c r="A84" s="122"/>
      <c r="B84" s="121"/>
      <c r="C84" s="124"/>
      <c r="D84" s="119"/>
      <c r="E84" s="120"/>
    </row>
    <row r="85" spans="1:5" ht="28.5" x14ac:dyDescent="0.2">
      <c r="A85" s="44" t="s">
        <v>8</v>
      </c>
      <c r="B85" s="78" t="s">
        <v>113</v>
      </c>
      <c r="C85" s="65" t="s">
        <v>99</v>
      </c>
      <c r="D85" s="79" t="s">
        <v>37</v>
      </c>
      <c r="E85" s="24" t="s">
        <v>100</v>
      </c>
    </row>
    <row r="86" spans="1:5" ht="28.5" x14ac:dyDescent="0.2">
      <c r="A86" s="44" t="s">
        <v>8</v>
      </c>
      <c r="B86" s="72" t="s">
        <v>101</v>
      </c>
      <c r="C86" s="46" t="s">
        <v>102</v>
      </c>
      <c r="D86" s="57" t="s">
        <v>22</v>
      </c>
      <c r="E86" s="25" t="s">
        <v>114</v>
      </c>
    </row>
    <row r="87" spans="1:5" x14ac:dyDescent="0.2">
      <c r="A87" s="44" t="s">
        <v>8</v>
      </c>
      <c r="B87" s="75" t="s">
        <v>104</v>
      </c>
      <c r="C87" s="80" t="s">
        <v>105</v>
      </c>
      <c r="D87" s="77" t="s">
        <v>49</v>
      </c>
      <c r="E87" s="25" t="s">
        <v>106</v>
      </c>
    </row>
    <row r="88" spans="1:5" ht="27" customHeight="1" x14ac:dyDescent="0.2">
      <c r="A88" s="122"/>
      <c r="B88" s="121"/>
      <c r="C88" s="124"/>
      <c r="D88" s="119"/>
      <c r="E88" s="120"/>
    </row>
    <row r="89" spans="1:5" ht="28.5" x14ac:dyDescent="0.2">
      <c r="A89" s="44" t="s">
        <v>8</v>
      </c>
      <c r="B89" s="78" t="s">
        <v>115</v>
      </c>
      <c r="C89" s="65" t="s">
        <v>99</v>
      </c>
      <c r="D89" s="79" t="s">
        <v>37</v>
      </c>
      <c r="E89" s="7" t="s">
        <v>110</v>
      </c>
    </row>
    <row r="90" spans="1:5" ht="28.5" x14ac:dyDescent="0.2">
      <c r="A90" s="44" t="s">
        <v>8</v>
      </c>
      <c r="B90" s="82" t="s">
        <v>101</v>
      </c>
      <c r="C90" s="46" t="s">
        <v>102</v>
      </c>
      <c r="D90" s="57" t="s">
        <v>22</v>
      </c>
      <c r="E90" s="125"/>
    </row>
    <row r="91" spans="1:5" x14ac:dyDescent="0.2">
      <c r="A91" s="44" t="s">
        <v>8</v>
      </c>
      <c r="B91" s="83" t="s">
        <v>104</v>
      </c>
      <c r="C91" s="80" t="s">
        <v>105</v>
      </c>
      <c r="D91" s="77" t="s">
        <v>49</v>
      </c>
      <c r="E91" s="125"/>
    </row>
    <row r="92" spans="1:5" ht="27" customHeight="1" x14ac:dyDescent="0.2">
      <c r="A92" s="122"/>
      <c r="B92" s="127"/>
      <c r="C92" s="124"/>
      <c r="D92" s="119"/>
      <c r="E92" s="120"/>
    </row>
    <row r="93" spans="1:5" ht="28.5" x14ac:dyDescent="0.2">
      <c r="A93" s="128"/>
      <c r="B93" s="84" t="s">
        <v>116</v>
      </c>
      <c r="C93" s="85" t="s">
        <v>117</v>
      </c>
      <c r="D93" s="64" t="s">
        <v>118</v>
      </c>
      <c r="E93" s="24" t="s">
        <v>100</v>
      </c>
    </row>
    <row r="94" spans="1:5" ht="28.5" x14ac:dyDescent="0.2">
      <c r="A94" s="44" t="s">
        <v>8</v>
      </c>
      <c r="B94" s="82" t="s">
        <v>120</v>
      </c>
      <c r="C94" s="86" t="s">
        <v>121</v>
      </c>
      <c r="D94" s="74" t="s">
        <v>11</v>
      </c>
      <c r="E94" s="25" t="s">
        <v>122</v>
      </c>
    </row>
    <row r="95" spans="1:5" ht="313.5" x14ac:dyDescent="0.2">
      <c r="A95" s="44" t="s">
        <v>8</v>
      </c>
      <c r="B95" s="82" t="s">
        <v>123</v>
      </c>
      <c r="C95" s="87" t="s">
        <v>124</v>
      </c>
      <c r="D95" s="74" t="s">
        <v>11</v>
      </c>
      <c r="E95" s="26" t="s">
        <v>125</v>
      </c>
    </row>
    <row r="96" spans="1:5" ht="28.5" x14ac:dyDescent="0.2">
      <c r="A96" s="44" t="s">
        <v>8</v>
      </c>
      <c r="B96" s="82" t="s">
        <v>101</v>
      </c>
      <c r="C96" s="46" t="s">
        <v>102</v>
      </c>
      <c r="D96" s="57" t="s">
        <v>22</v>
      </c>
      <c r="E96" s="25" t="s">
        <v>114</v>
      </c>
    </row>
    <row r="97" spans="1:5" x14ac:dyDescent="0.2">
      <c r="A97" s="44" t="s">
        <v>8</v>
      </c>
      <c r="B97" s="83" t="s">
        <v>104</v>
      </c>
      <c r="C97" s="80" t="s">
        <v>105</v>
      </c>
      <c r="D97" s="77" t="s">
        <v>49</v>
      </c>
      <c r="E97" s="25" t="s">
        <v>106</v>
      </c>
    </row>
    <row r="98" spans="1:5" ht="27" customHeight="1" x14ac:dyDescent="0.2">
      <c r="A98" s="122"/>
      <c r="B98" s="127"/>
      <c r="C98" s="124"/>
      <c r="D98" s="119"/>
      <c r="E98" s="129"/>
    </row>
    <row r="99" spans="1:5" ht="28.5" x14ac:dyDescent="0.2">
      <c r="A99"/>
      <c r="B99" s="84" t="s">
        <v>116</v>
      </c>
      <c r="C99" s="85" t="s">
        <v>117</v>
      </c>
      <c r="D99" s="64" t="s">
        <v>118</v>
      </c>
      <c r="E99" s="24" t="s">
        <v>100</v>
      </c>
    </row>
    <row r="100" spans="1:5" x14ac:dyDescent="0.2">
      <c r="A100" s="44" t="s">
        <v>8</v>
      </c>
      <c r="B100" s="82" t="s">
        <v>120</v>
      </c>
      <c r="C100" s="86" t="s">
        <v>121</v>
      </c>
      <c r="D100" s="74" t="s">
        <v>11</v>
      </c>
      <c r="E100" s="25" t="s">
        <v>126</v>
      </c>
    </row>
    <row r="101" spans="1:5" ht="409.5" x14ac:dyDescent="0.2">
      <c r="A101" s="44" t="s">
        <v>8</v>
      </c>
      <c r="B101" s="82" t="s">
        <v>123</v>
      </c>
      <c r="C101" s="87" t="s">
        <v>124</v>
      </c>
      <c r="D101" s="74" t="s">
        <v>11</v>
      </c>
      <c r="E101" s="26" t="s">
        <v>127</v>
      </c>
    </row>
    <row r="102" spans="1:5" ht="28.5" x14ac:dyDescent="0.2">
      <c r="A102" s="44" t="s">
        <v>8</v>
      </c>
      <c r="B102" s="82" t="s">
        <v>101</v>
      </c>
      <c r="C102" s="46" t="s">
        <v>102</v>
      </c>
      <c r="D102" s="57" t="s">
        <v>22</v>
      </c>
      <c r="E102" s="25" t="s">
        <v>103</v>
      </c>
    </row>
    <row r="103" spans="1:5" x14ac:dyDescent="0.2">
      <c r="A103" s="44" t="s">
        <v>8</v>
      </c>
      <c r="B103" s="83" t="s">
        <v>104</v>
      </c>
      <c r="C103" s="80" t="s">
        <v>105</v>
      </c>
      <c r="D103" s="77" t="s">
        <v>49</v>
      </c>
      <c r="E103" s="25" t="s">
        <v>106</v>
      </c>
    </row>
    <row r="104" spans="1:5" ht="27" customHeight="1" x14ac:dyDescent="0.2">
      <c r="A104" s="122"/>
      <c r="B104" s="127"/>
      <c r="C104" s="124"/>
      <c r="D104" s="119"/>
      <c r="E104" s="120"/>
    </row>
    <row r="105" spans="1:5" ht="28.5" x14ac:dyDescent="0.2">
      <c r="A105"/>
      <c r="B105" s="84" t="s">
        <v>116</v>
      </c>
      <c r="C105" s="85" t="s">
        <v>117</v>
      </c>
      <c r="D105" s="64" t="s">
        <v>118</v>
      </c>
      <c r="E105" s="24" t="s">
        <v>100</v>
      </c>
    </row>
    <row r="106" spans="1:5" x14ac:dyDescent="0.2">
      <c r="A106" s="44" t="s">
        <v>8</v>
      </c>
      <c r="B106" s="82" t="s">
        <v>120</v>
      </c>
      <c r="C106" s="86" t="s">
        <v>121</v>
      </c>
      <c r="D106" s="74" t="s">
        <v>11</v>
      </c>
      <c r="E106" s="25" t="s">
        <v>128</v>
      </c>
    </row>
    <row r="107" spans="1:5" ht="356.25" x14ac:dyDescent="0.2">
      <c r="A107" s="44" t="s">
        <v>8</v>
      </c>
      <c r="B107" s="82" t="s">
        <v>123</v>
      </c>
      <c r="C107" s="87" t="s">
        <v>124</v>
      </c>
      <c r="D107" s="74" t="s">
        <v>11</v>
      </c>
      <c r="E107" s="26" t="s">
        <v>129</v>
      </c>
    </row>
    <row r="108" spans="1:5" ht="28.5" x14ac:dyDescent="0.2">
      <c r="A108" s="44" t="s">
        <v>8</v>
      </c>
      <c r="B108" s="82" t="s">
        <v>101</v>
      </c>
      <c r="C108" s="46" t="s">
        <v>102</v>
      </c>
      <c r="D108" s="57" t="s">
        <v>22</v>
      </c>
      <c r="E108" s="25" t="s">
        <v>103</v>
      </c>
    </row>
    <row r="109" spans="1:5" x14ac:dyDescent="0.2">
      <c r="A109" s="44" t="s">
        <v>8</v>
      </c>
      <c r="B109" s="83" t="s">
        <v>104</v>
      </c>
      <c r="C109" s="80" t="s">
        <v>105</v>
      </c>
      <c r="D109" s="77" t="s">
        <v>49</v>
      </c>
      <c r="E109" s="25" t="s">
        <v>106</v>
      </c>
    </row>
    <row r="110" spans="1:5" ht="27" hidden="1" customHeight="1" x14ac:dyDescent="0.2">
      <c r="A110" s="88"/>
      <c r="B110" s="89"/>
      <c r="C110" s="90"/>
      <c r="D110" s="91"/>
      <c r="E110" s="92"/>
    </row>
  </sheetData>
  <sheetProtection sheet="1" objects="1" scenarios="1" selectLockedCells="1"/>
  <protectedRanges>
    <protectedRange algorithmName="SHA-512" hashValue="bA/kSnPef+qRTca4U5DAMPeRkTDfP+PGeEtinvNwwrxtASWdYiwSLpjfJNAo5ckNtxmOxm6JvI9I5zwPPokWaw==" saltValue="oFt+B+LVA7LiT5P6ZKMhsw==" spinCount="100000" sqref="E107:E110 E16:E22 F5:F22 E8 F62:F65 E62 E64:E65 E10:E12 E66:F75 E23:F35 E53:R61 E50:F51 F80 E95:E99 E101:E105 E77:E79 E81:E93" name="Range1"/>
    <protectedRange algorithmName="SHA-512" hashValue="bA/kSnPef+qRTca4U5DAMPeRkTDfP+PGeEtinvNwwrxtASWdYiwSLpjfJNAo5ckNtxmOxm6JvI9I5zwPPokWaw==" saltValue="oFt+B+LVA7LiT5P6ZKMhsw==" spinCount="100000" sqref="E36:F45" name="Range1_1"/>
    <protectedRange algorithmName="SHA-512" hashValue="bA/kSnPef+qRTca4U5DAMPeRkTDfP+PGeEtinvNwwrxtASWdYiwSLpjfJNAo5ckNtxmOxm6JvI9I5zwPPokWaw==" saltValue="oFt+B+LVA7LiT5P6ZKMhsw==" spinCount="100000" sqref="E46:F49" name="Range1_2"/>
  </protectedRanges>
  <mergeCells count="8">
    <mergeCell ref="A51:C51"/>
    <mergeCell ref="A63:C63"/>
    <mergeCell ref="A3:C3"/>
    <mergeCell ref="A4:B4"/>
    <mergeCell ref="A6:C6"/>
    <mergeCell ref="B9:C9"/>
    <mergeCell ref="A14:C14"/>
    <mergeCell ref="A24:C24"/>
  </mergeCells>
  <dataValidations count="3">
    <dataValidation allowBlank="1" errorTitle="Date" error="Please enter a date in MM/DD/YYYY format." sqref="E68 E72 E76 F80 E84 E88 E92 E98 E104 E110 E112:E121" xr:uid="{AFED7D8B-19ED-4CB2-8FBA-C7E2E4E52C33}"/>
    <dataValidation allowBlank="1" showInputMessage="1" errorTitle="Date" error="Please enter a date in MM/DD/YYYY format." sqref="E22" xr:uid="{EE459619-B903-4DE7-95B4-53EC0E6F85CD}"/>
    <dataValidation allowBlank="1" showInputMessage="1" showErrorMessage="1" errorTitle="Date" error="Please enter a date in MM/DD/YYYY format." sqref="E19 E13:E17 E22:E24 E62 E26:E51" xr:uid="{545AB169-596B-49D8-9245-069830838511}"/>
  </dataValidations>
  <hyperlinks>
    <hyperlink ref="A4:B4" r:id="rId1" location="NETWORK" display="Learn more about the NAAAR." xr:uid="{BEE0E505-8E6F-4D2C-BFBF-638933C94EC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ED6FA-6F6F-4C08-AC96-B20EC45E6F7C}">
  <sheetPr>
    <tabColor theme="2"/>
  </sheetPr>
  <dimension ref="A1:CZ109"/>
  <sheetViews>
    <sheetView zoomScale="80" zoomScaleNormal="80" workbookViewId="0"/>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6384" width="7.21875" style="109" hidden="1"/>
  </cols>
  <sheetData>
    <row r="1" spans="1:104" ht="15" x14ac:dyDescent="0.2">
      <c r="A1" s="28"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30" x14ac:dyDescent="0.25">
      <c r="A5" s="66" t="s">
        <v>4</v>
      </c>
      <c r="B5" s="67" t="s">
        <v>5</v>
      </c>
      <c r="C5" s="67" t="s">
        <v>6</v>
      </c>
      <c r="D5" s="218" t="s">
        <v>69</v>
      </c>
      <c r="E5" s="164" t="s">
        <v>533</v>
      </c>
    </row>
    <row r="6" spans="1:104" ht="57" x14ac:dyDescent="0.2">
      <c r="A6" s="44" t="s">
        <v>316</v>
      </c>
      <c r="B6" s="165" t="s">
        <v>317</v>
      </c>
      <c r="C6" s="46" t="s">
        <v>318</v>
      </c>
      <c r="D6" s="8" t="s">
        <v>420</v>
      </c>
      <c r="E6" s="35" t="s">
        <v>534</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#1:"&amp;CHAR(10)&amp;CHAR(10)&amp;IF('[1]II_Program-level standards'!E7="","",'[1]II_Program-level standards'!E7&amp;"; "&amp;CHAR(10)&amp;'[1]II_Program-level standards'!E9&amp;"; "&amp;CHAR(10)&amp;'[1]II_Program-level standards'!E14&amp;"; "&amp;CHAR(10)&amp;'[1]II_Program-level standards'!E15)</f>
        <v>Standard #1:
Specialist; 
Provider to enrollee ratios; 
Adult and Pediatric; 
Statewide</v>
      </c>
      <c r="F12" s="169" t="str">
        <f>"Standard #2:"&amp;CHAR(10)&amp;CHAR(10)&amp;IF('[1]II_Program-level standards'!F7="","",'[1]II_Program-level standards'!F7&amp;"; "&amp;CHAR(10)&amp;'[1]II_Program-level standards'!F9&amp;"; "&amp;CHAR(10)&amp;'[1]II_Program-level standards'!F14&amp;"; "&amp;CHAR(10)&amp;'[1]II_Program-level standards'!F15)</f>
        <v>Standard #2:
Primary care; 
Provider to enrollee ratios; 
Adult and Pediatric; 
Statewide</v>
      </c>
      <c r="G12" s="169" t="str">
        <f>"Standard #3:"&amp;CHAR(10)&amp;CHAR(10)&amp;IF('[1]II_Program-level standards'!G7="","",'[1]II_Program-level standards'!G7&amp;"; "&amp;CHAR(10)&amp;'[1]II_Program-level standards'!G9&amp;"; "&amp;CHAR(10)&amp;'[1]II_Program-level standards'!G14&amp;"; "&amp;CHAR(10)&amp;'[1]II_Program-level standards'!G15)</f>
        <v>Standard #3:
Mental health; 
Provider to enrollee ratios; 
Adult and Pediatric; 
Statewide</v>
      </c>
      <c r="H12" s="169" t="str">
        <f>"Standard #4:"&amp;CHAR(10)&amp;CHAR(10)&amp;IF('[1]II_Program-level standards'!H7="","",'[1]II_Program-level standards'!H7&amp;"; "&amp;CHAR(10)&amp;'[1]II_Program-level standards'!H9&amp;"; "&amp;CHAR(10)&amp;'[1]II_Program-level standards'!H14&amp;"; "&amp;CHAR(10)&amp;'[1]II_Program-level standards'!H15)</f>
        <v>Standard #4:
Primary care; 
Maximum time or distance (e.g. 1 provider within 30 min or 30 miles); 
Adult and Pediatric; 
Statewide</v>
      </c>
      <c r="I12" s="169" t="str">
        <f>"Standard #5:"&amp;CHAR(10)&amp;CHAR(10)&amp;IF('[1]II_Program-level standards'!I7="","",'[1]II_Program-level standards'!I7&amp;"; "&amp;CHAR(10)&amp;'[1]II_Program-level standards'!I9&amp;"; "&amp;CHAR(10)&amp;'[1]II_Program-level standards'!I14&amp;"; "&amp;CHAR(10)&amp;'[1]II_Program-level standards'!I15)</f>
        <v>Standard #5:
Specialist; 
Maximum time or distance (e.g. 1 provider within 30 min or 30 miles); 
Adult and Pediatric; 
Rural</v>
      </c>
      <c r="J12" s="169" t="str">
        <f>"Standard #6:"&amp;CHAR(10)&amp;CHAR(10)&amp;IF('[1]II_Program-level standards'!J7="","",'[1]II_Program-level standards'!J7&amp;"; "&amp;CHAR(10)&amp;'[1]II_Program-level standards'!J9&amp;"; "&amp;CHAR(10)&amp;'[1]II_Program-level standards'!J14&amp;"; "&amp;CHAR(10)&amp;'[1]II_Program-level standards'!J15)</f>
        <v>Standard #6:
Specialist; 
Maximum time or distance (e.g. 1 provider within 30 min or 30 miles); 
Adult and Pediatric; 
Small counties</v>
      </c>
      <c r="K12" s="169" t="str">
        <f>"Standard #7:"&amp;CHAR(10)&amp;CHAR(10)&amp;IF('[1]II_Program-level standards'!K7="","",'[1]II_Program-level standards'!K7&amp;"; "&amp;CHAR(10)&amp;'[1]II_Program-level standards'!K9&amp;"; "&amp;CHAR(10)&amp;'[1]II_Program-level standards'!K14&amp;"; "&amp;CHAR(10)&amp;'[1]II_Program-level standards'!K15)</f>
        <v>Standard #7:
Specialist; 
Maximum time or distance (e.g. 1 provider within 30 min or 30 miles); 
Adult and Pediatric; 
Medium counties</v>
      </c>
      <c r="L12" s="169" t="str">
        <f>"Standard #8:"&amp;CHAR(10)&amp;CHAR(10)&amp;IF('[1]II_Program-level standards'!L7="","",'[1]II_Program-level standards'!L7&amp;"; "&amp;CHAR(10)&amp;'[1]II_Program-level standards'!L9&amp;"; "&amp;CHAR(10)&amp;'[1]II_Program-level standards'!L14&amp;"; "&amp;CHAR(10)&amp;'[1]II_Program-level standards'!L15)</f>
        <v>Standard #8:
Specialist; 
Maximum time or distance (e.g. 1 provider within 30 min or 30 miles); 
Adult and Pediatric; 
Dense counties</v>
      </c>
      <c r="M12" s="169" t="str">
        <f>"Standard #9:"&amp;CHAR(10)&amp;CHAR(10)&amp;IF('[1]II_Program-level standards'!M7="","",'[1]II_Program-level standards'!M7&amp;"; "&amp;CHAR(10)&amp;'[1]II_Program-level standards'!M9&amp;"; "&amp;CHAR(10)&amp;'[1]II_Program-level standards'!M14&amp;"; "&amp;CHAR(10)&amp;'[1]II_Program-level standards'!M15)</f>
        <v>Standard #9:
OB/GYN; 
Maximum time or distance (e.g. 1 provider within 30 min or 30 miles); 
Adult and Pediatric; 
Statewide</v>
      </c>
      <c r="N12" s="169" t="str">
        <f>"Standard #10:"&amp;CHAR(10)&amp;CHAR(10)&amp;IF('[1]II_Program-level standards'!N7="","",'[1]II_Program-level standards'!N7&amp;"; "&amp;CHAR(10)&amp;'[1]II_Program-level standards'!N9&amp;"; "&amp;CHAR(10)&amp;'[1]II_Program-level standards'!N14&amp;"; "&amp;CHAR(10)&amp;'[1]II_Program-level standards'!N15)</f>
        <v>Standard #10:
OB/GYN; 
Maximum time or distance (e.g. 1 provider within 30 min or 30 miles); 
Adult and Pediatric; 
Rural</v>
      </c>
      <c r="O12" s="169" t="str">
        <f>"Standard #11:"&amp;CHAR(10)&amp;CHAR(10)&amp;IF('[1]II_Program-level standards'!O7="","",'[1]II_Program-level standards'!O7&amp;"; "&amp;CHAR(10)&amp;'[1]II_Program-level standards'!O9&amp;"; "&amp;CHAR(10)&amp;'[1]II_Program-level standards'!O14&amp;"; "&amp;CHAR(10)&amp;'[1]II_Program-level standards'!O15)</f>
        <v>Standard #11:
OB/GYN; 
Maximum time or distance (e.g. 1 provider within 30 min or 30 miles); 
Adult and Pediatric; 
Small counties</v>
      </c>
      <c r="P12" s="169" t="str">
        <f>"Standard #12:"&amp;CHAR(10)&amp;CHAR(10)&amp;IF('[1]II_Program-level standards'!P7="","",'[1]II_Program-level standards'!P7&amp;"; "&amp;CHAR(10)&amp;'[1]II_Program-level standards'!P9&amp;"; "&amp;CHAR(10)&amp;'[1]II_Program-level standards'!P14&amp;"; "&amp;CHAR(10)&amp;'[1]II_Program-level standards'!P15)</f>
        <v>Standard #12:
OB/GYN; 
Maximum time or distance (e.g. 1 provider within 30 min or 30 miles); 
Adult and Pediatric; 
Medium counties</v>
      </c>
      <c r="Q12" s="169" t="str">
        <f>"Standard #13:"&amp;CHAR(10)&amp;CHAR(10)&amp;IF('[1]II_Program-level standards'!Q7="","",'[1]II_Program-level standards'!Q7&amp;"; "&amp;CHAR(10)&amp;'[1]II_Program-level standards'!Q9&amp;"; "&amp;CHAR(10)&amp;'[1]II_Program-level standards'!Q14&amp;"; "&amp;CHAR(10)&amp;'[1]II_Program-level standards'!Q15)</f>
        <v>Standard #13:
OB/GYN; 
Maximum time or distance (e.g. 1 provider within 30 min or 30 miles); 
Adult and Pediatric; 
Dense counties</v>
      </c>
      <c r="R12" s="169" t="str">
        <f>"Standard #14:"&amp;CHAR(10)&amp;CHAR(10)&amp;IF('[1]II_Program-level standards'!R7="","",'[1]II_Program-level standards'!R7&amp;"; "&amp;CHAR(10)&amp;'[1]II_Program-level standards'!R9&amp;"; "&amp;CHAR(10)&amp;'[1]II_Program-level standards'!R14&amp;"; "&amp;CHAR(10)&amp;'[1]II_Program-level standards'!R15)</f>
        <v>Standard #14:
Hospital; 
Maximum time or distance (e.g. 1 provider within 30 min or 30 miles); 
Adult and Pediatric; 
Statewide</v>
      </c>
      <c r="S12" s="169" t="str">
        <f>"Standard #15:"&amp;CHAR(10)&amp;CHAR(10)&amp;IF('[1]II_Program-level standards'!S7="","",'[1]II_Program-level standards'!S7&amp;"; "&amp;CHAR(10)&amp;'[1]II_Program-level standards'!S9&amp;"; "&amp;CHAR(10)&amp;'[1]II_Program-level standards'!S14&amp;"; "&amp;CHAR(10)&amp;'[1]II_Program-level standards'!S15)</f>
        <v>Standard #15:
Mental health; 
Maximum time or distance (e.g. 1 provider within 30 min or 30 miles); 
Adult and Pediatric; 
Rural</v>
      </c>
      <c r="T12" s="169" t="str">
        <f>"Standard #16:"&amp;CHAR(10)&amp;CHAR(10)&amp;IF('[1]II_Program-level standards'!T7="","",'[1]II_Program-level standards'!T7&amp;"; "&amp;CHAR(10)&amp;'[1]II_Program-level standards'!T9&amp;"; "&amp;CHAR(10)&amp;'[1]II_Program-level standards'!T14&amp;"; "&amp;CHAR(10)&amp;'[1]II_Program-level standards'!T15)</f>
        <v>Standard #16:
Mental health; 
Maximum time or distance (e.g. 1 provider within 30 min or 30 miles); 
Adult and Pediatric; 
Small counties</v>
      </c>
      <c r="U12" s="169" t="str">
        <f>"Standard #17:"&amp;CHAR(10)&amp;CHAR(10)&amp;IF('[1]II_Program-level standards'!U7="","",'[1]II_Program-level standards'!U7&amp;"; "&amp;CHAR(10)&amp;'[1]II_Program-level standards'!U9&amp;"; "&amp;CHAR(10)&amp;'[1]II_Program-level standards'!U14&amp;"; "&amp;CHAR(10)&amp;'[1]II_Program-level standards'!U15)</f>
        <v>Standard #17:
Mental health; 
Maximum time or distance (e.g. 1 provider within 30 min or 30 miles); 
Adult and Pediatric; 
Medium counties</v>
      </c>
      <c r="V12" s="169" t="str">
        <f>"Standard #18:"&amp;CHAR(10)&amp;CHAR(10)&amp;IF('[1]II_Program-level standards'!V7="","",'[1]II_Program-level standards'!V7&amp;"; "&amp;CHAR(10)&amp;'[1]II_Program-level standards'!V9&amp;"; "&amp;CHAR(10)&amp;'[1]II_Program-level standards'!V14&amp;"; "&amp;CHAR(10)&amp;'[1]II_Program-level standards'!V15)</f>
        <v>Standard #18:
Mental health; 
Maximum time or distance (e.g. 1 provider within 30 min or 30 miles); 
Adult and Pediatric; 
Dense counties</v>
      </c>
      <c r="W12" s="169" t="str">
        <f>"Standard #19:"&amp;CHAR(10)&amp;CHAR(10)&amp;IF('[1]II_Program-level standards'!W7="","",'[1]II_Program-level standards'!W7&amp;"; "&amp;CHAR(10)&amp;'[1]II_Program-level standards'!W9&amp;"; "&amp;CHAR(10)&amp;'[1]II_Program-level standards'!W14&amp;"; "&amp;CHAR(10)&amp;'[1]II_Program-level standards'!W15)</f>
        <v>Standard #19:
Specialist; 
Minimum Mandatory Provider Type; 
Adult and pediatric; 
Statewide</v>
      </c>
      <c r="X12" s="169" t="str">
        <f>"Standard #20:"&amp;CHAR(10)&amp;CHAR(10)&amp;IF('[1]II_Program-level standards'!X7="","",'[1]II_Program-level standards'!X7&amp;"; "&amp;CHAR(10)&amp;'[1]II_Program-level standards'!X9&amp;"; "&amp;CHAR(10)&amp;'[1]II_Program-level standards'!X14&amp;"; "&amp;CHAR(10)&amp;'[1]II_Program-level standards'!X15)</f>
        <v>Standard #20:
Specialist; 
Minimum Mandatory Provider Type; 
Adult and pediatric; 
Statewide</v>
      </c>
      <c r="Y12" s="169" t="str">
        <f>"Standard #21:"&amp;CHAR(10)&amp;CHAR(10)&amp;IF('[1]II_Program-level standards'!Y7="","",'[1]II_Program-level standards'!Y7&amp;"; "&amp;CHAR(10)&amp;'[1]II_Program-level standards'!Y9&amp;"; "&amp;CHAR(10)&amp;'[1]II_Program-level standards'!Y14&amp;"; "&amp;CHAR(10)&amp;'[1]II_Program-level standards'!Y15)</f>
        <v>Standard #21:
Primary care; 
Appointment wait time; 
Adult and Pediatric; 
Statewide</v>
      </c>
      <c r="Z12" s="169" t="str">
        <f>"Standard #22:"&amp;CHAR(10)&amp;CHAR(10)&amp;IF('[1]II_Program-level standards'!Z7="","",'[1]II_Program-level standards'!Z7&amp;"; "&amp;CHAR(10)&amp;'[1]II_Program-level standards'!Z9&amp;"; "&amp;CHAR(10)&amp;'[1]II_Program-level standards'!Z14&amp;"; "&amp;CHAR(10)&amp;'[1]II_Program-level standards'!Z15)</f>
        <v>Standard #22:
Specialist; 
Appointment wait time; 
All applicable populations; 
Statewide</v>
      </c>
      <c r="AA12" s="169" t="str">
        <f>"Standard #23:"&amp;CHAR(10)&amp;CHAR(10)&amp;IF('[1]II_Program-level standards'!AA7="","",'[1]II_Program-level standards'!AA7&amp;"; "&amp;CHAR(10)&amp;'[1]II_Program-level standards'!AA9&amp;"; "&amp;CHAR(10)&amp;'[1]II_Program-level standards'!AA14&amp;"; "&amp;CHAR(10)&amp;'[1]II_Program-level standards'!AA15)</f>
        <v>Standard #23:
OB/GYN; 
Appointment wait time; 
All applicable populations; 
Statewide</v>
      </c>
      <c r="AB12" s="169" t="str">
        <f>"Standard #24:"&amp;CHAR(10)&amp;CHAR(10)&amp;IF('[1]II_Program-level standards'!AB7="","",'[1]II_Program-level standards'!AB7&amp;"; "&amp;CHAR(10)&amp;'[1]II_Program-level standards'!AB9&amp;"; "&amp;CHAR(10)&amp;'[1]II_Program-level standards'!AB14&amp;"; "&amp;CHAR(10)&amp;'[1]II_Program-level standards'!AB15)</f>
        <v>Standard #24:
OB/GYN; 
Appointment wait time; 
All applicable populations; 
Statewide</v>
      </c>
      <c r="AC12" s="169" t="str">
        <f>"Standard #25:"&amp;CHAR(10)&amp;CHAR(10)&amp;IF('[1]II_Program-level standards'!AC7="","",'[1]II_Program-level standards'!AC7&amp;"; "&amp;CHAR(10)&amp;'[1]II_Program-level standards'!AC9&amp;"; "&amp;CHAR(10)&amp;'[1]II_Program-level standards'!AC14&amp;"; "&amp;CHAR(10)&amp;'[1]II_Program-level standards'!AC15)</f>
        <v>Standard #25:
Mental health; 
Appointment wait time; 
Adult and pediatric; 
Statewide</v>
      </c>
      <c r="AD12" s="169" t="str">
        <f>"Standard #26:"&amp;CHAR(10)&amp;CHAR(10)&amp;IF('[1]II_Program-level standards'!AD7="","",'[1]II_Program-level standards'!AD7&amp;"; "&amp;CHAR(10)&amp;'[1]II_Program-level standards'!AD9&amp;"; "&amp;CHAR(10)&amp;'[1]II_Program-level standards'!AD14&amp;"; "&amp;CHAR(10)&amp;'[1]II_Program-level standards'!AD15)</f>
        <v xml:space="preserve">Standard #26:
</v>
      </c>
      <c r="AE12" s="169" t="str">
        <f>"Standard #27:"&amp;CHAR(10)&amp;CHAR(10)&amp;IF('[1]II_Program-level standards'!AE7="","",'[1]II_Program-level standards'!AE7&amp;"; "&amp;CHAR(10)&amp;'[1]II_Program-level standards'!AE9&amp;"; "&amp;CHAR(10)&amp;'[1]II_Program-level standards'!AE14&amp;"; "&amp;CHAR(10)&amp;'[1]II_Program-level standards'!AE15)</f>
        <v>Standard #27:
LTSS; 
Appointment wait time; 
Adult and pediatric; 
Rural</v>
      </c>
      <c r="AF12" s="169" t="str">
        <f>"Standard #28:"&amp;CHAR(10)&amp;CHAR(10)&amp;IF('[1]II_Program-level standards'!AF7="","",'[1]II_Program-level standards'!AF7&amp;"; "&amp;CHAR(10)&amp;'[1]II_Program-level standards'!AF9&amp;"; "&amp;CHAR(10)&amp;'[1]II_Program-level standards'!AF14&amp;"; "&amp;CHAR(10)&amp;'[1]II_Program-level standards'!AF15)</f>
        <v>Standard #28:
LTSS; 
Appointment wait time; 
Adult and pediatric; 
Small counties</v>
      </c>
      <c r="AG12" s="169" t="str">
        <f>"Standard #29:"&amp;CHAR(10)&amp;CHAR(10)&amp;IF('[1]II_Program-level standards'!AG7="","",'[1]II_Program-level standards'!AG7&amp;"; "&amp;CHAR(10)&amp;'[1]II_Program-level standards'!AG9&amp;"; "&amp;CHAR(10)&amp;'[1]II_Program-level standards'!AG14&amp;"; "&amp;CHAR(10)&amp;'[1]II_Program-level standards'!AG15)</f>
        <v>Standard #29:
LTSS; 
Appointment wait time; 
Adult and pediatric; 
Medium counties</v>
      </c>
      <c r="AH12" s="169" t="str">
        <f>"Standard #30:"&amp;CHAR(10)&amp;CHAR(10)&amp;IF('[1]II_Program-level standards'!AH7="","",'[1]II_Program-level standards'!AH7&amp;"; "&amp;CHAR(10)&amp;'[1]II_Program-level standards'!AH9&amp;"; "&amp;CHAR(10)&amp;'[1]II_Program-level standards'!AH14&amp;"; "&amp;CHAR(10)&amp;'[1]II_Program-level standards'!AH15)</f>
        <v>Standard #30:
LTSS; 
Appointment wait time; 
Adult and pediatric; 
Dense counties</v>
      </c>
      <c r="AI12" s="169" t="str">
        <f>"Standard #31:"&amp;CHAR(10)&amp;CHAR(10)&amp;IF('[1]II_Program-level standards'!AI7="","",'[1]II_Program-level standards'!AI7&amp;"; "&amp;CHAR(10)&amp;'[1]II_Program-level standards'!AI9&amp;"; "&amp;CHAR(10)&amp;'[1]II_Program-level standards'!AI14&amp;"; "&amp;CHAR(10)&amp;'[1]II_Program-level standards'!AI15)</f>
        <v>Standard #31:
LTSS; 
Appointment wait time; 
Adult and pediatric; 
Rural</v>
      </c>
      <c r="AJ12" s="169" t="str">
        <f>"Standard #32:"&amp;CHAR(10)&amp;CHAR(10)&amp;IF('[1]II_Program-level standards'!AJ7="","",'[1]II_Program-level standards'!AJ7&amp;"; "&amp;CHAR(10)&amp;'[1]II_Program-level standards'!AJ9&amp;"; "&amp;CHAR(10)&amp;'[1]II_Program-level standards'!AJ14&amp;"; "&amp;CHAR(10)&amp;'[1]II_Program-level standards'!AJ15)</f>
        <v>Standard #32:
LTSS; 
Appointment wait time; 
Adult and pediatric; 
Small counties</v>
      </c>
      <c r="AK12" s="169" t="str">
        <f>"Standard #33:"&amp;CHAR(10)&amp;CHAR(10)&amp;IF('[1]II_Program-level standards'!AK7="","",'[1]II_Program-level standards'!AK7&amp;"; "&amp;CHAR(10)&amp;'[1]II_Program-level standards'!AK9&amp;"; "&amp;CHAR(10)&amp;'[1]II_Program-level standards'!AK14&amp;"; "&amp;CHAR(10)&amp;'[1]II_Program-level standards'!AK15)</f>
        <v>Standard #33:
LTSS; 
Appointment wait time; 
Adult and pediatric; 
Medium counties</v>
      </c>
      <c r="AL12" s="169" t="str">
        <f>"Standard #34:"&amp;CHAR(10)&amp;CHAR(10)&amp;IF('[1]II_Program-level standards'!AL7="","",'[1]II_Program-level standards'!AL7&amp;"; "&amp;CHAR(10)&amp;'[1]II_Program-level standards'!AL9&amp;"; "&amp;CHAR(10)&amp;'[1]II_Program-level standards'!AL14&amp;"; "&amp;CHAR(10)&amp;'[1]II_Program-level standards'!AL15)</f>
        <v>Standard #34:
LTSS; 
Appointment wait time; 
Adult and pediatric; 
Dense counties</v>
      </c>
      <c r="AM12" s="169" t="str">
        <f>"Standard #35:"&amp;CHAR(10)&amp;CHAR(10)&amp;IF('[1]II_Program-level standards'!AM7="","",'[1]II_Program-level standards'!AM7&amp;"; "&amp;CHAR(10)&amp;'[1]II_Program-level standards'!AM9&amp;"; "&amp;CHAR(10)&amp;'[1]II_Program-level standards'!AM14&amp;"; "&amp;CHAR(10)&amp;'[1]II_Program-level standards'!AM15)</f>
        <v>Standard #35:
LTSS; 
Appointment wait time; 
Adult and pediatric; 
Statewide</v>
      </c>
      <c r="AN12" s="169" t="str">
        <f>"Standard #36:"&amp;CHAR(10)&amp;CHAR(10)&amp;IF('[1]II_Program-level standards'!AN7="","",'[1]II_Program-level standards'!AN7&amp;"; "&amp;CHAR(10)&amp;'[1]II_Program-level standards'!AN9&amp;"; "&amp;CHAR(10)&amp;'[1]II_Program-level standards'!AN14&amp;"; "&amp;CHAR(10)&amp;'[1]II_Program-level standards'!AN15)</f>
        <v>Standard #36:
Primary care; 
Appointment wait time; 
Adult and pediatric; 
Statewide</v>
      </c>
      <c r="AO12" s="169" t="str">
        <f>"Standard #37:"&amp;CHAR(10)&amp;CHAR(10)&amp;IF('[1]II_Program-level standards'!AO7="","",'[1]II_Program-level standards'!AO7&amp;"; "&amp;CHAR(10)&amp;'[1]II_Program-level standards'!AO9&amp;"; "&amp;CHAR(10)&amp;'[1]II_Program-level standards'!AO14&amp;"; "&amp;CHAR(10)&amp;'[1]II_Program-level standards'!AO15)</f>
        <v>Standard #37:
Specialist; 
Appointment wait time; 
Adult and pediatric; 
Statewide</v>
      </c>
      <c r="AP12" s="169" t="str">
        <f>"Standard #38:"&amp;CHAR(10)&amp;CHAR(10)&amp;IF('[1]II_Program-level standards'!AP7="","",'[1]II_Program-level standards'!AP7&amp;"; "&amp;CHAR(10)&amp;'[1]II_Program-level standards'!AP9&amp;"; "&amp;CHAR(10)&amp;'[1]II_Program-level standards'!AP14&amp;"; "&amp;CHAR(10)&amp;'[1]II_Program-level standards'!AP15)</f>
        <v>Standard #38:
Primary care; 
Appointment wait time; 
Adult and pediatric; 
Statewide</v>
      </c>
      <c r="AQ12" s="169" t="str">
        <f>"Standard #39:"&amp;CHAR(10)&amp;CHAR(10)&amp;IF('[1]II_Program-level standards'!AQ7="","",'[1]II_Program-level standards'!AQ7&amp;"; "&amp;CHAR(10)&amp;'[1]II_Program-level standards'!AQ9&amp;"; "&amp;CHAR(10)&amp;'[1]II_Program-level standards'!AQ14&amp;"; "&amp;CHAR(10)&amp;'[1]II_Program-level standards'!AQ15)</f>
        <v>Standard #39:
Specialist; 
Appointment wait time; 
Adult and pediatric; 
Statewide</v>
      </c>
      <c r="AR12" s="169" t="str">
        <f>"Standard #40:"&amp;CHAR(10)&amp;CHAR(10)&amp;IF('[1]II_Program-level standards'!AR7="","",'[1]II_Program-level standards'!AR7&amp;"; "&amp;CHAR(10)&amp;'[1]II_Program-level standards'!AR9&amp;"; "&amp;CHAR(10)&amp;'[1]II_Program-level standards'!AR14&amp;"; "&amp;CHAR(10)&amp;'[1]II_Program-level standards'!AR15)</f>
        <v>Standard #40:
Mental health; 
Appointment wait time; 
Adult and pediatric; 
Statewide</v>
      </c>
      <c r="AS12" s="169" t="str">
        <f>"Standard #41:"&amp;CHAR(10)&amp;CHAR(10)&amp;IF('[1]II_Program-level standards'!AS7="","",'[1]II_Program-level standards'!AS7&amp;"; "&amp;CHAR(10)&amp;'[1]II_Program-level standards'!AS9&amp;"; "&amp;CHAR(10)&amp;'[1]II_Program-level standards'!AS14&amp;"; "&amp;CHAR(10)&amp;'[1]II_Program-level standards'!AS15)</f>
        <v>Standard #41:
Mental health; 
Appointment wait time; 
Adult and pediatric; 
Statewide</v>
      </c>
      <c r="AT12" s="169" t="str">
        <f>"Standard #42:"&amp;CHAR(10)&amp;CHAR(10)&amp;IF('[1]II_Program-level standards'!AT7="","",'[1]II_Program-level standards'!AT7&amp;"; "&amp;CHAR(10)&amp;'[1]II_Program-level standards'!AT9&amp;"; "&amp;CHAR(10)&amp;'[1]II_Program-level standards'!AT14&amp;"; "&amp;CHAR(10)&amp;'[1]II_Program-level standards'!AT15)</f>
        <v xml:space="preserve">Standard #42:
</v>
      </c>
      <c r="AU12" s="169" t="str">
        <f>"Standard #43:"&amp;CHAR(10)&amp;CHAR(10)&amp;IF('[1]II_Program-level standards'!AU7="","",'[1]II_Program-level standards'!AU7&amp;"; "&amp;CHAR(10)&amp;'[1]II_Program-level standards'!AU9&amp;"; "&amp;CHAR(10)&amp;'[1]II_Program-level standards'!AU14&amp;"; "&amp;CHAR(10)&amp;'[1]II_Program-level standards'!AU15)</f>
        <v xml:space="preserve">Standard #43:
</v>
      </c>
      <c r="AV12" s="169" t="str">
        <f>"Standard #44:"&amp;CHAR(10)&amp;CHAR(10)&amp;IF('[1]II_Program-level standards'!AV7="","",'[1]II_Program-level standards'!AV7&amp;"; "&amp;CHAR(10)&amp;'[1]II_Program-level standards'!AV9&amp;"; "&amp;CHAR(10)&amp;'[1]II_Program-level standards'!AV14&amp;"; "&amp;CHAR(10)&amp;'[1]II_Program-level standards'!AV15)</f>
        <v xml:space="preserve">Standard #44:
</v>
      </c>
      <c r="AW12" s="169" t="str">
        <f>"Standard #45:"&amp;CHAR(10)&amp;CHAR(10)&amp;IF('[1]II_Program-level standards'!AW7="","",'[1]II_Program-level standards'!AW7&amp;"; "&amp;CHAR(10)&amp;'[1]II_Program-level standards'!AW9&amp;"; "&amp;CHAR(10)&amp;'[1]II_Program-level standards'!AW14&amp;"; "&amp;CHAR(10)&amp;'[1]II_Program-level standards'!AW15)</f>
        <v xml:space="preserve">Standard #45:
</v>
      </c>
      <c r="AX12" s="169" t="str">
        <f>"Standard #46:"&amp;CHAR(10)&amp;CHAR(10)&amp;IF('[1]II_Program-level standards'!AX7="","",'[1]II_Program-level standards'!AX7&amp;"; "&amp;CHAR(10)&amp;'[1]II_Program-level standards'!AX9&amp;"; "&amp;CHAR(10)&amp;'[1]II_Program-level standards'!AX14&amp;"; "&amp;CHAR(10)&amp;'[1]II_Program-level standards'!AX15)</f>
        <v xml:space="preserve">Standard #46:
</v>
      </c>
      <c r="AY12" s="169" t="str">
        <f>"Standard #47:"&amp;CHAR(10)&amp;CHAR(10)&amp;IF('[1]II_Program-level standards'!AY7="","",'[1]II_Program-level standards'!AY7&amp;"; "&amp;CHAR(10)&amp;'[1]II_Program-level standards'!AY9&amp;"; "&amp;CHAR(10)&amp;'[1]II_Program-level standards'!AY14&amp;"; "&amp;CHAR(10)&amp;'[1]II_Program-level standards'!AY15)</f>
        <v xml:space="preserve">Standard #47:
</v>
      </c>
      <c r="AZ12" s="169" t="str">
        <f>"Standard #48:"&amp;CHAR(10)&amp;CHAR(10)&amp;IF('[1]II_Program-level standards'!AZ7="","",'[1]II_Program-level standards'!AZ7&amp;"; "&amp;CHAR(10)&amp;'[1]II_Program-level standards'!AZ9&amp;"; "&amp;CHAR(10)&amp;'[1]II_Program-level standards'!AZ14&amp;"; "&amp;CHAR(10)&amp;'[1]II_Program-level standards'!AZ15)</f>
        <v xml:space="preserve">Standard #48:
</v>
      </c>
      <c r="BA12" s="169" t="str">
        <f>"Standard #49:"&amp;CHAR(10)&amp;CHAR(10)&amp;IF('[1]II_Program-level standards'!BA7="","",'[1]II_Program-level standards'!BA7&amp;"; "&amp;CHAR(10)&amp;'[1]II_Program-level standards'!BA9&amp;"; "&amp;CHAR(10)&amp;'[1]II_Program-level standards'!BA14&amp;"; "&amp;CHAR(10)&amp;'[1]II_Program-level standards'!BA15)</f>
        <v xml:space="preserve">Standard #49:
</v>
      </c>
      <c r="BB12" s="169" t="str">
        <f>"Standard #50:"&amp;CHAR(10)&amp;CHAR(10)&amp;IF('[1]II_Program-level standards'!BB7="","",'[1]II_Program-level standards'!BB7&amp;"; "&amp;CHAR(10)&amp;'[1]II_Program-level standards'!BB9&amp;"; "&amp;CHAR(10)&amp;'[1]II_Program-level standards'!BB14&amp;"; "&amp;CHAR(10)&amp;'[1]II_Program-level standards'!BB15)</f>
        <v xml:space="preserve">Standard #50:
</v>
      </c>
      <c r="BC12" s="169" t="str">
        <f>"Standard #51:"&amp;CHAR(10)&amp;CHAR(10)&amp;IF('[1]II_Program-level standards'!BC7="","",'[1]II_Program-level standards'!BC7&amp;"; "&amp;CHAR(10)&amp;'[1]II_Program-level standards'!BC9&amp;"; "&amp;CHAR(10)&amp;'[1]II_Program-level standards'!BC14&amp;"; "&amp;CHAR(10)&amp;'[1]II_Program-level standards'!BC15)</f>
        <v xml:space="preserve">Standard #51:
</v>
      </c>
      <c r="BD12" s="169" t="str">
        <f>"Standard #52:"&amp;CHAR(10)&amp;CHAR(10)&amp;IF('[1]II_Program-level standards'!BD7="","",'[1]II_Program-level standards'!BD7&amp;"; "&amp;CHAR(10)&amp;'[1]II_Program-level standards'!BD9&amp;"; "&amp;CHAR(10)&amp;'[1]II_Program-level standards'!BD14&amp;"; "&amp;CHAR(10)&amp;'[1]II_Program-level standards'!BD15)</f>
        <v xml:space="preserve">Standard #52:
</v>
      </c>
      <c r="BE12" s="169" t="str">
        <f>"Standard #53:"&amp;CHAR(10)&amp;CHAR(10)&amp;IF('[1]II_Program-level standards'!BE7="","",'[1]II_Program-level standards'!BE7&amp;"; "&amp;CHAR(10)&amp;'[1]II_Program-level standards'!BE9&amp;"; "&amp;CHAR(10)&amp;'[1]II_Program-level standards'!BE14&amp;"; "&amp;CHAR(10)&amp;'[1]II_Program-level standards'!BE15)</f>
        <v xml:space="preserve">Standard #53:
</v>
      </c>
      <c r="BF12" s="169" t="str">
        <f>"Standard #54:"&amp;CHAR(10)&amp;CHAR(10)&amp;IF('[1]II_Program-level standards'!BF7="","",'[1]II_Program-level standards'!BF7&amp;"; "&amp;CHAR(10)&amp;'[1]II_Program-level standards'!BF9&amp;"; "&amp;CHAR(10)&amp;'[1]II_Program-level standards'!BF14&amp;"; "&amp;CHAR(10)&amp;'[1]II_Program-level standards'!BF15)</f>
        <v xml:space="preserve">Standard #54:
</v>
      </c>
      <c r="BG12" s="169" t="str">
        <f>"Standard #55:"&amp;CHAR(10)&amp;CHAR(10)&amp;IF('[1]II_Program-level standards'!BG7="","",'[1]II_Program-level standards'!BG7&amp;"; "&amp;CHAR(10)&amp;'[1]II_Program-level standards'!BG9&amp;"; "&amp;CHAR(10)&amp;'[1]II_Program-level standards'!BG14&amp;"; "&amp;CHAR(10)&amp;'[1]II_Program-level standards'!BG15)</f>
        <v xml:space="preserve">Standard #55:
</v>
      </c>
      <c r="BH12" s="169" t="str">
        <f>"Standard #56:"&amp;CHAR(10)&amp;CHAR(10)&amp;IF('[1]II_Program-level standards'!BH7="","",'[1]II_Program-level standards'!BH7&amp;"; "&amp;CHAR(10)&amp;'[1]II_Program-level standards'!BH9&amp;"; "&amp;CHAR(10)&amp;'[1]II_Program-level standards'!BH14&amp;"; "&amp;CHAR(10)&amp;'[1]II_Program-level standards'!BH15)</f>
        <v xml:space="preserve">Standard #56:
</v>
      </c>
      <c r="BI12" s="169" t="str">
        <f>"Standard #57:"&amp;CHAR(10)&amp;CHAR(10)&amp;IF('[1]II_Program-level standards'!BI7="","",'[1]II_Program-level standards'!BI7&amp;"; "&amp;CHAR(10)&amp;'[1]II_Program-level standards'!BI9&amp;"; "&amp;CHAR(10)&amp;'[1]II_Program-level standards'!BI14&amp;"; "&amp;CHAR(10)&amp;'[1]II_Program-level standards'!BI15)</f>
        <v xml:space="preserve">Standard #57:
</v>
      </c>
      <c r="BJ12" s="169" t="str">
        <f>"Standard #58:"&amp;CHAR(10)&amp;CHAR(10)&amp;IF('[1]II_Program-level standards'!BJ7="","",'[1]II_Program-level standards'!BJ7&amp;"; "&amp;CHAR(10)&amp;'[1]II_Program-level standards'!BJ9&amp;"; "&amp;CHAR(10)&amp;'[1]II_Program-level standards'!BJ14&amp;"; "&amp;CHAR(10)&amp;'[1]II_Program-level standards'!BJ15)</f>
        <v xml:space="preserve">Standard #58:
</v>
      </c>
      <c r="BK12" s="169" t="str">
        <f>"Standard #59:"&amp;CHAR(10)&amp;CHAR(10)&amp;IF('[1]II_Program-level standards'!BK7="","",'[1]II_Program-level standards'!BK7&amp;"; "&amp;CHAR(10)&amp;'[1]II_Program-level standards'!BK9&amp;"; "&amp;CHAR(10)&amp;'[1]II_Program-level standards'!BK14&amp;"; "&amp;CHAR(10)&amp;'[1]II_Program-level standards'!BK15)</f>
        <v xml:space="preserve">Standard #59:
</v>
      </c>
      <c r="BL12" s="169" t="str">
        <f>"Standard #60:"&amp;CHAR(10)&amp;CHAR(10)&amp;IF('[1]II_Program-level standards'!BL7="","",'[1]II_Program-level standards'!BL7&amp;"; "&amp;CHAR(10)&amp;'[1]II_Program-level standards'!BL9&amp;"; "&amp;CHAR(10)&amp;'[1]II_Program-level standards'!BL14&amp;"; "&amp;CHAR(10)&amp;'[1]II_Program-level standards'!BL15)</f>
        <v xml:space="preserve">Standard #60:
</v>
      </c>
      <c r="BM12" s="169" t="str">
        <f>"Standard #61:"&amp;CHAR(10)&amp;CHAR(10)&amp;IF('[1]II_Program-level standards'!BM7="","",'[1]II_Program-level standards'!BM7&amp;"; "&amp;CHAR(10)&amp;'[1]II_Program-level standards'!BM9&amp;"; "&amp;CHAR(10)&amp;'[1]II_Program-level standards'!BM14&amp;"; "&amp;CHAR(10)&amp;'[1]II_Program-level standards'!BM15)</f>
        <v xml:space="preserve">Standard #61:
</v>
      </c>
      <c r="BN12" s="169" t="str">
        <f>"Standard #62:"&amp;CHAR(10)&amp;CHAR(10)&amp;IF('[1]II_Program-level standards'!BN7="","",'[1]II_Program-level standards'!BN7&amp;"; "&amp;CHAR(10)&amp;'[1]II_Program-level standards'!BN9&amp;"; "&amp;CHAR(10)&amp;'[1]II_Program-level standards'!BN14&amp;"; "&amp;CHAR(10)&amp;'[1]II_Program-level standards'!BN15)</f>
        <v xml:space="preserve">Standard #62:
</v>
      </c>
      <c r="BO12" s="169" t="str">
        <f>"Standard #63:"&amp;CHAR(10)&amp;CHAR(10)&amp;IF('[1]II_Program-level standards'!BO7="","",'[1]II_Program-level standards'!BO7&amp;"; "&amp;CHAR(10)&amp;'[1]II_Program-level standards'!BO9&amp;"; "&amp;CHAR(10)&amp;'[1]II_Program-level standards'!BO14&amp;"; "&amp;CHAR(10)&amp;'[1]II_Program-level standards'!BO15)</f>
        <v xml:space="preserve">Standard #63:
</v>
      </c>
      <c r="BP12" s="169" t="str">
        <f>"Standard #64:"&amp;CHAR(10)&amp;CHAR(10)&amp;IF('[1]II_Program-level standards'!BP7="","",'[1]II_Program-level standards'!BP7&amp;"; "&amp;CHAR(10)&amp;'[1]II_Program-level standards'!BP9&amp;"; "&amp;CHAR(10)&amp;'[1]II_Program-level standards'!BP14&amp;"; "&amp;CHAR(10)&amp;'[1]II_Program-level standards'!BP15)</f>
        <v xml:space="preserve">Standard #64:
</v>
      </c>
      <c r="BQ12" s="169" t="str">
        <f>"Standard #65:"&amp;CHAR(10)&amp;CHAR(10)&amp;IF('[1]II_Program-level standards'!BQ7="","",'[1]II_Program-level standards'!BQ7&amp;"; "&amp;CHAR(10)&amp;'[1]II_Program-level standards'!BQ9&amp;"; "&amp;CHAR(10)&amp;'[1]II_Program-level standards'!BQ14&amp;"; "&amp;CHAR(10)&amp;'[1]II_Program-level standards'!BQ15)</f>
        <v xml:space="preserve">Standard #65:
</v>
      </c>
      <c r="BR12" s="169" t="str">
        <f>"Standard #66:"&amp;CHAR(10)&amp;CHAR(10)&amp;IF('[1]II_Program-level standards'!BR7="","",'[1]II_Program-level standards'!BR7&amp;"; "&amp;CHAR(10)&amp;'[1]II_Program-level standards'!BR9&amp;"; "&amp;CHAR(10)&amp;'[1]II_Program-level standards'!BR14&amp;"; "&amp;CHAR(10)&amp;'[1]II_Program-level standards'!BR15)</f>
        <v xml:space="preserve">Standard #66:
</v>
      </c>
      <c r="BS12" s="169" t="str">
        <f>"Standard #67:"&amp;CHAR(10)&amp;CHAR(10)&amp;IF('[1]II_Program-level standards'!BS7="","",'[1]II_Program-level standards'!BS7&amp;"; "&amp;CHAR(10)&amp;'[1]II_Program-level standards'!BS9&amp;"; "&amp;CHAR(10)&amp;'[1]II_Program-level standards'!BS14&amp;"; "&amp;CHAR(10)&amp;'[1]II_Program-level standards'!BS15)</f>
        <v xml:space="preserve">Standard #67:
</v>
      </c>
      <c r="BT12" s="169" t="str">
        <f>"Standard #68:"&amp;CHAR(10)&amp;CHAR(10)&amp;IF('[1]II_Program-level standards'!BT7="","",'[1]II_Program-level standards'!BT7&amp;"; "&amp;CHAR(10)&amp;'[1]II_Program-level standards'!BT9&amp;"; "&amp;CHAR(10)&amp;'[1]II_Program-level standards'!BT14&amp;"; "&amp;CHAR(10)&amp;'[1]II_Program-level standards'!BT15)</f>
        <v xml:space="preserve">Standard #68:
</v>
      </c>
      <c r="BU12" s="169" t="str">
        <f>"Standard #69:"&amp;CHAR(10)&amp;CHAR(10)&amp;IF('[1]II_Program-level standards'!BU7="","",'[1]II_Program-level standards'!BU7&amp;"; "&amp;CHAR(10)&amp;'[1]II_Program-level standards'!BU9&amp;"; "&amp;CHAR(10)&amp;'[1]II_Program-level standards'!BU14&amp;"; "&amp;CHAR(10)&amp;'[1]II_Program-level standards'!BU15)</f>
        <v xml:space="preserve">Standard #69:
</v>
      </c>
      <c r="BV12" s="169" t="str">
        <f>"Standard #70:"&amp;CHAR(10)&amp;CHAR(10)&amp;IF('[1]II_Program-level standards'!BV7="","",'[1]II_Program-level standards'!BV7&amp;"; "&amp;CHAR(10)&amp;'[1]II_Program-level standards'!BV9&amp;"; "&amp;CHAR(10)&amp;'[1]II_Program-level standards'!BV14&amp;"; "&amp;CHAR(10)&amp;'[1]II_Program-level standards'!BV15)</f>
        <v xml:space="preserve">Standard #70:
</v>
      </c>
      <c r="BW12" s="169" t="str">
        <f>"Standard #71:"&amp;CHAR(10)&amp;CHAR(10)&amp;IF('[1]II_Program-level standards'!BW7="","",'[1]II_Program-level standards'!BW7&amp;"; "&amp;CHAR(10)&amp;'[1]II_Program-level standards'!BW9&amp;"; "&amp;CHAR(10)&amp;'[1]II_Program-level standards'!BW14&amp;"; "&amp;CHAR(10)&amp;'[1]II_Program-level standards'!BW15)</f>
        <v xml:space="preserve">Standard #71:
</v>
      </c>
      <c r="BX12" s="169" t="str">
        <f>"Standard #72:"&amp;CHAR(10)&amp;CHAR(10)&amp;IF('[1]II_Program-level standards'!BX7="","",'[1]II_Program-level standards'!BX7&amp;"; "&amp;CHAR(10)&amp;'[1]II_Program-level standards'!BX9&amp;"; "&amp;CHAR(10)&amp;'[1]II_Program-level standards'!BX14&amp;"; "&amp;CHAR(10)&amp;'[1]II_Program-level standards'!BX15)</f>
        <v xml:space="preserve">Standard #72:
</v>
      </c>
      <c r="BY12" s="169" t="str">
        <f>"Standard #73:"&amp;CHAR(10)&amp;CHAR(10)&amp;IF('[1]II_Program-level standards'!BY7="","",'[1]II_Program-level standards'!BY7&amp;"; "&amp;CHAR(10)&amp;'[1]II_Program-level standards'!BY9&amp;"; "&amp;CHAR(10)&amp;'[1]II_Program-level standards'!BY14&amp;"; "&amp;CHAR(10)&amp;'[1]II_Program-level standards'!BY15)</f>
        <v xml:space="preserve">Standard #73:
</v>
      </c>
      <c r="BZ12" s="169" t="str">
        <f>"Standard #74:"&amp;CHAR(10)&amp;CHAR(10)&amp;IF('[1]II_Program-level standards'!BZ7="","",'[1]II_Program-level standards'!BZ7&amp;"; "&amp;CHAR(10)&amp;'[1]II_Program-level standards'!BZ9&amp;"; "&amp;CHAR(10)&amp;'[1]II_Program-level standards'!BZ14&amp;"; "&amp;CHAR(10)&amp;'[1]II_Program-level standards'!BZ15)</f>
        <v xml:space="preserve">Standard #74:
</v>
      </c>
      <c r="CA12" s="169" t="str">
        <f>"Standard #75:"&amp;CHAR(10)&amp;CHAR(10)&amp;IF('[1]II_Program-level standards'!CA7="","",'[1]II_Program-level standards'!CA7&amp;"; "&amp;CHAR(10)&amp;'[1]II_Program-level standards'!CA9&amp;"; "&amp;CHAR(10)&amp;'[1]II_Program-level standards'!CA14&amp;"; "&amp;CHAR(10)&amp;'[1]II_Program-level standards'!CA15)</f>
        <v xml:space="preserve">Standard #75:
</v>
      </c>
      <c r="CB12" s="169" t="str">
        <f>"Standard #76:"&amp;CHAR(10)&amp;CHAR(10)&amp;IF('[1]II_Program-level standards'!CB7="","",'[1]II_Program-level standards'!CB7&amp;"; "&amp;CHAR(10)&amp;'[1]II_Program-level standards'!CB9&amp;"; "&amp;CHAR(10)&amp;'[1]II_Program-level standards'!CB14&amp;"; "&amp;CHAR(10)&amp;'[1]II_Program-level standards'!CB15)</f>
        <v xml:space="preserve">Standard #76:
</v>
      </c>
      <c r="CC12" s="169" t="str">
        <f>"Standard #77:"&amp;CHAR(10)&amp;CHAR(10)&amp;IF('[1]II_Program-level standards'!CC7="","",'[1]II_Program-level standards'!CC7&amp;"; "&amp;CHAR(10)&amp;'[1]II_Program-level standards'!CC9&amp;"; "&amp;CHAR(10)&amp;'[1]II_Program-level standards'!CC14&amp;"; "&amp;CHAR(10)&amp;'[1]II_Program-level standards'!CC15)</f>
        <v xml:space="preserve">Standard #77:
</v>
      </c>
      <c r="CD12" s="169" t="str">
        <f>"Standard #78:"&amp;CHAR(10)&amp;CHAR(10)&amp;IF('[1]II_Program-level standards'!CD7="","",'[1]II_Program-level standards'!CD7&amp;"; "&amp;CHAR(10)&amp;'[1]II_Program-level standards'!CD9&amp;"; "&amp;CHAR(10)&amp;'[1]II_Program-level standards'!CD14&amp;"; "&amp;CHAR(10)&amp;'[1]II_Program-level standards'!CD15)</f>
        <v xml:space="preserve">Standard #78:
</v>
      </c>
      <c r="CE12" s="169" t="str">
        <f>"Standard #79:"&amp;CHAR(10)&amp;CHAR(10)&amp;IF('[1]II_Program-level standards'!CE7="","",'[1]II_Program-level standards'!CE7&amp;"; "&amp;CHAR(10)&amp;'[1]II_Program-level standards'!CE9&amp;"; "&amp;CHAR(10)&amp;'[1]II_Program-level standards'!CE14&amp;"; "&amp;CHAR(10)&amp;'[1]II_Program-level standards'!CE15)</f>
        <v xml:space="preserve">Standard #79:
</v>
      </c>
      <c r="CF12" s="169" t="str">
        <f>"Standard #80:"&amp;CHAR(10)&amp;CHAR(10)&amp;IF('[1]II_Program-level standards'!CF7="","",'[1]II_Program-level standards'!CF7&amp;"; "&amp;CHAR(10)&amp;'[1]II_Program-level standards'!CF9&amp;"; "&amp;CHAR(10)&amp;'[1]II_Program-level standards'!CF14&amp;"; "&amp;CHAR(10)&amp;'[1]II_Program-level standards'!CF15)</f>
        <v xml:space="preserve">Standard #80:
</v>
      </c>
      <c r="CG12" s="169" t="str">
        <f>"Standard #81:"&amp;CHAR(10)&amp;CHAR(10)&amp;IF('[1]II_Program-level standards'!CG7="","",'[1]II_Program-level standards'!CG7&amp;"; "&amp;CHAR(10)&amp;'[1]II_Program-level standards'!CG9&amp;"; "&amp;CHAR(10)&amp;'[1]II_Program-level standards'!CG14&amp;"; "&amp;CHAR(10)&amp;'[1]II_Program-level standards'!CG15)</f>
        <v xml:space="preserve">Standard #81:
</v>
      </c>
      <c r="CH12" s="169" t="str">
        <f>"Standard #82:"&amp;CHAR(10)&amp;CHAR(10)&amp;IF('[1]II_Program-level standards'!CH7="","",'[1]II_Program-level standards'!CH7&amp;"; "&amp;CHAR(10)&amp;'[1]II_Program-level standards'!CH9&amp;"; "&amp;CHAR(10)&amp;'[1]II_Program-level standards'!CH14&amp;"; "&amp;CHAR(10)&amp;'[1]II_Program-level standards'!CH15)</f>
        <v xml:space="preserve">Standard #82:
</v>
      </c>
      <c r="CI12" s="169" t="str">
        <f>"Standard #83:"&amp;CHAR(10)&amp;CHAR(10)&amp;IF('[1]II_Program-level standards'!CI7="","",'[1]II_Program-level standards'!CI7&amp;"; "&amp;CHAR(10)&amp;'[1]II_Program-level standards'!CI9&amp;"; "&amp;CHAR(10)&amp;'[1]II_Program-level standards'!CI14&amp;"; "&amp;CHAR(10)&amp;'[1]II_Program-level standards'!CI15)</f>
        <v xml:space="preserve">Standard #83:
</v>
      </c>
      <c r="CJ12" s="169" t="str">
        <f>"Standard #84:"&amp;CHAR(10)&amp;CHAR(10)&amp;IF('[1]II_Program-level standards'!CJ7="","",'[1]II_Program-level standards'!CJ7&amp;"; "&amp;CHAR(10)&amp;'[1]II_Program-level standards'!CJ9&amp;"; "&amp;CHAR(10)&amp;'[1]II_Program-level standards'!CJ14&amp;"; "&amp;CHAR(10)&amp;'[1]II_Program-level standards'!CJ15)</f>
        <v xml:space="preserve">Standard #84:
</v>
      </c>
      <c r="CK12" s="169" t="str">
        <f>"Standard #85:"&amp;CHAR(10)&amp;CHAR(10)&amp;IF('[1]II_Program-level standards'!CK7="","",'[1]II_Program-level standards'!CK7&amp;"; "&amp;CHAR(10)&amp;'[1]II_Program-level standards'!CK9&amp;"; "&amp;CHAR(10)&amp;'[1]II_Program-level standards'!CK14&amp;"; "&amp;CHAR(10)&amp;'[1]II_Program-level standards'!CK15)</f>
        <v xml:space="preserve">Standard #85:
</v>
      </c>
      <c r="CL12" s="169" t="str">
        <f>"Standard #86:"&amp;CHAR(10)&amp;CHAR(10)&amp;IF('[1]II_Program-level standards'!CL7="","",'[1]II_Program-level standards'!CL7&amp;"; "&amp;CHAR(10)&amp;'[1]II_Program-level standards'!CL9&amp;"; "&amp;CHAR(10)&amp;'[1]II_Program-level standards'!CL14&amp;"; "&amp;CHAR(10)&amp;'[1]II_Program-level standards'!CL15)</f>
        <v xml:space="preserve">Standard #86:
</v>
      </c>
      <c r="CM12" s="169" t="str">
        <f>"Standard #87:"&amp;CHAR(10)&amp;CHAR(10)&amp;IF('[1]II_Program-level standards'!CM7="","",'[1]II_Program-level standards'!CM7&amp;"; "&amp;CHAR(10)&amp;'[1]II_Program-level standards'!CM9&amp;"; "&amp;CHAR(10)&amp;'[1]II_Program-level standards'!CM14&amp;"; "&amp;CHAR(10)&amp;'[1]II_Program-level standards'!CM15)</f>
        <v xml:space="preserve">Standard #87:
</v>
      </c>
      <c r="CN12" s="169" t="str">
        <f>"Standard #88:"&amp;CHAR(10)&amp;CHAR(10)&amp;IF('[1]II_Program-level standards'!CN7="","",'[1]II_Program-level standards'!CN7&amp;"; "&amp;CHAR(10)&amp;'[1]II_Program-level standards'!CN9&amp;"; "&amp;CHAR(10)&amp;'[1]II_Program-level standards'!CN14&amp;"; "&amp;CHAR(10)&amp;'[1]II_Program-level standards'!CN15)</f>
        <v xml:space="preserve">Standard #88:
</v>
      </c>
      <c r="CO12" s="169" t="str">
        <f>"Standard #89:"&amp;CHAR(10)&amp;CHAR(10)&amp;IF('[1]II_Program-level standards'!CO7="","",'[1]II_Program-level standards'!CO7&amp;"; "&amp;CHAR(10)&amp;'[1]II_Program-level standards'!CO9&amp;"; "&amp;CHAR(10)&amp;'[1]II_Program-level standards'!CO14&amp;"; "&amp;CHAR(10)&amp;'[1]II_Program-level standards'!CO15)</f>
        <v xml:space="preserve">Standard #89:
</v>
      </c>
      <c r="CP12" s="169" t="str">
        <f>"Standard #90:"&amp;CHAR(10)&amp;CHAR(10)&amp;IF('[1]II_Program-level standards'!CP7="","",'[1]II_Program-level standards'!CP7&amp;"; "&amp;CHAR(10)&amp;'[1]II_Program-level standards'!CP9&amp;"; "&amp;CHAR(10)&amp;'[1]II_Program-level standards'!CP14&amp;"; "&amp;CHAR(10)&amp;'[1]II_Program-level standards'!CP15)</f>
        <v xml:space="preserve">Standard #90:
</v>
      </c>
      <c r="CQ12" s="169" t="str">
        <f>"Standard #91:"&amp;CHAR(10)&amp;CHAR(10)&amp;IF('[1]II_Program-level standards'!CQ7="","",'[1]II_Program-level standards'!CQ7&amp;"; "&amp;CHAR(10)&amp;'[1]II_Program-level standards'!CQ9&amp;"; "&amp;CHAR(10)&amp;'[1]II_Program-level standards'!CQ14&amp;"; "&amp;CHAR(10)&amp;'[1]II_Program-level standards'!CQ15)</f>
        <v xml:space="preserve">Standard #91:
</v>
      </c>
      <c r="CR12" s="169" t="str">
        <f>"Standard #92:"&amp;CHAR(10)&amp;CHAR(10)&amp;IF('[1]II_Program-level standards'!CR7="","",'[1]II_Program-level standards'!CR7&amp;"; "&amp;CHAR(10)&amp;'[1]II_Program-level standards'!CR9&amp;"; "&amp;CHAR(10)&amp;'[1]II_Program-level standards'!CR14&amp;"; "&amp;CHAR(10)&amp;'[1]II_Program-level standards'!CR15)</f>
        <v xml:space="preserve">Standard #92:
</v>
      </c>
      <c r="CS12" s="169" t="str">
        <f>"Standard #93:"&amp;CHAR(10)&amp;CHAR(10)&amp;IF('[1]II_Program-level standards'!CS7="","",'[1]II_Program-level standards'!CS7&amp;"; "&amp;CHAR(10)&amp;'[1]II_Program-level standards'!CS9&amp;"; "&amp;CHAR(10)&amp;'[1]II_Program-level standards'!CS14&amp;"; "&amp;CHAR(10)&amp;'[1]II_Program-level standards'!CS15)</f>
        <v xml:space="preserve">Standard #93:
</v>
      </c>
      <c r="CT12" s="169" t="str">
        <f>"Standard #94:"&amp;CHAR(10)&amp;CHAR(10)&amp;IF('[1]II_Program-level standards'!CT7="","",'[1]II_Program-level standards'!CT7&amp;"; "&amp;CHAR(10)&amp;'[1]II_Program-level standards'!CT9&amp;"; "&amp;CHAR(10)&amp;'[1]II_Program-level standards'!CT14&amp;"; "&amp;CHAR(10)&amp;'[1]II_Program-level standards'!CT15)</f>
        <v xml:space="preserve">Standard #94:
</v>
      </c>
      <c r="CU12" s="169" t="str">
        <f>"Standard #95:"&amp;CHAR(10)&amp;CHAR(10)&amp;IF('[1]II_Program-level standards'!CU7="","",'[1]II_Program-level standards'!CU7&amp;"; "&amp;CHAR(10)&amp;'[1]II_Program-level standards'!CU9&amp;"; "&amp;CHAR(10)&amp;'[1]II_Program-level standards'!CU14&amp;"; "&amp;CHAR(10)&amp;'[1]II_Program-level standards'!CU15)</f>
        <v xml:space="preserve">Standard #95:
</v>
      </c>
      <c r="CV12" s="169" t="str">
        <f>"Standard #96:"&amp;CHAR(10)&amp;CHAR(10)&amp;IF('[1]II_Program-level standards'!CV7="","",'[1]II_Program-level standards'!CV7&amp;"; "&amp;CHAR(10)&amp;'[1]II_Program-level standards'!CV9&amp;"; "&amp;CHAR(10)&amp;'[1]II_Program-level standards'!CV14&amp;"; "&amp;CHAR(10)&amp;'[1]II_Program-level standards'!CV15)</f>
        <v xml:space="preserve">Standard #96:
</v>
      </c>
      <c r="CW12" s="169" t="str">
        <f>"Standard #97:"&amp;CHAR(10)&amp;CHAR(10)&amp;IF('[1]II_Program-level standards'!CW7="","",'[1]II_Program-level standards'!CW7&amp;"; "&amp;CHAR(10)&amp;'[1]II_Program-level standards'!CW9&amp;"; "&amp;CHAR(10)&amp;'[1]II_Program-level standards'!CW14&amp;"; "&amp;CHAR(10)&amp;'[1]II_Program-level standards'!CW15)</f>
        <v xml:space="preserve">Standard #97:
</v>
      </c>
      <c r="CX12" s="169" t="str">
        <f>"Standard #98:"&amp;CHAR(10)&amp;CHAR(10)&amp;IF('[1]II_Program-level standards'!CX7="","",'[1]II_Program-level standards'!CX7&amp;"; "&amp;CHAR(10)&amp;'[1]II_Program-level standards'!CX9&amp;"; "&amp;CHAR(10)&amp;'[1]II_Program-level standards'!CX14&amp;"; "&amp;CHAR(10)&amp;'[1]II_Program-level standards'!CX15)</f>
        <v xml:space="preserve">Standard #98:
</v>
      </c>
      <c r="CY12" s="169" t="str">
        <f>"Standard #99:"&amp;CHAR(10)&amp;CHAR(10)&amp;IF('[1]II_Program-level standards'!CY7="","",'[1]II_Program-level standards'!CY7&amp;"; "&amp;CHAR(10)&amp;'[1]II_Program-level standards'!CY9&amp;"; "&amp;CHAR(10)&amp;'[1]II_Program-level standards'!CY14&amp;"; "&amp;CHAR(10)&amp;'[1]II_Program-level standards'!CY15)</f>
        <v xml:space="preserve">Standard #99:
</v>
      </c>
      <c r="CZ12" s="169" t="str">
        <f>"Standard #100:"&amp;CHAR(10)&amp;CHAR(10)&amp;IF('[1]II_Program-level standards'!CZ7="","",'[1]II_Program-level standards'!CZ7&amp;"; "&amp;CHAR(10)&amp;'[1]II_Program-level standards'!CZ9&amp;"; "&amp;CHAR(10)&amp;'[1]II_Program-level standards'!CZ14&amp;"; "&amp;CHAR(10)&amp;'[1]II_Program-level standards'!CZ15)</f>
        <v xml:space="preserve">Standard #100:
</v>
      </c>
    </row>
    <row r="13" spans="1:104" ht="28.5" x14ac:dyDescent="0.2">
      <c r="A13" s="44" t="s">
        <v>324</v>
      </c>
      <c r="B13" s="55" t="s">
        <v>325</v>
      </c>
      <c r="C13" s="46" t="s">
        <v>326</v>
      </c>
      <c r="D13" s="53" t="s">
        <v>37</v>
      </c>
      <c r="E13" s="180"/>
      <c r="F13" s="125"/>
      <c r="G13" s="21" t="s">
        <v>421</v>
      </c>
      <c r="H13" s="2" t="s">
        <v>421</v>
      </c>
      <c r="I13" s="2" t="s">
        <v>421</v>
      </c>
      <c r="J13" s="2" t="s">
        <v>421</v>
      </c>
      <c r="K13" s="2" t="s">
        <v>421</v>
      </c>
      <c r="L13" s="125"/>
      <c r="M13" s="2" t="s">
        <v>421</v>
      </c>
      <c r="N13" s="2" t="s">
        <v>421</v>
      </c>
      <c r="O13" s="2" t="s">
        <v>421</v>
      </c>
      <c r="P13" s="2" t="s">
        <v>421</v>
      </c>
      <c r="Q13" s="125"/>
      <c r="R13" s="2" t="s">
        <v>421</v>
      </c>
      <c r="S13" s="2" t="s">
        <v>421</v>
      </c>
      <c r="T13" s="2" t="s">
        <v>421</v>
      </c>
      <c r="U13" s="2" t="s">
        <v>421</v>
      </c>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ht="42.75" x14ac:dyDescent="0.2">
      <c r="A16" s="44" t="s">
        <v>328</v>
      </c>
      <c r="B16" s="55" t="s">
        <v>329</v>
      </c>
      <c r="C16" s="170" t="s">
        <v>330</v>
      </c>
      <c r="D16" s="53" t="s">
        <v>37</v>
      </c>
      <c r="E16" s="180"/>
      <c r="F16" s="125"/>
      <c r="G16" s="2" t="s">
        <v>296</v>
      </c>
      <c r="H16" s="2" t="s">
        <v>297</v>
      </c>
      <c r="I16" s="2" t="s">
        <v>297</v>
      </c>
      <c r="J16" s="2" t="s">
        <v>297</v>
      </c>
      <c r="K16" s="2" t="s">
        <v>297</v>
      </c>
      <c r="L16" s="125"/>
      <c r="M16" s="2" t="s">
        <v>297</v>
      </c>
      <c r="N16" s="2" t="s">
        <v>297</v>
      </c>
      <c r="O16" s="2" t="s">
        <v>297</v>
      </c>
      <c r="P16" s="2" t="s">
        <v>297</v>
      </c>
      <c r="Q16" s="125"/>
      <c r="R16" s="2" t="s">
        <v>297</v>
      </c>
      <c r="S16" s="2" t="s">
        <v>297</v>
      </c>
      <c r="T16" s="2" t="s">
        <v>297</v>
      </c>
      <c r="U16" s="2" t="s">
        <v>297</v>
      </c>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57" x14ac:dyDescent="0.2">
      <c r="A17" s="44" t="s">
        <v>331</v>
      </c>
      <c r="B17" s="55" t="s">
        <v>332</v>
      </c>
      <c r="C17" s="65" t="s">
        <v>333</v>
      </c>
      <c r="D17" s="53" t="s">
        <v>11</v>
      </c>
      <c r="E17" s="180"/>
      <c r="F17" s="125"/>
      <c r="G17" s="2" t="s">
        <v>428</v>
      </c>
      <c r="H17" s="2" t="s">
        <v>423</v>
      </c>
      <c r="I17" s="2" t="s">
        <v>519</v>
      </c>
      <c r="J17" s="2" t="s">
        <v>518</v>
      </c>
      <c r="K17" s="2" t="s">
        <v>517</v>
      </c>
      <c r="L17" s="125"/>
      <c r="M17" s="2" t="s">
        <v>423</v>
      </c>
      <c r="N17" s="2" t="s">
        <v>519</v>
      </c>
      <c r="O17" s="2" t="s">
        <v>518</v>
      </c>
      <c r="P17" s="2" t="s">
        <v>517</v>
      </c>
      <c r="Q17" s="125"/>
      <c r="R17" s="2" t="s">
        <v>423</v>
      </c>
      <c r="S17" s="2" t="s">
        <v>519</v>
      </c>
      <c r="T17" s="2" t="s">
        <v>518</v>
      </c>
      <c r="U17" s="2" t="s">
        <v>517</v>
      </c>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93.25" x14ac:dyDescent="0.3">
      <c r="A18" s="44" t="s">
        <v>334</v>
      </c>
      <c r="B18" s="55" t="s">
        <v>335</v>
      </c>
      <c r="C18" s="46" t="s">
        <v>336</v>
      </c>
      <c r="D18" s="53" t="s">
        <v>11</v>
      </c>
      <c r="E18" s="180"/>
      <c r="F18" s="125"/>
      <c r="G18" s="2" t="s">
        <v>429</v>
      </c>
      <c r="H18" s="219" t="s">
        <v>512</v>
      </c>
      <c r="I18" s="219" t="s">
        <v>512</v>
      </c>
      <c r="J18" s="219" t="s">
        <v>512</v>
      </c>
      <c r="K18" s="219" t="s">
        <v>512</v>
      </c>
      <c r="L18" s="125"/>
      <c r="M18" s="219" t="s">
        <v>512</v>
      </c>
      <c r="N18" s="219" t="s">
        <v>512</v>
      </c>
      <c r="O18" s="219" t="s">
        <v>512</v>
      </c>
      <c r="P18" s="219" t="s">
        <v>512</v>
      </c>
      <c r="Q18" s="125"/>
      <c r="R18" s="219" t="s">
        <v>512</v>
      </c>
      <c r="S18" s="219" t="s">
        <v>512</v>
      </c>
      <c r="T18" s="219" t="s">
        <v>512</v>
      </c>
      <c r="U18" s="219" t="s">
        <v>512</v>
      </c>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ht="57" x14ac:dyDescent="0.2">
      <c r="A19" s="44" t="s">
        <v>337</v>
      </c>
      <c r="B19" s="55" t="s">
        <v>338</v>
      </c>
      <c r="C19" s="55" t="s">
        <v>339</v>
      </c>
      <c r="D19" s="53" t="s">
        <v>11</v>
      </c>
      <c r="E19" s="180"/>
      <c r="F19" s="125"/>
      <c r="G19" s="2" t="s">
        <v>422</v>
      </c>
      <c r="H19" s="2" t="s">
        <v>514</v>
      </c>
      <c r="I19" s="2" t="s">
        <v>514</v>
      </c>
      <c r="J19" s="2" t="s">
        <v>514</v>
      </c>
      <c r="K19" s="2" t="s">
        <v>514</v>
      </c>
      <c r="L19" s="125"/>
      <c r="M19" s="2" t="s">
        <v>514</v>
      </c>
      <c r="N19" s="2" t="s">
        <v>514</v>
      </c>
      <c r="O19" s="2" t="s">
        <v>514</v>
      </c>
      <c r="P19" s="2" t="s">
        <v>514</v>
      </c>
      <c r="Q19" s="125"/>
      <c r="R19" s="2" t="s">
        <v>514</v>
      </c>
      <c r="S19" s="2" t="s">
        <v>514</v>
      </c>
      <c r="T19" s="2" t="s">
        <v>514</v>
      </c>
      <c r="U19" s="2" t="s">
        <v>514</v>
      </c>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5">
        <v>46266</v>
      </c>
      <c r="H20" s="5">
        <v>46266</v>
      </c>
      <c r="I20" s="5">
        <v>46266</v>
      </c>
      <c r="J20" s="5">
        <v>46266</v>
      </c>
      <c r="K20" s="5">
        <v>46266</v>
      </c>
      <c r="L20" s="188"/>
      <c r="M20" s="5">
        <v>46266</v>
      </c>
      <c r="N20" s="5">
        <v>46266</v>
      </c>
      <c r="O20" s="5">
        <v>46266</v>
      </c>
      <c r="P20" s="5">
        <v>46266</v>
      </c>
      <c r="Q20" s="188"/>
      <c r="R20" s="5">
        <v>46266</v>
      </c>
      <c r="S20" s="5">
        <v>46266</v>
      </c>
      <c r="T20" s="5">
        <v>46266</v>
      </c>
      <c r="U20" s="5">
        <v>46266</v>
      </c>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4" t="s">
        <v>110</v>
      </c>
      <c r="H21" s="234"/>
      <c r="I21" s="234"/>
      <c r="J21" s="234"/>
      <c r="K21" s="234"/>
      <c r="L21" s="107"/>
      <c r="M21" s="234"/>
      <c r="N21" s="234"/>
      <c r="O21" s="234"/>
      <c r="P21" s="234"/>
      <c r="Q21" s="107"/>
      <c r="R21" s="234"/>
      <c r="S21" s="234"/>
      <c r="T21" s="234"/>
      <c r="U21" s="234"/>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232"/>
      <c r="I22" s="232"/>
      <c r="J22" s="232"/>
      <c r="K22" s="232"/>
      <c r="L22" s="125"/>
      <c r="M22" s="232"/>
      <c r="N22" s="232"/>
      <c r="O22" s="232"/>
      <c r="P22" s="232"/>
      <c r="Q22" s="125"/>
      <c r="R22" s="232"/>
      <c r="S22" s="232"/>
      <c r="T22" s="232"/>
      <c r="U22" s="232"/>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232"/>
      <c r="I23" s="232"/>
      <c r="J23" s="232"/>
      <c r="K23" s="232"/>
      <c r="L23" s="125"/>
      <c r="M23" s="232"/>
      <c r="N23" s="232"/>
      <c r="O23" s="232"/>
      <c r="P23" s="232"/>
      <c r="Q23" s="125"/>
      <c r="R23" s="232"/>
      <c r="S23" s="232"/>
      <c r="T23" s="232"/>
      <c r="U23" s="232"/>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430</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B10:D10">
    <cfRule type="expression" dxfId="99" priority="15">
      <formula>$D$6="Yes, the plan complies based on all analyses"</formula>
    </cfRule>
  </conditionalFormatting>
  <conditionalFormatting sqref="B26:CZ27">
    <cfRule type="expression" dxfId="98" priority="13">
      <formula>$D$6="Yes, the plan complies based on all analyses"</formula>
    </cfRule>
  </conditionalFormatting>
  <conditionalFormatting sqref="E10:CZ17 A10:A27 D11 B12:D24 E18:G23 L18:L23 Q18:Q23 V18:CZ23 E24:CZ25 A28:CZ74">
    <cfRule type="expression" dxfId="97" priority="14">
      <formula>$D$6="Yes, the plan complies based on all analyses"</formula>
    </cfRule>
  </conditionalFormatting>
  <conditionalFormatting sqref="H19:K23">
    <cfRule type="expression" dxfId="96" priority="9">
      <formula>$D$6="Yes, the plan complies based on all analyses"</formula>
    </cfRule>
  </conditionalFormatting>
  <conditionalFormatting sqref="M19:P23">
    <cfRule type="expression" dxfId="95" priority="5">
      <formula>$D$6="Yes, the plan complies based on all analyses"</formula>
    </cfRule>
  </conditionalFormatting>
  <conditionalFormatting sqref="R19:U23">
    <cfRule type="expression" dxfId="94" priority="1">
      <formula>$D$6="Yes, the plan complies based on all analyses"</formula>
    </cfRule>
  </conditionalFormatting>
  <dataValidations count="2">
    <dataValidation allowBlank="1" prompt="To enter free text, select cell and type - do not click into cell" sqref="E38:CZ43 E45:CZ50 E69:CZ74 E61:CZ66 E54:CZ59" xr:uid="{532A68F0-2E69-463C-9D12-0811DE3D39EB}"/>
    <dataValidation allowBlank="1" sqref="E31:CZ36" xr:uid="{18FBB375-55C7-4936-8293-031D74AE1650}"/>
  </dataValidations>
  <hyperlinks>
    <hyperlink ref="B15" location="SectionE_AnalysisMethods" display="Return to the Analysis Methods section in the &quot;State and program information&quot; tab to change whether a method is used." xr:uid="{CEA678AA-7FF3-45BC-98EB-2D3ABAEBA09F}"/>
    <hyperlink ref="A9" location="'III_Plan comp 438.206 All plans'!A1" display="Click to go to section B: Assurance of plan compliance for 42 C.F.R. § 438.206" xr:uid="{C4E91C87-2684-4CF3-A8CE-D125D45865D0}"/>
    <hyperlink ref="A27" location="SectionE_AnalysisMethods" display="Click to return to the Analysis Methods section in the &quot;State and Program Information&quot; tab to change whether a method is used." xr:uid="{F6F6CFF9-A6A7-4A0C-95DF-E1D3BD6560F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47954-15E2-41A9-A909-C35A7E4F1DBE}">
  <sheetPr>
    <tabColor theme="2"/>
  </sheetPr>
  <dimension ref="A1:CZ109"/>
  <sheetViews>
    <sheetView zoomScale="80" zoomScaleNormal="80" workbookViewId="0"/>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6384" width="7.21875" style="109" hidden="1"/>
  </cols>
  <sheetData>
    <row r="1" spans="1:104" ht="15" x14ac:dyDescent="0.2">
      <c r="A1" s="28"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30" x14ac:dyDescent="0.25">
      <c r="A5" s="66" t="s">
        <v>4</v>
      </c>
      <c r="B5" s="67" t="s">
        <v>5</v>
      </c>
      <c r="C5" s="67" t="s">
        <v>6</v>
      </c>
      <c r="D5" s="218" t="s">
        <v>500</v>
      </c>
      <c r="E5" s="164" t="s">
        <v>533</v>
      </c>
    </row>
    <row r="6" spans="1:104" ht="57" x14ac:dyDescent="0.2">
      <c r="A6" s="44" t="s">
        <v>316</v>
      </c>
      <c r="B6" s="165" t="s">
        <v>317</v>
      </c>
      <c r="C6" s="46" t="s">
        <v>318</v>
      </c>
      <c r="D6" s="8" t="s">
        <v>420</v>
      </c>
      <c r="E6" s="35" t="s">
        <v>535</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#1:"&amp;CHAR(10)&amp;CHAR(10)&amp;IF('[1]II_Program-level standards'!E7="","",'[1]II_Program-level standards'!E7&amp;"; "&amp;CHAR(10)&amp;'[1]II_Program-level standards'!E9&amp;"; "&amp;CHAR(10)&amp;'[1]II_Program-level standards'!E14&amp;"; "&amp;CHAR(10)&amp;'[1]II_Program-level standards'!E15)</f>
        <v>Standard #1:
Specialist; 
Provider to enrollee ratios; 
Adult and Pediatric; 
Statewide</v>
      </c>
      <c r="F12" s="169" t="str">
        <f>"Standard #2:"&amp;CHAR(10)&amp;CHAR(10)&amp;IF('[1]II_Program-level standards'!F7="","",'[1]II_Program-level standards'!F7&amp;"; "&amp;CHAR(10)&amp;'[1]II_Program-level standards'!F9&amp;"; "&amp;CHAR(10)&amp;'[1]II_Program-level standards'!F14&amp;"; "&amp;CHAR(10)&amp;'[1]II_Program-level standards'!F15)</f>
        <v>Standard #2:
Primary care; 
Provider to enrollee ratios; 
Adult and Pediatric; 
Statewide</v>
      </c>
      <c r="G12" s="169" t="str">
        <f>"Standard #3:"&amp;CHAR(10)&amp;CHAR(10)&amp;IF('[1]II_Program-level standards'!G7="","",'[1]II_Program-level standards'!G7&amp;"; "&amp;CHAR(10)&amp;'[1]II_Program-level standards'!G9&amp;"; "&amp;CHAR(10)&amp;'[1]II_Program-level standards'!G14&amp;"; "&amp;CHAR(10)&amp;'[1]II_Program-level standards'!G15)</f>
        <v>Standard #3:
Mental health; 
Provider to enrollee ratios; 
Adult and Pediatric; 
Statewide</v>
      </c>
      <c r="H12" s="169" t="str">
        <f>"Standard #4:"&amp;CHAR(10)&amp;CHAR(10)&amp;IF('[1]II_Program-level standards'!H7="","",'[1]II_Program-level standards'!H7&amp;"; "&amp;CHAR(10)&amp;'[1]II_Program-level standards'!H9&amp;"; "&amp;CHAR(10)&amp;'[1]II_Program-level standards'!H14&amp;"; "&amp;CHAR(10)&amp;'[1]II_Program-level standards'!H15)</f>
        <v>Standard #4:
Primary care; 
Maximum time or distance (e.g. 1 provider within 30 min or 30 miles); 
Adult and Pediatric; 
Statewide</v>
      </c>
      <c r="I12" s="169" t="str">
        <f>"Standard #5:"&amp;CHAR(10)&amp;CHAR(10)&amp;IF('[1]II_Program-level standards'!I7="","",'[1]II_Program-level standards'!I7&amp;"; "&amp;CHAR(10)&amp;'[1]II_Program-level standards'!I9&amp;"; "&amp;CHAR(10)&amp;'[1]II_Program-level standards'!I14&amp;"; "&amp;CHAR(10)&amp;'[1]II_Program-level standards'!I15)</f>
        <v>Standard #5:
Specialist; 
Maximum time or distance (e.g. 1 provider within 30 min or 30 miles); 
Adult and Pediatric; 
Rural</v>
      </c>
      <c r="J12" s="169" t="str">
        <f>"Standard #6:"&amp;CHAR(10)&amp;CHAR(10)&amp;IF('[1]II_Program-level standards'!J7="","",'[1]II_Program-level standards'!J7&amp;"; "&amp;CHAR(10)&amp;'[1]II_Program-level standards'!J9&amp;"; "&amp;CHAR(10)&amp;'[1]II_Program-level standards'!J14&amp;"; "&amp;CHAR(10)&amp;'[1]II_Program-level standards'!J15)</f>
        <v>Standard #6:
Specialist; 
Maximum time or distance (e.g. 1 provider within 30 min or 30 miles); 
Adult and Pediatric; 
Small counties</v>
      </c>
      <c r="K12" s="169" t="str">
        <f>"Standard #7:"&amp;CHAR(10)&amp;CHAR(10)&amp;IF('[1]II_Program-level standards'!K7="","",'[1]II_Program-level standards'!K7&amp;"; "&amp;CHAR(10)&amp;'[1]II_Program-level standards'!K9&amp;"; "&amp;CHAR(10)&amp;'[1]II_Program-level standards'!K14&amp;"; "&amp;CHAR(10)&amp;'[1]II_Program-level standards'!K15)</f>
        <v>Standard #7:
Specialist; 
Maximum time or distance (e.g. 1 provider within 30 min or 30 miles); 
Adult and Pediatric; 
Medium counties</v>
      </c>
      <c r="L12" s="169" t="str">
        <f>"Standard #8:"&amp;CHAR(10)&amp;CHAR(10)&amp;IF('[1]II_Program-level standards'!L7="","",'[1]II_Program-level standards'!L7&amp;"; "&amp;CHAR(10)&amp;'[1]II_Program-level standards'!L9&amp;"; "&amp;CHAR(10)&amp;'[1]II_Program-level standards'!L14&amp;"; "&amp;CHAR(10)&amp;'[1]II_Program-level standards'!L15)</f>
        <v>Standard #8:
Specialist; 
Maximum time or distance (e.g. 1 provider within 30 min or 30 miles); 
Adult and Pediatric; 
Dense counties</v>
      </c>
      <c r="M12" s="169" t="str">
        <f>"Standard #9:"&amp;CHAR(10)&amp;CHAR(10)&amp;IF('[1]II_Program-level standards'!M7="","",'[1]II_Program-level standards'!M7&amp;"; "&amp;CHAR(10)&amp;'[1]II_Program-level standards'!M9&amp;"; "&amp;CHAR(10)&amp;'[1]II_Program-level standards'!M14&amp;"; "&amp;CHAR(10)&amp;'[1]II_Program-level standards'!M15)</f>
        <v>Standard #9:
OB/GYN; 
Maximum time or distance (e.g. 1 provider within 30 min or 30 miles); 
Adult and Pediatric; 
Statewide</v>
      </c>
      <c r="N12" s="169" t="str">
        <f>"Standard #10:"&amp;CHAR(10)&amp;CHAR(10)&amp;IF('[1]II_Program-level standards'!N7="","",'[1]II_Program-level standards'!N7&amp;"; "&amp;CHAR(10)&amp;'[1]II_Program-level standards'!N9&amp;"; "&amp;CHAR(10)&amp;'[1]II_Program-level standards'!N14&amp;"; "&amp;CHAR(10)&amp;'[1]II_Program-level standards'!N15)</f>
        <v>Standard #10:
OB/GYN; 
Maximum time or distance (e.g. 1 provider within 30 min or 30 miles); 
Adult and Pediatric; 
Rural</v>
      </c>
      <c r="O12" s="169" t="str">
        <f>"Standard #11:"&amp;CHAR(10)&amp;CHAR(10)&amp;IF('[1]II_Program-level standards'!O7="","",'[1]II_Program-level standards'!O7&amp;"; "&amp;CHAR(10)&amp;'[1]II_Program-level standards'!O9&amp;"; "&amp;CHAR(10)&amp;'[1]II_Program-level standards'!O14&amp;"; "&amp;CHAR(10)&amp;'[1]II_Program-level standards'!O15)</f>
        <v>Standard #11:
OB/GYN; 
Maximum time or distance (e.g. 1 provider within 30 min or 30 miles); 
Adult and Pediatric; 
Small counties</v>
      </c>
      <c r="P12" s="169" t="str">
        <f>"Standard #12:"&amp;CHAR(10)&amp;CHAR(10)&amp;IF('[1]II_Program-level standards'!P7="","",'[1]II_Program-level standards'!P7&amp;"; "&amp;CHAR(10)&amp;'[1]II_Program-level standards'!P9&amp;"; "&amp;CHAR(10)&amp;'[1]II_Program-level standards'!P14&amp;"; "&amp;CHAR(10)&amp;'[1]II_Program-level standards'!P15)</f>
        <v>Standard #12:
OB/GYN; 
Maximum time or distance (e.g. 1 provider within 30 min or 30 miles); 
Adult and Pediatric; 
Medium counties</v>
      </c>
      <c r="Q12" s="169" t="str">
        <f>"Standard #13:"&amp;CHAR(10)&amp;CHAR(10)&amp;IF('[1]II_Program-level standards'!Q7="","",'[1]II_Program-level standards'!Q7&amp;"; "&amp;CHAR(10)&amp;'[1]II_Program-level standards'!Q9&amp;"; "&amp;CHAR(10)&amp;'[1]II_Program-level standards'!Q14&amp;"; "&amp;CHAR(10)&amp;'[1]II_Program-level standards'!Q15)</f>
        <v>Standard #13:
OB/GYN; 
Maximum time or distance (e.g. 1 provider within 30 min or 30 miles); 
Adult and Pediatric; 
Dense counties</v>
      </c>
      <c r="R12" s="169" t="str">
        <f>"Standard #14:"&amp;CHAR(10)&amp;CHAR(10)&amp;IF('[1]II_Program-level standards'!R7="","",'[1]II_Program-level standards'!R7&amp;"; "&amp;CHAR(10)&amp;'[1]II_Program-level standards'!R9&amp;"; "&amp;CHAR(10)&amp;'[1]II_Program-level standards'!R14&amp;"; "&amp;CHAR(10)&amp;'[1]II_Program-level standards'!R15)</f>
        <v>Standard #14:
Hospital; 
Maximum time or distance (e.g. 1 provider within 30 min or 30 miles); 
Adult and Pediatric; 
Statewide</v>
      </c>
      <c r="S12" s="169" t="str">
        <f>"Standard #15:"&amp;CHAR(10)&amp;CHAR(10)&amp;IF('[1]II_Program-level standards'!S7="","",'[1]II_Program-level standards'!S7&amp;"; "&amp;CHAR(10)&amp;'[1]II_Program-level standards'!S9&amp;"; "&amp;CHAR(10)&amp;'[1]II_Program-level standards'!S14&amp;"; "&amp;CHAR(10)&amp;'[1]II_Program-level standards'!S15)</f>
        <v>Standard #15:
Mental health; 
Maximum time or distance (e.g. 1 provider within 30 min or 30 miles); 
Adult and Pediatric; 
Rural</v>
      </c>
      <c r="T12" s="169" t="str">
        <f>"Standard #16:"&amp;CHAR(10)&amp;CHAR(10)&amp;IF('[1]II_Program-level standards'!T7="","",'[1]II_Program-level standards'!T7&amp;"; "&amp;CHAR(10)&amp;'[1]II_Program-level standards'!T9&amp;"; "&amp;CHAR(10)&amp;'[1]II_Program-level standards'!T14&amp;"; "&amp;CHAR(10)&amp;'[1]II_Program-level standards'!T15)</f>
        <v>Standard #16:
Mental health; 
Maximum time or distance (e.g. 1 provider within 30 min or 30 miles); 
Adult and Pediatric; 
Small counties</v>
      </c>
      <c r="U12" s="169" t="str">
        <f>"Standard #17:"&amp;CHAR(10)&amp;CHAR(10)&amp;IF('[1]II_Program-level standards'!U7="","",'[1]II_Program-level standards'!U7&amp;"; "&amp;CHAR(10)&amp;'[1]II_Program-level standards'!U9&amp;"; "&amp;CHAR(10)&amp;'[1]II_Program-level standards'!U14&amp;"; "&amp;CHAR(10)&amp;'[1]II_Program-level standards'!U15)</f>
        <v>Standard #17:
Mental health; 
Maximum time or distance (e.g. 1 provider within 30 min or 30 miles); 
Adult and Pediatric; 
Medium counties</v>
      </c>
      <c r="V12" s="169" t="str">
        <f>"Standard #18:"&amp;CHAR(10)&amp;CHAR(10)&amp;IF('[1]II_Program-level standards'!V7="","",'[1]II_Program-level standards'!V7&amp;"; "&amp;CHAR(10)&amp;'[1]II_Program-level standards'!V9&amp;"; "&amp;CHAR(10)&amp;'[1]II_Program-level standards'!V14&amp;"; "&amp;CHAR(10)&amp;'[1]II_Program-level standards'!V15)</f>
        <v>Standard #18:
Mental health; 
Maximum time or distance (e.g. 1 provider within 30 min or 30 miles); 
Adult and Pediatric; 
Dense counties</v>
      </c>
      <c r="W12" s="169" t="str">
        <f>"Standard #19:"&amp;CHAR(10)&amp;CHAR(10)&amp;IF('[1]II_Program-level standards'!W7="","",'[1]II_Program-level standards'!W7&amp;"; "&amp;CHAR(10)&amp;'[1]II_Program-level standards'!W9&amp;"; "&amp;CHAR(10)&amp;'[1]II_Program-level standards'!W14&amp;"; "&amp;CHAR(10)&amp;'[1]II_Program-level standards'!W15)</f>
        <v>Standard #19:
Specialist; 
Minimum Mandatory Provider Type; 
Adult and pediatric; 
Statewide</v>
      </c>
      <c r="X12" s="169" t="str">
        <f>"Standard #20:"&amp;CHAR(10)&amp;CHAR(10)&amp;IF('[1]II_Program-level standards'!X7="","",'[1]II_Program-level standards'!X7&amp;"; "&amp;CHAR(10)&amp;'[1]II_Program-level standards'!X9&amp;"; "&amp;CHAR(10)&amp;'[1]II_Program-level standards'!X14&amp;"; "&amp;CHAR(10)&amp;'[1]II_Program-level standards'!X15)</f>
        <v>Standard #20:
Specialist; 
Minimum Mandatory Provider Type; 
Adult and pediatric; 
Statewide</v>
      </c>
      <c r="Y12" s="169" t="str">
        <f>"Standard #21:"&amp;CHAR(10)&amp;CHAR(10)&amp;IF('[1]II_Program-level standards'!Y7="","",'[1]II_Program-level standards'!Y7&amp;"; "&amp;CHAR(10)&amp;'[1]II_Program-level standards'!Y9&amp;"; "&amp;CHAR(10)&amp;'[1]II_Program-level standards'!Y14&amp;"; "&amp;CHAR(10)&amp;'[1]II_Program-level standards'!Y15)</f>
        <v>Standard #21:
Primary care; 
Appointment wait time; 
Adult and Pediatric; 
Statewide</v>
      </c>
      <c r="Z12" s="169" t="str">
        <f>"Standard #22:"&amp;CHAR(10)&amp;CHAR(10)&amp;IF('[1]II_Program-level standards'!Z7="","",'[1]II_Program-level standards'!Z7&amp;"; "&amp;CHAR(10)&amp;'[1]II_Program-level standards'!Z9&amp;"; "&amp;CHAR(10)&amp;'[1]II_Program-level standards'!Z14&amp;"; "&amp;CHAR(10)&amp;'[1]II_Program-level standards'!Z15)</f>
        <v>Standard #22:
Specialist; 
Appointment wait time; 
All applicable populations; 
Statewide</v>
      </c>
      <c r="AA12" s="169" t="str">
        <f>"Standard #23:"&amp;CHAR(10)&amp;CHAR(10)&amp;IF('[1]II_Program-level standards'!AA7="","",'[1]II_Program-level standards'!AA7&amp;"; "&amp;CHAR(10)&amp;'[1]II_Program-level standards'!AA9&amp;"; "&amp;CHAR(10)&amp;'[1]II_Program-level standards'!AA14&amp;"; "&amp;CHAR(10)&amp;'[1]II_Program-level standards'!AA15)</f>
        <v>Standard #23:
OB/GYN; 
Appointment wait time; 
All applicable populations; 
Statewide</v>
      </c>
      <c r="AB12" s="169" t="str">
        <f>"Standard #24:"&amp;CHAR(10)&amp;CHAR(10)&amp;IF('[1]II_Program-level standards'!AB7="","",'[1]II_Program-level standards'!AB7&amp;"; "&amp;CHAR(10)&amp;'[1]II_Program-level standards'!AB9&amp;"; "&amp;CHAR(10)&amp;'[1]II_Program-level standards'!AB14&amp;"; "&amp;CHAR(10)&amp;'[1]II_Program-level standards'!AB15)</f>
        <v>Standard #24:
OB/GYN; 
Appointment wait time; 
All applicable populations; 
Statewide</v>
      </c>
      <c r="AC12" s="169" t="str">
        <f>"Standard #25:"&amp;CHAR(10)&amp;CHAR(10)&amp;IF('[1]II_Program-level standards'!AC7="","",'[1]II_Program-level standards'!AC7&amp;"; "&amp;CHAR(10)&amp;'[1]II_Program-level standards'!AC9&amp;"; "&amp;CHAR(10)&amp;'[1]II_Program-level standards'!AC14&amp;"; "&amp;CHAR(10)&amp;'[1]II_Program-level standards'!AC15)</f>
        <v>Standard #25:
Mental health; 
Appointment wait time; 
Adult and pediatric; 
Statewide</v>
      </c>
      <c r="AD12" s="169" t="str">
        <f>"Standard #26:"&amp;CHAR(10)&amp;CHAR(10)&amp;IF('[1]II_Program-level standards'!AD7="","",'[1]II_Program-level standards'!AD7&amp;"; "&amp;CHAR(10)&amp;'[1]II_Program-level standards'!AD9&amp;"; "&amp;CHAR(10)&amp;'[1]II_Program-level standards'!AD14&amp;"; "&amp;CHAR(10)&amp;'[1]II_Program-level standards'!AD15)</f>
        <v xml:space="preserve">Standard #26:
</v>
      </c>
      <c r="AE12" s="169" t="str">
        <f>"Standard #27:"&amp;CHAR(10)&amp;CHAR(10)&amp;IF('[1]II_Program-level standards'!AE7="","",'[1]II_Program-level standards'!AE7&amp;"; "&amp;CHAR(10)&amp;'[1]II_Program-level standards'!AE9&amp;"; "&amp;CHAR(10)&amp;'[1]II_Program-level standards'!AE14&amp;"; "&amp;CHAR(10)&amp;'[1]II_Program-level standards'!AE15)</f>
        <v>Standard #27:
LTSS; 
Appointment wait time; 
Adult and pediatric; 
Rural</v>
      </c>
      <c r="AF12" s="169" t="str">
        <f>"Standard #28:"&amp;CHAR(10)&amp;CHAR(10)&amp;IF('[1]II_Program-level standards'!AF7="","",'[1]II_Program-level standards'!AF7&amp;"; "&amp;CHAR(10)&amp;'[1]II_Program-level standards'!AF9&amp;"; "&amp;CHAR(10)&amp;'[1]II_Program-level standards'!AF14&amp;"; "&amp;CHAR(10)&amp;'[1]II_Program-level standards'!AF15)</f>
        <v>Standard #28:
LTSS; 
Appointment wait time; 
Adult and pediatric; 
Small counties</v>
      </c>
      <c r="AG12" s="169" t="str">
        <f>"Standard #29:"&amp;CHAR(10)&amp;CHAR(10)&amp;IF('[1]II_Program-level standards'!AG7="","",'[1]II_Program-level standards'!AG7&amp;"; "&amp;CHAR(10)&amp;'[1]II_Program-level standards'!AG9&amp;"; "&amp;CHAR(10)&amp;'[1]II_Program-level standards'!AG14&amp;"; "&amp;CHAR(10)&amp;'[1]II_Program-level standards'!AG15)</f>
        <v>Standard #29:
LTSS; 
Appointment wait time; 
Adult and pediatric; 
Medium counties</v>
      </c>
      <c r="AH12" s="169" t="str">
        <f>"Standard #30:"&amp;CHAR(10)&amp;CHAR(10)&amp;IF('[1]II_Program-level standards'!AH7="","",'[1]II_Program-level standards'!AH7&amp;"; "&amp;CHAR(10)&amp;'[1]II_Program-level standards'!AH9&amp;"; "&amp;CHAR(10)&amp;'[1]II_Program-level standards'!AH14&amp;"; "&amp;CHAR(10)&amp;'[1]II_Program-level standards'!AH15)</f>
        <v>Standard #30:
LTSS; 
Appointment wait time; 
Adult and pediatric; 
Dense counties</v>
      </c>
      <c r="AI12" s="169" t="str">
        <f>"Standard #31:"&amp;CHAR(10)&amp;CHAR(10)&amp;IF('[1]II_Program-level standards'!AI7="","",'[1]II_Program-level standards'!AI7&amp;"; "&amp;CHAR(10)&amp;'[1]II_Program-level standards'!AI9&amp;"; "&amp;CHAR(10)&amp;'[1]II_Program-level standards'!AI14&amp;"; "&amp;CHAR(10)&amp;'[1]II_Program-level standards'!AI15)</f>
        <v>Standard #31:
LTSS; 
Appointment wait time; 
Adult and pediatric; 
Rural</v>
      </c>
      <c r="AJ12" s="169" t="str">
        <f>"Standard #32:"&amp;CHAR(10)&amp;CHAR(10)&amp;IF('[1]II_Program-level standards'!AJ7="","",'[1]II_Program-level standards'!AJ7&amp;"; "&amp;CHAR(10)&amp;'[1]II_Program-level standards'!AJ9&amp;"; "&amp;CHAR(10)&amp;'[1]II_Program-level standards'!AJ14&amp;"; "&amp;CHAR(10)&amp;'[1]II_Program-level standards'!AJ15)</f>
        <v>Standard #32:
LTSS; 
Appointment wait time; 
Adult and pediatric; 
Small counties</v>
      </c>
      <c r="AK12" s="169" t="str">
        <f>"Standard #33:"&amp;CHAR(10)&amp;CHAR(10)&amp;IF('[1]II_Program-level standards'!AK7="","",'[1]II_Program-level standards'!AK7&amp;"; "&amp;CHAR(10)&amp;'[1]II_Program-level standards'!AK9&amp;"; "&amp;CHAR(10)&amp;'[1]II_Program-level standards'!AK14&amp;"; "&amp;CHAR(10)&amp;'[1]II_Program-level standards'!AK15)</f>
        <v>Standard #33:
LTSS; 
Appointment wait time; 
Adult and pediatric; 
Medium counties</v>
      </c>
      <c r="AL12" s="169" t="str">
        <f>"Standard #34:"&amp;CHAR(10)&amp;CHAR(10)&amp;IF('[1]II_Program-level standards'!AL7="","",'[1]II_Program-level standards'!AL7&amp;"; "&amp;CHAR(10)&amp;'[1]II_Program-level standards'!AL9&amp;"; "&amp;CHAR(10)&amp;'[1]II_Program-level standards'!AL14&amp;"; "&amp;CHAR(10)&amp;'[1]II_Program-level standards'!AL15)</f>
        <v>Standard #34:
LTSS; 
Appointment wait time; 
Adult and pediatric; 
Dense counties</v>
      </c>
      <c r="AM12" s="169" t="str">
        <f>"Standard #35:"&amp;CHAR(10)&amp;CHAR(10)&amp;IF('[1]II_Program-level standards'!AM7="","",'[1]II_Program-level standards'!AM7&amp;"; "&amp;CHAR(10)&amp;'[1]II_Program-level standards'!AM9&amp;"; "&amp;CHAR(10)&amp;'[1]II_Program-level standards'!AM14&amp;"; "&amp;CHAR(10)&amp;'[1]II_Program-level standards'!AM15)</f>
        <v>Standard #35:
LTSS; 
Appointment wait time; 
Adult and pediatric; 
Statewide</v>
      </c>
      <c r="AN12" s="169" t="str">
        <f>"Standard #36:"&amp;CHAR(10)&amp;CHAR(10)&amp;IF('[1]II_Program-level standards'!AN7="","",'[1]II_Program-level standards'!AN7&amp;"; "&amp;CHAR(10)&amp;'[1]II_Program-level standards'!AN9&amp;"; "&amp;CHAR(10)&amp;'[1]II_Program-level standards'!AN14&amp;"; "&amp;CHAR(10)&amp;'[1]II_Program-level standards'!AN15)</f>
        <v>Standard #36:
Primary care; 
Appointment wait time; 
Adult and pediatric; 
Statewide</v>
      </c>
      <c r="AO12" s="169" t="str">
        <f>"Standard #37:"&amp;CHAR(10)&amp;CHAR(10)&amp;IF('[1]II_Program-level standards'!AO7="","",'[1]II_Program-level standards'!AO7&amp;"; "&amp;CHAR(10)&amp;'[1]II_Program-level standards'!AO9&amp;"; "&amp;CHAR(10)&amp;'[1]II_Program-level standards'!AO14&amp;"; "&amp;CHAR(10)&amp;'[1]II_Program-level standards'!AO15)</f>
        <v>Standard #37:
Specialist; 
Appointment wait time; 
Adult and pediatric; 
Statewide</v>
      </c>
      <c r="AP12" s="169" t="str">
        <f>"Standard #38:"&amp;CHAR(10)&amp;CHAR(10)&amp;IF('[1]II_Program-level standards'!AP7="","",'[1]II_Program-level standards'!AP7&amp;"; "&amp;CHAR(10)&amp;'[1]II_Program-level standards'!AP9&amp;"; "&amp;CHAR(10)&amp;'[1]II_Program-level standards'!AP14&amp;"; "&amp;CHAR(10)&amp;'[1]II_Program-level standards'!AP15)</f>
        <v>Standard #38:
Primary care; 
Appointment wait time; 
Adult and pediatric; 
Statewide</v>
      </c>
      <c r="AQ12" s="169" t="str">
        <f>"Standard #39:"&amp;CHAR(10)&amp;CHAR(10)&amp;IF('[1]II_Program-level standards'!AQ7="","",'[1]II_Program-level standards'!AQ7&amp;"; "&amp;CHAR(10)&amp;'[1]II_Program-level standards'!AQ9&amp;"; "&amp;CHAR(10)&amp;'[1]II_Program-level standards'!AQ14&amp;"; "&amp;CHAR(10)&amp;'[1]II_Program-level standards'!AQ15)</f>
        <v>Standard #39:
Specialist; 
Appointment wait time; 
Adult and pediatric; 
Statewide</v>
      </c>
      <c r="AR12" s="169" t="str">
        <f>"Standard #40:"&amp;CHAR(10)&amp;CHAR(10)&amp;IF('[1]II_Program-level standards'!AR7="","",'[1]II_Program-level standards'!AR7&amp;"; "&amp;CHAR(10)&amp;'[1]II_Program-level standards'!AR9&amp;"; "&amp;CHAR(10)&amp;'[1]II_Program-level standards'!AR14&amp;"; "&amp;CHAR(10)&amp;'[1]II_Program-level standards'!AR15)</f>
        <v>Standard #40:
Mental health; 
Appointment wait time; 
Adult and pediatric; 
Statewide</v>
      </c>
      <c r="AS12" s="169" t="str">
        <f>"Standard #41:"&amp;CHAR(10)&amp;CHAR(10)&amp;IF('[1]II_Program-level standards'!AS7="","",'[1]II_Program-level standards'!AS7&amp;"; "&amp;CHAR(10)&amp;'[1]II_Program-level standards'!AS9&amp;"; "&amp;CHAR(10)&amp;'[1]II_Program-level standards'!AS14&amp;"; "&amp;CHAR(10)&amp;'[1]II_Program-level standards'!AS15)</f>
        <v>Standard #41:
Mental health; 
Appointment wait time; 
Adult and pediatric; 
Statewide</v>
      </c>
      <c r="AT12" s="169" t="str">
        <f>"Standard #42:"&amp;CHAR(10)&amp;CHAR(10)&amp;IF('[1]II_Program-level standards'!AT7="","",'[1]II_Program-level standards'!AT7&amp;"; "&amp;CHAR(10)&amp;'[1]II_Program-level standards'!AT9&amp;"; "&amp;CHAR(10)&amp;'[1]II_Program-level standards'!AT14&amp;"; "&amp;CHAR(10)&amp;'[1]II_Program-level standards'!AT15)</f>
        <v xml:space="preserve">Standard #42:
</v>
      </c>
      <c r="AU12" s="169" t="str">
        <f>"Standard #43:"&amp;CHAR(10)&amp;CHAR(10)&amp;IF('[1]II_Program-level standards'!AU7="","",'[1]II_Program-level standards'!AU7&amp;"; "&amp;CHAR(10)&amp;'[1]II_Program-level standards'!AU9&amp;"; "&amp;CHAR(10)&amp;'[1]II_Program-level standards'!AU14&amp;"; "&amp;CHAR(10)&amp;'[1]II_Program-level standards'!AU15)</f>
        <v xml:space="preserve">Standard #43:
</v>
      </c>
      <c r="AV12" s="169" t="str">
        <f>"Standard #44:"&amp;CHAR(10)&amp;CHAR(10)&amp;IF('[1]II_Program-level standards'!AV7="","",'[1]II_Program-level standards'!AV7&amp;"; "&amp;CHAR(10)&amp;'[1]II_Program-level standards'!AV9&amp;"; "&amp;CHAR(10)&amp;'[1]II_Program-level standards'!AV14&amp;"; "&amp;CHAR(10)&amp;'[1]II_Program-level standards'!AV15)</f>
        <v xml:space="preserve">Standard #44:
</v>
      </c>
      <c r="AW12" s="169" t="str">
        <f>"Standard #45:"&amp;CHAR(10)&amp;CHAR(10)&amp;IF('[1]II_Program-level standards'!AW7="","",'[1]II_Program-level standards'!AW7&amp;"; "&amp;CHAR(10)&amp;'[1]II_Program-level standards'!AW9&amp;"; "&amp;CHAR(10)&amp;'[1]II_Program-level standards'!AW14&amp;"; "&amp;CHAR(10)&amp;'[1]II_Program-level standards'!AW15)</f>
        <v xml:space="preserve">Standard #45:
</v>
      </c>
      <c r="AX12" s="169" t="str">
        <f>"Standard #46:"&amp;CHAR(10)&amp;CHAR(10)&amp;IF('[1]II_Program-level standards'!AX7="","",'[1]II_Program-level standards'!AX7&amp;"; "&amp;CHAR(10)&amp;'[1]II_Program-level standards'!AX9&amp;"; "&amp;CHAR(10)&amp;'[1]II_Program-level standards'!AX14&amp;"; "&amp;CHAR(10)&amp;'[1]II_Program-level standards'!AX15)</f>
        <v xml:space="preserve">Standard #46:
</v>
      </c>
      <c r="AY12" s="169" t="str">
        <f>"Standard #47:"&amp;CHAR(10)&amp;CHAR(10)&amp;IF('[1]II_Program-level standards'!AY7="","",'[1]II_Program-level standards'!AY7&amp;"; "&amp;CHAR(10)&amp;'[1]II_Program-level standards'!AY9&amp;"; "&amp;CHAR(10)&amp;'[1]II_Program-level standards'!AY14&amp;"; "&amp;CHAR(10)&amp;'[1]II_Program-level standards'!AY15)</f>
        <v xml:space="preserve">Standard #47:
</v>
      </c>
      <c r="AZ12" s="169" t="str">
        <f>"Standard #48:"&amp;CHAR(10)&amp;CHAR(10)&amp;IF('[1]II_Program-level standards'!AZ7="","",'[1]II_Program-level standards'!AZ7&amp;"; "&amp;CHAR(10)&amp;'[1]II_Program-level standards'!AZ9&amp;"; "&amp;CHAR(10)&amp;'[1]II_Program-level standards'!AZ14&amp;"; "&amp;CHAR(10)&amp;'[1]II_Program-level standards'!AZ15)</f>
        <v xml:space="preserve">Standard #48:
</v>
      </c>
      <c r="BA12" s="169" t="str">
        <f>"Standard #49:"&amp;CHAR(10)&amp;CHAR(10)&amp;IF('[1]II_Program-level standards'!BA7="","",'[1]II_Program-level standards'!BA7&amp;"; "&amp;CHAR(10)&amp;'[1]II_Program-level standards'!BA9&amp;"; "&amp;CHAR(10)&amp;'[1]II_Program-level standards'!BA14&amp;"; "&amp;CHAR(10)&amp;'[1]II_Program-level standards'!BA15)</f>
        <v xml:space="preserve">Standard #49:
</v>
      </c>
      <c r="BB12" s="169" t="str">
        <f>"Standard #50:"&amp;CHAR(10)&amp;CHAR(10)&amp;IF('[1]II_Program-level standards'!BB7="","",'[1]II_Program-level standards'!BB7&amp;"; "&amp;CHAR(10)&amp;'[1]II_Program-level standards'!BB9&amp;"; "&amp;CHAR(10)&amp;'[1]II_Program-level standards'!BB14&amp;"; "&amp;CHAR(10)&amp;'[1]II_Program-level standards'!BB15)</f>
        <v xml:space="preserve">Standard #50:
</v>
      </c>
      <c r="BC12" s="169" t="str">
        <f>"Standard #51:"&amp;CHAR(10)&amp;CHAR(10)&amp;IF('[1]II_Program-level standards'!BC7="","",'[1]II_Program-level standards'!BC7&amp;"; "&amp;CHAR(10)&amp;'[1]II_Program-level standards'!BC9&amp;"; "&amp;CHAR(10)&amp;'[1]II_Program-level standards'!BC14&amp;"; "&amp;CHAR(10)&amp;'[1]II_Program-level standards'!BC15)</f>
        <v xml:space="preserve">Standard #51:
</v>
      </c>
      <c r="BD12" s="169" t="str">
        <f>"Standard #52:"&amp;CHAR(10)&amp;CHAR(10)&amp;IF('[1]II_Program-level standards'!BD7="","",'[1]II_Program-level standards'!BD7&amp;"; "&amp;CHAR(10)&amp;'[1]II_Program-level standards'!BD9&amp;"; "&amp;CHAR(10)&amp;'[1]II_Program-level standards'!BD14&amp;"; "&amp;CHAR(10)&amp;'[1]II_Program-level standards'!BD15)</f>
        <v xml:space="preserve">Standard #52:
</v>
      </c>
      <c r="BE12" s="169" t="str">
        <f>"Standard #53:"&amp;CHAR(10)&amp;CHAR(10)&amp;IF('[1]II_Program-level standards'!BE7="","",'[1]II_Program-level standards'!BE7&amp;"; "&amp;CHAR(10)&amp;'[1]II_Program-level standards'!BE9&amp;"; "&amp;CHAR(10)&amp;'[1]II_Program-level standards'!BE14&amp;"; "&amp;CHAR(10)&amp;'[1]II_Program-level standards'!BE15)</f>
        <v xml:space="preserve">Standard #53:
</v>
      </c>
      <c r="BF12" s="169" t="str">
        <f>"Standard #54:"&amp;CHAR(10)&amp;CHAR(10)&amp;IF('[1]II_Program-level standards'!BF7="","",'[1]II_Program-level standards'!BF7&amp;"; "&amp;CHAR(10)&amp;'[1]II_Program-level standards'!BF9&amp;"; "&amp;CHAR(10)&amp;'[1]II_Program-level standards'!BF14&amp;"; "&amp;CHAR(10)&amp;'[1]II_Program-level standards'!BF15)</f>
        <v xml:space="preserve">Standard #54:
</v>
      </c>
      <c r="BG12" s="169" t="str">
        <f>"Standard #55:"&amp;CHAR(10)&amp;CHAR(10)&amp;IF('[1]II_Program-level standards'!BG7="","",'[1]II_Program-level standards'!BG7&amp;"; "&amp;CHAR(10)&amp;'[1]II_Program-level standards'!BG9&amp;"; "&amp;CHAR(10)&amp;'[1]II_Program-level standards'!BG14&amp;"; "&amp;CHAR(10)&amp;'[1]II_Program-level standards'!BG15)</f>
        <v xml:space="preserve">Standard #55:
</v>
      </c>
      <c r="BH12" s="169" t="str">
        <f>"Standard #56:"&amp;CHAR(10)&amp;CHAR(10)&amp;IF('[1]II_Program-level standards'!BH7="","",'[1]II_Program-level standards'!BH7&amp;"; "&amp;CHAR(10)&amp;'[1]II_Program-level standards'!BH9&amp;"; "&amp;CHAR(10)&amp;'[1]II_Program-level standards'!BH14&amp;"; "&amp;CHAR(10)&amp;'[1]II_Program-level standards'!BH15)</f>
        <v xml:space="preserve">Standard #56:
</v>
      </c>
      <c r="BI12" s="169" t="str">
        <f>"Standard #57:"&amp;CHAR(10)&amp;CHAR(10)&amp;IF('[1]II_Program-level standards'!BI7="","",'[1]II_Program-level standards'!BI7&amp;"; "&amp;CHAR(10)&amp;'[1]II_Program-level standards'!BI9&amp;"; "&amp;CHAR(10)&amp;'[1]II_Program-level standards'!BI14&amp;"; "&amp;CHAR(10)&amp;'[1]II_Program-level standards'!BI15)</f>
        <v xml:space="preserve">Standard #57:
</v>
      </c>
      <c r="BJ12" s="169" t="str">
        <f>"Standard #58:"&amp;CHAR(10)&amp;CHAR(10)&amp;IF('[1]II_Program-level standards'!BJ7="","",'[1]II_Program-level standards'!BJ7&amp;"; "&amp;CHAR(10)&amp;'[1]II_Program-level standards'!BJ9&amp;"; "&amp;CHAR(10)&amp;'[1]II_Program-level standards'!BJ14&amp;"; "&amp;CHAR(10)&amp;'[1]II_Program-level standards'!BJ15)</f>
        <v xml:space="preserve">Standard #58:
</v>
      </c>
      <c r="BK12" s="169" t="str">
        <f>"Standard #59:"&amp;CHAR(10)&amp;CHAR(10)&amp;IF('[1]II_Program-level standards'!BK7="","",'[1]II_Program-level standards'!BK7&amp;"; "&amp;CHAR(10)&amp;'[1]II_Program-level standards'!BK9&amp;"; "&amp;CHAR(10)&amp;'[1]II_Program-level standards'!BK14&amp;"; "&amp;CHAR(10)&amp;'[1]II_Program-level standards'!BK15)</f>
        <v xml:space="preserve">Standard #59:
</v>
      </c>
      <c r="BL12" s="169" t="str">
        <f>"Standard #60:"&amp;CHAR(10)&amp;CHAR(10)&amp;IF('[1]II_Program-level standards'!BL7="","",'[1]II_Program-level standards'!BL7&amp;"; "&amp;CHAR(10)&amp;'[1]II_Program-level standards'!BL9&amp;"; "&amp;CHAR(10)&amp;'[1]II_Program-level standards'!BL14&amp;"; "&amp;CHAR(10)&amp;'[1]II_Program-level standards'!BL15)</f>
        <v xml:space="preserve">Standard #60:
</v>
      </c>
      <c r="BM12" s="169" t="str">
        <f>"Standard #61:"&amp;CHAR(10)&amp;CHAR(10)&amp;IF('[1]II_Program-level standards'!BM7="","",'[1]II_Program-level standards'!BM7&amp;"; "&amp;CHAR(10)&amp;'[1]II_Program-level standards'!BM9&amp;"; "&amp;CHAR(10)&amp;'[1]II_Program-level standards'!BM14&amp;"; "&amp;CHAR(10)&amp;'[1]II_Program-level standards'!BM15)</f>
        <v xml:space="preserve">Standard #61:
</v>
      </c>
      <c r="BN12" s="169" t="str">
        <f>"Standard #62:"&amp;CHAR(10)&amp;CHAR(10)&amp;IF('[1]II_Program-level standards'!BN7="","",'[1]II_Program-level standards'!BN7&amp;"; "&amp;CHAR(10)&amp;'[1]II_Program-level standards'!BN9&amp;"; "&amp;CHAR(10)&amp;'[1]II_Program-level standards'!BN14&amp;"; "&amp;CHAR(10)&amp;'[1]II_Program-level standards'!BN15)</f>
        <v xml:space="preserve">Standard #62:
</v>
      </c>
      <c r="BO12" s="169" t="str">
        <f>"Standard #63:"&amp;CHAR(10)&amp;CHAR(10)&amp;IF('[1]II_Program-level standards'!BO7="","",'[1]II_Program-level standards'!BO7&amp;"; "&amp;CHAR(10)&amp;'[1]II_Program-level standards'!BO9&amp;"; "&amp;CHAR(10)&amp;'[1]II_Program-level standards'!BO14&amp;"; "&amp;CHAR(10)&amp;'[1]II_Program-level standards'!BO15)</f>
        <v xml:space="preserve">Standard #63:
</v>
      </c>
      <c r="BP12" s="169" t="str">
        <f>"Standard #64:"&amp;CHAR(10)&amp;CHAR(10)&amp;IF('[1]II_Program-level standards'!BP7="","",'[1]II_Program-level standards'!BP7&amp;"; "&amp;CHAR(10)&amp;'[1]II_Program-level standards'!BP9&amp;"; "&amp;CHAR(10)&amp;'[1]II_Program-level standards'!BP14&amp;"; "&amp;CHAR(10)&amp;'[1]II_Program-level standards'!BP15)</f>
        <v xml:space="preserve">Standard #64:
</v>
      </c>
      <c r="BQ12" s="169" t="str">
        <f>"Standard #65:"&amp;CHAR(10)&amp;CHAR(10)&amp;IF('[1]II_Program-level standards'!BQ7="","",'[1]II_Program-level standards'!BQ7&amp;"; "&amp;CHAR(10)&amp;'[1]II_Program-level standards'!BQ9&amp;"; "&amp;CHAR(10)&amp;'[1]II_Program-level standards'!BQ14&amp;"; "&amp;CHAR(10)&amp;'[1]II_Program-level standards'!BQ15)</f>
        <v xml:space="preserve">Standard #65:
</v>
      </c>
      <c r="BR12" s="169" t="str">
        <f>"Standard #66:"&amp;CHAR(10)&amp;CHAR(10)&amp;IF('[1]II_Program-level standards'!BR7="","",'[1]II_Program-level standards'!BR7&amp;"; "&amp;CHAR(10)&amp;'[1]II_Program-level standards'!BR9&amp;"; "&amp;CHAR(10)&amp;'[1]II_Program-level standards'!BR14&amp;"; "&amp;CHAR(10)&amp;'[1]II_Program-level standards'!BR15)</f>
        <v xml:space="preserve">Standard #66:
</v>
      </c>
      <c r="BS12" s="169" t="str">
        <f>"Standard #67:"&amp;CHAR(10)&amp;CHAR(10)&amp;IF('[1]II_Program-level standards'!BS7="","",'[1]II_Program-level standards'!BS7&amp;"; "&amp;CHAR(10)&amp;'[1]II_Program-level standards'!BS9&amp;"; "&amp;CHAR(10)&amp;'[1]II_Program-level standards'!BS14&amp;"; "&amp;CHAR(10)&amp;'[1]II_Program-level standards'!BS15)</f>
        <v xml:space="preserve">Standard #67:
</v>
      </c>
      <c r="BT12" s="169" t="str">
        <f>"Standard #68:"&amp;CHAR(10)&amp;CHAR(10)&amp;IF('[1]II_Program-level standards'!BT7="","",'[1]II_Program-level standards'!BT7&amp;"; "&amp;CHAR(10)&amp;'[1]II_Program-level standards'!BT9&amp;"; "&amp;CHAR(10)&amp;'[1]II_Program-level standards'!BT14&amp;"; "&amp;CHAR(10)&amp;'[1]II_Program-level standards'!BT15)</f>
        <v xml:space="preserve">Standard #68:
</v>
      </c>
      <c r="BU12" s="169" t="str">
        <f>"Standard #69:"&amp;CHAR(10)&amp;CHAR(10)&amp;IF('[1]II_Program-level standards'!BU7="","",'[1]II_Program-level standards'!BU7&amp;"; "&amp;CHAR(10)&amp;'[1]II_Program-level standards'!BU9&amp;"; "&amp;CHAR(10)&amp;'[1]II_Program-level standards'!BU14&amp;"; "&amp;CHAR(10)&amp;'[1]II_Program-level standards'!BU15)</f>
        <v xml:space="preserve">Standard #69:
</v>
      </c>
      <c r="BV12" s="169" t="str">
        <f>"Standard #70:"&amp;CHAR(10)&amp;CHAR(10)&amp;IF('[1]II_Program-level standards'!BV7="","",'[1]II_Program-level standards'!BV7&amp;"; "&amp;CHAR(10)&amp;'[1]II_Program-level standards'!BV9&amp;"; "&amp;CHAR(10)&amp;'[1]II_Program-level standards'!BV14&amp;"; "&amp;CHAR(10)&amp;'[1]II_Program-level standards'!BV15)</f>
        <v xml:space="preserve">Standard #70:
</v>
      </c>
      <c r="BW12" s="169" t="str">
        <f>"Standard #71:"&amp;CHAR(10)&amp;CHAR(10)&amp;IF('[1]II_Program-level standards'!BW7="","",'[1]II_Program-level standards'!BW7&amp;"; "&amp;CHAR(10)&amp;'[1]II_Program-level standards'!BW9&amp;"; "&amp;CHAR(10)&amp;'[1]II_Program-level standards'!BW14&amp;"; "&amp;CHAR(10)&amp;'[1]II_Program-level standards'!BW15)</f>
        <v xml:space="preserve">Standard #71:
</v>
      </c>
      <c r="BX12" s="169" t="str">
        <f>"Standard #72:"&amp;CHAR(10)&amp;CHAR(10)&amp;IF('[1]II_Program-level standards'!BX7="","",'[1]II_Program-level standards'!BX7&amp;"; "&amp;CHAR(10)&amp;'[1]II_Program-level standards'!BX9&amp;"; "&amp;CHAR(10)&amp;'[1]II_Program-level standards'!BX14&amp;"; "&amp;CHAR(10)&amp;'[1]II_Program-level standards'!BX15)</f>
        <v xml:space="preserve">Standard #72:
</v>
      </c>
      <c r="BY12" s="169" t="str">
        <f>"Standard #73:"&amp;CHAR(10)&amp;CHAR(10)&amp;IF('[1]II_Program-level standards'!BY7="","",'[1]II_Program-level standards'!BY7&amp;"; "&amp;CHAR(10)&amp;'[1]II_Program-level standards'!BY9&amp;"; "&amp;CHAR(10)&amp;'[1]II_Program-level standards'!BY14&amp;"; "&amp;CHAR(10)&amp;'[1]II_Program-level standards'!BY15)</f>
        <v xml:space="preserve">Standard #73:
</v>
      </c>
      <c r="BZ12" s="169" t="str">
        <f>"Standard #74:"&amp;CHAR(10)&amp;CHAR(10)&amp;IF('[1]II_Program-level standards'!BZ7="","",'[1]II_Program-level standards'!BZ7&amp;"; "&amp;CHAR(10)&amp;'[1]II_Program-level standards'!BZ9&amp;"; "&amp;CHAR(10)&amp;'[1]II_Program-level standards'!BZ14&amp;"; "&amp;CHAR(10)&amp;'[1]II_Program-level standards'!BZ15)</f>
        <v xml:space="preserve">Standard #74:
</v>
      </c>
      <c r="CA12" s="169" t="str">
        <f>"Standard #75:"&amp;CHAR(10)&amp;CHAR(10)&amp;IF('[1]II_Program-level standards'!CA7="","",'[1]II_Program-level standards'!CA7&amp;"; "&amp;CHAR(10)&amp;'[1]II_Program-level standards'!CA9&amp;"; "&amp;CHAR(10)&amp;'[1]II_Program-level standards'!CA14&amp;"; "&amp;CHAR(10)&amp;'[1]II_Program-level standards'!CA15)</f>
        <v xml:space="preserve">Standard #75:
</v>
      </c>
      <c r="CB12" s="169" t="str">
        <f>"Standard #76:"&amp;CHAR(10)&amp;CHAR(10)&amp;IF('[1]II_Program-level standards'!CB7="","",'[1]II_Program-level standards'!CB7&amp;"; "&amp;CHAR(10)&amp;'[1]II_Program-level standards'!CB9&amp;"; "&amp;CHAR(10)&amp;'[1]II_Program-level standards'!CB14&amp;"; "&amp;CHAR(10)&amp;'[1]II_Program-level standards'!CB15)</f>
        <v xml:space="preserve">Standard #76:
</v>
      </c>
      <c r="CC12" s="169" t="str">
        <f>"Standard #77:"&amp;CHAR(10)&amp;CHAR(10)&amp;IF('[1]II_Program-level standards'!CC7="","",'[1]II_Program-level standards'!CC7&amp;"; "&amp;CHAR(10)&amp;'[1]II_Program-level standards'!CC9&amp;"; "&amp;CHAR(10)&amp;'[1]II_Program-level standards'!CC14&amp;"; "&amp;CHAR(10)&amp;'[1]II_Program-level standards'!CC15)</f>
        <v xml:space="preserve">Standard #77:
</v>
      </c>
      <c r="CD12" s="169" t="str">
        <f>"Standard #78:"&amp;CHAR(10)&amp;CHAR(10)&amp;IF('[1]II_Program-level standards'!CD7="","",'[1]II_Program-level standards'!CD7&amp;"; "&amp;CHAR(10)&amp;'[1]II_Program-level standards'!CD9&amp;"; "&amp;CHAR(10)&amp;'[1]II_Program-level standards'!CD14&amp;"; "&amp;CHAR(10)&amp;'[1]II_Program-level standards'!CD15)</f>
        <v xml:space="preserve">Standard #78:
</v>
      </c>
      <c r="CE12" s="169" t="str">
        <f>"Standard #79:"&amp;CHAR(10)&amp;CHAR(10)&amp;IF('[1]II_Program-level standards'!CE7="","",'[1]II_Program-level standards'!CE7&amp;"; "&amp;CHAR(10)&amp;'[1]II_Program-level standards'!CE9&amp;"; "&amp;CHAR(10)&amp;'[1]II_Program-level standards'!CE14&amp;"; "&amp;CHAR(10)&amp;'[1]II_Program-level standards'!CE15)</f>
        <v xml:space="preserve">Standard #79:
</v>
      </c>
      <c r="CF12" s="169" t="str">
        <f>"Standard #80:"&amp;CHAR(10)&amp;CHAR(10)&amp;IF('[1]II_Program-level standards'!CF7="","",'[1]II_Program-level standards'!CF7&amp;"; "&amp;CHAR(10)&amp;'[1]II_Program-level standards'!CF9&amp;"; "&amp;CHAR(10)&amp;'[1]II_Program-level standards'!CF14&amp;"; "&amp;CHAR(10)&amp;'[1]II_Program-level standards'!CF15)</f>
        <v xml:space="preserve">Standard #80:
</v>
      </c>
      <c r="CG12" s="169" t="str">
        <f>"Standard #81:"&amp;CHAR(10)&amp;CHAR(10)&amp;IF('[1]II_Program-level standards'!CG7="","",'[1]II_Program-level standards'!CG7&amp;"; "&amp;CHAR(10)&amp;'[1]II_Program-level standards'!CG9&amp;"; "&amp;CHAR(10)&amp;'[1]II_Program-level standards'!CG14&amp;"; "&amp;CHAR(10)&amp;'[1]II_Program-level standards'!CG15)</f>
        <v xml:space="preserve">Standard #81:
</v>
      </c>
      <c r="CH12" s="169" t="str">
        <f>"Standard #82:"&amp;CHAR(10)&amp;CHAR(10)&amp;IF('[1]II_Program-level standards'!CH7="","",'[1]II_Program-level standards'!CH7&amp;"; "&amp;CHAR(10)&amp;'[1]II_Program-level standards'!CH9&amp;"; "&amp;CHAR(10)&amp;'[1]II_Program-level standards'!CH14&amp;"; "&amp;CHAR(10)&amp;'[1]II_Program-level standards'!CH15)</f>
        <v xml:space="preserve">Standard #82:
</v>
      </c>
      <c r="CI12" s="169" t="str">
        <f>"Standard #83:"&amp;CHAR(10)&amp;CHAR(10)&amp;IF('[1]II_Program-level standards'!CI7="","",'[1]II_Program-level standards'!CI7&amp;"; "&amp;CHAR(10)&amp;'[1]II_Program-level standards'!CI9&amp;"; "&amp;CHAR(10)&amp;'[1]II_Program-level standards'!CI14&amp;"; "&amp;CHAR(10)&amp;'[1]II_Program-level standards'!CI15)</f>
        <v xml:space="preserve">Standard #83:
</v>
      </c>
      <c r="CJ12" s="169" t="str">
        <f>"Standard #84:"&amp;CHAR(10)&amp;CHAR(10)&amp;IF('[1]II_Program-level standards'!CJ7="","",'[1]II_Program-level standards'!CJ7&amp;"; "&amp;CHAR(10)&amp;'[1]II_Program-level standards'!CJ9&amp;"; "&amp;CHAR(10)&amp;'[1]II_Program-level standards'!CJ14&amp;"; "&amp;CHAR(10)&amp;'[1]II_Program-level standards'!CJ15)</f>
        <v xml:space="preserve">Standard #84:
</v>
      </c>
      <c r="CK12" s="169" t="str">
        <f>"Standard #85:"&amp;CHAR(10)&amp;CHAR(10)&amp;IF('[1]II_Program-level standards'!CK7="","",'[1]II_Program-level standards'!CK7&amp;"; "&amp;CHAR(10)&amp;'[1]II_Program-level standards'!CK9&amp;"; "&amp;CHAR(10)&amp;'[1]II_Program-level standards'!CK14&amp;"; "&amp;CHAR(10)&amp;'[1]II_Program-level standards'!CK15)</f>
        <v xml:space="preserve">Standard #85:
</v>
      </c>
      <c r="CL12" s="169" t="str">
        <f>"Standard #86:"&amp;CHAR(10)&amp;CHAR(10)&amp;IF('[1]II_Program-level standards'!CL7="","",'[1]II_Program-level standards'!CL7&amp;"; "&amp;CHAR(10)&amp;'[1]II_Program-level standards'!CL9&amp;"; "&amp;CHAR(10)&amp;'[1]II_Program-level standards'!CL14&amp;"; "&amp;CHAR(10)&amp;'[1]II_Program-level standards'!CL15)</f>
        <v xml:space="preserve">Standard #86:
</v>
      </c>
      <c r="CM12" s="169" t="str">
        <f>"Standard #87:"&amp;CHAR(10)&amp;CHAR(10)&amp;IF('[1]II_Program-level standards'!CM7="","",'[1]II_Program-level standards'!CM7&amp;"; "&amp;CHAR(10)&amp;'[1]II_Program-level standards'!CM9&amp;"; "&amp;CHAR(10)&amp;'[1]II_Program-level standards'!CM14&amp;"; "&amp;CHAR(10)&amp;'[1]II_Program-level standards'!CM15)</f>
        <v xml:space="preserve">Standard #87:
</v>
      </c>
      <c r="CN12" s="169" t="str">
        <f>"Standard #88:"&amp;CHAR(10)&amp;CHAR(10)&amp;IF('[1]II_Program-level standards'!CN7="","",'[1]II_Program-level standards'!CN7&amp;"; "&amp;CHAR(10)&amp;'[1]II_Program-level standards'!CN9&amp;"; "&amp;CHAR(10)&amp;'[1]II_Program-level standards'!CN14&amp;"; "&amp;CHAR(10)&amp;'[1]II_Program-level standards'!CN15)</f>
        <v xml:space="preserve">Standard #88:
</v>
      </c>
      <c r="CO12" s="169" t="str">
        <f>"Standard #89:"&amp;CHAR(10)&amp;CHAR(10)&amp;IF('[1]II_Program-level standards'!CO7="","",'[1]II_Program-level standards'!CO7&amp;"; "&amp;CHAR(10)&amp;'[1]II_Program-level standards'!CO9&amp;"; "&amp;CHAR(10)&amp;'[1]II_Program-level standards'!CO14&amp;"; "&amp;CHAR(10)&amp;'[1]II_Program-level standards'!CO15)</f>
        <v xml:space="preserve">Standard #89:
</v>
      </c>
      <c r="CP12" s="169" t="str">
        <f>"Standard #90:"&amp;CHAR(10)&amp;CHAR(10)&amp;IF('[1]II_Program-level standards'!CP7="","",'[1]II_Program-level standards'!CP7&amp;"; "&amp;CHAR(10)&amp;'[1]II_Program-level standards'!CP9&amp;"; "&amp;CHAR(10)&amp;'[1]II_Program-level standards'!CP14&amp;"; "&amp;CHAR(10)&amp;'[1]II_Program-level standards'!CP15)</f>
        <v xml:space="preserve">Standard #90:
</v>
      </c>
      <c r="CQ12" s="169" t="str">
        <f>"Standard #91:"&amp;CHAR(10)&amp;CHAR(10)&amp;IF('[1]II_Program-level standards'!CQ7="","",'[1]II_Program-level standards'!CQ7&amp;"; "&amp;CHAR(10)&amp;'[1]II_Program-level standards'!CQ9&amp;"; "&amp;CHAR(10)&amp;'[1]II_Program-level standards'!CQ14&amp;"; "&amp;CHAR(10)&amp;'[1]II_Program-level standards'!CQ15)</f>
        <v xml:space="preserve">Standard #91:
</v>
      </c>
      <c r="CR12" s="169" t="str">
        <f>"Standard #92:"&amp;CHAR(10)&amp;CHAR(10)&amp;IF('[1]II_Program-level standards'!CR7="","",'[1]II_Program-level standards'!CR7&amp;"; "&amp;CHAR(10)&amp;'[1]II_Program-level standards'!CR9&amp;"; "&amp;CHAR(10)&amp;'[1]II_Program-level standards'!CR14&amp;"; "&amp;CHAR(10)&amp;'[1]II_Program-level standards'!CR15)</f>
        <v xml:space="preserve">Standard #92:
</v>
      </c>
      <c r="CS12" s="169" t="str">
        <f>"Standard #93:"&amp;CHAR(10)&amp;CHAR(10)&amp;IF('[1]II_Program-level standards'!CS7="","",'[1]II_Program-level standards'!CS7&amp;"; "&amp;CHAR(10)&amp;'[1]II_Program-level standards'!CS9&amp;"; "&amp;CHAR(10)&amp;'[1]II_Program-level standards'!CS14&amp;"; "&amp;CHAR(10)&amp;'[1]II_Program-level standards'!CS15)</f>
        <v xml:space="preserve">Standard #93:
</v>
      </c>
      <c r="CT12" s="169" t="str">
        <f>"Standard #94:"&amp;CHAR(10)&amp;CHAR(10)&amp;IF('[1]II_Program-level standards'!CT7="","",'[1]II_Program-level standards'!CT7&amp;"; "&amp;CHAR(10)&amp;'[1]II_Program-level standards'!CT9&amp;"; "&amp;CHAR(10)&amp;'[1]II_Program-level standards'!CT14&amp;"; "&amp;CHAR(10)&amp;'[1]II_Program-level standards'!CT15)</f>
        <v xml:space="preserve">Standard #94:
</v>
      </c>
      <c r="CU12" s="169" t="str">
        <f>"Standard #95:"&amp;CHAR(10)&amp;CHAR(10)&amp;IF('[1]II_Program-level standards'!CU7="","",'[1]II_Program-level standards'!CU7&amp;"; "&amp;CHAR(10)&amp;'[1]II_Program-level standards'!CU9&amp;"; "&amp;CHAR(10)&amp;'[1]II_Program-level standards'!CU14&amp;"; "&amp;CHAR(10)&amp;'[1]II_Program-level standards'!CU15)</f>
        <v xml:space="preserve">Standard #95:
</v>
      </c>
      <c r="CV12" s="169" t="str">
        <f>"Standard #96:"&amp;CHAR(10)&amp;CHAR(10)&amp;IF('[1]II_Program-level standards'!CV7="","",'[1]II_Program-level standards'!CV7&amp;"; "&amp;CHAR(10)&amp;'[1]II_Program-level standards'!CV9&amp;"; "&amp;CHAR(10)&amp;'[1]II_Program-level standards'!CV14&amp;"; "&amp;CHAR(10)&amp;'[1]II_Program-level standards'!CV15)</f>
        <v xml:space="preserve">Standard #96:
</v>
      </c>
      <c r="CW12" s="169" t="str">
        <f>"Standard #97:"&amp;CHAR(10)&amp;CHAR(10)&amp;IF('[1]II_Program-level standards'!CW7="","",'[1]II_Program-level standards'!CW7&amp;"; "&amp;CHAR(10)&amp;'[1]II_Program-level standards'!CW9&amp;"; "&amp;CHAR(10)&amp;'[1]II_Program-level standards'!CW14&amp;"; "&amp;CHAR(10)&amp;'[1]II_Program-level standards'!CW15)</f>
        <v xml:space="preserve">Standard #97:
</v>
      </c>
      <c r="CX12" s="169" t="str">
        <f>"Standard #98:"&amp;CHAR(10)&amp;CHAR(10)&amp;IF('[1]II_Program-level standards'!CX7="","",'[1]II_Program-level standards'!CX7&amp;"; "&amp;CHAR(10)&amp;'[1]II_Program-level standards'!CX9&amp;"; "&amp;CHAR(10)&amp;'[1]II_Program-level standards'!CX14&amp;"; "&amp;CHAR(10)&amp;'[1]II_Program-level standards'!CX15)</f>
        <v xml:space="preserve">Standard #98:
</v>
      </c>
      <c r="CY12" s="169" t="str">
        <f>"Standard #99:"&amp;CHAR(10)&amp;CHAR(10)&amp;IF('[1]II_Program-level standards'!CY7="","",'[1]II_Program-level standards'!CY7&amp;"; "&amp;CHAR(10)&amp;'[1]II_Program-level standards'!CY9&amp;"; "&amp;CHAR(10)&amp;'[1]II_Program-level standards'!CY14&amp;"; "&amp;CHAR(10)&amp;'[1]II_Program-level standards'!CY15)</f>
        <v xml:space="preserve">Standard #99:
</v>
      </c>
      <c r="CZ12" s="169" t="str">
        <f>"Standard #100:"&amp;CHAR(10)&amp;CHAR(10)&amp;IF('[1]II_Program-level standards'!CZ7="","",'[1]II_Program-level standards'!CZ7&amp;"; "&amp;CHAR(10)&amp;'[1]II_Program-level standards'!CZ9&amp;"; "&amp;CHAR(10)&amp;'[1]II_Program-level standards'!CZ14&amp;"; "&amp;CHAR(10)&amp;'[1]II_Program-level standards'!CZ15)</f>
        <v xml:space="preserve">Standard #100:
</v>
      </c>
    </row>
    <row r="13" spans="1:104" ht="28.5" x14ac:dyDescent="0.2">
      <c r="A13" s="44" t="s">
        <v>324</v>
      </c>
      <c r="B13" s="55" t="s">
        <v>325</v>
      </c>
      <c r="C13" s="46" t="s">
        <v>326</v>
      </c>
      <c r="D13" s="53" t="s">
        <v>37</v>
      </c>
      <c r="E13" s="180"/>
      <c r="F13" s="125"/>
      <c r="G13" s="125"/>
      <c r="H13" s="2" t="s">
        <v>421</v>
      </c>
      <c r="I13" s="125"/>
      <c r="J13" s="125"/>
      <c r="K13" s="125"/>
      <c r="L13" s="2" t="s">
        <v>421</v>
      </c>
      <c r="M13" s="2" t="s">
        <v>421</v>
      </c>
      <c r="N13" s="125"/>
      <c r="O13" s="125"/>
      <c r="P13" s="125"/>
      <c r="Q13" s="21" t="s">
        <v>421</v>
      </c>
      <c r="R13" s="21" t="s">
        <v>421</v>
      </c>
      <c r="S13" s="125"/>
      <c r="T13" s="125"/>
      <c r="U13" s="125"/>
      <c r="V13" s="21" t="s">
        <v>421</v>
      </c>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ht="42.75" x14ac:dyDescent="0.2">
      <c r="A16" s="44" t="s">
        <v>328</v>
      </c>
      <c r="B16" s="55" t="s">
        <v>329</v>
      </c>
      <c r="C16" s="170" t="s">
        <v>330</v>
      </c>
      <c r="D16" s="53" t="s">
        <v>37</v>
      </c>
      <c r="E16" s="180"/>
      <c r="F16" s="125"/>
      <c r="G16" s="125"/>
      <c r="H16" s="2" t="s">
        <v>297</v>
      </c>
      <c r="I16" s="125"/>
      <c r="J16" s="125"/>
      <c r="K16" s="125"/>
      <c r="L16" s="2" t="s">
        <v>297</v>
      </c>
      <c r="M16" s="2" t="s">
        <v>297</v>
      </c>
      <c r="N16" s="125"/>
      <c r="O16" s="125"/>
      <c r="P16" s="125"/>
      <c r="Q16" s="2" t="s">
        <v>297</v>
      </c>
      <c r="R16" s="2" t="s">
        <v>297</v>
      </c>
      <c r="S16" s="125"/>
      <c r="T16" s="125"/>
      <c r="U16" s="125"/>
      <c r="V16" s="2" t="s">
        <v>297</v>
      </c>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42.75" x14ac:dyDescent="0.2">
      <c r="A17" s="44" t="s">
        <v>331</v>
      </c>
      <c r="B17" s="55" t="s">
        <v>332</v>
      </c>
      <c r="C17" s="65" t="s">
        <v>333</v>
      </c>
      <c r="D17" s="53" t="s">
        <v>11</v>
      </c>
      <c r="E17" s="180"/>
      <c r="F17" s="125"/>
      <c r="G17" s="125"/>
      <c r="H17" s="2" t="s">
        <v>423</v>
      </c>
      <c r="I17" s="125"/>
      <c r="J17" s="125"/>
      <c r="K17" s="125"/>
      <c r="L17" s="2" t="s">
        <v>520</v>
      </c>
      <c r="M17" s="2" t="s">
        <v>423</v>
      </c>
      <c r="N17" s="125"/>
      <c r="O17" s="125"/>
      <c r="P17" s="125"/>
      <c r="Q17" s="2" t="s">
        <v>520</v>
      </c>
      <c r="R17" s="2" t="s">
        <v>423</v>
      </c>
      <c r="S17" s="125"/>
      <c r="T17" s="125"/>
      <c r="U17" s="125"/>
      <c r="V17" s="2" t="s">
        <v>520</v>
      </c>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93.25" x14ac:dyDescent="0.3">
      <c r="A18" s="44" t="s">
        <v>334</v>
      </c>
      <c r="B18" s="55" t="s">
        <v>335</v>
      </c>
      <c r="C18" s="46" t="s">
        <v>336</v>
      </c>
      <c r="D18" s="53" t="s">
        <v>11</v>
      </c>
      <c r="E18" s="180"/>
      <c r="F18" s="125"/>
      <c r="G18" s="125"/>
      <c r="H18" s="219" t="s">
        <v>512</v>
      </c>
      <c r="I18" s="125"/>
      <c r="J18" s="125"/>
      <c r="K18" s="125"/>
      <c r="L18" s="219" t="s">
        <v>512</v>
      </c>
      <c r="M18" s="219" t="s">
        <v>512</v>
      </c>
      <c r="N18" s="125"/>
      <c r="O18" s="125"/>
      <c r="P18" s="125"/>
      <c r="Q18" s="219" t="s">
        <v>512</v>
      </c>
      <c r="R18" s="219" t="s">
        <v>512</v>
      </c>
      <c r="S18" s="125"/>
      <c r="T18" s="125"/>
      <c r="U18" s="125"/>
      <c r="V18" s="219" t="s">
        <v>512</v>
      </c>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ht="57" x14ac:dyDescent="0.2">
      <c r="A19" s="44" t="s">
        <v>337</v>
      </c>
      <c r="B19" s="55" t="s">
        <v>338</v>
      </c>
      <c r="C19" s="55" t="s">
        <v>339</v>
      </c>
      <c r="D19" s="53" t="s">
        <v>11</v>
      </c>
      <c r="E19" s="180"/>
      <c r="F19" s="125"/>
      <c r="G19" s="125"/>
      <c r="H19" s="2" t="s">
        <v>514</v>
      </c>
      <c r="I19" s="125"/>
      <c r="J19" s="125"/>
      <c r="K19" s="125"/>
      <c r="L19" s="2" t="s">
        <v>514</v>
      </c>
      <c r="M19" s="2" t="s">
        <v>514</v>
      </c>
      <c r="N19" s="125"/>
      <c r="O19" s="125"/>
      <c r="P19" s="125"/>
      <c r="Q19" s="2" t="s">
        <v>514</v>
      </c>
      <c r="R19" s="2" t="s">
        <v>514</v>
      </c>
      <c r="S19" s="125"/>
      <c r="T19" s="125"/>
      <c r="U19" s="125"/>
      <c r="V19" s="2" t="s">
        <v>514</v>
      </c>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188"/>
      <c r="H20" s="5">
        <v>46266</v>
      </c>
      <c r="I20" s="188"/>
      <c r="J20" s="188"/>
      <c r="K20" s="188"/>
      <c r="L20" s="5">
        <v>46266</v>
      </c>
      <c r="M20" s="5">
        <v>46266</v>
      </c>
      <c r="N20" s="188"/>
      <c r="O20" s="188"/>
      <c r="P20" s="188"/>
      <c r="Q20" s="5">
        <v>46266</v>
      </c>
      <c r="R20" s="5">
        <v>46266</v>
      </c>
      <c r="S20" s="188"/>
      <c r="T20" s="188"/>
      <c r="U20" s="188"/>
      <c r="V20" s="5">
        <v>46266</v>
      </c>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107"/>
      <c r="H21" s="234"/>
      <c r="I21" s="107"/>
      <c r="J21" s="107"/>
      <c r="K21" s="107"/>
      <c r="L21" s="234"/>
      <c r="M21" s="234"/>
      <c r="N21" s="107"/>
      <c r="O21" s="107"/>
      <c r="P21" s="107"/>
      <c r="Q21" s="234"/>
      <c r="R21" s="234"/>
      <c r="S21" s="107"/>
      <c r="T21" s="107"/>
      <c r="U21" s="107"/>
      <c r="V21" s="234"/>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232"/>
      <c r="I22" s="125"/>
      <c r="J22" s="125"/>
      <c r="K22" s="125"/>
      <c r="L22" s="232"/>
      <c r="M22" s="232"/>
      <c r="N22" s="125"/>
      <c r="O22" s="125"/>
      <c r="P22" s="125"/>
      <c r="Q22" s="232"/>
      <c r="R22" s="232"/>
      <c r="S22" s="125"/>
      <c r="T22" s="125"/>
      <c r="U22" s="125"/>
      <c r="V22" s="232"/>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232"/>
      <c r="I23" s="125"/>
      <c r="J23" s="125"/>
      <c r="K23" s="125"/>
      <c r="L23" s="232"/>
      <c r="M23" s="232"/>
      <c r="N23" s="125"/>
      <c r="O23" s="125"/>
      <c r="P23" s="125"/>
      <c r="Q23" s="232"/>
      <c r="R23" s="232"/>
      <c r="S23" s="125"/>
      <c r="T23" s="125"/>
      <c r="U23" s="125"/>
      <c r="V23" s="232"/>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107</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B10:D10">
    <cfRule type="expression" dxfId="93" priority="9">
      <formula>$D$6="Yes, the plan complies based on all analyses"</formula>
    </cfRule>
  </conditionalFormatting>
  <conditionalFormatting sqref="B26:CZ27">
    <cfRule type="expression" dxfId="92" priority="7">
      <formula>$D$6="Yes, the plan complies based on all analyses"</formula>
    </cfRule>
  </conditionalFormatting>
  <conditionalFormatting sqref="E10:CZ17 A10:A27 D11 B12:D24 E18:G23 I18:K23 N18:P23 S18:U23 W18:CZ23 E24:CZ25 A28:CZ74">
    <cfRule type="expression" dxfId="91" priority="8">
      <formula>$D$6="Yes, the plan complies based on all analyses"</formula>
    </cfRule>
  </conditionalFormatting>
  <conditionalFormatting sqref="H19:H23">
    <cfRule type="expression" dxfId="90" priority="6">
      <formula>$D$6="Yes, the plan complies based on all analyses"</formula>
    </cfRule>
  </conditionalFormatting>
  <conditionalFormatting sqref="L19:M23">
    <cfRule type="expression" dxfId="89" priority="4">
      <formula>$D$6="Yes, the plan complies based on all analyses"</formula>
    </cfRule>
  </conditionalFormatting>
  <conditionalFormatting sqref="Q19:R23">
    <cfRule type="expression" dxfId="88" priority="2">
      <formula>$D$6="Yes, the plan complies based on all analyses"</formula>
    </cfRule>
  </conditionalFormatting>
  <conditionalFormatting sqref="V19:V23">
    <cfRule type="expression" dxfId="87" priority="1">
      <formula>$D$6="Yes, the plan complies based on all analyses"</formula>
    </cfRule>
  </conditionalFormatting>
  <dataValidations count="2">
    <dataValidation allowBlank="1" sqref="E31:CZ36" xr:uid="{39B92B18-BB96-47F5-ADE6-967E49E150D7}"/>
    <dataValidation allowBlank="1" prompt="To enter free text, select cell and type - do not click into cell" sqref="E38:CZ43 E45:CZ50 E69:CZ74 E61:CZ66 E54:CZ59" xr:uid="{FD334E81-7AC2-4CD9-9AB0-01DBB0B19F5A}"/>
  </dataValidations>
  <hyperlinks>
    <hyperlink ref="B15" location="SectionE_AnalysisMethods" display="Return to the Analysis Methods section in the &quot;State and program information&quot; tab to change whether a method is used." xr:uid="{6B2B3759-A61C-4D20-A0B8-3F5B1B7D2956}"/>
    <hyperlink ref="A9" location="'III_Plan comp 438.206 All plans'!A1" display="Click to go to section B: Assurance of plan compliance for 42 C.F.R. § 438.206" xr:uid="{E133A77E-2269-4643-BF2A-2FCC886328D6}"/>
    <hyperlink ref="A27" location="SectionE_AnalysisMethods" display="Click to return to the Analysis Methods section in the &quot;State and Program Information&quot; tab to change whether a method is used." xr:uid="{74E5B626-C888-4407-A2F8-7B57DE8C4E2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A2B89-AB4D-4949-8EF6-1D654AC4265F}">
  <sheetPr>
    <tabColor theme="2"/>
  </sheetPr>
  <dimension ref="A1:DA110"/>
  <sheetViews>
    <sheetView zoomScale="70" zoomScaleNormal="70" workbookViewId="0"/>
  </sheetViews>
  <sheetFormatPr defaultColWidth="0" defaultRowHeight="43.5" customHeight="1" zeroHeight="1" x14ac:dyDescent="0.2"/>
  <cols>
    <col min="1" max="104" width="36.21875" customWidth="1"/>
    <col min="105" max="105" width="0" hidden="1" customWidth="1"/>
    <col min="106" max="16384" width="9.21875" hidden="1"/>
  </cols>
  <sheetData>
    <row r="1" spans="1:105" s="109" customFormat="1" ht="15" x14ac:dyDescent="0.2">
      <c r="A1" s="28" t="s">
        <v>542</v>
      </c>
      <c r="C1" s="108"/>
      <c r="D1" s="108"/>
    </row>
    <row r="2" spans="1:105" ht="43.5" customHeight="1"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c r="DA2" s="222"/>
    </row>
    <row r="3" spans="1:105" ht="43.5" customHeight="1" x14ac:dyDescent="0.3">
      <c r="A3" s="38" t="s">
        <v>314</v>
      </c>
      <c r="B3" s="109"/>
      <c r="C3" s="152"/>
      <c r="D3" s="1"/>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c r="BW3" s="109"/>
      <c r="BX3" s="109"/>
      <c r="BY3" s="109"/>
      <c r="BZ3" s="109"/>
      <c r="CA3" s="109"/>
      <c r="CB3" s="109"/>
      <c r="CC3" s="109"/>
      <c r="CD3" s="109"/>
      <c r="CE3" s="109"/>
      <c r="CF3" s="109"/>
      <c r="CG3" s="109"/>
      <c r="CH3" s="109"/>
      <c r="CI3" s="109"/>
      <c r="CJ3" s="109"/>
      <c r="CK3" s="109"/>
      <c r="CL3" s="109"/>
      <c r="CM3" s="109"/>
      <c r="CN3" s="109"/>
      <c r="CO3" s="109"/>
      <c r="CP3" s="109"/>
      <c r="CQ3" s="109"/>
      <c r="CR3" s="109"/>
      <c r="CS3" s="109"/>
      <c r="CT3" s="109"/>
      <c r="CU3" s="109"/>
      <c r="CV3" s="109"/>
      <c r="CW3" s="109"/>
      <c r="CX3" s="109"/>
      <c r="CY3" s="109"/>
      <c r="CZ3" s="109"/>
      <c r="DA3" s="109"/>
    </row>
    <row r="4" spans="1:105" ht="43.5" customHeight="1" x14ac:dyDescent="0.2">
      <c r="A4" s="281" t="s">
        <v>315</v>
      </c>
      <c r="B4" s="282"/>
      <c r="C4" s="282"/>
      <c r="D4" s="175"/>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109"/>
      <c r="BX4" s="109"/>
      <c r="BY4" s="109"/>
      <c r="BZ4" s="109"/>
      <c r="CA4" s="109"/>
      <c r="CB4" s="109"/>
      <c r="CC4" s="109"/>
      <c r="CD4" s="109"/>
      <c r="CE4" s="109"/>
      <c r="CF4" s="109"/>
      <c r="CG4" s="109"/>
      <c r="CH4" s="109"/>
      <c r="CI4" s="109"/>
      <c r="CJ4" s="109"/>
      <c r="CK4" s="109"/>
      <c r="CL4" s="109"/>
      <c r="CM4" s="109"/>
      <c r="CN4" s="109"/>
      <c r="CO4" s="109"/>
      <c r="CP4" s="109"/>
      <c r="CQ4" s="109"/>
      <c r="CR4" s="109"/>
      <c r="CS4" s="109"/>
      <c r="CT4" s="109"/>
      <c r="CU4" s="109"/>
      <c r="CV4" s="109"/>
      <c r="CW4" s="109"/>
      <c r="CX4" s="109"/>
      <c r="CY4" s="109"/>
      <c r="CZ4" s="109"/>
      <c r="DA4" s="109"/>
    </row>
    <row r="5" spans="1:105" ht="43.5" customHeight="1" x14ac:dyDescent="0.25">
      <c r="A5" s="66" t="s">
        <v>4</v>
      </c>
      <c r="B5" s="67" t="s">
        <v>5</v>
      </c>
      <c r="C5" s="67" t="s">
        <v>6</v>
      </c>
      <c r="D5" s="163" t="s">
        <v>72</v>
      </c>
      <c r="E5" s="215"/>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09"/>
      <c r="BC5" s="109"/>
      <c r="BD5" s="109"/>
      <c r="BE5" s="109"/>
      <c r="BF5" s="109"/>
      <c r="BG5" s="109"/>
      <c r="BH5" s="109"/>
      <c r="BI5" s="109"/>
      <c r="BJ5" s="109"/>
      <c r="BK5" s="109"/>
      <c r="BL5" s="109"/>
      <c r="BM5" s="109"/>
      <c r="BN5" s="109"/>
      <c r="BO5" s="109"/>
      <c r="BP5" s="109"/>
      <c r="BQ5" s="109"/>
      <c r="BR5" s="109"/>
      <c r="BS5" s="109"/>
      <c r="BT5" s="109"/>
      <c r="BU5" s="109"/>
      <c r="BV5" s="109"/>
      <c r="BW5" s="109"/>
      <c r="BX5" s="109"/>
      <c r="BY5" s="109"/>
      <c r="BZ5" s="109"/>
      <c r="CA5" s="109"/>
      <c r="CB5" s="109"/>
      <c r="CC5" s="109"/>
      <c r="CD5" s="109"/>
      <c r="CE5" s="109"/>
      <c r="CF5" s="109"/>
      <c r="CG5" s="109"/>
      <c r="CH5" s="109"/>
      <c r="CI5" s="109"/>
      <c r="CJ5" s="109"/>
      <c r="CK5" s="109"/>
      <c r="CL5" s="109"/>
      <c r="CM5" s="109"/>
      <c r="CN5" s="109"/>
      <c r="CO5" s="109"/>
      <c r="CP5" s="109"/>
      <c r="CQ5" s="109"/>
      <c r="CR5" s="109"/>
      <c r="CS5" s="109"/>
      <c r="CT5" s="109"/>
      <c r="CU5" s="109"/>
      <c r="CV5" s="109"/>
      <c r="CW5" s="109"/>
      <c r="CX5" s="109"/>
      <c r="CY5" s="109"/>
      <c r="CZ5" s="109"/>
      <c r="DA5" s="109"/>
    </row>
    <row r="6" spans="1:105" ht="43.5" customHeight="1" x14ac:dyDescent="0.2">
      <c r="A6" s="44" t="s">
        <v>316</v>
      </c>
      <c r="B6" s="165" t="s">
        <v>317</v>
      </c>
      <c r="C6" s="46" t="s">
        <v>318</v>
      </c>
      <c r="D6" s="20" t="s">
        <v>319</v>
      </c>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c r="BC6" s="109"/>
      <c r="BD6" s="109"/>
      <c r="BE6" s="109"/>
      <c r="BF6" s="109"/>
      <c r="BG6" s="109"/>
      <c r="BH6" s="109"/>
      <c r="BI6" s="109"/>
      <c r="BJ6" s="109"/>
      <c r="BK6" s="109"/>
      <c r="BL6" s="109"/>
      <c r="BM6" s="109"/>
      <c r="BN6" s="109"/>
      <c r="BO6" s="109"/>
      <c r="BP6" s="109"/>
      <c r="BQ6" s="109"/>
      <c r="BR6" s="109"/>
      <c r="BS6" s="109"/>
      <c r="BT6" s="109"/>
      <c r="BU6" s="109"/>
      <c r="BV6" s="109"/>
      <c r="BW6" s="109"/>
      <c r="BX6" s="109"/>
      <c r="BY6" s="109"/>
      <c r="BZ6" s="109"/>
      <c r="CA6" s="109"/>
      <c r="CB6" s="109"/>
      <c r="CC6" s="109"/>
      <c r="CD6" s="109"/>
      <c r="CE6" s="109"/>
      <c r="CF6" s="109"/>
      <c r="CG6" s="109"/>
      <c r="CH6" s="109"/>
      <c r="CI6" s="109"/>
      <c r="CJ6" s="109"/>
      <c r="CK6" s="109"/>
      <c r="CL6" s="109"/>
      <c r="CM6" s="109"/>
      <c r="CN6" s="109"/>
      <c r="CO6" s="109"/>
      <c r="CP6" s="109"/>
      <c r="CQ6" s="109"/>
      <c r="CR6" s="109"/>
      <c r="CS6" s="109"/>
      <c r="CT6" s="109"/>
      <c r="CU6" s="109"/>
      <c r="CV6" s="109"/>
      <c r="CW6" s="109"/>
      <c r="CX6" s="109"/>
      <c r="CY6" s="109"/>
      <c r="CZ6" s="109"/>
      <c r="DA6" s="109"/>
    </row>
    <row r="7" spans="1:105" ht="43.5" customHeight="1" x14ac:dyDescent="0.2">
      <c r="A7" s="176"/>
      <c r="B7" s="176"/>
      <c r="C7" s="176"/>
      <c r="D7" s="176"/>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09"/>
      <c r="AL7" s="109"/>
      <c r="AM7" s="109"/>
      <c r="AN7" s="109"/>
      <c r="AO7" s="109"/>
      <c r="AP7" s="109"/>
      <c r="AQ7" s="109"/>
      <c r="AR7" s="109"/>
      <c r="AS7" s="109"/>
      <c r="AT7" s="109"/>
      <c r="AU7" s="109"/>
      <c r="AV7" s="109"/>
      <c r="AW7" s="109"/>
      <c r="AX7" s="109"/>
      <c r="AY7" s="109"/>
      <c r="AZ7" s="109"/>
      <c r="BA7" s="109"/>
      <c r="BB7" s="109"/>
      <c r="BC7" s="109"/>
      <c r="BD7" s="109"/>
      <c r="BE7" s="109"/>
      <c r="BF7" s="109"/>
      <c r="BG7" s="109"/>
      <c r="BH7" s="109"/>
      <c r="BI7" s="109"/>
      <c r="BJ7" s="109"/>
      <c r="BK7" s="109"/>
      <c r="BL7" s="109"/>
      <c r="BM7" s="109"/>
      <c r="BN7" s="109"/>
      <c r="BO7" s="109"/>
      <c r="BP7" s="109"/>
      <c r="BQ7" s="109"/>
      <c r="BR7" s="109"/>
      <c r="BS7" s="109"/>
      <c r="BT7" s="109"/>
      <c r="BU7" s="109"/>
      <c r="BV7" s="109"/>
      <c r="BW7" s="109"/>
      <c r="BX7" s="109"/>
      <c r="BY7" s="109"/>
      <c r="BZ7" s="109"/>
      <c r="CA7" s="109"/>
      <c r="CB7" s="109"/>
      <c r="CC7" s="109"/>
      <c r="CD7" s="109"/>
      <c r="CE7" s="109"/>
      <c r="CF7" s="109"/>
      <c r="CG7" s="109"/>
      <c r="CH7" s="109"/>
      <c r="CI7" s="109"/>
      <c r="CJ7" s="109"/>
      <c r="CK7" s="109"/>
      <c r="CL7" s="109"/>
      <c r="CM7" s="109"/>
      <c r="CN7" s="109"/>
      <c r="CO7" s="109"/>
      <c r="CP7" s="109"/>
      <c r="CQ7" s="109"/>
      <c r="CR7" s="109"/>
      <c r="CS7" s="109"/>
      <c r="CT7" s="109"/>
      <c r="CU7" s="109"/>
      <c r="CV7" s="109"/>
      <c r="CW7" s="109"/>
      <c r="CX7" s="109"/>
      <c r="CY7" s="109"/>
      <c r="CZ7" s="109"/>
      <c r="DA7" s="109"/>
    </row>
    <row r="8" spans="1:105" ht="43.5" customHeight="1" x14ac:dyDescent="0.2">
      <c r="A8" s="166" t="s">
        <v>320</v>
      </c>
      <c r="B8" s="176"/>
      <c r="C8" s="176"/>
      <c r="D8" s="176"/>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09"/>
      <c r="BE8" s="109"/>
      <c r="BF8" s="109"/>
      <c r="BG8" s="109"/>
      <c r="BH8" s="109"/>
      <c r="BI8" s="109"/>
      <c r="BJ8" s="109"/>
      <c r="BK8" s="109"/>
      <c r="BL8" s="109"/>
      <c r="BM8" s="109"/>
      <c r="BN8" s="109"/>
      <c r="BO8" s="109"/>
      <c r="BP8" s="109"/>
      <c r="BQ8" s="109"/>
      <c r="BR8" s="109"/>
      <c r="BS8" s="109"/>
      <c r="BT8" s="109"/>
      <c r="BU8" s="109"/>
      <c r="BV8" s="109"/>
      <c r="BW8" s="109"/>
      <c r="BX8" s="109"/>
      <c r="BY8" s="109"/>
      <c r="BZ8" s="109"/>
      <c r="CA8" s="109"/>
      <c r="CB8" s="109"/>
      <c r="CC8" s="109"/>
      <c r="CD8" s="109"/>
      <c r="CE8" s="109"/>
      <c r="CF8" s="109"/>
      <c r="CG8" s="109"/>
      <c r="CH8" s="109"/>
      <c r="CI8" s="109"/>
      <c r="CJ8" s="109"/>
      <c r="CK8" s="109"/>
      <c r="CL8" s="109"/>
      <c r="CM8" s="109"/>
      <c r="CN8" s="109"/>
      <c r="CO8" s="109"/>
      <c r="CP8" s="109"/>
      <c r="CQ8" s="109"/>
      <c r="CR8" s="109"/>
      <c r="CS8" s="109"/>
      <c r="CT8" s="109"/>
      <c r="CU8" s="109"/>
      <c r="CV8" s="109"/>
      <c r="CW8" s="109"/>
      <c r="CX8" s="109"/>
      <c r="CY8" s="109"/>
      <c r="CZ8" s="109"/>
      <c r="DA8" s="109"/>
    </row>
    <row r="9" spans="1:105" ht="43.5" customHeight="1" x14ac:dyDescent="0.2">
      <c r="A9" s="167" t="s">
        <v>321</v>
      </c>
      <c r="B9" s="176"/>
      <c r="C9" s="176"/>
      <c r="D9" s="176"/>
      <c r="E9" s="109"/>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9"/>
      <c r="AL9" s="109"/>
      <c r="AM9" s="109"/>
      <c r="AN9" s="109"/>
      <c r="AO9" s="109"/>
      <c r="AP9" s="109"/>
      <c r="AQ9" s="109"/>
      <c r="AR9" s="109"/>
      <c r="AS9" s="109"/>
      <c r="AT9" s="109"/>
      <c r="AU9" s="109"/>
      <c r="AV9" s="109"/>
      <c r="AW9" s="109"/>
      <c r="AX9" s="109"/>
      <c r="AY9" s="109"/>
      <c r="AZ9" s="109"/>
      <c r="BA9" s="109"/>
      <c r="BB9" s="109"/>
      <c r="BC9" s="109"/>
      <c r="BD9" s="109"/>
      <c r="BE9" s="109"/>
      <c r="BF9" s="109"/>
      <c r="BG9" s="109"/>
      <c r="BH9" s="109"/>
      <c r="BI9" s="109"/>
      <c r="BJ9" s="109"/>
      <c r="BK9" s="109"/>
      <c r="BL9" s="109"/>
      <c r="BM9" s="109"/>
      <c r="BN9" s="109"/>
      <c r="BO9" s="109"/>
      <c r="BP9" s="109"/>
      <c r="BQ9" s="109"/>
      <c r="BR9" s="109"/>
      <c r="BS9" s="109"/>
      <c r="BT9" s="109"/>
      <c r="BU9" s="109"/>
      <c r="BV9" s="109"/>
      <c r="BW9" s="109"/>
      <c r="BX9" s="109"/>
      <c r="BY9" s="109"/>
      <c r="BZ9" s="109"/>
      <c r="CA9" s="109"/>
      <c r="CB9" s="109"/>
      <c r="CC9" s="109"/>
      <c r="CD9" s="109"/>
      <c r="CE9" s="109"/>
      <c r="CF9" s="109"/>
      <c r="CG9" s="109"/>
      <c r="CH9" s="109"/>
      <c r="CI9" s="109"/>
      <c r="CJ9" s="109"/>
      <c r="CK9" s="109"/>
      <c r="CL9" s="109"/>
      <c r="CM9" s="109"/>
      <c r="CN9" s="109"/>
      <c r="CO9" s="109"/>
      <c r="CP9" s="109"/>
      <c r="CQ9" s="109"/>
      <c r="CR9" s="109"/>
      <c r="CS9" s="109"/>
      <c r="CT9" s="109"/>
      <c r="CU9" s="109"/>
      <c r="CV9" s="109"/>
      <c r="CW9" s="109"/>
      <c r="CX9" s="109"/>
      <c r="CY9" s="109"/>
      <c r="CZ9" s="109"/>
      <c r="DA9" s="109"/>
    </row>
    <row r="10" spans="1:105" ht="43.5" customHeight="1" x14ac:dyDescent="0.3">
      <c r="A10" s="38" t="s">
        <v>322</v>
      </c>
      <c r="B10" s="152"/>
      <c r="C10" s="108"/>
      <c r="D10" s="109"/>
      <c r="E10" s="109"/>
      <c r="F10" s="109"/>
      <c r="G10" s="109"/>
      <c r="H10" s="109"/>
      <c r="I10" s="109"/>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09"/>
      <c r="AQ10" s="109"/>
      <c r="AR10" s="109"/>
      <c r="AS10" s="109"/>
      <c r="AT10" s="109"/>
      <c r="AU10" s="109"/>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09"/>
      <c r="CN10" s="109"/>
      <c r="CO10" s="109"/>
      <c r="CP10" s="109"/>
      <c r="CQ10" s="109"/>
      <c r="CR10" s="109"/>
      <c r="CS10" s="109"/>
      <c r="CT10" s="109"/>
      <c r="CU10" s="109"/>
      <c r="CV10" s="109"/>
      <c r="CW10" s="109"/>
      <c r="CX10" s="109"/>
      <c r="CY10" s="109"/>
      <c r="CZ10" s="109"/>
      <c r="DA10" s="109"/>
    </row>
    <row r="11" spans="1:105" ht="43.5" customHeight="1" x14ac:dyDescent="0.2">
      <c r="A11" s="283" t="s">
        <v>323</v>
      </c>
      <c r="B11" s="284"/>
      <c r="C11" s="284"/>
      <c r="D11" s="177"/>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row>
    <row r="12" spans="1:105" ht="43.5" customHeight="1" x14ac:dyDescent="0.2">
      <c r="A12" s="58" t="s">
        <v>4</v>
      </c>
      <c r="B12" s="42" t="s">
        <v>5</v>
      </c>
      <c r="C12" s="42" t="s">
        <v>6</v>
      </c>
      <c r="D12" s="168" t="s">
        <v>7</v>
      </c>
      <c r="E12" s="267" t="str">
        <f>"Standard #1:"&amp;CHAR(10)&amp;CHAR(10)&amp;IF('[1]II_Program-level standards'!E7="","",'[1]II_Program-level standards'!E7&amp;"; "&amp;CHAR(10)&amp;'[1]II_Program-level standards'!E9&amp;"; "&amp;CHAR(10)&amp;'[1]II_Program-level standards'!E14&amp;"; "&amp;CHAR(10)&amp;'[1]II_Program-level standards'!E15)</f>
        <v>Standard #1:
Specialist; 
Provider to enrollee ratios; 
Adult and Pediatric; 
Statewide</v>
      </c>
      <c r="F12" s="169" t="str">
        <f>"Standard #2:"&amp;CHAR(10)&amp;CHAR(10)&amp;IF('[1]II_Program-level standards'!F7="","",'[1]II_Program-level standards'!F7&amp;"; "&amp;CHAR(10)&amp;'[1]II_Program-level standards'!F9&amp;"; "&amp;CHAR(10)&amp;'[1]II_Program-level standards'!F14&amp;"; "&amp;CHAR(10)&amp;'[1]II_Program-level standards'!F15)</f>
        <v>Standard #2:
Primary care; 
Provider to enrollee ratios; 
Adult and Pediatric; 
Statewide</v>
      </c>
      <c r="G12" s="169" t="str">
        <f>"Standard #3:"&amp;CHAR(10)&amp;CHAR(10)&amp;IF('[1]II_Program-level standards'!G7="","",'[1]II_Program-level standards'!G7&amp;"; "&amp;CHAR(10)&amp;'[1]II_Program-level standards'!G9&amp;"; "&amp;CHAR(10)&amp;'[1]II_Program-level standards'!G14&amp;"; "&amp;CHAR(10)&amp;'[1]II_Program-level standards'!G15)</f>
        <v>Standard #3:
Mental health; 
Provider to enrollee ratios; 
Adult and Pediatric; 
Statewide</v>
      </c>
      <c r="H12" s="169" t="str">
        <f>"Standard #4:"&amp;CHAR(10)&amp;CHAR(10)&amp;IF('[1]II_Program-level standards'!H7="","",'[1]II_Program-level standards'!H7&amp;"; "&amp;CHAR(10)&amp;'[1]II_Program-level standards'!H9&amp;"; "&amp;CHAR(10)&amp;'[1]II_Program-level standards'!H14&amp;"; "&amp;CHAR(10)&amp;'[1]II_Program-level standards'!H15)</f>
        <v>Standard #4:
Primary care; 
Maximum time or distance (e.g. 1 provider within 30 min or 30 miles); 
Adult and Pediatric; 
Statewide</v>
      </c>
      <c r="I12" s="169" t="str">
        <f>"Standard #5:"&amp;CHAR(10)&amp;CHAR(10)&amp;IF('[1]II_Program-level standards'!I7="","",'[1]II_Program-level standards'!I7&amp;"; "&amp;CHAR(10)&amp;'[1]II_Program-level standards'!I9&amp;"; "&amp;CHAR(10)&amp;'[1]II_Program-level standards'!I14&amp;"; "&amp;CHAR(10)&amp;'[1]II_Program-level standards'!I15)</f>
        <v>Standard #5:
Specialist; 
Maximum time or distance (e.g. 1 provider within 30 min or 30 miles); 
Adult and Pediatric; 
Rural</v>
      </c>
      <c r="J12" s="169" t="str">
        <f>"Standard #6:"&amp;CHAR(10)&amp;CHAR(10)&amp;IF('[1]II_Program-level standards'!J7="","",'[1]II_Program-level standards'!J7&amp;"; "&amp;CHAR(10)&amp;'[1]II_Program-level standards'!J9&amp;"; "&amp;CHAR(10)&amp;'[1]II_Program-level standards'!J14&amp;"; "&amp;CHAR(10)&amp;'[1]II_Program-level standards'!J15)</f>
        <v>Standard #6:
Specialist; 
Maximum time or distance (e.g. 1 provider within 30 min or 30 miles); 
Adult and Pediatric; 
Small counties</v>
      </c>
      <c r="K12" s="169" t="str">
        <f>"Standard #7:"&amp;CHAR(10)&amp;CHAR(10)&amp;IF('[1]II_Program-level standards'!K7="","",'[1]II_Program-level standards'!K7&amp;"; "&amp;CHAR(10)&amp;'[1]II_Program-level standards'!K9&amp;"; "&amp;CHAR(10)&amp;'[1]II_Program-level standards'!K14&amp;"; "&amp;CHAR(10)&amp;'[1]II_Program-level standards'!K15)</f>
        <v>Standard #7:
Specialist; 
Maximum time or distance (e.g. 1 provider within 30 min or 30 miles); 
Adult and Pediatric; 
Medium counties</v>
      </c>
      <c r="L12" s="169" t="str">
        <f>"Standard #8:"&amp;CHAR(10)&amp;CHAR(10)&amp;IF('[1]II_Program-level standards'!L7="","",'[1]II_Program-level standards'!L7&amp;"; "&amp;CHAR(10)&amp;'[1]II_Program-level standards'!L9&amp;"; "&amp;CHAR(10)&amp;'[1]II_Program-level standards'!L14&amp;"; "&amp;CHAR(10)&amp;'[1]II_Program-level standards'!L15)</f>
        <v>Standard #8:
Specialist; 
Maximum time or distance (e.g. 1 provider within 30 min or 30 miles); 
Adult and Pediatric; 
Dense counties</v>
      </c>
      <c r="M12" s="169" t="str">
        <f>"Standard #9:"&amp;CHAR(10)&amp;CHAR(10)&amp;IF('[1]II_Program-level standards'!M7="","",'[1]II_Program-level standards'!M7&amp;"; "&amp;CHAR(10)&amp;'[1]II_Program-level standards'!M9&amp;"; "&amp;CHAR(10)&amp;'[1]II_Program-level standards'!M14&amp;"; "&amp;CHAR(10)&amp;'[1]II_Program-level standards'!M15)</f>
        <v>Standard #9:
OB/GYN; 
Maximum time or distance (e.g. 1 provider within 30 min or 30 miles); 
Adult and Pediatric; 
Statewide</v>
      </c>
      <c r="N12" s="169" t="str">
        <f>"Standard #10:"&amp;CHAR(10)&amp;CHAR(10)&amp;IF('[1]II_Program-level standards'!N7="","",'[1]II_Program-level standards'!N7&amp;"; "&amp;CHAR(10)&amp;'[1]II_Program-level standards'!N9&amp;"; "&amp;CHAR(10)&amp;'[1]II_Program-level standards'!N14&amp;"; "&amp;CHAR(10)&amp;'[1]II_Program-level standards'!N15)</f>
        <v>Standard #10:
OB/GYN; 
Maximum time or distance (e.g. 1 provider within 30 min or 30 miles); 
Adult and Pediatric; 
Rural</v>
      </c>
      <c r="O12" s="169" t="str">
        <f>"Standard #11:"&amp;CHAR(10)&amp;CHAR(10)&amp;IF('[1]II_Program-level standards'!O7="","",'[1]II_Program-level standards'!O7&amp;"; "&amp;CHAR(10)&amp;'[1]II_Program-level standards'!O9&amp;"; "&amp;CHAR(10)&amp;'[1]II_Program-level standards'!O14&amp;"; "&amp;CHAR(10)&amp;'[1]II_Program-level standards'!O15)</f>
        <v>Standard #11:
OB/GYN; 
Maximum time or distance (e.g. 1 provider within 30 min or 30 miles); 
Adult and Pediatric; 
Small counties</v>
      </c>
      <c r="P12" s="169" t="str">
        <f>"Standard #12:"&amp;CHAR(10)&amp;CHAR(10)&amp;IF('[1]II_Program-level standards'!P7="","",'[1]II_Program-level standards'!P7&amp;"; "&amp;CHAR(10)&amp;'[1]II_Program-level standards'!P9&amp;"; "&amp;CHAR(10)&amp;'[1]II_Program-level standards'!P14&amp;"; "&amp;CHAR(10)&amp;'[1]II_Program-level standards'!P15)</f>
        <v>Standard #12:
OB/GYN; 
Maximum time or distance (e.g. 1 provider within 30 min or 30 miles); 
Adult and Pediatric; 
Medium counties</v>
      </c>
      <c r="Q12" s="169" t="str">
        <f>"Standard #13:"&amp;CHAR(10)&amp;CHAR(10)&amp;IF('[1]II_Program-level standards'!Q7="","",'[1]II_Program-level standards'!Q7&amp;"; "&amp;CHAR(10)&amp;'[1]II_Program-level standards'!Q9&amp;"; "&amp;CHAR(10)&amp;'[1]II_Program-level standards'!Q14&amp;"; "&amp;CHAR(10)&amp;'[1]II_Program-level standards'!Q15)</f>
        <v>Standard #13:
OB/GYN; 
Maximum time or distance (e.g. 1 provider within 30 min or 30 miles); 
Adult and Pediatric; 
Dense counties</v>
      </c>
      <c r="R12" s="169" t="str">
        <f>"Standard #14:"&amp;CHAR(10)&amp;CHAR(10)&amp;IF('[1]II_Program-level standards'!R7="","",'[1]II_Program-level standards'!R7&amp;"; "&amp;CHAR(10)&amp;'[1]II_Program-level standards'!R9&amp;"; "&amp;CHAR(10)&amp;'[1]II_Program-level standards'!R14&amp;"; "&amp;CHAR(10)&amp;'[1]II_Program-level standards'!R15)</f>
        <v>Standard #14:
Hospital; 
Maximum time or distance (e.g. 1 provider within 30 min or 30 miles); 
Adult and Pediatric; 
Statewide</v>
      </c>
      <c r="S12" s="169" t="str">
        <f>"Standard #15:"&amp;CHAR(10)&amp;CHAR(10)&amp;IF('[1]II_Program-level standards'!S7="","",'[1]II_Program-level standards'!S7&amp;"; "&amp;CHAR(10)&amp;'[1]II_Program-level standards'!S9&amp;"; "&amp;CHAR(10)&amp;'[1]II_Program-level standards'!S14&amp;"; "&amp;CHAR(10)&amp;'[1]II_Program-level standards'!S15)</f>
        <v>Standard #15:
Mental health; 
Maximum time or distance (e.g. 1 provider within 30 min or 30 miles); 
Adult and Pediatric; 
Rural</v>
      </c>
      <c r="T12" s="169" t="str">
        <f>"Standard #16:"&amp;CHAR(10)&amp;CHAR(10)&amp;IF('[1]II_Program-level standards'!T7="","",'[1]II_Program-level standards'!T7&amp;"; "&amp;CHAR(10)&amp;'[1]II_Program-level standards'!T9&amp;"; "&amp;CHAR(10)&amp;'[1]II_Program-level standards'!T14&amp;"; "&amp;CHAR(10)&amp;'[1]II_Program-level standards'!T15)</f>
        <v>Standard #16:
Mental health; 
Maximum time or distance (e.g. 1 provider within 30 min or 30 miles); 
Adult and Pediatric; 
Small counties</v>
      </c>
      <c r="U12" s="169" t="str">
        <f>"Standard #17:"&amp;CHAR(10)&amp;CHAR(10)&amp;IF('[1]II_Program-level standards'!U7="","",'[1]II_Program-level standards'!U7&amp;"; "&amp;CHAR(10)&amp;'[1]II_Program-level standards'!U9&amp;"; "&amp;CHAR(10)&amp;'[1]II_Program-level standards'!U14&amp;"; "&amp;CHAR(10)&amp;'[1]II_Program-level standards'!U15)</f>
        <v>Standard #17:
Mental health; 
Maximum time or distance (e.g. 1 provider within 30 min or 30 miles); 
Adult and Pediatric; 
Medium counties</v>
      </c>
      <c r="V12" s="169" t="str">
        <f>"Standard #18:"&amp;CHAR(10)&amp;CHAR(10)&amp;IF('[1]II_Program-level standards'!V7="","",'[1]II_Program-level standards'!V7&amp;"; "&amp;CHAR(10)&amp;'[1]II_Program-level standards'!V9&amp;"; "&amp;CHAR(10)&amp;'[1]II_Program-level standards'!V14&amp;"; "&amp;CHAR(10)&amp;'[1]II_Program-level standards'!V15)</f>
        <v>Standard #18:
Mental health; 
Maximum time or distance (e.g. 1 provider within 30 min or 30 miles); 
Adult and Pediatric; 
Dense counties</v>
      </c>
      <c r="W12" s="169" t="str">
        <f>"Standard #19:"&amp;CHAR(10)&amp;CHAR(10)&amp;IF('[1]II_Program-level standards'!W7="","",'[1]II_Program-level standards'!W7&amp;"; "&amp;CHAR(10)&amp;'[1]II_Program-level standards'!W9&amp;"; "&amp;CHAR(10)&amp;'[1]II_Program-level standards'!W14&amp;"; "&amp;CHAR(10)&amp;'[1]II_Program-level standards'!W15)</f>
        <v>Standard #19:
Specialist; 
Minimum Mandatory Provider Type; 
Adult and pediatric; 
Statewide</v>
      </c>
      <c r="X12" s="169" t="str">
        <f>"Standard #20:"&amp;CHAR(10)&amp;CHAR(10)&amp;IF('[1]II_Program-level standards'!X7="","",'[1]II_Program-level standards'!X7&amp;"; "&amp;CHAR(10)&amp;'[1]II_Program-level standards'!X9&amp;"; "&amp;CHAR(10)&amp;'[1]II_Program-level standards'!X14&amp;"; "&amp;CHAR(10)&amp;'[1]II_Program-level standards'!X15)</f>
        <v>Standard #20:
Specialist; 
Minimum Mandatory Provider Type; 
Adult and pediatric; 
Statewide</v>
      </c>
      <c r="Y12" s="169" t="str">
        <f>"Standard #21:"&amp;CHAR(10)&amp;CHAR(10)&amp;IF('[1]II_Program-level standards'!Y7="","",'[1]II_Program-level standards'!Y7&amp;"; "&amp;CHAR(10)&amp;'[1]II_Program-level standards'!Y9&amp;"; "&amp;CHAR(10)&amp;'[1]II_Program-level standards'!Y14&amp;"; "&amp;CHAR(10)&amp;'[1]II_Program-level standards'!Y15)</f>
        <v>Standard #21:
Primary care; 
Appointment wait time; 
Adult and Pediatric; 
Statewide</v>
      </c>
      <c r="Z12" s="169" t="str">
        <f>"Standard #22:"&amp;CHAR(10)&amp;CHAR(10)&amp;IF('[1]II_Program-level standards'!Z7="","",'[1]II_Program-level standards'!Z7&amp;"; "&amp;CHAR(10)&amp;'[1]II_Program-level standards'!Z9&amp;"; "&amp;CHAR(10)&amp;'[1]II_Program-level standards'!Z14&amp;"; "&amp;CHAR(10)&amp;'[1]II_Program-level standards'!Z15)</f>
        <v>Standard #22:
Specialist; 
Appointment wait time; 
All applicable populations; 
Statewide</v>
      </c>
      <c r="AA12" s="169" t="str">
        <f>"Standard #23:"&amp;CHAR(10)&amp;CHAR(10)&amp;IF('[1]II_Program-level standards'!AA7="","",'[1]II_Program-level standards'!AA7&amp;"; "&amp;CHAR(10)&amp;'[1]II_Program-level standards'!AA9&amp;"; "&amp;CHAR(10)&amp;'[1]II_Program-level standards'!AA14&amp;"; "&amp;CHAR(10)&amp;'[1]II_Program-level standards'!AA15)</f>
        <v>Standard #23:
OB/GYN; 
Appointment wait time; 
All applicable populations; 
Statewide</v>
      </c>
      <c r="AB12" s="169" t="str">
        <f>"Standard #24:"&amp;CHAR(10)&amp;CHAR(10)&amp;IF('[1]II_Program-level standards'!AB7="","",'[1]II_Program-level standards'!AB7&amp;"; "&amp;CHAR(10)&amp;'[1]II_Program-level standards'!AB9&amp;"; "&amp;CHAR(10)&amp;'[1]II_Program-level standards'!AB14&amp;"; "&amp;CHAR(10)&amp;'[1]II_Program-level standards'!AB15)</f>
        <v>Standard #24:
OB/GYN; 
Appointment wait time; 
All applicable populations; 
Statewide</v>
      </c>
      <c r="AC12" s="169" t="str">
        <f>"Standard #25:"&amp;CHAR(10)&amp;CHAR(10)&amp;IF('[1]II_Program-level standards'!AC7="","",'[1]II_Program-level standards'!AC7&amp;"; "&amp;CHAR(10)&amp;'[1]II_Program-level standards'!AC9&amp;"; "&amp;CHAR(10)&amp;'[1]II_Program-level standards'!AC14&amp;"; "&amp;CHAR(10)&amp;'[1]II_Program-level standards'!AC15)</f>
        <v>Standard #25:
Mental health; 
Appointment wait time; 
Adult and pediatric; 
Statewide</v>
      </c>
      <c r="AD12" s="169" t="str">
        <f>"Standard #26:"&amp;CHAR(10)&amp;CHAR(10)&amp;IF('[1]II_Program-level standards'!AD7="","",'[1]II_Program-level standards'!AD7&amp;"; "&amp;CHAR(10)&amp;'[1]II_Program-level standards'!AD9&amp;"; "&amp;CHAR(10)&amp;'[1]II_Program-level standards'!AD14&amp;"; "&amp;CHAR(10)&amp;'[1]II_Program-level standards'!AD15)</f>
        <v xml:space="preserve">Standard #26:
</v>
      </c>
      <c r="AE12" s="169" t="str">
        <f>"Standard #27:"&amp;CHAR(10)&amp;CHAR(10)&amp;IF('[1]II_Program-level standards'!AE7="","",'[1]II_Program-level standards'!AE7&amp;"; "&amp;CHAR(10)&amp;'[1]II_Program-level standards'!AE9&amp;"; "&amp;CHAR(10)&amp;'[1]II_Program-level standards'!AE14&amp;"; "&amp;CHAR(10)&amp;'[1]II_Program-level standards'!AE15)</f>
        <v>Standard #27:
LTSS; 
Appointment wait time; 
Adult and pediatric; 
Rural</v>
      </c>
      <c r="AF12" s="169" t="str">
        <f>"Standard #28:"&amp;CHAR(10)&amp;CHAR(10)&amp;IF('[1]II_Program-level standards'!AF7="","",'[1]II_Program-level standards'!AF7&amp;"; "&amp;CHAR(10)&amp;'[1]II_Program-level standards'!AF9&amp;"; "&amp;CHAR(10)&amp;'[1]II_Program-level standards'!AF14&amp;"; "&amp;CHAR(10)&amp;'[1]II_Program-level standards'!AF15)</f>
        <v>Standard #28:
LTSS; 
Appointment wait time; 
Adult and pediatric; 
Small counties</v>
      </c>
      <c r="AG12" s="169" t="str">
        <f>"Standard #29:"&amp;CHAR(10)&amp;CHAR(10)&amp;IF('[1]II_Program-level standards'!AG7="","",'[1]II_Program-level standards'!AG7&amp;"; "&amp;CHAR(10)&amp;'[1]II_Program-level standards'!AG9&amp;"; "&amp;CHAR(10)&amp;'[1]II_Program-level standards'!AG14&amp;"; "&amp;CHAR(10)&amp;'[1]II_Program-level standards'!AG15)</f>
        <v>Standard #29:
LTSS; 
Appointment wait time; 
Adult and pediatric; 
Medium counties</v>
      </c>
      <c r="AH12" s="169" t="str">
        <f>"Standard #30:"&amp;CHAR(10)&amp;CHAR(10)&amp;IF('[1]II_Program-level standards'!AH7="","",'[1]II_Program-level standards'!AH7&amp;"; "&amp;CHAR(10)&amp;'[1]II_Program-level standards'!AH9&amp;"; "&amp;CHAR(10)&amp;'[1]II_Program-level standards'!AH14&amp;"; "&amp;CHAR(10)&amp;'[1]II_Program-level standards'!AH15)</f>
        <v>Standard #30:
LTSS; 
Appointment wait time; 
Adult and pediatric; 
Dense counties</v>
      </c>
      <c r="AI12" s="169" t="str">
        <f>"Standard #31:"&amp;CHAR(10)&amp;CHAR(10)&amp;IF('[1]II_Program-level standards'!AI7="","",'[1]II_Program-level standards'!AI7&amp;"; "&amp;CHAR(10)&amp;'[1]II_Program-level standards'!AI9&amp;"; "&amp;CHAR(10)&amp;'[1]II_Program-level standards'!AI14&amp;"; "&amp;CHAR(10)&amp;'[1]II_Program-level standards'!AI15)</f>
        <v>Standard #31:
LTSS; 
Appointment wait time; 
Adult and pediatric; 
Rural</v>
      </c>
      <c r="AJ12" s="169" t="str">
        <f>"Standard #32:"&amp;CHAR(10)&amp;CHAR(10)&amp;IF('[1]II_Program-level standards'!AJ7="","",'[1]II_Program-level standards'!AJ7&amp;"; "&amp;CHAR(10)&amp;'[1]II_Program-level standards'!AJ9&amp;"; "&amp;CHAR(10)&amp;'[1]II_Program-level standards'!AJ14&amp;"; "&amp;CHAR(10)&amp;'[1]II_Program-level standards'!AJ15)</f>
        <v>Standard #32:
LTSS; 
Appointment wait time; 
Adult and pediatric; 
Small counties</v>
      </c>
      <c r="AK12" s="169" t="str">
        <f>"Standard #33:"&amp;CHAR(10)&amp;CHAR(10)&amp;IF('[1]II_Program-level standards'!AK7="","",'[1]II_Program-level standards'!AK7&amp;"; "&amp;CHAR(10)&amp;'[1]II_Program-level standards'!AK9&amp;"; "&amp;CHAR(10)&amp;'[1]II_Program-level standards'!AK14&amp;"; "&amp;CHAR(10)&amp;'[1]II_Program-level standards'!AK15)</f>
        <v>Standard #33:
LTSS; 
Appointment wait time; 
Adult and pediatric; 
Medium counties</v>
      </c>
      <c r="AL12" s="169" t="str">
        <f>"Standard #34:"&amp;CHAR(10)&amp;CHAR(10)&amp;IF('[1]II_Program-level standards'!AL7="","",'[1]II_Program-level standards'!AL7&amp;"; "&amp;CHAR(10)&amp;'[1]II_Program-level standards'!AL9&amp;"; "&amp;CHAR(10)&amp;'[1]II_Program-level standards'!AL14&amp;"; "&amp;CHAR(10)&amp;'[1]II_Program-level standards'!AL15)</f>
        <v>Standard #34:
LTSS; 
Appointment wait time; 
Adult and pediatric; 
Dense counties</v>
      </c>
      <c r="AM12" s="169" t="str">
        <f>"Standard #35:"&amp;CHAR(10)&amp;CHAR(10)&amp;IF('[1]II_Program-level standards'!AM7="","",'[1]II_Program-level standards'!AM7&amp;"; "&amp;CHAR(10)&amp;'[1]II_Program-level standards'!AM9&amp;"; "&amp;CHAR(10)&amp;'[1]II_Program-level standards'!AM14&amp;"; "&amp;CHAR(10)&amp;'[1]II_Program-level standards'!AM15)</f>
        <v>Standard #35:
LTSS; 
Appointment wait time; 
Adult and pediatric; 
Statewide</v>
      </c>
      <c r="AN12" s="169" t="str">
        <f>"Standard #36:"&amp;CHAR(10)&amp;CHAR(10)&amp;IF('[1]II_Program-level standards'!AN7="","",'[1]II_Program-level standards'!AN7&amp;"; "&amp;CHAR(10)&amp;'[1]II_Program-level standards'!AN9&amp;"; "&amp;CHAR(10)&amp;'[1]II_Program-level standards'!AN14&amp;"; "&amp;CHAR(10)&amp;'[1]II_Program-level standards'!AN15)</f>
        <v>Standard #36:
Primary care; 
Appointment wait time; 
Adult and pediatric; 
Statewide</v>
      </c>
      <c r="AO12" s="169" t="str">
        <f>"Standard #37:"&amp;CHAR(10)&amp;CHAR(10)&amp;IF('[1]II_Program-level standards'!AO7="","",'[1]II_Program-level standards'!AO7&amp;"; "&amp;CHAR(10)&amp;'[1]II_Program-level standards'!AO9&amp;"; "&amp;CHAR(10)&amp;'[1]II_Program-level standards'!AO14&amp;"; "&amp;CHAR(10)&amp;'[1]II_Program-level standards'!AO15)</f>
        <v>Standard #37:
Specialist; 
Appointment wait time; 
Adult and pediatric; 
Statewide</v>
      </c>
      <c r="AP12" s="169" t="str">
        <f>"Standard #38:"&amp;CHAR(10)&amp;CHAR(10)&amp;IF('[1]II_Program-level standards'!AP7="","",'[1]II_Program-level standards'!AP7&amp;"; "&amp;CHAR(10)&amp;'[1]II_Program-level standards'!AP9&amp;"; "&amp;CHAR(10)&amp;'[1]II_Program-level standards'!AP14&amp;"; "&amp;CHAR(10)&amp;'[1]II_Program-level standards'!AP15)</f>
        <v>Standard #38:
Primary care; 
Appointment wait time; 
Adult and pediatric; 
Statewide</v>
      </c>
      <c r="AQ12" s="169" t="str">
        <f>"Standard #39:"&amp;CHAR(10)&amp;CHAR(10)&amp;IF('[1]II_Program-level standards'!AQ7="","",'[1]II_Program-level standards'!AQ7&amp;"; "&amp;CHAR(10)&amp;'[1]II_Program-level standards'!AQ9&amp;"; "&amp;CHAR(10)&amp;'[1]II_Program-level standards'!AQ14&amp;"; "&amp;CHAR(10)&amp;'[1]II_Program-level standards'!AQ15)</f>
        <v>Standard #39:
Specialist; 
Appointment wait time; 
Adult and pediatric; 
Statewide</v>
      </c>
      <c r="AR12" s="169" t="str">
        <f>"Standard #40:"&amp;CHAR(10)&amp;CHAR(10)&amp;IF('[1]II_Program-level standards'!AR7="","",'[1]II_Program-level standards'!AR7&amp;"; "&amp;CHAR(10)&amp;'[1]II_Program-level standards'!AR9&amp;"; "&amp;CHAR(10)&amp;'[1]II_Program-level standards'!AR14&amp;"; "&amp;CHAR(10)&amp;'[1]II_Program-level standards'!AR15)</f>
        <v>Standard #40:
Mental health; 
Appointment wait time; 
Adult and pediatric; 
Statewide</v>
      </c>
      <c r="AS12" s="169" t="str">
        <f>"Standard #41:"&amp;CHAR(10)&amp;CHAR(10)&amp;IF('[1]II_Program-level standards'!AS7="","",'[1]II_Program-level standards'!AS7&amp;"; "&amp;CHAR(10)&amp;'[1]II_Program-level standards'!AS9&amp;"; "&amp;CHAR(10)&amp;'[1]II_Program-level standards'!AS14&amp;"; "&amp;CHAR(10)&amp;'[1]II_Program-level standards'!AS15)</f>
        <v>Standard #41:
Mental health; 
Appointment wait time; 
Adult and pediatric; 
Statewide</v>
      </c>
      <c r="AT12" s="169" t="str">
        <f>"Standard #42:"&amp;CHAR(10)&amp;CHAR(10)&amp;IF('[1]II_Program-level standards'!AT7="","",'[1]II_Program-level standards'!AT7&amp;"; "&amp;CHAR(10)&amp;'[1]II_Program-level standards'!AT9&amp;"; "&amp;CHAR(10)&amp;'[1]II_Program-level standards'!AT14&amp;"; "&amp;CHAR(10)&amp;'[1]II_Program-level standards'!AT15)</f>
        <v xml:space="preserve">Standard #42:
</v>
      </c>
      <c r="AU12" s="169" t="str">
        <f>"Standard #43:"&amp;CHAR(10)&amp;CHAR(10)&amp;IF('[1]II_Program-level standards'!AU7="","",'[1]II_Program-level standards'!AU7&amp;"; "&amp;CHAR(10)&amp;'[1]II_Program-level standards'!AU9&amp;"; "&amp;CHAR(10)&amp;'[1]II_Program-level standards'!AU14&amp;"; "&amp;CHAR(10)&amp;'[1]II_Program-level standards'!AU15)</f>
        <v xml:space="preserve">Standard #43:
</v>
      </c>
      <c r="AV12" s="169" t="str">
        <f>"Standard #44:"&amp;CHAR(10)&amp;CHAR(10)&amp;IF('[1]II_Program-level standards'!AV7="","",'[1]II_Program-level standards'!AV7&amp;"; "&amp;CHAR(10)&amp;'[1]II_Program-level standards'!AV9&amp;"; "&amp;CHAR(10)&amp;'[1]II_Program-level standards'!AV14&amp;"; "&amp;CHAR(10)&amp;'[1]II_Program-level standards'!AV15)</f>
        <v xml:space="preserve">Standard #44:
</v>
      </c>
      <c r="AW12" s="169" t="str">
        <f>"Standard #45:"&amp;CHAR(10)&amp;CHAR(10)&amp;IF('[1]II_Program-level standards'!AW7="","",'[1]II_Program-level standards'!AW7&amp;"; "&amp;CHAR(10)&amp;'[1]II_Program-level standards'!AW9&amp;"; "&amp;CHAR(10)&amp;'[1]II_Program-level standards'!AW14&amp;"; "&amp;CHAR(10)&amp;'[1]II_Program-level standards'!AW15)</f>
        <v xml:space="preserve">Standard #45:
</v>
      </c>
      <c r="AX12" s="169" t="str">
        <f>"Standard #46:"&amp;CHAR(10)&amp;CHAR(10)&amp;IF('[1]II_Program-level standards'!AX7="","",'[1]II_Program-level standards'!AX7&amp;"; "&amp;CHAR(10)&amp;'[1]II_Program-level standards'!AX9&amp;"; "&amp;CHAR(10)&amp;'[1]II_Program-level standards'!AX14&amp;"; "&amp;CHAR(10)&amp;'[1]II_Program-level standards'!AX15)</f>
        <v xml:space="preserve">Standard #46:
</v>
      </c>
      <c r="AY12" s="169" t="str">
        <f>"Standard #47:"&amp;CHAR(10)&amp;CHAR(10)&amp;IF('[1]II_Program-level standards'!AY7="","",'[1]II_Program-level standards'!AY7&amp;"; "&amp;CHAR(10)&amp;'[1]II_Program-level standards'!AY9&amp;"; "&amp;CHAR(10)&amp;'[1]II_Program-level standards'!AY14&amp;"; "&amp;CHAR(10)&amp;'[1]II_Program-level standards'!AY15)</f>
        <v xml:space="preserve">Standard #47:
</v>
      </c>
      <c r="AZ12" s="169" t="str">
        <f>"Standard #48:"&amp;CHAR(10)&amp;CHAR(10)&amp;IF('[1]II_Program-level standards'!AZ7="","",'[1]II_Program-level standards'!AZ7&amp;"; "&amp;CHAR(10)&amp;'[1]II_Program-level standards'!AZ9&amp;"; "&amp;CHAR(10)&amp;'[1]II_Program-level standards'!AZ14&amp;"; "&amp;CHAR(10)&amp;'[1]II_Program-level standards'!AZ15)</f>
        <v xml:space="preserve">Standard #48:
</v>
      </c>
      <c r="BA12" s="169" t="str">
        <f>"Standard #49:"&amp;CHAR(10)&amp;CHAR(10)&amp;IF('[1]II_Program-level standards'!BA7="","",'[1]II_Program-level standards'!BA7&amp;"; "&amp;CHAR(10)&amp;'[1]II_Program-level standards'!BA9&amp;"; "&amp;CHAR(10)&amp;'[1]II_Program-level standards'!BA14&amp;"; "&amp;CHAR(10)&amp;'[1]II_Program-level standards'!BA15)</f>
        <v xml:space="preserve">Standard #49:
</v>
      </c>
      <c r="BB12" s="169" t="str">
        <f>"Standard #50:"&amp;CHAR(10)&amp;CHAR(10)&amp;IF('[1]II_Program-level standards'!BB7="","",'[1]II_Program-level standards'!BB7&amp;"; "&amp;CHAR(10)&amp;'[1]II_Program-level standards'!BB9&amp;"; "&amp;CHAR(10)&amp;'[1]II_Program-level standards'!BB14&amp;"; "&amp;CHAR(10)&amp;'[1]II_Program-level standards'!BB15)</f>
        <v xml:space="preserve">Standard #50:
</v>
      </c>
      <c r="BC12" s="169" t="str">
        <f>"Standard #51:"&amp;CHAR(10)&amp;CHAR(10)&amp;IF('[1]II_Program-level standards'!BC7="","",'[1]II_Program-level standards'!BC7&amp;"; "&amp;CHAR(10)&amp;'[1]II_Program-level standards'!BC9&amp;"; "&amp;CHAR(10)&amp;'[1]II_Program-level standards'!BC14&amp;"; "&amp;CHAR(10)&amp;'[1]II_Program-level standards'!BC15)</f>
        <v xml:space="preserve">Standard #51:
</v>
      </c>
      <c r="BD12" s="169" t="str">
        <f>"Standard #52:"&amp;CHAR(10)&amp;CHAR(10)&amp;IF('[1]II_Program-level standards'!BD7="","",'[1]II_Program-level standards'!BD7&amp;"; "&amp;CHAR(10)&amp;'[1]II_Program-level standards'!BD9&amp;"; "&amp;CHAR(10)&amp;'[1]II_Program-level standards'!BD14&amp;"; "&amp;CHAR(10)&amp;'[1]II_Program-level standards'!BD15)</f>
        <v xml:space="preserve">Standard #52:
</v>
      </c>
      <c r="BE12" s="169" t="str">
        <f>"Standard #53:"&amp;CHAR(10)&amp;CHAR(10)&amp;IF('[1]II_Program-level standards'!BE7="","",'[1]II_Program-level standards'!BE7&amp;"; "&amp;CHAR(10)&amp;'[1]II_Program-level standards'!BE9&amp;"; "&amp;CHAR(10)&amp;'[1]II_Program-level standards'!BE14&amp;"; "&amp;CHAR(10)&amp;'[1]II_Program-level standards'!BE15)</f>
        <v xml:space="preserve">Standard #53:
</v>
      </c>
      <c r="BF12" s="169" t="str">
        <f>"Standard #54:"&amp;CHAR(10)&amp;CHAR(10)&amp;IF('[1]II_Program-level standards'!BF7="","",'[1]II_Program-level standards'!BF7&amp;"; "&amp;CHAR(10)&amp;'[1]II_Program-level standards'!BF9&amp;"; "&amp;CHAR(10)&amp;'[1]II_Program-level standards'!BF14&amp;"; "&amp;CHAR(10)&amp;'[1]II_Program-level standards'!BF15)</f>
        <v xml:space="preserve">Standard #54:
</v>
      </c>
      <c r="BG12" s="169" t="str">
        <f>"Standard #55:"&amp;CHAR(10)&amp;CHAR(10)&amp;IF('[1]II_Program-level standards'!BG7="","",'[1]II_Program-level standards'!BG7&amp;"; "&amp;CHAR(10)&amp;'[1]II_Program-level standards'!BG9&amp;"; "&amp;CHAR(10)&amp;'[1]II_Program-level standards'!BG14&amp;"; "&amp;CHAR(10)&amp;'[1]II_Program-level standards'!BG15)</f>
        <v xml:space="preserve">Standard #55:
</v>
      </c>
      <c r="BH12" s="169" t="str">
        <f>"Standard #56:"&amp;CHAR(10)&amp;CHAR(10)&amp;IF('[1]II_Program-level standards'!BH7="","",'[1]II_Program-level standards'!BH7&amp;"; "&amp;CHAR(10)&amp;'[1]II_Program-level standards'!BH9&amp;"; "&amp;CHAR(10)&amp;'[1]II_Program-level standards'!BH14&amp;"; "&amp;CHAR(10)&amp;'[1]II_Program-level standards'!BH15)</f>
        <v xml:space="preserve">Standard #56:
</v>
      </c>
      <c r="BI12" s="169" t="str">
        <f>"Standard #57:"&amp;CHAR(10)&amp;CHAR(10)&amp;IF('[1]II_Program-level standards'!BI7="","",'[1]II_Program-level standards'!BI7&amp;"; "&amp;CHAR(10)&amp;'[1]II_Program-level standards'!BI9&amp;"; "&amp;CHAR(10)&amp;'[1]II_Program-level standards'!BI14&amp;"; "&amp;CHAR(10)&amp;'[1]II_Program-level standards'!BI15)</f>
        <v xml:space="preserve">Standard #57:
</v>
      </c>
      <c r="BJ12" s="169" t="str">
        <f>"Standard #58:"&amp;CHAR(10)&amp;CHAR(10)&amp;IF('[1]II_Program-level standards'!BJ7="","",'[1]II_Program-level standards'!BJ7&amp;"; "&amp;CHAR(10)&amp;'[1]II_Program-level standards'!BJ9&amp;"; "&amp;CHAR(10)&amp;'[1]II_Program-level standards'!BJ14&amp;"; "&amp;CHAR(10)&amp;'[1]II_Program-level standards'!BJ15)</f>
        <v xml:space="preserve">Standard #58:
</v>
      </c>
      <c r="BK12" s="169" t="str">
        <f>"Standard #59:"&amp;CHAR(10)&amp;CHAR(10)&amp;IF('[1]II_Program-level standards'!BK7="","",'[1]II_Program-level standards'!BK7&amp;"; "&amp;CHAR(10)&amp;'[1]II_Program-level standards'!BK9&amp;"; "&amp;CHAR(10)&amp;'[1]II_Program-level standards'!BK14&amp;"; "&amp;CHAR(10)&amp;'[1]II_Program-level standards'!BK15)</f>
        <v xml:space="preserve">Standard #59:
</v>
      </c>
      <c r="BL12" s="169" t="str">
        <f>"Standard #60:"&amp;CHAR(10)&amp;CHAR(10)&amp;IF('[1]II_Program-level standards'!BL7="","",'[1]II_Program-level standards'!BL7&amp;"; "&amp;CHAR(10)&amp;'[1]II_Program-level standards'!BL9&amp;"; "&amp;CHAR(10)&amp;'[1]II_Program-level standards'!BL14&amp;"; "&amp;CHAR(10)&amp;'[1]II_Program-level standards'!BL15)</f>
        <v xml:space="preserve">Standard #60:
</v>
      </c>
      <c r="BM12" s="169" t="str">
        <f>"Standard #61:"&amp;CHAR(10)&amp;CHAR(10)&amp;IF('[1]II_Program-level standards'!BM7="","",'[1]II_Program-level standards'!BM7&amp;"; "&amp;CHAR(10)&amp;'[1]II_Program-level standards'!BM9&amp;"; "&amp;CHAR(10)&amp;'[1]II_Program-level standards'!BM14&amp;"; "&amp;CHAR(10)&amp;'[1]II_Program-level standards'!BM15)</f>
        <v xml:space="preserve">Standard #61:
</v>
      </c>
      <c r="BN12" s="169" t="str">
        <f>"Standard #62:"&amp;CHAR(10)&amp;CHAR(10)&amp;IF('[1]II_Program-level standards'!BN7="","",'[1]II_Program-level standards'!BN7&amp;"; "&amp;CHAR(10)&amp;'[1]II_Program-level standards'!BN9&amp;"; "&amp;CHAR(10)&amp;'[1]II_Program-level standards'!BN14&amp;"; "&amp;CHAR(10)&amp;'[1]II_Program-level standards'!BN15)</f>
        <v xml:space="preserve">Standard #62:
</v>
      </c>
      <c r="BO12" s="169" t="str">
        <f>"Standard #63:"&amp;CHAR(10)&amp;CHAR(10)&amp;IF('[1]II_Program-level standards'!BO7="","",'[1]II_Program-level standards'!BO7&amp;"; "&amp;CHAR(10)&amp;'[1]II_Program-level standards'!BO9&amp;"; "&amp;CHAR(10)&amp;'[1]II_Program-level standards'!BO14&amp;"; "&amp;CHAR(10)&amp;'[1]II_Program-level standards'!BO15)</f>
        <v xml:space="preserve">Standard #63:
</v>
      </c>
      <c r="BP12" s="169" t="str">
        <f>"Standard #64:"&amp;CHAR(10)&amp;CHAR(10)&amp;IF('[1]II_Program-level standards'!BP7="","",'[1]II_Program-level standards'!BP7&amp;"; "&amp;CHAR(10)&amp;'[1]II_Program-level standards'!BP9&amp;"; "&amp;CHAR(10)&amp;'[1]II_Program-level standards'!BP14&amp;"; "&amp;CHAR(10)&amp;'[1]II_Program-level standards'!BP15)</f>
        <v xml:space="preserve">Standard #64:
</v>
      </c>
      <c r="BQ12" s="169" t="str">
        <f>"Standard #65:"&amp;CHAR(10)&amp;CHAR(10)&amp;IF('[1]II_Program-level standards'!BQ7="","",'[1]II_Program-level standards'!BQ7&amp;"; "&amp;CHAR(10)&amp;'[1]II_Program-level standards'!BQ9&amp;"; "&amp;CHAR(10)&amp;'[1]II_Program-level standards'!BQ14&amp;"; "&amp;CHAR(10)&amp;'[1]II_Program-level standards'!BQ15)</f>
        <v xml:space="preserve">Standard #65:
</v>
      </c>
      <c r="BR12" s="169" t="str">
        <f>"Standard #66:"&amp;CHAR(10)&amp;CHAR(10)&amp;IF('[1]II_Program-level standards'!BR7="","",'[1]II_Program-level standards'!BR7&amp;"; "&amp;CHAR(10)&amp;'[1]II_Program-level standards'!BR9&amp;"; "&amp;CHAR(10)&amp;'[1]II_Program-level standards'!BR14&amp;"; "&amp;CHAR(10)&amp;'[1]II_Program-level standards'!BR15)</f>
        <v xml:space="preserve">Standard #66:
</v>
      </c>
      <c r="BS12" s="169" t="str">
        <f>"Standard #67:"&amp;CHAR(10)&amp;CHAR(10)&amp;IF('[1]II_Program-level standards'!BS7="","",'[1]II_Program-level standards'!BS7&amp;"; "&amp;CHAR(10)&amp;'[1]II_Program-level standards'!BS9&amp;"; "&amp;CHAR(10)&amp;'[1]II_Program-level standards'!BS14&amp;"; "&amp;CHAR(10)&amp;'[1]II_Program-level standards'!BS15)</f>
        <v xml:space="preserve">Standard #67:
</v>
      </c>
      <c r="BT12" s="169" t="str">
        <f>"Standard #68:"&amp;CHAR(10)&amp;CHAR(10)&amp;IF('[1]II_Program-level standards'!BT7="","",'[1]II_Program-level standards'!BT7&amp;"; "&amp;CHAR(10)&amp;'[1]II_Program-level standards'!BT9&amp;"; "&amp;CHAR(10)&amp;'[1]II_Program-level standards'!BT14&amp;"; "&amp;CHAR(10)&amp;'[1]II_Program-level standards'!BT15)</f>
        <v xml:space="preserve">Standard #68:
</v>
      </c>
      <c r="BU12" s="169" t="str">
        <f>"Standard #69:"&amp;CHAR(10)&amp;CHAR(10)&amp;IF('[1]II_Program-level standards'!BU7="","",'[1]II_Program-level standards'!BU7&amp;"; "&amp;CHAR(10)&amp;'[1]II_Program-level standards'!BU9&amp;"; "&amp;CHAR(10)&amp;'[1]II_Program-level standards'!BU14&amp;"; "&amp;CHAR(10)&amp;'[1]II_Program-level standards'!BU15)</f>
        <v xml:space="preserve">Standard #69:
</v>
      </c>
      <c r="BV12" s="169" t="str">
        <f>"Standard #70:"&amp;CHAR(10)&amp;CHAR(10)&amp;IF('[1]II_Program-level standards'!BV7="","",'[1]II_Program-level standards'!BV7&amp;"; "&amp;CHAR(10)&amp;'[1]II_Program-level standards'!BV9&amp;"; "&amp;CHAR(10)&amp;'[1]II_Program-level standards'!BV14&amp;"; "&amp;CHAR(10)&amp;'[1]II_Program-level standards'!BV15)</f>
        <v xml:space="preserve">Standard #70:
</v>
      </c>
      <c r="BW12" s="169" t="str">
        <f>"Standard #71:"&amp;CHAR(10)&amp;CHAR(10)&amp;IF('[1]II_Program-level standards'!BW7="","",'[1]II_Program-level standards'!BW7&amp;"; "&amp;CHAR(10)&amp;'[1]II_Program-level standards'!BW9&amp;"; "&amp;CHAR(10)&amp;'[1]II_Program-level standards'!BW14&amp;"; "&amp;CHAR(10)&amp;'[1]II_Program-level standards'!BW15)</f>
        <v xml:space="preserve">Standard #71:
</v>
      </c>
      <c r="BX12" s="169" t="str">
        <f>"Standard #72:"&amp;CHAR(10)&amp;CHAR(10)&amp;IF('[1]II_Program-level standards'!BX7="","",'[1]II_Program-level standards'!BX7&amp;"; "&amp;CHAR(10)&amp;'[1]II_Program-level standards'!BX9&amp;"; "&amp;CHAR(10)&amp;'[1]II_Program-level standards'!BX14&amp;"; "&amp;CHAR(10)&amp;'[1]II_Program-level standards'!BX15)</f>
        <v xml:space="preserve">Standard #72:
</v>
      </c>
      <c r="BY12" s="169" t="str">
        <f>"Standard #73:"&amp;CHAR(10)&amp;CHAR(10)&amp;IF('[1]II_Program-level standards'!BY7="","",'[1]II_Program-level standards'!BY7&amp;"; "&amp;CHAR(10)&amp;'[1]II_Program-level standards'!BY9&amp;"; "&amp;CHAR(10)&amp;'[1]II_Program-level standards'!BY14&amp;"; "&amp;CHAR(10)&amp;'[1]II_Program-level standards'!BY15)</f>
        <v xml:space="preserve">Standard #73:
</v>
      </c>
      <c r="BZ12" s="169" t="str">
        <f>"Standard #74:"&amp;CHAR(10)&amp;CHAR(10)&amp;IF('[1]II_Program-level standards'!BZ7="","",'[1]II_Program-level standards'!BZ7&amp;"; "&amp;CHAR(10)&amp;'[1]II_Program-level standards'!BZ9&amp;"; "&amp;CHAR(10)&amp;'[1]II_Program-level standards'!BZ14&amp;"; "&amp;CHAR(10)&amp;'[1]II_Program-level standards'!BZ15)</f>
        <v xml:space="preserve">Standard #74:
</v>
      </c>
      <c r="CA12" s="169" t="str">
        <f>"Standard #75:"&amp;CHAR(10)&amp;CHAR(10)&amp;IF('[1]II_Program-level standards'!CA7="","",'[1]II_Program-level standards'!CA7&amp;"; "&amp;CHAR(10)&amp;'[1]II_Program-level standards'!CA9&amp;"; "&amp;CHAR(10)&amp;'[1]II_Program-level standards'!CA14&amp;"; "&amp;CHAR(10)&amp;'[1]II_Program-level standards'!CA15)</f>
        <v xml:space="preserve">Standard #75:
</v>
      </c>
      <c r="CB12" s="169" t="str">
        <f>"Standard #76:"&amp;CHAR(10)&amp;CHAR(10)&amp;IF('[1]II_Program-level standards'!CB7="","",'[1]II_Program-level standards'!CB7&amp;"; "&amp;CHAR(10)&amp;'[1]II_Program-level standards'!CB9&amp;"; "&amp;CHAR(10)&amp;'[1]II_Program-level standards'!CB14&amp;"; "&amp;CHAR(10)&amp;'[1]II_Program-level standards'!CB15)</f>
        <v xml:space="preserve">Standard #76:
</v>
      </c>
      <c r="CC12" s="169" t="str">
        <f>"Standard #77:"&amp;CHAR(10)&amp;CHAR(10)&amp;IF('[1]II_Program-level standards'!CC7="","",'[1]II_Program-level standards'!CC7&amp;"; "&amp;CHAR(10)&amp;'[1]II_Program-level standards'!CC9&amp;"; "&amp;CHAR(10)&amp;'[1]II_Program-level standards'!CC14&amp;"; "&amp;CHAR(10)&amp;'[1]II_Program-level standards'!CC15)</f>
        <v xml:space="preserve">Standard #77:
</v>
      </c>
      <c r="CD12" s="169" t="str">
        <f>"Standard #78:"&amp;CHAR(10)&amp;CHAR(10)&amp;IF('[1]II_Program-level standards'!CD7="","",'[1]II_Program-level standards'!CD7&amp;"; "&amp;CHAR(10)&amp;'[1]II_Program-level standards'!CD9&amp;"; "&amp;CHAR(10)&amp;'[1]II_Program-level standards'!CD14&amp;"; "&amp;CHAR(10)&amp;'[1]II_Program-level standards'!CD15)</f>
        <v xml:space="preserve">Standard #78:
</v>
      </c>
      <c r="CE12" s="169" t="str">
        <f>"Standard #79:"&amp;CHAR(10)&amp;CHAR(10)&amp;IF('[1]II_Program-level standards'!CE7="","",'[1]II_Program-level standards'!CE7&amp;"; "&amp;CHAR(10)&amp;'[1]II_Program-level standards'!CE9&amp;"; "&amp;CHAR(10)&amp;'[1]II_Program-level standards'!CE14&amp;"; "&amp;CHAR(10)&amp;'[1]II_Program-level standards'!CE15)</f>
        <v xml:space="preserve">Standard #79:
</v>
      </c>
      <c r="CF12" s="169" t="str">
        <f>"Standard #80:"&amp;CHAR(10)&amp;CHAR(10)&amp;IF('[1]II_Program-level standards'!CF7="","",'[1]II_Program-level standards'!CF7&amp;"; "&amp;CHAR(10)&amp;'[1]II_Program-level standards'!CF9&amp;"; "&amp;CHAR(10)&amp;'[1]II_Program-level standards'!CF14&amp;"; "&amp;CHAR(10)&amp;'[1]II_Program-level standards'!CF15)</f>
        <v xml:space="preserve">Standard #80:
</v>
      </c>
      <c r="CG12" s="169" t="str">
        <f>"Standard #81:"&amp;CHAR(10)&amp;CHAR(10)&amp;IF('[1]II_Program-level standards'!CG7="","",'[1]II_Program-level standards'!CG7&amp;"; "&amp;CHAR(10)&amp;'[1]II_Program-level standards'!CG9&amp;"; "&amp;CHAR(10)&amp;'[1]II_Program-level standards'!CG14&amp;"; "&amp;CHAR(10)&amp;'[1]II_Program-level standards'!CG15)</f>
        <v xml:space="preserve">Standard #81:
</v>
      </c>
      <c r="CH12" s="169" t="str">
        <f>"Standard #82:"&amp;CHAR(10)&amp;CHAR(10)&amp;IF('[1]II_Program-level standards'!CH7="","",'[1]II_Program-level standards'!CH7&amp;"; "&amp;CHAR(10)&amp;'[1]II_Program-level standards'!CH9&amp;"; "&amp;CHAR(10)&amp;'[1]II_Program-level standards'!CH14&amp;"; "&amp;CHAR(10)&amp;'[1]II_Program-level standards'!CH15)</f>
        <v xml:space="preserve">Standard #82:
</v>
      </c>
      <c r="CI12" s="169" t="str">
        <f>"Standard #83:"&amp;CHAR(10)&amp;CHAR(10)&amp;IF('[1]II_Program-level standards'!CI7="","",'[1]II_Program-level standards'!CI7&amp;"; "&amp;CHAR(10)&amp;'[1]II_Program-level standards'!CI9&amp;"; "&amp;CHAR(10)&amp;'[1]II_Program-level standards'!CI14&amp;"; "&amp;CHAR(10)&amp;'[1]II_Program-level standards'!CI15)</f>
        <v xml:space="preserve">Standard #83:
</v>
      </c>
      <c r="CJ12" s="169" t="str">
        <f>"Standard #84:"&amp;CHAR(10)&amp;CHAR(10)&amp;IF('[1]II_Program-level standards'!CJ7="","",'[1]II_Program-level standards'!CJ7&amp;"; "&amp;CHAR(10)&amp;'[1]II_Program-level standards'!CJ9&amp;"; "&amp;CHAR(10)&amp;'[1]II_Program-level standards'!CJ14&amp;"; "&amp;CHAR(10)&amp;'[1]II_Program-level standards'!CJ15)</f>
        <v xml:space="preserve">Standard #84:
</v>
      </c>
      <c r="CK12" s="169" t="str">
        <f>"Standard #85:"&amp;CHAR(10)&amp;CHAR(10)&amp;IF('[1]II_Program-level standards'!CK7="","",'[1]II_Program-level standards'!CK7&amp;"; "&amp;CHAR(10)&amp;'[1]II_Program-level standards'!CK9&amp;"; "&amp;CHAR(10)&amp;'[1]II_Program-level standards'!CK14&amp;"; "&amp;CHAR(10)&amp;'[1]II_Program-level standards'!CK15)</f>
        <v xml:space="preserve">Standard #85:
</v>
      </c>
      <c r="CL12" s="169" t="str">
        <f>"Standard #86:"&amp;CHAR(10)&amp;CHAR(10)&amp;IF('[1]II_Program-level standards'!CL7="","",'[1]II_Program-level standards'!CL7&amp;"; "&amp;CHAR(10)&amp;'[1]II_Program-level standards'!CL9&amp;"; "&amp;CHAR(10)&amp;'[1]II_Program-level standards'!CL14&amp;"; "&amp;CHAR(10)&amp;'[1]II_Program-level standards'!CL15)</f>
        <v xml:space="preserve">Standard #86:
</v>
      </c>
      <c r="CM12" s="169" t="str">
        <f>"Standard #87:"&amp;CHAR(10)&amp;CHAR(10)&amp;IF('[1]II_Program-level standards'!CM7="","",'[1]II_Program-level standards'!CM7&amp;"; "&amp;CHAR(10)&amp;'[1]II_Program-level standards'!CM9&amp;"; "&amp;CHAR(10)&amp;'[1]II_Program-level standards'!CM14&amp;"; "&amp;CHAR(10)&amp;'[1]II_Program-level standards'!CM15)</f>
        <v xml:space="preserve">Standard #87:
</v>
      </c>
      <c r="CN12" s="169" t="str">
        <f>"Standard #88:"&amp;CHAR(10)&amp;CHAR(10)&amp;IF('[1]II_Program-level standards'!CN7="","",'[1]II_Program-level standards'!CN7&amp;"; "&amp;CHAR(10)&amp;'[1]II_Program-level standards'!CN9&amp;"; "&amp;CHAR(10)&amp;'[1]II_Program-level standards'!CN14&amp;"; "&amp;CHAR(10)&amp;'[1]II_Program-level standards'!CN15)</f>
        <v xml:space="preserve">Standard #88:
</v>
      </c>
      <c r="CO12" s="169" t="str">
        <f>"Standard #89:"&amp;CHAR(10)&amp;CHAR(10)&amp;IF('[1]II_Program-level standards'!CO7="","",'[1]II_Program-level standards'!CO7&amp;"; "&amp;CHAR(10)&amp;'[1]II_Program-level standards'!CO9&amp;"; "&amp;CHAR(10)&amp;'[1]II_Program-level standards'!CO14&amp;"; "&amp;CHAR(10)&amp;'[1]II_Program-level standards'!CO15)</f>
        <v xml:space="preserve">Standard #89:
</v>
      </c>
      <c r="CP12" s="169" t="str">
        <f>"Standard #90:"&amp;CHAR(10)&amp;CHAR(10)&amp;IF('[1]II_Program-level standards'!CP7="","",'[1]II_Program-level standards'!CP7&amp;"; "&amp;CHAR(10)&amp;'[1]II_Program-level standards'!CP9&amp;"; "&amp;CHAR(10)&amp;'[1]II_Program-level standards'!CP14&amp;"; "&amp;CHAR(10)&amp;'[1]II_Program-level standards'!CP15)</f>
        <v xml:space="preserve">Standard #90:
</v>
      </c>
      <c r="CQ12" s="169" t="str">
        <f>"Standard #91:"&amp;CHAR(10)&amp;CHAR(10)&amp;IF('[1]II_Program-level standards'!CQ7="","",'[1]II_Program-level standards'!CQ7&amp;"; "&amp;CHAR(10)&amp;'[1]II_Program-level standards'!CQ9&amp;"; "&amp;CHAR(10)&amp;'[1]II_Program-level standards'!CQ14&amp;"; "&amp;CHAR(10)&amp;'[1]II_Program-level standards'!CQ15)</f>
        <v xml:space="preserve">Standard #91:
</v>
      </c>
      <c r="CR12" s="169" t="str">
        <f>"Standard #92:"&amp;CHAR(10)&amp;CHAR(10)&amp;IF('[1]II_Program-level standards'!CR7="","",'[1]II_Program-level standards'!CR7&amp;"; "&amp;CHAR(10)&amp;'[1]II_Program-level standards'!CR9&amp;"; "&amp;CHAR(10)&amp;'[1]II_Program-level standards'!CR14&amp;"; "&amp;CHAR(10)&amp;'[1]II_Program-level standards'!CR15)</f>
        <v xml:space="preserve">Standard #92:
</v>
      </c>
      <c r="CS12" s="169" t="str">
        <f>"Standard #93:"&amp;CHAR(10)&amp;CHAR(10)&amp;IF('[1]II_Program-level standards'!CS7="","",'[1]II_Program-level standards'!CS7&amp;"; "&amp;CHAR(10)&amp;'[1]II_Program-level standards'!CS9&amp;"; "&amp;CHAR(10)&amp;'[1]II_Program-level standards'!CS14&amp;"; "&amp;CHAR(10)&amp;'[1]II_Program-level standards'!CS15)</f>
        <v xml:space="preserve">Standard #93:
</v>
      </c>
      <c r="CT12" s="169" t="str">
        <f>"Standard #94:"&amp;CHAR(10)&amp;CHAR(10)&amp;IF('[1]II_Program-level standards'!CT7="","",'[1]II_Program-level standards'!CT7&amp;"; "&amp;CHAR(10)&amp;'[1]II_Program-level standards'!CT9&amp;"; "&amp;CHAR(10)&amp;'[1]II_Program-level standards'!CT14&amp;"; "&amp;CHAR(10)&amp;'[1]II_Program-level standards'!CT15)</f>
        <v xml:space="preserve">Standard #94:
</v>
      </c>
      <c r="CU12" s="169" t="str">
        <f>"Standard #95:"&amp;CHAR(10)&amp;CHAR(10)&amp;IF('[1]II_Program-level standards'!CU7="","",'[1]II_Program-level standards'!CU7&amp;"; "&amp;CHAR(10)&amp;'[1]II_Program-level standards'!CU9&amp;"; "&amp;CHAR(10)&amp;'[1]II_Program-level standards'!CU14&amp;"; "&amp;CHAR(10)&amp;'[1]II_Program-level standards'!CU15)</f>
        <v xml:space="preserve">Standard #95:
</v>
      </c>
      <c r="CV12" s="169" t="str">
        <f>"Standard #96:"&amp;CHAR(10)&amp;CHAR(10)&amp;IF('[1]II_Program-level standards'!CV7="","",'[1]II_Program-level standards'!CV7&amp;"; "&amp;CHAR(10)&amp;'[1]II_Program-level standards'!CV9&amp;"; "&amp;CHAR(10)&amp;'[1]II_Program-level standards'!CV14&amp;"; "&amp;CHAR(10)&amp;'[1]II_Program-level standards'!CV15)</f>
        <v xml:space="preserve">Standard #96:
</v>
      </c>
      <c r="CW12" s="169" t="str">
        <f>"Standard #97:"&amp;CHAR(10)&amp;CHAR(10)&amp;IF('[1]II_Program-level standards'!CW7="","",'[1]II_Program-level standards'!CW7&amp;"; "&amp;CHAR(10)&amp;'[1]II_Program-level standards'!CW9&amp;"; "&amp;CHAR(10)&amp;'[1]II_Program-level standards'!CW14&amp;"; "&amp;CHAR(10)&amp;'[1]II_Program-level standards'!CW15)</f>
        <v xml:space="preserve">Standard #97:
</v>
      </c>
      <c r="CX12" s="169" t="str">
        <f>"Standard #98:"&amp;CHAR(10)&amp;CHAR(10)&amp;IF('[1]II_Program-level standards'!CX7="","",'[1]II_Program-level standards'!CX7&amp;"; "&amp;CHAR(10)&amp;'[1]II_Program-level standards'!CX9&amp;"; "&amp;CHAR(10)&amp;'[1]II_Program-level standards'!CX14&amp;"; "&amp;CHAR(10)&amp;'[1]II_Program-level standards'!CX15)</f>
        <v xml:space="preserve">Standard #98:
</v>
      </c>
      <c r="CY12" s="169" t="str">
        <f>"Standard #99:"&amp;CHAR(10)&amp;CHAR(10)&amp;IF('[1]II_Program-level standards'!CY7="","",'[1]II_Program-level standards'!CY7&amp;"; "&amp;CHAR(10)&amp;'[1]II_Program-level standards'!CY9&amp;"; "&amp;CHAR(10)&amp;'[1]II_Program-level standards'!CY14&amp;"; "&amp;CHAR(10)&amp;'[1]II_Program-level standards'!CY15)</f>
        <v xml:space="preserve">Standard #99:
</v>
      </c>
      <c r="CZ12" s="169" t="str">
        <f>"Standard #100:"&amp;CHAR(10)&amp;CHAR(10)&amp;IF('[1]II_Program-level standards'!CZ7="","",'[1]II_Program-level standards'!CZ7&amp;"; "&amp;CHAR(10)&amp;'[1]II_Program-level standards'!CZ9&amp;"; "&amp;CHAR(10)&amp;'[1]II_Program-level standards'!CZ14&amp;"; "&amp;CHAR(10)&amp;'[1]II_Program-level standards'!CZ15)</f>
        <v xml:space="preserve">Standard #100:
</v>
      </c>
      <c r="DA12" s="109"/>
    </row>
    <row r="13" spans="1:105" ht="43.5" customHeight="1" x14ac:dyDescent="0.2">
      <c r="A13" s="44" t="s">
        <v>324</v>
      </c>
      <c r="B13" s="55" t="s">
        <v>325</v>
      </c>
      <c r="C13" s="46" t="s">
        <v>326</v>
      </c>
      <c r="D13" s="53" t="s">
        <v>37</v>
      </c>
      <c r="E13" s="180"/>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c r="DA13" s="109"/>
    </row>
    <row r="14" spans="1:105" ht="43.5"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c r="DA14" s="109"/>
    </row>
    <row r="15" spans="1:105" ht="43.5" customHeight="1" x14ac:dyDescent="0.2">
      <c r="A15" s="183"/>
      <c r="B15" s="287" t="s">
        <v>291</v>
      </c>
      <c r="C15" s="288"/>
      <c r="D15" s="269"/>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c r="DA15" s="109"/>
    </row>
    <row r="16" spans="1:105" ht="43.5" customHeight="1" x14ac:dyDescent="0.2">
      <c r="A16" s="44" t="s">
        <v>328</v>
      </c>
      <c r="B16" s="55" t="s">
        <v>329</v>
      </c>
      <c r="C16" s="170" t="s">
        <v>330</v>
      </c>
      <c r="D16" s="53" t="s">
        <v>37</v>
      </c>
      <c r="E16" s="180"/>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c r="DA16" s="109"/>
    </row>
    <row r="17" spans="1:105" ht="43.5" customHeight="1" x14ac:dyDescent="0.2">
      <c r="A17" s="44" t="s">
        <v>331</v>
      </c>
      <c r="B17" s="55" t="s">
        <v>332</v>
      </c>
      <c r="C17" s="65" t="s">
        <v>333</v>
      </c>
      <c r="D17" s="53" t="s">
        <v>11</v>
      </c>
      <c r="E17" s="180"/>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c r="DA17" s="109"/>
    </row>
    <row r="18" spans="1:105" ht="234.75" customHeight="1" x14ac:dyDescent="0.3">
      <c r="A18" s="44" t="s">
        <v>334</v>
      </c>
      <c r="B18" s="55" t="s">
        <v>335</v>
      </c>
      <c r="C18" s="46" t="s">
        <v>336</v>
      </c>
      <c r="D18" s="53" t="s">
        <v>11</v>
      </c>
      <c r="E18" s="180"/>
      <c r="F18" s="125"/>
      <c r="G18" s="125"/>
      <c r="H18" s="217"/>
      <c r="I18" s="217"/>
      <c r="J18" s="125"/>
      <c r="K18" s="125"/>
      <c r="L18" s="125"/>
      <c r="M18" s="217"/>
      <c r="N18" s="217"/>
      <c r="O18" s="125"/>
      <c r="P18" s="125"/>
      <c r="Q18" s="125"/>
      <c r="R18" s="217"/>
      <c r="S18" s="217"/>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c r="DA18" s="109"/>
    </row>
    <row r="19" spans="1:105" ht="43.5" customHeight="1" x14ac:dyDescent="0.2">
      <c r="A19" s="44" t="s">
        <v>337</v>
      </c>
      <c r="B19" s="55" t="s">
        <v>338</v>
      </c>
      <c r="C19" s="55" t="s">
        <v>339</v>
      </c>
      <c r="D19" s="53" t="s">
        <v>11</v>
      </c>
      <c r="E19" s="180"/>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c r="DA19" s="109"/>
    </row>
    <row r="20" spans="1:105" ht="43.5" customHeight="1" x14ac:dyDescent="0.2">
      <c r="A20" s="44" t="s">
        <v>340</v>
      </c>
      <c r="B20" s="55" t="s">
        <v>341</v>
      </c>
      <c r="C20" s="55" t="s">
        <v>342</v>
      </c>
      <c r="D20" s="53" t="s">
        <v>17</v>
      </c>
      <c r="E20" s="187"/>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c r="DA20" s="109"/>
    </row>
    <row r="21" spans="1:105" ht="43.5" customHeight="1" x14ac:dyDescent="0.2">
      <c r="A21" s="44" t="s">
        <v>343</v>
      </c>
      <c r="B21" s="55" t="s">
        <v>344</v>
      </c>
      <c r="C21" s="55" t="s">
        <v>345</v>
      </c>
      <c r="D21" s="53" t="s">
        <v>37</v>
      </c>
      <c r="E21" s="189"/>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9"/>
    </row>
    <row r="22" spans="1:105" ht="43.5" customHeight="1" x14ac:dyDescent="0.2">
      <c r="A22" s="44" t="s">
        <v>346</v>
      </c>
      <c r="B22" s="55" t="s">
        <v>347</v>
      </c>
      <c r="C22" s="55" t="s">
        <v>348</v>
      </c>
      <c r="D22" s="53" t="s">
        <v>11</v>
      </c>
      <c r="E22" s="180"/>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c r="DA22" s="109"/>
    </row>
    <row r="23" spans="1:105" ht="43.5" customHeight="1" x14ac:dyDescent="0.2">
      <c r="A23" s="44" t="s">
        <v>349</v>
      </c>
      <c r="B23" s="55" t="s">
        <v>350</v>
      </c>
      <c r="C23" s="55" t="s">
        <v>351</v>
      </c>
      <c r="D23" s="53" t="s">
        <v>11</v>
      </c>
      <c r="E23" s="180"/>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c r="DA23" s="109"/>
    </row>
    <row r="24" spans="1:105" ht="43.5" customHeight="1" x14ac:dyDescent="0.3">
      <c r="A24" s="38" t="s">
        <v>352</v>
      </c>
      <c r="B24" s="152"/>
      <c r="C24" s="108"/>
      <c r="D24" s="190"/>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109"/>
      <c r="CH24" s="109"/>
      <c r="CI24" s="109"/>
      <c r="CJ24" s="109"/>
      <c r="CK24" s="109"/>
      <c r="CL24" s="109"/>
      <c r="CM24" s="109"/>
      <c r="CN24" s="109"/>
      <c r="CO24" s="109"/>
      <c r="CP24" s="109"/>
      <c r="CQ24" s="109"/>
      <c r="CR24" s="109"/>
      <c r="CS24" s="109"/>
      <c r="CT24" s="109"/>
      <c r="CU24" s="109"/>
      <c r="CV24" s="109"/>
      <c r="CW24" s="109"/>
      <c r="CX24" s="109"/>
      <c r="CY24" s="109"/>
      <c r="CZ24" s="109"/>
      <c r="DA24" s="109"/>
    </row>
    <row r="25" spans="1:105" ht="43.5" customHeight="1" x14ac:dyDescent="0.2">
      <c r="A25" s="289" t="s">
        <v>353</v>
      </c>
      <c r="B25" s="289"/>
      <c r="C25" s="289"/>
      <c r="D25" s="289"/>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191"/>
      <c r="AU25" s="191"/>
      <c r="AV25" s="191"/>
      <c r="AW25" s="191"/>
      <c r="AX25" s="191"/>
      <c r="AY25" s="191"/>
      <c r="AZ25" s="191"/>
      <c r="BA25" s="191"/>
      <c r="BB25" s="191"/>
      <c r="BC25" s="191"/>
      <c r="BD25" s="191"/>
      <c r="BE25" s="191"/>
      <c r="BF25" s="191"/>
      <c r="BG25" s="191"/>
      <c r="BH25" s="191"/>
      <c r="BI25" s="191"/>
      <c r="BJ25" s="191"/>
      <c r="BK25" s="191"/>
      <c r="BL25" s="191"/>
      <c r="BM25" s="191"/>
      <c r="BN25" s="191"/>
      <c r="BO25" s="191"/>
      <c r="BP25" s="191"/>
      <c r="BQ25" s="191"/>
      <c r="BR25" s="191"/>
      <c r="BS25" s="191"/>
      <c r="BT25" s="191"/>
      <c r="BU25" s="191"/>
      <c r="BV25" s="191"/>
      <c r="BW25" s="191"/>
      <c r="BX25" s="191"/>
      <c r="BY25" s="191"/>
      <c r="BZ25" s="191"/>
      <c r="CA25" s="191"/>
      <c r="CB25" s="191"/>
      <c r="CC25" s="191"/>
      <c r="CD25" s="191"/>
      <c r="CE25" s="191"/>
      <c r="CF25" s="191"/>
      <c r="CG25" s="191"/>
      <c r="CH25" s="191"/>
      <c r="CI25" s="191"/>
      <c r="CJ25" s="191"/>
      <c r="CK25" s="191"/>
      <c r="CL25" s="191"/>
      <c r="CM25" s="191"/>
      <c r="CN25" s="191"/>
      <c r="CO25" s="191"/>
      <c r="CP25" s="191"/>
      <c r="CQ25" s="191"/>
      <c r="CR25" s="191"/>
      <c r="CS25" s="191"/>
      <c r="CT25" s="191"/>
      <c r="CU25" s="191"/>
      <c r="CV25" s="191"/>
      <c r="CW25" s="191"/>
      <c r="CX25" s="191"/>
      <c r="CY25" s="191"/>
      <c r="CZ25" s="191"/>
      <c r="DA25" s="191"/>
    </row>
    <row r="26" spans="1:105" ht="43.5" customHeight="1" x14ac:dyDescent="0.2">
      <c r="A26" s="270" t="s">
        <v>354</v>
      </c>
      <c r="B26" s="192"/>
      <c r="C26" s="176"/>
      <c r="D26" s="236"/>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191"/>
      <c r="AU26" s="191"/>
      <c r="AV26" s="191"/>
      <c r="AW26" s="191"/>
      <c r="AX26" s="191"/>
      <c r="AY26" s="191"/>
      <c r="AZ26" s="191"/>
      <c r="BA26" s="191"/>
      <c r="BB26" s="191"/>
      <c r="BC26" s="191"/>
      <c r="BD26" s="191"/>
      <c r="BE26" s="191"/>
      <c r="BF26" s="191"/>
      <c r="BG26" s="191"/>
      <c r="BH26" s="191"/>
      <c r="BI26" s="191"/>
      <c r="BJ26" s="191"/>
      <c r="BK26" s="191"/>
      <c r="BL26" s="191"/>
      <c r="BM26" s="191"/>
      <c r="BN26" s="191"/>
      <c r="BO26" s="191"/>
      <c r="BP26" s="191"/>
      <c r="BQ26" s="191"/>
      <c r="BR26" s="191"/>
      <c r="BS26" s="191"/>
      <c r="BT26" s="191"/>
      <c r="BU26" s="191"/>
      <c r="BV26" s="191"/>
      <c r="BW26" s="191"/>
      <c r="BX26" s="191"/>
      <c r="BY26" s="191"/>
      <c r="BZ26" s="191"/>
      <c r="CA26" s="191"/>
      <c r="CB26" s="191"/>
      <c r="CC26" s="191"/>
      <c r="CD26" s="191"/>
      <c r="CE26" s="191"/>
      <c r="CF26" s="191"/>
      <c r="CG26" s="191"/>
      <c r="CH26" s="191"/>
      <c r="CI26" s="191"/>
      <c r="CJ26" s="191"/>
      <c r="CK26" s="191"/>
      <c r="CL26" s="191"/>
      <c r="CM26" s="191"/>
      <c r="CN26" s="191"/>
      <c r="CO26" s="191"/>
      <c r="CP26" s="191"/>
      <c r="CQ26" s="191"/>
      <c r="CR26" s="191"/>
      <c r="CS26" s="191"/>
      <c r="CT26" s="191"/>
      <c r="CU26" s="191"/>
      <c r="CV26" s="191"/>
      <c r="CW26" s="191"/>
      <c r="CX26" s="191"/>
      <c r="CY26" s="191"/>
      <c r="CZ26" s="191"/>
      <c r="DA26" s="191"/>
    </row>
    <row r="27" spans="1:105" ht="43.5" customHeight="1" x14ac:dyDescent="0.25">
      <c r="A27" s="311" t="s">
        <v>355</v>
      </c>
      <c r="B27" s="192"/>
      <c r="C27" s="176"/>
      <c r="D27" s="236"/>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191"/>
      <c r="AU27" s="191"/>
      <c r="AV27" s="191"/>
      <c r="AW27" s="191"/>
      <c r="AX27" s="191"/>
      <c r="AY27" s="191"/>
      <c r="AZ27" s="191"/>
      <c r="BA27" s="191"/>
      <c r="BB27" s="191"/>
      <c r="BC27" s="191"/>
      <c r="BD27" s="191"/>
      <c r="BE27" s="191"/>
      <c r="BF27" s="191"/>
      <c r="BG27" s="191"/>
      <c r="BH27" s="191"/>
      <c r="BI27" s="191"/>
      <c r="BJ27" s="191"/>
      <c r="BK27" s="191"/>
      <c r="BL27" s="191"/>
      <c r="BM27" s="191"/>
      <c r="BN27" s="191"/>
      <c r="BO27" s="191"/>
      <c r="BP27" s="191"/>
      <c r="BQ27" s="191"/>
      <c r="BR27" s="191"/>
      <c r="BS27" s="191"/>
      <c r="BT27" s="191"/>
      <c r="BU27" s="191"/>
      <c r="BV27" s="191"/>
      <c r="BW27" s="191"/>
      <c r="BX27" s="191"/>
      <c r="BY27" s="191"/>
      <c r="BZ27" s="191"/>
      <c r="CA27" s="191"/>
      <c r="CB27" s="191"/>
      <c r="CC27" s="191"/>
      <c r="CD27" s="191"/>
      <c r="CE27" s="191"/>
      <c r="CF27" s="191"/>
      <c r="CG27" s="191"/>
      <c r="CH27" s="191"/>
      <c r="CI27" s="191"/>
      <c r="CJ27" s="191"/>
      <c r="CK27" s="191"/>
      <c r="CL27" s="191"/>
      <c r="CM27" s="191"/>
      <c r="CN27" s="191"/>
      <c r="CO27" s="191"/>
      <c r="CP27" s="191"/>
      <c r="CQ27" s="191"/>
      <c r="CR27" s="191"/>
      <c r="CS27" s="191"/>
      <c r="CT27" s="191"/>
      <c r="CU27" s="191"/>
      <c r="CV27" s="191"/>
      <c r="CW27" s="191"/>
      <c r="CX27" s="191"/>
      <c r="CY27" s="191"/>
      <c r="CZ27" s="191"/>
      <c r="DA27" s="191"/>
    </row>
    <row r="28" spans="1:105" ht="43.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c r="DA28" s="109"/>
    </row>
    <row r="29" spans="1:105" ht="43.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c r="DA29" s="109"/>
    </row>
    <row r="30" spans="1:105" ht="43.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c r="DA30" s="109"/>
    </row>
    <row r="31" spans="1:105" ht="43.5" customHeight="1"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c r="DA31" s="109"/>
    </row>
    <row r="32" spans="1:105" ht="43.5" customHeight="1"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c r="DA32" s="109"/>
    </row>
    <row r="33" spans="1:105" ht="43.5" customHeight="1"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c r="DA33" s="109"/>
    </row>
    <row r="34" spans="1:105" ht="43.5" customHeight="1"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c r="DA34" s="109"/>
    </row>
    <row r="35" spans="1:105" ht="43.5" customHeight="1"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c r="DA35" s="109"/>
    </row>
    <row r="36" spans="1:105" ht="43.5" customHeight="1"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c r="DA36" s="109"/>
    </row>
    <row r="37" spans="1:105" ht="43.5" customHeight="1" x14ac:dyDescent="0.2">
      <c r="A37" s="44"/>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c r="DA37" s="109"/>
    </row>
    <row r="38" spans="1:105" ht="43.5" customHeight="1"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c r="DA38" s="109"/>
    </row>
    <row r="39" spans="1:105" ht="43.5" customHeight="1"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c r="DA39" s="109"/>
    </row>
    <row r="40" spans="1:105" ht="43.5" customHeight="1"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c r="DA40" s="109"/>
    </row>
    <row r="41" spans="1:105" ht="43.5" customHeight="1"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c r="DA41" s="109"/>
    </row>
    <row r="42" spans="1:105" ht="43.5" customHeight="1"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c r="DA42" s="109"/>
    </row>
    <row r="43" spans="1:105" ht="43.5" customHeight="1"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c r="DA43" s="109"/>
    </row>
    <row r="44" spans="1:105" ht="43.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c r="DA44" s="109"/>
    </row>
    <row r="45" spans="1:105" ht="43.5" customHeight="1"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c r="DA45" s="109"/>
    </row>
    <row r="46" spans="1:105" ht="43.5" customHeight="1"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c r="DA46" s="109"/>
    </row>
    <row r="47" spans="1:105" ht="43.5" customHeight="1"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c r="DA47" s="109"/>
    </row>
    <row r="48" spans="1:105" ht="43.5" customHeight="1"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c r="DA48" s="109"/>
    </row>
    <row r="49" spans="1:105" ht="43.5" customHeight="1"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c r="DA49" s="109"/>
    </row>
    <row r="50" spans="1:105" ht="43.5" customHeight="1"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c r="DA50" s="109"/>
    </row>
    <row r="51" spans="1:105" ht="43.5" customHeight="1" thickBot="1" x14ac:dyDescent="0.25">
      <c r="A51" s="312" t="s">
        <v>391</v>
      </c>
      <c r="B51" s="313" t="s">
        <v>392</v>
      </c>
      <c r="C51" s="313" t="s">
        <v>393</v>
      </c>
      <c r="D51" s="314"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c r="DA51" s="109"/>
    </row>
    <row r="52" spans="1:105" ht="43.5" customHeight="1" x14ac:dyDescent="0.3">
      <c r="A52" s="211"/>
      <c r="B52" s="278" t="s">
        <v>107</v>
      </c>
      <c r="C52" s="108"/>
      <c r="D52" s="108"/>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c r="DA52" s="109"/>
    </row>
    <row r="53" spans="1:105" ht="43.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c r="DA53" s="109"/>
    </row>
    <row r="54" spans="1:105" ht="43.5" customHeight="1"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c r="DA54" s="109"/>
    </row>
    <row r="55" spans="1:105" ht="43.5" customHeight="1"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c r="DA55" s="109"/>
    </row>
    <row r="56" spans="1:105" ht="43.5" customHeight="1"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c r="DA56" s="109"/>
    </row>
    <row r="57" spans="1:105" ht="43.5" customHeight="1"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c r="DA57" s="109"/>
    </row>
    <row r="58" spans="1:105" ht="43.5" customHeight="1"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c r="DA58" s="109"/>
    </row>
    <row r="59" spans="1:105" ht="43.5" customHeight="1"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c r="DA59" s="109"/>
    </row>
    <row r="60" spans="1:105" ht="43.5" customHeight="1" x14ac:dyDescent="0.2">
      <c r="A60" s="275"/>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c r="DA60" s="109"/>
    </row>
    <row r="61" spans="1:105" ht="43.5" customHeight="1"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c r="DA61" s="109"/>
    </row>
    <row r="62" spans="1:105" ht="43.5" customHeight="1"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c r="DA62" s="109"/>
    </row>
    <row r="63" spans="1:105" ht="43.5" customHeight="1"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c r="DA63" s="109"/>
    </row>
    <row r="64" spans="1:105" ht="43.5" customHeight="1"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c r="DA64" s="109"/>
    </row>
    <row r="65" spans="1:105" ht="43.5" customHeight="1"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c r="DA65" s="109"/>
    </row>
    <row r="66" spans="1:105" ht="43.5" customHeight="1"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c r="DA66" s="109"/>
    </row>
    <row r="67" spans="1:105" ht="43.5" customHeight="1" x14ac:dyDescent="0.3">
      <c r="A67" s="211"/>
      <c r="B67" s="278" t="s">
        <v>111</v>
      </c>
      <c r="C67" s="108"/>
      <c r="D67" s="108"/>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109"/>
    </row>
    <row r="68" spans="1:105" ht="43.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c r="DA68" s="109"/>
    </row>
    <row r="69" spans="1:105" ht="43.5" customHeight="1"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c r="DA69" s="109"/>
    </row>
    <row r="70" spans="1:105" ht="43.5" customHeight="1"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c r="DA70" s="109"/>
    </row>
    <row r="71" spans="1:105" ht="43.5" customHeight="1"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c r="DA71" s="109"/>
    </row>
    <row r="72" spans="1:105" ht="43.5" customHeight="1"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c r="DA72" s="109"/>
    </row>
    <row r="73" spans="1:105" ht="43.5" customHeight="1"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c r="DA73" s="109"/>
    </row>
    <row r="74" spans="1:105" ht="43.5" customHeight="1"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c r="DA74" s="109"/>
    </row>
    <row r="75" spans="1:105" ht="43.5" hidden="1" customHeight="1" x14ac:dyDescent="0.2">
      <c r="A75" s="109"/>
      <c r="B75" s="109"/>
      <c r="C75" s="108"/>
      <c r="D75" s="108"/>
      <c r="E75" s="109"/>
      <c r="F75" s="109"/>
      <c r="G75" s="109"/>
      <c r="H75" s="109"/>
      <c r="I75" s="109"/>
      <c r="J75" s="109"/>
      <c r="K75" s="109"/>
      <c r="L75" s="109"/>
      <c r="M75" s="109"/>
      <c r="N75" s="109"/>
      <c r="O75" s="109"/>
      <c r="P75" s="109"/>
      <c r="Q75" s="109"/>
      <c r="R75" s="109"/>
      <c r="S75" s="109"/>
      <c r="T75" s="109"/>
      <c r="U75" s="109"/>
      <c r="V75" s="109"/>
      <c r="W75" s="109"/>
      <c r="X75" s="109"/>
      <c r="Y75" s="109"/>
      <c r="Z75" s="109"/>
      <c r="AA75" s="109"/>
      <c r="AB75" s="109"/>
      <c r="AC75" s="109"/>
      <c r="AD75" s="109"/>
      <c r="AE75" s="109"/>
      <c r="AF75" s="109"/>
      <c r="AG75" s="109"/>
      <c r="AH75" s="109"/>
      <c r="AI75" s="109"/>
      <c r="AJ75" s="109"/>
      <c r="AK75" s="109"/>
      <c r="AL75" s="109"/>
      <c r="AM75" s="109"/>
      <c r="AN75" s="109"/>
      <c r="AO75" s="109"/>
      <c r="AP75" s="109"/>
      <c r="AQ75" s="109"/>
      <c r="AR75" s="109"/>
      <c r="AS75" s="109"/>
      <c r="AT75" s="109"/>
      <c r="AU75" s="109"/>
      <c r="AV75" s="109"/>
      <c r="AW75" s="109"/>
      <c r="AX75" s="109"/>
      <c r="AY75" s="109"/>
      <c r="AZ75" s="109"/>
      <c r="BA75" s="109"/>
      <c r="BB75" s="109"/>
      <c r="BC75" s="109"/>
      <c r="BD75" s="109"/>
      <c r="BE75" s="109"/>
      <c r="BF75" s="109"/>
      <c r="BG75" s="109"/>
      <c r="BH75" s="109"/>
      <c r="BI75" s="109"/>
      <c r="BJ75" s="109"/>
      <c r="BK75" s="109"/>
      <c r="BL75" s="109"/>
      <c r="BM75" s="109"/>
      <c r="BN75" s="109"/>
      <c r="BO75" s="109"/>
      <c r="BP75" s="109"/>
      <c r="BQ75" s="109"/>
      <c r="BR75" s="109"/>
      <c r="BS75" s="109"/>
      <c r="BT75" s="109"/>
      <c r="BU75" s="109"/>
      <c r="BV75" s="109"/>
      <c r="BW75" s="109"/>
      <c r="BX75" s="109"/>
      <c r="BY75" s="109"/>
      <c r="BZ75" s="109"/>
      <c r="CA75" s="109"/>
      <c r="CB75" s="109"/>
      <c r="CC75" s="109"/>
      <c r="CD75" s="109"/>
      <c r="CE75" s="109"/>
      <c r="CF75" s="109"/>
      <c r="CG75" s="109"/>
      <c r="CH75" s="109"/>
      <c r="CI75" s="109"/>
      <c r="CJ75" s="109"/>
      <c r="CK75" s="109"/>
      <c r="CL75" s="109"/>
      <c r="CM75" s="109"/>
      <c r="CN75" s="109"/>
      <c r="CO75" s="109"/>
      <c r="CP75" s="109"/>
      <c r="CQ75" s="109"/>
      <c r="CR75" s="109"/>
      <c r="CS75" s="109"/>
      <c r="CT75" s="109"/>
      <c r="CU75" s="109"/>
      <c r="CV75" s="109"/>
      <c r="CW75" s="109"/>
      <c r="CX75" s="109"/>
      <c r="CY75" s="109"/>
      <c r="CZ75" s="109"/>
      <c r="DA75" s="109"/>
    </row>
    <row r="76" spans="1:105" ht="43.5" hidden="1" customHeight="1" x14ac:dyDescent="0.3">
      <c r="A76" s="223"/>
      <c r="B76" s="224"/>
      <c r="C76" s="225"/>
      <c r="D76" s="225"/>
      <c r="E76" s="224"/>
      <c r="F76" s="224"/>
      <c r="G76" s="224"/>
      <c r="H76" s="224"/>
      <c r="I76" s="224"/>
      <c r="J76" s="224"/>
      <c r="K76" s="224"/>
      <c r="L76" s="224"/>
      <c r="M76" s="224"/>
      <c r="N76" s="224"/>
      <c r="O76" s="224"/>
      <c r="P76" s="224"/>
      <c r="Q76" s="224"/>
      <c r="R76" s="224"/>
      <c r="S76" s="224"/>
      <c r="T76" s="224"/>
      <c r="U76" s="224"/>
      <c r="V76" s="224"/>
      <c r="W76" s="224"/>
      <c r="X76" s="224"/>
      <c r="Y76" s="224"/>
      <c r="Z76" s="224"/>
      <c r="AA76" s="224"/>
      <c r="AB76" s="224"/>
      <c r="AC76" s="224"/>
      <c r="AD76" s="224"/>
      <c r="AE76" s="224"/>
      <c r="AF76" s="224"/>
      <c r="AG76" s="224"/>
      <c r="AH76" s="224"/>
      <c r="AI76" s="224"/>
      <c r="AJ76" s="224"/>
      <c r="AK76" s="224"/>
      <c r="AL76" s="224"/>
      <c r="AM76" s="224"/>
      <c r="AN76" s="224"/>
      <c r="AO76" s="224"/>
      <c r="AP76" s="224"/>
      <c r="AQ76" s="224"/>
      <c r="AR76" s="224"/>
      <c r="AS76" s="224"/>
      <c r="AT76" s="224"/>
      <c r="AU76" s="224"/>
      <c r="AV76" s="224"/>
      <c r="AW76" s="224"/>
      <c r="AX76" s="224"/>
      <c r="AY76" s="224"/>
      <c r="AZ76" s="224"/>
      <c r="BA76" s="224"/>
      <c r="BB76" s="224"/>
      <c r="BC76" s="224"/>
      <c r="BD76" s="224"/>
      <c r="BE76" s="224"/>
      <c r="BF76" s="224"/>
      <c r="BG76" s="224"/>
      <c r="BH76" s="224"/>
      <c r="BI76" s="224"/>
      <c r="BJ76" s="224"/>
      <c r="BK76" s="224"/>
      <c r="BL76" s="224"/>
      <c r="BM76" s="224"/>
      <c r="BN76" s="224"/>
      <c r="BO76" s="224"/>
      <c r="BP76" s="224"/>
      <c r="BQ76" s="224"/>
      <c r="BR76" s="224"/>
      <c r="BS76" s="224"/>
      <c r="BT76" s="224"/>
      <c r="BU76" s="224"/>
      <c r="BV76" s="224"/>
      <c r="BW76" s="224"/>
      <c r="BX76" s="224"/>
      <c r="BY76" s="224"/>
      <c r="BZ76" s="224"/>
      <c r="CA76" s="224"/>
      <c r="CB76" s="224"/>
      <c r="CC76" s="224"/>
      <c r="CD76" s="224"/>
      <c r="CE76" s="224"/>
      <c r="CF76" s="224"/>
      <c r="CG76" s="224"/>
      <c r="CH76" s="224"/>
      <c r="CI76" s="224"/>
      <c r="CJ76" s="224"/>
      <c r="CK76" s="224"/>
      <c r="CL76" s="224"/>
      <c r="CM76" s="224"/>
      <c r="CN76" s="224"/>
      <c r="CO76" s="224"/>
      <c r="CP76" s="224"/>
      <c r="CQ76" s="224"/>
      <c r="CR76" s="224"/>
      <c r="CS76" s="224"/>
      <c r="CT76" s="224"/>
      <c r="CU76" s="224"/>
      <c r="CV76" s="224"/>
      <c r="CW76" s="224"/>
      <c r="CX76" s="224"/>
      <c r="CY76" s="224"/>
      <c r="CZ76" s="224"/>
      <c r="DA76" s="224"/>
    </row>
    <row r="77" spans="1:105" ht="43.5" hidden="1" customHeight="1" x14ac:dyDescent="0.2">
      <c r="A77" s="109"/>
      <c r="B77" s="109"/>
      <c r="C77" s="108"/>
      <c r="D77" s="108"/>
      <c r="E77" s="109"/>
      <c r="F77" s="109"/>
      <c r="G77" s="109"/>
      <c r="H77" s="109"/>
      <c r="I77" s="109"/>
      <c r="J77" s="109"/>
      <c r="K77" s="109"/>
      <c r="L77" s="109"/>
      <c r="M77" s="109"/>
      <c r="N77" s="109"/>
      <c r="O77" s="109"/>
      <c r="P77" s="109"/>
      <c r="Q77" s="109"/>
      <c r="R77" s="109"/>
      <c r="S77" s="109"/>
      <c r="T77" s="109"/>
      <c r="U77" s="109"/>
      <c r="V77" s="109"/>
      <c r="W77" s="109"/>
      <c r="X77" s="109"/>
      <c r="Y77" s="109"/>
      <c r="Z77" s="109"/>
      <c r="AA77" s="109"/>
      <c r="AB77" s="109"/>
      <c r="AC77" s="109"/>
      <c r="AD77" s="109"/>
      <c r="AE77" s="109"/>
      <c r="AF77" s="109"/>
      <c r="AG77" s="109"/>
      <c r="AH77" s="109"/>
      <c r="AI77" s="109"/>
      <c r="AJ77" s="109"/>
      <c r="AK77" s="109"/>
      <c r="AL77" s="109"/>
      <c r="AM77" s="109"/>
      <c r="AN77" s="109"/>
      <c r="AO77" s="109"/>
      <c r="AP77" s="109"/>
      <c r="AQ77" s="109"/>
      <c r="AR77" s="109"/>
      <c r="AS77" s="109"/>
      <c r="AT77" s="109"/>
      <c r="AU77" s="109"/>
      <c r="AV77" s="109"/>
      <c r="AW77" s="109"/>
      <c r="AX77" s="109"/>
      <c r="AY77" s="109"/>
      <c r="AZ77" s="109"/>
      <c r="BA77" s="109"/>
      <c r="BB77" s="109"/>
      <c r="BC77" s="109"/>
      <c r="BD77" s="109"/>
      <c r="BE77" s="109"/>
      <c r="BF77" s="109"/>
      <c r="BG77" s="109"/>
      <c r="BH77" s="109"/>
      <c r="BI77" s="109"/>
      <c r="BJ77" s="109"/>
      <c r="BK77" s="109"/>
      <c r="BL77" s="109"/>
      <c r="BM77" s="109"/>
      <c r="BN77" s="109"/>
      <c r="BO77" s="109"/>
      <c r="BP77" s="109"/>
      <c r="BQ77" s="109"/>
      <c r="BR77" s="109"/>
      <c r="BS77" s="109"/>
      <c r="BT77" s="109"/>
      <c r="BU77" s="109"/>
      <c r="BV77" s="109"/>
      <c r="BW77" s="109"/>
      <c r="BX77" s="109"/>
      <c r="BY77" s="109"/>
      <c r="BZ77" s="109"/>
      <c r="CA77" s="109"/>
      <c r="CB77" s="109"/>
      <c r="CC77" s="109"/>
      <c r="CD77" s="109"/>
      <c r="CE77" s="109"/>
      <c r="CF77" s="109"/>
      <c r="CG77" s="109"/>
      <c r="CH77" s="109"/>
      <c r="CI77" s="109"/>
      <c r="CJ77" s="109"/>
      <c r="CK77" s="109"/>
      <c r="CL77" s="109"/>
      <c r="CM77" s="109"/>
      <c r="CN77" s="109"/>
      <c r="CO77" s="109"/>
      <c r="CP77" s="109"/>
      <c r="CQ77" s="109"/>
      <c r="CR77" s="109"/>
      <c r="CS77" s="109"/>
      <c r="CT77" s="109"/>
      <c r="CU77" s="109"/>
      <c r="CV77" s="109"/>
      <c r="CW77" s="109"/>
      <c r="CX77" s="109"/>
      <c r="CY77" s="109"/>
      <c r="CZ77" s="109"/>
      <c r="DA77" s="109"/>
    </row>
    <row r="78" spans="1:105" ht="43.5" hidden="1" customHeight="1" x14ac:dyDescent="0.2">
      <c r="A78" s="109"/>
      <c r="B78" s="109"/>
      <c r="C78" s="108"/>
      <c r="D78" s="108"/>
      <c r="E78" s="109"/>
      <c r="F78" s="109"/>
      <c r="G78" s="109"/>
      <c r="H78" s="109"/>
      <c r="I78" s="109"/>
      <c r="J78" s="109"/>
      <c r="K78" s="109"/>
      <c r="L78" s="109"/>
      <c r="M78" s="109"/>
      <c r="N78" s="109"/>
      <c r="O78" s="109"/>
      <c r="P78" s="109"/>
      <c r="Q78" s="109"/>
      <c r="R78" s="109"/>
      <c r="S78" s="109"/>
      <c r="T78" s="109"/>
      <c r="U78" s="109"/>
      <c r="V78" s="109"/>
      <c r="W78" s="109"/>
      <c r="X78" s="109"/>
      <c r="Y78" s="109"/>
      <c r="Z78" s="109"/>
      <c r="AA78" s="109"/>
      <c r="AB78" s="109"/>
      <c r="AC78" s="109"/>
      <c r="AD78" s="109"/>
      <c r="AE78" s="109"/>
      <c r="AF78" s="109"/>
      <c r="AG78" s="109"/>
      <c r="AH78" s="109"/>
      <c r="AI78" s="109"/>
      <c r="AJ78" s="109"/>
      <c r="AK78" s="109"/>
      <c r="AL78" s="109"/>
      <c r="AM78" s="109"/>
      <c r="AN78" s="109"/>
      <c r="AO78" s="109"/>
      <c r="AP78" s="109"/>
      <c r="AQ78" s="109"/>
      <c r="AR78" s="109"/>
      <c r="AS78" s="109"/>
      <c r="AT78" s="109"/>
      <c r="AU78" s="109"/>
      <c r="AV78" s="109"/>
      <c r="AW78" s="109"/>
      <c r="AX78" s="109"/>
      <c r="AY78" s="109"/>
      <c r="AZ78" s="109"/>
      <c r="BA78" s="109"/>
      <c r="BB78" s="109"/>
      <c r="BC78" s="109"/>
      <c r="BD78" s="109"/>
      <c r="BE78" s="109"/>
      <c r="BF78" s="109"/>
      <c r="BG78" s="109"/>
      <c r="BH78" s="109"/>
      <c r="BI78" s="109"/>
      <c r="BJ78" s="109"/>
      <c r="BK78" s="109"/>
      <c r="BL78" s="109"/>
      <c r="BM78" s="109"/>
      <c r="BN78" s="109"/>
      <c r="BO78" s="109"/>
      <c r="BP78" s="109"/>
      <c r="BQ78" s="109"/>
      <c r="BR78" s="109"/>
      <c r="BS78" s="109"/>
      <c r="BT78" s="109"/>
      <c r="BU78" s="109"/>
      <c r="BV78" s="109"/>
      <c r="BW78" s="109"/>
      <c r="BX78" s="109"/>
      <c r="BY78" s="109"/>
      <c r="BZ78" s="109"/>
      <c r="CA78" s="109"/>
      <c r="CB78" s="109"/>
      <c r="CC78" s="109"/>
      <c r="CD78" s="109"/>
      <c r="CE78" s="109"/>
      <c r="CF78" s="109"/>
      <c r="CG78" s="109"/>
      <c r="CH78" s="109"/>
      <c r="CI78" s="109"/>
      <c r="CJ78" s="109"/>
      <c r="CK78" s="109"/>
      <c r="CL78" s="109"/>
      <c r="CM78" s="109"/>
      <c r="CN78" s="109"/>
      <c r="CO78" s="109"/>
      <c r="CP78" s="109"/>
      <c r="CQ78" s="109"/>
      <c r="CR78" s="109"/>
      <c r="CS78" s="109"/>
      <c r="CT78" s="109"/>
      <c r="CU78" s="109"/>
      <c r="CV78" s="109"/>
      <c r="CW78" s="109"/>
      <c r="CX78" s="109"/>
      <c r="CY78" s="109"/>
      <c r="CZ78" s="109"/>
      <c r="DA78" s="109"/>
    </row>
    <row r="79" spans="1:105" ht="43.5" hidden="1" customHeight="1" x14ac:dyDescent="0.2">
      <c r="A79" s="109"/>
      <c r="B79" s="109"/>
      <c r="C79" s="108"/>
      <c r="D79" s="108"/>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09"/>
      <c r="AM79" s="109"/>
      <c r="AN79" s="109"/>
      <c r="AO79" s="109"/>
      <c r="AP79" s="109"/>
      <c r="AQ79" s="109"/>
      <c r="AR79" s="109"/>
      <c r="AS79" s="109"/>
      <c r="AT79" s="109"/>
      <c r="AU79" s="109"/>
      <c r="AV79" s="109"/>
      <c r="AW79" s="109"/>
      <c r="AX79" s="109"/>
      <c r="AY79" s="109"/>
      <c r="AZ79" s="109"/>
      <c r="BA79" s="109"/>
      <c r="BB79" s="109"/>
      <c r="BC79" s="109"/>
      <c r="BD79" s="109"/>
      <c r="BE79" s="109"/>
      <c r="BF79" s="109"/>
      <c r="BG79" s="109"/>
      <c r="BH79" s="109"/>
      <c r="BI79" s="109"/>
      <c r="BJ79" s="109"/>
      <c r="BK79" s="109"/>
      <c r="BL79" s="109"/>
      <c r="BM79" s="109"/>
      <c r="BN79" s="109"/>
      <c r="BO79" s="109"/>
      <c r="BP79" s="109"/>
      <c r="BQ79" s="109"/>
      <c r="BR79" s="109"/>
      <c r="BS79" s="109"/>
      <c r="BT79" s="109"/>
      <c r="BU79" s="109"/>
      <c r="BV79" s="109"/>
      <c r="BW79" s="109"/>
      <c r="BX79" s="109"/>
      <c r="BY79" s="109"/>
      <c r="BZ79" s="109"/>
      <c r="CA79" s="109"/>
      <c r="CB79" s="109"/>
      <c r="CC79" s="109"/>
      <c r="CD79" s="109"/>
      <c r="CE79" s="109"/>
      <c r="CF79" s="109"/>
      <c r="CG79" s="109"/>
      <c r="CH79" s="109"/>
      <c r="CI79" s="109"/>
      <c r="CJ79" s="109"/>
      <c r="CK79" s="109"/>
      <c r="CL79" s="109"/>
      <c r="CM79" s="109"/>
      <c r="CN79" s="109"/>
      <c r="CO79" s="109"/>
      <c r="CP79" s="109"/>
      <c r="CQ79" s="109"/>
      <c r="CR79" s="109"/>
      <c r="CS79" s="109"/>
      <c r="CT79" s="109"/>
      <c r="CU79" s="109"/>
      <c r="CV79" s="109"/>
      <c r="CW79" s="109"/>
      <c r="CX79" s="109"/>
      <c r="CY79" s="109"/>
      <c r="CZ79" s="109"/>
      <c r="DA79" s="109"/>
    </row>
    <row r="80" spans="1:105" ht="43.5" hidden="1" customHeight="1" x14ac:dyDescent="0.2">
      <c r="A80" s="109"/>
      <c r="B80" s="109"/>
      <c r="C80" s="108"/>
      <c r="D80" s="108"/>
      <c r="E80" s="109"/>
      <c r="F80" s="109"/>
      <c r="G80" s="109"/>
      <c r="H80" s="109"/>
      <c r="I80" s="109"/>
      <c r="J80" s="109"/>
      <c r="K80" s="109"/>
      <c r="L80" s="109"/>
      <c r="M80" s="109"/>
      <c r="N80" s="109"/>
      <c r="O80" s="109"/>
      <c r="P80" s="109"/>
      <c r="Q80" s="109"/>
      <c r="R80" s="109"/>
      <c r="S80" s="109"/>
      <c r="T80" s="109"/>
      <c r="U80" s="109"/>
      <c r="V80" s="109"/>
      <c r="W80" s="109"/>
      <c r="X80" s="109"/>
      <c r="Y80" s="109"/>
      <c r="Z80" s="109"/>
      <c r="AA80" s="109"/>
      <c r="AB80" s="109"/>
      <c r="AC80" s="109"/>
      <c r="AD80" s="109"/>
      <c r="AE80" s="109"/>
      <c r="AF80" s="109"/>
      <c r="AG80" s="109"/>
      <c r="AH80" s="109"/>
      <c r="AI80" s="109"/>
      <c r="AJ80" s="109"/>
      <c r="AK80" s="109"/>
      <c r="AL80" s="109"/>
      <c r="AM80" s="109"/>
      <c r="AN80" s="109"/>
      <c r="AO80" s="109"/>
      <c r="AP80" s="109"/>
      <c r="AQ80" s="109"/>
      <c r="AR80" s="109"/>
      <c r="AS80" s="109"/>
      <c r="AT80" s="109"/>
      <c r="AU80" s="109"/>
      <c r="AV80" s="109"/>
      <c r="AW80" s="109"/>
      <c r="AX80" s="109"/>
      <c r="AY80" s="109"/>
      <c r="AZ80" s="109"/>
      <c r="BA80" s="109"/>
      <c r="BB80" s="109"/>
      <c r="BC80" s="109"/>
      <c r="BD80" s="109"/>
      <c r="BE80" s="109"/>
      <c r="BF80" s="109"/>
      <c r="BG80" s="109"/>
      <c r="BH80" s="109"/>
      <c r="BI80" s="109"/>
      <c r="BJ80" s="109"/>
      <c r="BK80" s="109"/>
      <c r="BL80" s="109"/>
      <c r="BM80" s="109"/>
      <c r="BN80" s="109"/>
      <c r="BO80" s="109"/>
      <c r="BP80" s="109"/>
      <c r="BQ80" s="109"/>
      <c r="BR80" s="109"/>
      <c r="BS80" s="109"/>
      <c r="BT80" s="109"/>
      <c r="BU80" s="109"/>
      <c r="BV80" s="109"/>
      <c r="BW80" s="109"/>
      <c r="BX80" s="109"/>
      <c r="BY80" s="109"/>
      <c r="BZ80" s="109"/>
      <c r="CA80" s="109"/>
      <c r="CB80" s="109"/>
      <c r="CC80" s="109"/>
      <c r="CD80" s="109"/>
      <c r="CE80" s="109"/>
      <c r="CF80" s="109"/>
      <c r="CG80" s="109"/>
      <c r="CH80" s="109"/>
      <c r="CI80" s="109"/>
      <c r="CJ80" s="109"/>
      <c r="CK80" s="109"/>
      <c r="CL80" s="109"/>
      <c r="CM80" s="109"/>
      <c r="CN80" s="109"/>
      <c r="CO80" s="109"/>
      <c r="CP80" s="109"/>
      <c r="CQ80" s="109"/>
      <c r="CR80" s="109"/>
      <c r="CS80" s="109"/>
      <c r="CT80" s="109"/>
      <c r="CU80" s="109"/>
      <c r="CV80" s="109"/>
      <c r="CW80" s="109"/>
      <c r="CX80" s="109"/>
      <c r="CY80" s="109"/>
      <c r="CZ80" s="109"/>
      <c r="DA80" s="109"/>
    </row>
    <row r="81" spans="1:105" ht="43.5" hidden="1" customHeight="1" x14ac:dyDescent="0.2">
      <c r="A81" s="109"/>
      <c r="B81" s="109"/>
      <c r="C81" s="108"/>
      <c r="D81" s="108"/>
      <c r="E81" s="109"/>
      <c r="F81" s="109"/>
      <c r="G81" s="109"/>
      <c r="H81" s="109"/>
      <c r="I81" s="109"/>
      <c r="J81" s="109"/>
      <c r="K81" s="109"/>
      <c r="L81" s="109"/>
      <c r="M81" s="109"/>
      <c r="N81" s="109"/>
      <c r="O81" s="109"/>
      <c r="P81" s="109"/>
      <c r="Q81" s="109"/>
      <c r="R81" s="109"/>
      <c r="S81" s="109"/>
      <c r="T81" s="109"/>
      <c r="U81" s="109"/>
      <c r="V81" s="109"/>
      <c r="W81" s="109"/>
      <c r="X81" s="109"/>
      <c r="Y81" s="109"/>
      <c r="Z81" s="109"/>
      <c r="AA81" s="109"/>
      <c r="AB81" s="109"/>
      <c r="AC81" s="109"/>
      <c r="AD81" s="109"/>
      <c r="AE81" s="109"/>
      <c r="AF81" s="109"/>
      <c r="AG81" s="109"/>
      <c r="AH81" s="109"/>
      <c r="AI81" s="109"/>
      <c r="AJ81" s="109"/>
      <c r="AK81" s="109"/>
      <c r="AL81" s="109"/>
      <c r="AM81" s="109"/>
      <c r="AN81" s="109"/>
      <c r="AO81" s="109"/>
      <c r="AP81" s="109"/>
      <c r="AQ81" s="109"/>
      <c r="AR81" s="109"/>
      <c r="AS81" s="109"/>
      <c r="AT81" s="109"/>
      <c r="AU81" s="109"/>
      <c r="AV81" s="109"/>
      <c r="AW81" s="109"/>
      <c r="AX81" s="109"/>
      <c r="AY81" s="109"/>
      <c r="AZ81" s="109"/>
      <c r="BA81" s="109"/>
      <c r="BB81" s="109"/>
      <c r="BC81" s="109"/>
      <c r="BD81" s="109"/>
      <c r="BE81" s="109"/>
      <c r="BF81" s="109"/>
      <c r="BG81" s="109"/>
      <c r="BH81" s="109"/>
      <c r="BI81" s="109"/>
      <c r="BJ81" s="109"/>
      <c r="BK81" s="109"/>
      <c r="BL81" s="109"/>
      <c r="BM81" s="109"/>
      <c r="BN81" s="109"/>
      <c r="BO81" s="109"/>
      <c r="BP81" s="109"/>
      <c r="BQ81" s="109"/>
      <c r="BR81" s="109"/>
      <c r="BS81" s="109"/>
      <c r="BT81" s="109"/>
      <c r="BU81" s="109"/>
      <c r="BV81" s="109"/>
      <c r="BW81" s="109"/>
      <c r="BX81" s="109"/>
      <c r="BY81" s="109"/>
      <c r="BZ81" s="109"/>
      <c r="CA81" s="109"/>
      <c r="CB81" s="109"/>
      <c r="CC81" s="109"/>
      <c r="CD81" s="109"/>
      <c r="CE81" s="109"/>
      <c r="CF81" s="109"/>
      <c r="CG81" s="109"/>
      <c r="CH81" s="109"/>
      <c r="CI81" s="109"/>
      <c r="CJ81" s="109"/>
      <c r="CK81" s="109"/>
      <c r="CL81" s="109"/>
      <c r="CM81" s="109"/>
      <c r="CN81" s="109"/>
      <c r="CO81" s="109"/>
      <c r="CP81" s="109"/>
      <c r="CQ81" s="109"/>
      <c r="CR81" s="109"/>
      <c r="CS81" s="109"/>
      <c r="CT81" s="109"/>
      <c r="CU81" s="109"/>
      <c r="CV81" s="109"/>
      <c r="CW81" s="109"/>
      <c r="CX81" s="109"/>
      <c r="CY81" s="109"/>
      <c r="CZ81" s="109"/>
      <c r="DA81" s="109"/>
    </row>
    <row r="82" spans="1:105" ht="43.5" hidden="1" customHeight="1" x14ac:dyDescent="0.2">
      <c r="A82" s="109"/>
      <c r="B82" s="109"/>
      <c r="C82" s="108"/>
      <c r="D82" s="108"/>
      <c r="E82" s="109"/>
      <c r="F82" s="109"/>
      <c r="G82" s="109"/>
      <c r="H82" s="109"/>
      <c r="I82" s="109"/>
      <c r="J82" s="109"/>
      <c r="K82" s="109"/>
      <c r="L82" s="109"/>
      <c r="M82" s="109"/>
      <c r="N82" s="109"/>
      <c r="O82" s="109"/>
      <c r="P82" s="109"/>
      <c r="Q82" s="109"/>
      <c r="R82" s="109"/>
      <c r="S82" s="109"/>
      <c r="T82" s="109"/>
      <c r="U82" s="109"/>
      <c r="V82" s="109"/>
      <c r="W82" s="109"/>
      <c r="X82" s="109"/>
      <c r="Y82" s="109"/>
      <c r="Z82" s="109"/>
      <c r="AA82" s="109"/>
      <c r="AB82" s="109"/>
      <c r="AC82" s="109"/>
      <c r="AD82" s="109"/>
      <c r="AE82" s="109"/>
      <c r="AF82" s="109"/>
      <c r="AG82" s="109"/>
      <c r="AH82" s="109"/>
      <c r="AI82" s="109"/>
      <c r="AJ82" s="109"/>
      <c r="AK82" s="109"/>
      <c r="AL82" s="109"/>
      <c r="AM82" s="109"/>
      <c r="AN82" s="109"/>
      <c r="AO82" s="109"/>
      <c r="AP82" s="109"/>
      <c r="AQ82" s="109"/>
      <c r="AR82" s="109"/>
      <c r="AS82" s="109"/>
      <c r="AT82" s="109"/>
      <c r="AU82" s="109"/>
      <c r="AV82" s="109"/>
      <c r="AW82" s="109"/>
      <c r="AX82" s="109"/>
      <c r="AY82" s="109"/>
      <c r="AZ82" s="109"/>
      <c r="BA82" s="109"/>
      <c r="BB82" s="109"/>
      <c r="BC82" s="109"/>
      <c r="BD82" s="109"/>
      <c r="BE82" s="109"/>
      <c r="BF82" s="109"/>
      <c r="BG82" s="109"/>
      <c r="BH82" s="109"/>
      <c r="BI82" s="109"/>
      <c r="BJ82" s="109"/>
      <c r="BK82" s="109"/>
      <c r="BL82" s="109"/>
      <c r="BM82" s="109"/>
      <c r="BN82" s="109"/>
      <c r="BO82" s="109"/>
      <c r="BP82" s="109"/>
      <c r="BQ82" s="109"/>
      <c r="BR82" s="109"/>
      <c r="BS82" s="109"/>
      <c r="BT82" s="109"/>
      <c r="BU82" s="109"/>
      <c r="BV82" s="109"/>
      <c r="BW82" s="109"/>
      <c r="BX82" s="109"/>
      <c r="BY82" s="109"/>
      <c r="BZ82" s="109"/>
      <c r="CA82" s="109"/>
      <c r="CB82" s="109"/>
      <c r="CC82" s="109"/>
      <c r="CD82" s="109"/>
      <c r="CE82" s="109"/>
      <c r="CF82" s="109"/>
      <c r="CG82" s="109"/>
      <c r="CH82" s="109"/>
      <c r="CI82" s="109"/>
      <c r="CJ82" s="109"/>
      <c r="CK82" s="109"/>
      <c r="CL82" s="109"/>
      <c r="CM82" s="109"/>
      <c r="CN82" s="109"/>
      <c r="CO82" s="109"/>
      <c r="CP82" s="109"/>
      <c r="CQ82" s="109"/>
      <c r="CR82" s="109"/>
      <c r="CS82" s="109"/>
      <c r="CT82" s="109"/>
      <c r="CU82" s="109"/>
      <c r="CV82" s="109"/>
      <c r="CW82" s="109"/>
      <c r="CX82" s="109"/>
      <c r="CY82" s="109"/>
      <c r="CZ82" s="109"/>
      <c r="DA82" s="109"/>
    </row>
    <row r="83" spans="1:105" ht="43.5" hidden="1" customHeight="1" x14ac:dyDescent="0.2">
      <c r="A83" s="109"/>
      <c r="B83" s="109"/>
      <c r="C83" s="108"/>
      <c r="D83" s="108"/>
      <c r="E83" s="109"/>
      <c r="F83" s="109"/>
      <c r="G83" s="109"/>
      <c r="H83" s="109"/>
      <c r="I83" s="109"/>
      <c r="J83" s="109"/>
      <c r="K83" s="109"/>
      <c r="L83" s="109"/>
      <c r="M83" s="109"/>
      <c r="N83" s="109"/>
      <c r="O83" s="109"/>
      <c r="P83" s="109"/>
      <c r="Q83" s="109"/>
      <c r="R83" s="109"/>
      <c r="S83" s="109"/>
      <c r="T83" s="109"/>
      <c r="U83" s="109"/>
      <c r="V83" s="109"/>
      <c r="W83" s="109"/>
      <c r="X83" s="109"/>
      <c r="Y83" s="109"/>
      <c r="Z83" s="109"/>
      <c r="AA83" s="109"/>
      <c r="AB83" s="109"/>
      <c r="AC83" s="109"/>
      <c r="AD83" s="109"/>
      <c r="AE83" s="109"/>
      <c r="AF83" s="109"/>
      <c r="AG83" s="109"/>
      <c r="AH83" s="109"/>
      <c r="AI83" s="109"/>
      <c r="AJ83" s="109"/>
      <c r="AK83" s="109"/>
      <c r="AL83" s="109"/>
      <c r="AM83" s="109"/>
      <c r="AN83" s="109"/>
      <c r="AO83" s="109"/>
      <c r="AP83" s="109"/>
      <c r="AQ83" s="109"/>
      <c r="AR83" s="109"/>
      <c r="AS83" s="109"/>
      <c r="AT83" s="109"/>
      <c r="AU83" s="109"/>
      <c r="AV83" s="109"/>
      <c r="AW83" s="109"/>
      <c r="AX83" s="109"/>
      <c r="AY83" s="109"/>
      <c r="AZ83" s="109"/>
      <c r="BA83" s="109"/>
      <c r="BB83" s="109"/>
      <c r="BC83" s="109"/>
      <c r="BD83" s="109"/>
      <c r="BE83" s="109"/>
      <c r="BF83" s="109"/>
      <c r="BG83" s="109"/>
      <c r="BH83" s="109"/>
      <c r="BI83" s="109"/>
      <c r="BJ83" s="109"/>
      <c r="BK83" s="109"/>
      <c r="BL83" s="109"/>
      <c r="BM83" s="109"/>
      <c r="BN83" s="109"/>
      <c r="BO83" s="109"/>
      <c r="BP83" s="109"/>
      <c r="BQ83" s="109"/>
      <c r="BR83" s="109"/>
      <c r="BS83" s="109"/>
      <c r="BT83" s="109"/>
      <c r="BU83" s="109"/>
      <c r="BV83" s="109"/>
      <c r="BW83" s="109"/>
      <c r="BX83" s="109"/>
      <c r="BY83" s="109"/>
      <c r="BZ83" s="109"/>
      <c r="CA83" s="109"/>
      <c r="CB83" s="109"/>
      <c r="CC83" s="109"/>
      <c r="CD83" s="109"/>
      <c r="CE83" s="109"/>
      <c r="CF83" s="109"/>
      <c r="CG83" s="109"/>
      <c r="CH83" s="109"/>
      <c r="CI83" s="109"/>
      <c r="CJ83" s="109"/>
      <c r="CK83" s="109"/>
      <c r="CL83" s="109"/>
      <c r="CM83" s="109"/>
      <c r="CN83" s="109"/>
      <c r="CO83" s="109"/>
      <c r="CP83" s="109"/>
      <c r="CQ83" s="109"/>
      <c r="CR83" s="109"/>
      <c r="CS83" s="109"/>
      <c r="CT83" s="109"/>
      <c r="CU83" s="109"/>
      <c r="CV83" s="109"/>
      <c r="CW83" s="109"/>
      <c r="CX83" s="109"/>
      <c r="CY83" s="109"/>
      <c r="CZ83" s="109"/>
      <c r="DA83" s="109"/>
    </row>
    <row r="84" spans="1:105" ht="43.5" hidden="1" customHeight="1" x14ac:dyDescent="0.2">
      <c r="A84" s="109"/>
      <c r="B84" s="109"/>
      <c r="C84" s="108"/>
      <c r="D84" s="108"/>
      <c r="E84" s="109"/>
      <c r="F84" s="109"/>
      <c r="G84" s="109"/>
      <c r="H84" s="109"/>
      <c r="I84" s="109"/>
      <c r="J84" s="109"/>
      <c r="K84" s="109"/>
      <c r="L84" s="109"/>
      <c r="M84" s="109"/>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c r="AM84" s="109"/>
      <c r="AN84" s="109"/>
      <c r="AO84" s="109"/>
      <c r="AP84" s="109"/>
      <c r="AQ84" s="109"/>
      <c r="AR84" s="109"/>
      <c r="AS84" s="109"/>
      <c r="AT84" s="109"/>
      <c r="AU84" s="109"/>
      <c r="AV84" s="109"/>
      <c r="AW84" s="109"/>
      <c r="AX84" s="109"/>
      <c r="AY84" s="109"/>
      <c r="AZ84" s="109"/>
      <c r="BA84" s="109"/>
      <c r="BB84" s="109"/>
      <c r="BC84" s="109"/>
      <c r="BD84" s="109"/>
      <c r="BE84" s="109"/>
      <c r="BF84" s="109"/>
      <c r="BG84" s="109"/>
      <c r="BH84" s="109"/>
      <c r="BI84" s="109"/>
      <c r="BJ84" s="109"/>
      <c r="BK84" s="109"/>
      <c r="BL84" s="109"/>
      <c r="BM84" s="109"/>
      <c r="BN84" s="109"/>
      <c r="BO84" s="109"/>
      <c r="BP84" s="109"/>
      <c r="BQ84" s="109"/>
      <c r="BR84" s="109"/>
      <c r="BS84" s="109"/>
      <c r="BT84" s="109"/>
      <c r="BU84" s="109"/>
      <c r="BV84" s="109"/>
      <c r="BW84" s="109"/>
      <c r="BX84" s="109"/>
      <c r="BY84" s="109"/>
      <c r="BZ84" s="109"/>
      <c r="CA84" s="109"/>
      <c r="CB84" s="109"/>
      <c r="CC84" s="109"/>
      <c r="CD84" s="109"/>
      <c r="CE84" s="109"/>
      <c r="CF84" s="109"/>
      <c r="CG84" s="109"/>
      <c r="CH84" s="109"/>
      <c r="CI84" s="109"/>
      <c r="CJ84" s="109"/>
      <c r="CK84" s="109"/>
      <c r="CL84" s="109"/>
      <c r="CM84" s="109"/>
      <c r="CN84" s="109"/>
      <c r="CO84" s="109"/>
      <c r="CP84" s="109"/>
      <c r="CQ84" s="109"/>
      <c r="CR84" s="109"/>
      <c r="CS84" s="109"/>
      <c r="CT84" s="109"/>
      <c r="CU84" s="109"/>
      <c r="CV84" s="109"/>
      <c r="CW84" s="109"/>
      <c r="CX84" s="109"/>
      <c r="CY84" s="109"/>
      <c r="CZ84" s="109"/>
      <c r="DA84" s="109"/>
    </row>
    <row r="85" spans="1:105" ht="43.5" hidden="1" customHeight="1" x14ac:dyDescent="0.2">
      <c r="A85" s="109"/>
      <c r="B85" s="109"/>
      <c r="C85" s="108"/>
      <c r="D85" s="108"/>
      <c r="E85" s="109"/>
      <c r="F85" s="109"/>
      <c r="G85" s="109"/>
      <c r="H85" s="109"/>
      <c r="I85" s="109"/>
      <c r="J85" s="109"/>
      <c r="K85" s="109"/>
      <c r="L85" s="109"/>
      <c r="M85" s="109"/>
      <c r="N85" s="109"/>
      <c r="O85" s="109"/>
      <c r="P85" s="109"/>
      <c r="Q85" s="109"/>
      <c r="R85" s="109"/>
      <c r="S85" s="109"/>
      <c r="T85" s="109"/>
      <c r="U85" s="109"/>
      <c r="V85" s="109"/>
      <c r="W85" s="109"/>
      <c r="X85" s="109"/>
      <c r="Y85" s="109"/>
      <c r="Z85" s="109"/>
      <c r="AA85" s="109"/>
      <c r="AB85" s="109"/>
      <c r="AC85" s="109"/>
      <c r="AD85" s="109"/>
      <c r="AE85" s="109"/>
      <c r="AF85" s="109"/>
      <c r="AG85" s="109"/>
      <c r="AH85" s="109"/>
      <c r="AI85" s="109"/>
      <c r="AJ85" s="109"/>
      <c r="AK85" s="109"/>
      <c r="AL85" s="109"/>
      <c r="AM85" s="109"/>
      <c r="AN85" s="109"/>
      <c r="AO85" s="109"/>
      <c r="AP85" s="109"/>
      <c r="AQ85" s="109"/>
      <c r="AR85" s="109"/>
      <c r="AS85" s="109"/>
      <c r="AT85" s="109"/>
      <c r="AU85" s="109"/>
      <c r="AV85" s="109"/>
      <c r="AW85" s="109"/>
      <c r="AX85" s="109"/>
      <c r="AY85" s="109"/>
      <c r="AZ85" s="109"/>
      <c r="BA85" s="109"/>
      <c r="BB85" s="109"/>
      <c r="BC85" s="109"/>
      <c r="BD85" s="109"/>
      <c r="BE85" s="109"/>
      <c r="BF85" s="109"/>
      <c r="BG85" s="109"/>
      <c r="BH85" s="109"/>
      <c r="BI85" s="109"/>
      <c r="BJ85" s="109"/>
      <c r="BK85" s="109"/>
      <c r="BL85" s="109"/>
      <c r="BM85" s="109"/>
      <c r="BN85" s="109"/>
      <c r="BO85" s="109"/>
      <c r="BP85" s="109"/>
      <c r="BQ85" s="109"/>
      <c r="BR85" s="109"/>
      <c r="BS85" s="109"/>
      <c r="BT85" s="109"/>
      <c r="BU85" s="109"/>
      <c r="BV85" s="109"/>
      <c r="BW85" s="109"/>
      <c r="BX85" s="109"/>
      <c r="BY85" s="109"/>
      <c r="BZ85" s="109"/>
      <c r="CA85" s="109"/>
      <c r="CB85" s="109"/>
      <c r="CC85" s="109"/>
      <c r="CD85" s="109"/>
      <c r="CE85" s="109"/>
      <c r="CF85" s="109"/>
      <c r="CG85" s="109"/>
      <c r="CH85" s="109"/>
      <c r="CI85" s="109"/>
      <c r="CJ85" s="109"/>
      <c r="CK85" s="109"/>
      <c r="CL85" s="109"/>
      <c r="CM85" s="109"/>
      <c r="CN85" s="109"/>
      <c r="CO85" s="109"/>
      <c r="CP85" s="109"/>
      <c r="CQ85" s="109"/>
      <c r="CR85" s="109"/>
      <c r="CS85" s="109"/>
      <c r="CT85" s="109"/>
      <c r="CU85" s="109"/>
      <c r="CV85" s="109"/>
      <c r="CW85" s="109"/>
      <c r="CX85" s="109"/>
      <c r="CY85" s="109"/>
      <c r="CZ85" s="109"/>
      <c r="DA85" s="109"/>
    </row>
    <row r="86" spans="1:105" ht="43.5" hidden="1" customHeight="1" x14ac:dyDescent="0.2">
      <c r="A86" s="109"/>
      <c r="B86" s="109"/>
      <c r="C86" s="108"/>
      <c r="D86" s="108"/>
      <c r="E86" s="109"/>
      <c r="F86" s="109"/>
      <c r="G86" s="109"/>
      <c r="H86" s="109"/>
      <c r="I86" s="109"/>
      <c r="J86" s="109"/>
      <c r="K86" s="109"/>
      <c r="L86" s="109"/>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c r="AS86" s="109"/>
      <c r="AT86" s="109"/>
      <c r="AU86" s="109"/>
      <c r="AV86" s="109"/>
      <c r="AW86" s="109"/>
      <c r="AX86" s="109"/>
      <c r="AY86" s="109"/>
      <c r="AZ86" s="109"/>
      <c r="BA86" s="109"/>
      <c r="BB86" s="109"/>
      <c r="BC86" s="109"/>
      <c r="BD86" s="109"/>
      <c r="BE86" s="109"/>
      <c r="BF86" s="109"/>
      <c r="BG86" s="109"/>
      <c r="BH86" s="109"/>
      <c r="BI86" s="109"/>
      <c r="BJ86" s="109"/>
      <c r="BK86" s="109"/>
      <c r="BL86" s="109"/>
      <c r="BM86" s="109"/>
      <c r="BN86" s="109"/>
      <c r="BO86" s="109"/>
      <c r="BP86" s="109"/>
      <c r="BQ86" s="109"/>
      <c r="BR86" s="109"/>
      <c r="BS86" s="109"/>
      <c r="BT86" s="109"/>
      <c r="BU86" s="109"/>
      <c r="BV86" s="109"/>
      <c r="BW86" s="109"/>
      <c r="BX86" s="109"/>
      <c r="BY86" s="109"/>
      <c r="BZ86" s="109"/>
      <c r="CA86" s="109"/>
      <c r="CB86" s="109"/>
      <c r="CC86" s="109"/>
      <c r="CD86" s="109"/>
      <c r="CE86" s="109"/>
      <c r="CF86" s="109"/>
      <c r="CG86" s="109"/>
      <c r="CH86" s="109"/>
      <c r="CI86" s="109"/>
      <c r="CJ86" s="109"/>
      <c r="CK86" s="109"/>
      <c r="CL86" s="109"/>
      <c r="CM86" s="109"/>
      <c r="CN86" s="109"/>
      <c r="CO86" s="109"/>
      <c r="CP86" s="109"/>
      <c r="CQ86" s="109"/>
      <c r="CR86" s="109"/>
      <c r="CS86" s="109"/>
      <c r="CT86" s="109"/>
      <c r="CU86" s="109"/>
      <c r="CV86" s="109"/>
      <c r="CW86" s="109"/>
      <c r="CX86" s="109"/>
      <c r="CY86" s="109"/>
      <c r="CZ86" s="109"/>
      <c r="DA86" s="109"/>
    </row>
    <row r="87" spans="1:105" ht="43.5" hidden="1" customHeight="1" x14ac:dyDescent="0.2">
      <c r="A87" s="109"/>
      <c r="B87" s="109"/>
      <c r="C87" s="108"/>
      <c r="D87" s="108"/>
      <c r="E87" s="109"/>
      <c r="F87" s="109"/>
      <c r="G87" s="109"/>
      <c r="H87" s="109"/>
      <c r="I87" s="109"/>
      <c r="J87" s="109"/>
      <c r="K87" s="109"/>
      <c r="L87" s="109"/>
      <c r="M87" s="109"/>
      <c r="N87" s="109"/>
      <c r="O87" s="109"/>
      <c r="P87" s="109"/>
      <c r="Q87" s="109"/>
      <c r="R87" s="109"/>
      <c r="S87" s="109"/>
      <c r="T87" s="109"/>
      <c r="U87" s="109"/>
      <c r="V87" s="109"/>
      <c r="W87" s="109"/>
      <c r="X87" s="109"/>
      <c r="Y87" s="109"/>
      <c r="Z87" s="109"/>
      <c r="AA87" s="109"/>
      <c r="AB87" s="109"/>
      <c r="AC87" s="109"/>
      <c r="AD87" s="109"/>
      <c r="AE87" s="109"/>
      <c r="AF87" s="109"/>
      <c r="AG87" s="109"/>
      <c r="AH87" s="109"/>
      <c r="AI87" s="109"/>
      <c r="AJ87" s="109"/>
      <c r="AK87" s="109"/>
      <c r="AL87" s="109"/>
      <c r="AM87" s="109"/>
      <c r="AN87" s="109"/>
      <c r="AO87" s="109"/>
      <c r="AP87" s="109"/>
      <c r="AQ87" s="109"/>
      <c r="AR87" s="109"/>
      <c r="AS87" s="109"/>
      <c r="AT87" s="109"/>
      <c r="AU87" s="109"/>
      <c r="AV87" s="109"/>
      <c r="AW87" s="109"/>
      <c r="AX87" s="109"/>
      <c r="AY87" s="109"/>
      <c r="AZ87" s="109"/>
      <c r="BA87" s="109"/>
      <c r="BB87" s="109"/>
      <c r="BC87" s="109"/>
      <c r="BD87" s="109"/>
      <c r="BE87" s="109"/>
      <c r="BF87" s="109"/>
      <c r="BG87" s="109"/>
      <c r="BH87" s="109"/>
      <c r="BI87" s="109"/>
      <c r="BJ87" s="109"/>
      <c r="BK87" s="109"/>
      <c r="BL87" s="109"/>
      <c r="BM87" s="109"/>
      <c r="BN87" s="109"/>
      <c r="BO87" s="109"/>
      <c r="BP87" s="109"/>
      <c r="BQ87" s="109"/>
      <c r="BR87" s="109"/>
      <c r="BS87" s="109"/>
      <c r="BT87" s="109"/>
      <c r="BU87" s="109"/>
      <c r="BV87" s="109"/>
      <c r="BW87" s="109"/>
      <c r="BX87" s="109"/>
      <c r="BY87" s="109"/>
      <c r="BZ87" s="109"/>
      <c r="CA87" s="109"/>
      <c r="CB87" s="109"/>
      <c r="CC87" s="109"/>
      <c r="CD87" s="109"/>
      <c r="CE87" s="109"/>
      <c r="CF87" s="109"/>
      <c r="CG87" s="109"/>
      <c r="CH87" s="109"/>
      <c r="CI87" s="109"/>
      <c r="CJ87" s="109"/>
      <c r="CK87" s="109"/>
      <c r="CL87" s="109"/>
      <c r="CM87" s="109"/>
      <c r="CN87" s="109"/>
      <c r="CO87" s="109"/>
      <c r="CP87" s="109"/>
      <c r="CQ87" s="109"/>
      <c r="CR87" s="109"/>
      <c r="CS87" s="109"/>
      <c r="CT87" s="109"/>
      <c r="CU87" s="109"/>
      <c r="CV87" s="109"/>
      <c r="CW87" s="109"/>
      <c r="CX87" s="109"/>
      <c r="CY87" s="109"/>
      <c r="CZ87" s="109"/>
      <c r="DA87" s="109"/>
    </row>
    <row r="88" spans="1:105" ht="43.5" hidden="1" customHeight="1" x14ac:dyDescent="0.2">
      <c r="A88" s="109"/>
      <c r="B88" s="109"/>
      <c r="C88" s="108"/>
      <c r="D88" s="108"/>
      <c r="E88" s="109"/>
      <c r="F88" s="109"/>
      <c r="G88" s="109"/>
      <c r="H88" s="109"/>
      <c r="I88" s="109"/>
      <c r="J88" s="109"/>
      <c r="K88" s="109"/>
      <c r="L88" s="109"/>
      <c r="M88" s="109"/>
      <c r="N88" s="109"/>
      <c r="O88" s="109"/>
      <c r="P88" s="109"/>
      <c r="Q88" s="109"/>
      <c r="R88" s="109"/>
      <c r="S88" s="109"/>
      <c r="T88" s="109"/>
      <c r="U88" s="109"/>
      <c r="V88" s="109"/>
      <c r="W88" s="109"/>
      <c r="X88" s="109"/>
      <c r="Y88" s="109"/>
      <c r="Z88" s="109"/>
      <c r="AA88" s="109"/>
      <c r="AB88" s="109"/>
      <c r="AC88" s="109"/>
      <c r="AD88" s="109"/>
      <c r="AE88" s="109"/>
      <c r="AF88" s="109"/>
      <c r="AG88" s="109"/>
      <c r="AH88" s="109"/>
      <c r="AI88" s="109"/>
      <c r="AJ88" s="109"/>
      <c r="AK88" s="109"/>
      <c r="AL88" s="109"/>
      <c r="AM88" s="109"/>
      <c r="AN88" s="109"/>
      <c r="AO88" s="109"/>
      <c r="AP88" s="109"/>
      <c r="AQ88" s="109"/>
      <c r="AR88" s="109"/>
      <c r="AS88" s="109"/>
      <c r="AT88" s="109"/>
      <c r="AU88" s="109"/>
      <c r="AV88" s="109"/>
      <c r="AW88" s="109"/>
      <c r="AX88" s="109"/>
      <c r="AY88" s="109"/>
      <c r="AZ88" s="109"/>
      <c r="BA88" s="109"/>
      <c r="BB88" s="109"/>
      <c r="BC88" s="109"/>
      <c r="BD88" s="109"/>
      <c r="BE88" s="109"/>
      <c r="BF88" s="109"/>
      <c r="BG88" s="109"/>
      <c r="BH88" s="109"/>
      <c r="BI88" s="109"/>
      <c r="BJ88" s="109"/>
      <c r="BK88" s="109"/>
      <c r="BL88" s="109"/>
      <c r="BM88" s="109"/>
      <c r="BN88" s="109"/>
      <c r="BO88" s="109"/>
      <c r="BP88" s="109"/>
      <c r="BQ88" s="109"/>
      <c r="BR88" s="109"/>
      <c r="BS88" s="109"/>
      <c r="BT88" s="109"/>
      <c r="BU88" s="109"/>
      <c r="BV88" s="109"/>
      <c r="BW88" s="109"/>
      <c r="BX88" s="109"/>
      <c r="BY88" s="109"/>
      <c r="BZ88" s="109"/>
      <c r="CA88" s="109"/>
      <c r="CB88" s="109"/>
      <c r="CC88" s="109"/>
      <c r="CD88" s="109"/>
      <c r="CE88" s="109"/>
      <c r="CF88" s="109"/>
      <c r="CG88" s="109"/>
      <c r="CH88" s="109"/>
      <c r="CI88" s="109"/>
      <c r="CJ88" s="109"/>
      <c r="CK88" s="109"/>
      <c r="CL88" s="109"/>
      <c r="CM88" s="109"/>
      <c r="CN88" s="109"/>
      <c r="CO88" s="109"/>
      <c r="CP88" s="109"/>
      <c r="CQ88" s="109"/>
      <c r="CR88" s="109"/>
      <c r="CS88" s="109"/>
      <c r="CT88" s="109"/>
      <c r="CU88" s="109"/>
      <c r="CV88" s="109"/>
      <c r="CW88" s="109"/>
      <c r="CX88" s="109"/>
      <c r="CY88" s="109"/>
      <c r="CZ88" s="109"/>
      <c r="DA88" s="109"/>
    </row>
    <row r="89" spans="1:105" ht="43.5" hidden="1" customHeight="1" x14ac:dyDescent="0.2">
      <c r="A89" s="109"/>
      <c r="B89" s="109"/>
      <c r="C89" s="108"/>
      <c r="D89" s="108"/>
      <c r="E89" s="109"/>
      <c r="F89" s="109"/>
      <c r="G89" s="109"/>
      <c r="H89" s="109"/>
      <c r="I89" s="109"/>
      <c r="J89" s="109"/>
      <c r="K89" s="109"/>
      <c r="L89" s="109"/>
      <c r="M89" s="109"/>
      <c r="N89" s="109"/>
      <c r="O89" s="109"/>
      <c r="P89" s="109"/>
      <c r="Q89" s="109"/>
      <c r="R89" s="109"/>
      <c r="S89" s="109"/>
      <c r="T89" s="109"/>
      <c r="U89" s="109"/>
      <c r="V89" s="109"/>
      <c r="W89" s="109"/>
      <c r="X89" s="109"/>
      <c r="Y89" s="109"/>
      <c r="Z89" s="109"/>
      <c r="AA89" s="109"/>
      <c r="AB89" s="109"/>
      <c r="AC89" s="109"/>
      <c r="AD89" s="109"/>
      <c r="AE89" s="109"/>
      <c r="AF89" s="109"/>
      <c r="AG89" s="109"/>
      <c r="AH89" s="109"/>
      <c r="AI89" s="109"/>
      <c r="AJ89" s="109"/>
      <c r="AK89" s="109"/>
      <c r="AL89" s="109"/>
      <c r="AM89" s="109"/>
      <c r="AN89" s="109"/>
      <c r="AO89" s="109"/>
      <c r="AP89" s="109"/>
      <c r="AQ89" s="109"/>
      <c r="AR89" s="109"/>
      <c r="AS89" s="109"/>
      <c r="AT89" s="109"/>
      <c r="AU89" s="109"/>
      <c r="AV89" s="109"/>
      <c r="AW89" s="109"/>
      <c r="AX89" s="109"/>
      <c r="AY89" s="109"/>
      <c r="AZ89" s="109"/>
      <c r="BA89" s="109"/>
      <c r="BB89" s="109"/>
      <c r="BC89" s="109"/>
      <c r="BD89" s="109"/>
      <c r="BE89" s="109"/>
      <c r="BF89" s="109"/>
      <c r="BG89" s="109"/>
      <c r="BH89" s="109"/>
      <c r="BI89" s="109"/>
      <c r="BJ89" s="109"/>
      <c r="BK89" s="109"/>
      <c r="BL89" s="109"/>
      <c r="BM89" s="109"/>
      <c r="BN89" s="109"/>
      <c r="BO89" s="109"/>
      <c r="BP89" s="109"/>
      <c r="BQ89" s="109"/>
      <c r="BR89" s="109"/>
      <c r="BS89" s="109"/>
      <c r="BT89" s="109"/>
      <c r="BU89" s="109"/>
      <c r="BV89" s="109"/>
      <c r="BW89" s="109"/>
      <c r="BX89" s="109"/>
      <c r="BY89" s="109"/>
      <c r="BZ89" s="109"/>
      <c r="CA89" s="109"/>
      <c r="CB89" s="109"/>
      <c r="CC89" s="109"/>
      <c r="CD89" s="109"/>
      <c r="CE89" s="109"/>
      <c r="CF89" s="109"/>
      <c r="CG89" s="109"/>
      <c r="CH89" s="109"/>
      <c r="CI89" s="109"/>
      <c r="CJ89" s="109"/>
      <c r="CK89" s="109"/>
      <c r="CL89" s="109"/>
      <c r="CM89" s="109"/>
      <c r="CN89" s="109"/>
      <c r="CO89" s="109"/>
      <c r="CP89" s="109"/>
      <c r="CQ89" s="109"/>
      <c r="CR89" s="109"/>
      <c r="CS89" s="109"/>
      <c r="CT89" s="109"/>
      <c r="CU89" s="109"/>
      <c r="CV89" s="109"/>
      <c r="CW89" s="109"/>
      <c r="CX89" s="109"/>
      <c r="CY89" s="109"/>
      <c r="CZ89" s="109"/>
      <c r="DA89" s="109"/>
    </row>
    <row r="90" spans="1:105" ht="43.5" hidden="1" customHeight="1" x14ac:dyDescent="0.2">
      <c r="A90" s="109"/>
      <c r="B90" s="109"/>
      <c r="C90" s="108"/>
      <c r="D90" s="108"/>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09"/>
      <c r="AI90" s="109"/>
      <c r="AJ90" s="109"/>
      <c r="AK90" s="109"/>
      <c r="AL90" s="109"/>
      <c r="AM90" s="109"/>
      <c r="AN90" s="109"/>
      <c r="AO90" s="109"/>
      <c r="AP90" s="109"/>
      <c r="AQ90" s="109"/>
      <c r="AR90" s="109"/>
      <c r="AS90" s="109"/>
      <c r="AT90" s="109"/>
      <c r="AU90" s="109"/>
      <c r="AV90" s="109"/>
      <c r="AW90" s="109"/>
      <c r="AX90" s="109"/>
      <c r="AY90" s="109"/>
      <c r="AZ90" s="109"/>
      <c r="BA90" s="109"/>
      <c r="BB90" s="109"/>
      <c r="BC90" s="109"/>
      <c r="BD90" s="109"/>
      <c r="BE90" s="109"/>
      <c r="BF90" s="109"/>
      <c r="BG90" s="109"/>
      <c r="BH90" s="109"/>
      <c r="BI90" s="109"/>
      <c r="BJ90" s="109"/>
      <c r="BK90" s="109"/>
      <c r="BL90" s="109"/>
      <c r="BM90" s="109"/>
      <c r="BN90" s="109"/>
      <c r="BO90" s="109"/>
      <c r="BP90" s="109"/>
      <c r="BQ90" s="109"/>
      <c r="BR90" s="109"/>
      <c r="BS90" s="109"/>
      <c r="BT90" s="109"/>
      <c r="BU90" s="109"/>
      <c r="BV90" s="109"/>
      <c r="BW90" s="109"/>
      <c r="BX90" s="109"/>
      <c r="BY90" s="109"/>
      <c r="BZ90" s="109"/>
      <c r="CA90" s="109"/>
      <c r="CB90" s="109"/>
      <c r="CC90" s="109"/>
      <c r="CD90" s="109"/>
      <c r="CE90" s="109"/>
      <c r="CF90" s="109"/>
      <c r="CG90" s="109"/>
      <c r="CH90" s="109"/>
      <c r="CI90" s="109"/>
      <c r="CJ90" s="109"/>
      <c r="CK90" s="109"/>
      <c r="CL90" s="109"/>
      <c r="CM90" s="109"/>
      <c r="CN90" s="109"/>
      <c r="CO90" s="109"/>
      <c r="CP90" s="109"/>
      <c r="CQ90" s="109"/>
      <c r="CR90" s="109"/>
      <c r="CS90" s="109"/>
      <c r="CT90" s="109"/>
      <c r="CU90" s="109"/>
      <c r="CV90" s="109"/>
      <c r="CW90" s="109"/>
      <c r="CX90" s="109"/>
      <c r="CY90" s="109"/>
      <c r="CZ90" s="109"/>
      <c r="DA90" s="109"/>
    </row>
    <row r="91" spans="1:105" ht="43.5" hidden="1" customHeight="1" x14ac:dyDescent="0.2">
      <c r="A91" s="109"/>
      <c r="B91" s="109"/>
      <c r="C91" s="108"/>
      <c r="D91" s="108"/>
      <c r="E91" s="109"/>
      <c r="F91" s="109"/>
      <c r="G91" s="109"/>
      <c r="H91" s="109"/>
      <c r="I91" s="109"/>
      <c r="J91" s="109"/>
      <c r="K91" s="109"/>
      <c r="L91" s="109"/>
      <c r="M91" s="109"/>
      <c r="N91" s="109"/>
      <c r="O91" s="109"/>
      <c r="P91" s="109"/>
      <c r="Q91" s="109"/>
      <c r="R91" s="109"/>
      <c r="S91" s="109"/>
      <c r="T91" s="109"/>
      <c r="U91" s="109"/>
      <c r="V91" s="109"/>
      <c r="W91" s="109"/>
      <c r="X91" s="109"/>
      <c r="Y91" s="109"/>
      <c r="Z91" s="109"/>
      <c r="AA91" s="109"/>
      <c r="AB91" s="109"/>
      <c r="AC91" s="109"/>
      <c r="AD91" s="109"/>
      <c r="AE91" s="109"/>
      <c r="AF91" s="109"/>
      <c r="AG91" s="109"/>
      <c r="AH91" s="109"/>
      <c r="AI91" s="109"/>
      <c r="AJ91" s="109"/>
      <c r="AK91" s="109"/>
      <c r="AL91" s="109"/>
      <c r="AM91" s="109"/>
      <c r="AN91" s="109"/>
      <c r="AO91" s="109"/>
      <c r="AP91" s="109"/>
      <c r="AQ91" s="109"/>
      <c r="AR91" s="109"/>
      <c r="AS91" s="109"/>
      <c r="AT91" s="109"/>
      <c r="AU91" s="109"/>
      <c r="AV91" s="109"/>
      <c r="AW91" s="109"/>
      <c r="AX91" s="109"/>
      <c r="AY91" s="109"/>
      <c r="AZ91" s="109"/>
      <c r="BA91" s="109"/>
      <c r="BB91" s="109"/>
      <c r="BC91" s="109"/>
      <c r="BD91" s="109"/>
      <c r="BE91" s="109"/>
      <c r="BF91" s="109"/>
      <c r="BG91" s="109"/>
      <c r="BH91" s="109"/>
      <c r="BI91" s="109"/>
      <c r="BJ91" s="109"/>
      <c r="BK91" s="109"/>
      <c r="BL91" s="109"/>
      <c r="BM91" s="109"/>
      <c r="BN91" s="109"/>
      <c r="BO91" s="109"/>
      <c r="BP91" s="109"/>
      <c r="BQ91" s="109"/>
      <c r="BR91" s="109"/>
      <c r="BS91" s="109"/>
      <c r="BT91" s="109"/>
      <c r="BU91" s="109"/>
      <c r="BV91" s="109"/>
      <c r="BW91" s="109"/>
      <c r="BX91" s="109"/>
      <c r="BY91" s="109"/>
      <c r="BZ91" s="109"/>
      <c r="CA91" s="109"/>
      <c r="CB91" s="109"/>
      <c r="CC91" s="109"/>
      <c r="CD91" s="109"/>
      <c r="CE91" s="109"/>
      <c r="CF91" s="109"/>
      <c r="CG91" s="109"/>
      <c r="CH91" s="109"/>
      <c r="CI91" s="109"/>
      <c r="CJ91" s="109"/>
      <c r="CK91" s="109"/>
      <c r="CL91" s="109"/>
      <c r="CM91" s="109"/>
      <c r="CN91" s="109"/>
      <c r="CO91" s="109"/>
      <c r="CP91" s="109"/>
      <c r="CQ91" s="109"/>
      <c r="CR91" s="109"/>
      <c r="CS91" s="109"/>
      <c r="CT91" s="109"/>
      <c r="CU91" s="109"/>
      <c r="CV91" s="109"/>
      <c r="CW91" s="109"/>
      <c r="CX91" s="109"/>
      <c r="CY91" s="109"/>
      <c r="CZ91" s="109"/>
      <c r="DA91" s="109"/>
    </row>
    <row r="92" spans="1:105" ht="43.5" hidden="1" customHeight="1" x14ac:dyDescent="0.2">
      <c r="A92" s="109"/>
      <c r="B92" s="109"/>
      <c r="C92" s="108"/>
      <c r="D92" s="108"/>
      <c r="E92" s="109"/>
      <c r="F92" s="109"/>
      <c r="G92" s="109"/>
      <c r="H92" s="109"/>
      <c r="I92" s="109"/>
      <c r="J92" s="109"/>
      <c r="K92" s="109"/>
      <c r="L92" s="109"/>
      <c r="M92" s="109"/>
      <c r="N92" s="109"/>
      <c r="O92" s="109"/>
      <c r="P92" s="109"/>
      <c r="Q92" s="109"/>
      <c r="R92" s="109"/>
      <c r="S92" s="109"/>
      <c r="T92" s="109"/>
      <c r="U92" s="109"/>
      <c r="V92" s="109"/>
      <c r="W92" s="109"/>
      <c r="X92" s="109"/>
      <c r="Y92" s="109"/>
      <c r="Z92" s="109"/>
      <c r="AA92" s="109"/>
      <c r="AB92" s="109"/>
      <c r="AC92" s="109"/>
      <c r="AD92" s="109"/>
      <c r="AE92" s="109"/>
      <c r="AF92" s="109"/>
      <c r="AG92" s="109"/>
      <c r="AH92" s="109"/>
      <c r="AI92" s="109"/>
      <c r="AJ92" s="109"/>
      <c r="AK92" s="109"/>
      <c r="AL92" s="109"/>
      <c r="AM92" s="109"/>
      <c r="AN92" s="109"/>
      <c r="AO92" s="109"/>
      <c r="AP92" s="109"/>
      <c r="AQ92" s="109"/>
      <c r="AR92" s="109"/>
      <c r="AS92" s="109"/>
      <c r="AT92" s="109"/>
      <c r="AU92" s="109"/>
      <c r="AV92" s="109"/>
      <c r="AW92" s="109"/>
      <c r="AX92" s="109"/>
      <c r="AY92" s="109"/>
      <c r="AZ92" s="109"/>
      <c r="BA92" s="109"/>
      <c r="BB92" s="109"/>
      <c r="BC92" s="109"/>
      <c r="BD92" s="109"/>
      <c r="BE92" s="109"/>
      <c r="BF92" s="109"/>
      <c r="BG92" s="109"/>
      <c r="BH92" s="109"/>
      <c r="BI92" s="109"/>
      <c r="BJ92" s="109"/>
      <c r="BK92" s="109"/>
      <c r="BL92" s="109"/>
      <c r="BM92" s="109"/>
      <c r="BN92" s="109"/>
      <c r="BO92" s="109"/>
      <c r="BP92" s="109"/>
      <c r="BQ92" s="109"/>
      <c r="BR92" s="109"/>
      <c r="BS92" s="109"/>
      <c r="BT92" s="109"/>
      <c r="BU92" s="109"/>
      <c r="BV92" s="109"/>
      <c r="BW92" s="109"/>
      <c r="BX92" s="109"/>
      <c r="BY92" s="109"/>
      <c r="BZ92" s="109"/>
      <c r="CA92" s="109"/>
      <c r="CB92" s="109"/>
      <c r="CC92" s="109"/>
      <c r="CD92" s="109"/>
      <c r="CE92" s="109"/>
      <c r="CF92" s="109"/>
      <c r="CG92" s="109"/>
      <c r="CH92" s="109"/>
      <c r="CI92" s="109"/>
      <c r="CJ92" s="109"/>
      <c r="CK92" s="109"/>
      <c r="CL92" s="109"/>
      <c r="CM92" s="109"/>
      <c r="CN92" s="109"/>
      <c r="CO92" s="109"/>
      <c r="CP92" s="109"/>
      <c r="CQ92" s="109"/>
      <c r="CR92" s="109"/>
      <c r="CS92" s="109"/>
      <c r="CT92" s="109"/>
      <c r="CU92" s="109"/>
      <c r="CV92" s="109"/>
      <c r="CW92" s="109"/>
      <c r="CX92" s="109"/>
      <c r="CY92" s="109"/>
      <c r="CZ92" s="109"/>
      <c r="DA92" s="109"/>
    </row>
    <row r="93" spans="1:105" ht="43.5" hidden="1" customHeight="1" x14ac:dyDescent="0.2">
      <c r="A93" s="109"/>
      <c r="B93" s="109"/>
      <c r="C93" s="108"/>
      <c r="D93" s="108"/>
      <c r="E93" s="109"/>
      <c r="F93" s="109"/>
      <c r="G93" s="109"/>
      <c r="H93" s="109"/>
      <c r="I93" s="109"/>
      <c r="J93" s="109"/>
      <c r="K93" s="109"/>
      <c r="L93" s="109"/>
      <c r="M93" s="109"/>
      <c r="N93" s="109"/>
      <c r="O93" s="109"/>
      <c r="P93" s="109"/>
      <c r="Q93" s="109"/>
      <c r="R93" s="109"/>
      <c r="S93" s="109"/>
      <c r="T93" s="109"/>
      <c r="U93" s="109"/>
      <c r="V93" s="109"/>
      <c r="W93" s="109"/>
      <c r="X93" s="109"/>
      <c r="Y93" s="109"/>
      <c r="Z93" s="109"/>
      <c r="AA93" s="109"/>
      <c r="AB93" s="109"/>
      <c r="AC93" s="109"/>
      <c r="AD93" s="109"/>
      <c r="AE93" s="109"/>
      <c r="AF93" s="109"/>
      <c r="AG93" s="109"/>
      <c r="AH93" s="109"/>
      <c r="AI93" s="109"/>
      <c r="AJ93" s="109"/>
      <c r="AK93" s="109"/>
      <c r="AL93" s="109"/>
      <c r="AM93" s="109"/>
      <c r="AN93" s="109"/>
      <c r="AO93" s="109"/>
      <c r="AP93" s="109"/>
      <c r="AQ93" s="109"/>
      <c r="AR93" s="109"/>
      <c r="AS93" s="109"/>
      <c r="AT93" s="109"/>
      <c r="AU93" s="109"/>
      <c r="AV93" s="109"/>
      <c r="AW93" s="109"/>
      <c r="AX93" s="109"/>
      <c r="AY93" s="109"/>
      <c r="AZ93" s="109"/>
      <c r="BA93" s="109"/>
      <c r="BB93" s="109"/>
      <c r="BC93" s="109"/>
      <c r="BD93" s="109"/>
      <c r="BE93" s="109"/>
      <c r="BF93" s="109"/>
      <c r="BG93" s="109"/>
      <c r="BH93" s="109"/>
      <c r="BI93" s="109"/>
      <c r="BJ93" s="109"/>
      <c r="BK93" s="109"/>
      <c r="BL93" s="109"/>
      <c r="BM93" s="109"/>
      <c r="BN93" s="109"/>
      <c r="BO93" s="109"/>
      <c r="BP93" s="109"/>
      <c r="BQ93" s="109"/>
      <c r="BR93" s="109"/>
      <c r="BS93" s="109"/>
      <c r="BT93" s="109"/>
      <c r="BU93" s="109"/>
      <c r="BV93" s="109"/>
      <c r="BW93" s="109"/>
      <c r="BX93" s="109"/>
      <c r="BY93" s="109"/>
      <c r="BZ93" s="109"/>
      <c r="CA93" s="109"/>
      <c r="CB93" s="109"/>
      <c r="CC93" s="109"/>
      <c r="CD93" s="109"/>
      <c r="CE93" s="109"/>
      <c r="CF93" s="109"/>
      <c r="CG93" s="109"/>
      <c r="CH93" s="109"/>
      <c r="CI93" s="109"/>
      <c r="CJ93" s="109"/>
      <c r="CK93" s="109"/>
      <c r="CL93" s="109"/>
      <c r="CM93" s="109"/>
      <c r="CN93" s="109"/>
      <c r="CO93" s="109"/>
      <c r="CP93" s="109"/>
      <c r="CQ93" s="109"/>
      <c r="CR93" s="109"/>
      <c r="CS93" s="109"/>
      <c r="CT93" s="109"/>
      <c r="CU93" s="109"/>
      <c r="CV93" s="109"/>
      <c r="CW93" s="109"/>
      <c r="CX93" s="109"/>
      <c r="CY93" s="109"/>
      <c r="CZ93" s="109"/>
      <c r="DA93" s="109"/>
    </row>
    <row r="94" spans="1:105" ht="43.5" hidden="1" customHeight="1" x14ac:dyDescent="0.2">
      <c r="A94" s="109"/>
      <c r="B94" s="109"/>
      <c r="C94" s="108"/>
      <c r="D94" s="108"/>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09"/>
      <c r="AH94" s="109"/>
      <c r="AI94" s="109"/>
      <c r="AJ94" s="109"/>
      <c r="AK94" s="109"/>
      <c r="AL94" s="109"/>
      <c r="AM94" s="109"/>
      <c r="AN94" s="109"/>
      <c r="AO94" s="109"/>
      <c r="AP94" s="109"/>
      <c r="AQ94" s="109"/>
      <c r="AR94" s="109"/>
      <c r="AS94" s="109"/>
      <c r="AT94" s="109"/>
      <c r="AU94" s="109"/>
      <c r="AV94" s="109"/>
      <c r="AW94" s="109"/>
      <c r="AX94" s="109"/>
      <c r="AY94" s="109"/>
      <c r="AZ94" s="109"/>
      <c r="BA94" s="109"/>
      <c r="BB94" s="109"/>
      <c r="BC94" s="109"/>
      <c r="BD94" s="109"/>
      <c r="BE94" s="109"/>
      <c r="BF94" s="109"/>
      <c r="BG94" s="109"/>
      <c r="BH94" s="109"/>
      <c r="BI94" s="109"/>
      <c r="BJ94" s="109"/>
      <c r="BK94" s="109"/>
      <c r="BL94" s="109"/>
      <c r="BM94" s="109"/>
      <c r="BN94" s="109"/>
      <c r="BO94" s="109"/>
      <c r="BP94" s="109"/>
      <c r="BQ94" s="109"/>
      <c r="BR94" s="109"/>
      <c r="BS94" s="109"/>
      <c r="BT94" s="109"/>
      <c r="BU94" s="109"/>
      <c r="BV94" s="109"/>
      <c r="BW94" s="109"/>
      <c r="BX94" s="109"/>
      <c r="BY94" s="109"/>
      <c r="BZ94" s="109"/>
      <c r="CA94" s="109"/>
      <c r="CB94" s="109"/>
      <c r="CC94" s="109"/>
      <c r="CD94" s="109"/>
      <c r="CE94" s="109"/>
      <c r="CF94" s="109"/>
      <c r="CG94" s="109"/>
      <c r="CH94" s="109"/>
      <c r="CI94" s="109"/>
      <c r="CJ94" s="109"/>
      <c r="CK94" s="109"/>
      <c r="CL94" s="109"/>
      <c r="CM94" s="109"/>
      <c r="CN94" s="109"/>
      <c r="CO94" s="109"/>
      <c r="CP94" s="109"/>
      <c r="CQ94" s="109"/>
      <c r="CR94" s="109"/>
      <c r="CS94" s="109"/>
      <c r="CT94" s="109"/>
      <c r="CU94" s="109"/>
      <c r="CV94" s="109"/>
      <c r="CW94" s="109"/>
      <c r="CX94" s="109"/>
      <c r="CY94" s="109"/>
      <c r="CZ94" s="109"/>
      <c r="DA94" s="109"/>
    </row>
    <row r="95" spans="1:105" ht="43.5" hidden="1" customHeight="1" x14ac:dyDescent="0.2">
      <c r="A95" s="109"/>
      <c r="B95" s="109"/>
      <c r="C95" s="108"/>
      <c r="D95" s="108"/>
      <c r="E95" s="109"/>
      <c r="F95" s="109"/>
      <c r="G95" s="109"/>
      <c r="H95" s="109"/>
      <c r="I95" s="109"/>
      <c r="J95" s="109"/>
      <c r="K95" s="109"/>
      <c r="L95" s="109"/>
      <c r="M95" s="109"/>
      <c r="N95" s="109"/>
      <c r="O95" s="109"/>
      <c r="P95" s="109"/>
      <c r="Q95" s="109"/>
      <c r="R95" s="109"/>
      <c r="S95" s="109"/>
      <c r="T95" s="109"/>
      <c r="U95" s="109"/>
      <c r="V95" s="109"/>
      <c r="W95" s="109"/>
      <c r="X95" s="109"/>
      <c r="Y95" s="109"/>
      <c r="Z95" s="109"/>
      <c r="AA95" s="109"/>
      <c r="AB95" s="109"/>
      <c r="AC95" s="109"/>
      <c r="AD95" s="109"/>
      <c r="AE95" s="109"/>
      <c r="AF95" s="109"/>
      <c r="AG95" s="109"/>
      <c r="AH95" s="109"/>
      <c r="AI95" s="109"/>
      <c r="AJ95" s="109"/>
      <c r="AK95" s="109"/>
      <c r="AL95" s="109"/>
      <c r="AM95" s="109"/>
      <c r="AN95" s="109"/>
      <c r="AO95" s="109"/>
      <c r="AP95" s="109"/>
      <c r="AQ95" s="109"/>
      <c r="AR95" s="109"/>
      <c r="AS95" s="109"/>
      <c r="AT95" s="109"/>
      <c r="AU95" s="109"/>
      <c r="AV95" s="109"/>
      <c r="AW95" s="109"/>
      <c r="AX95" s="109"/>
      <c r="AY95" s="109"/>
      <c r="AZ95" s="109"/>
      <c r="BA95" s="109"/>
      <c r="BB95" s="109"/>
      <c r="BC95" s="109"/>
      <c r="BD95" s="109"/>
      <c r="BE95" s="109"/>
      <c r="BF95" s="109"/>
      <c r="BG95" s="109"/>
      <c r="BH95" s="109"/>
      <c r="BI95" s="109"/>
      <c r="BJ95" s="109"/>
      <c r="BK95" s="109"/>
      <c r="BL95" s="109"/>
      <c r="BM95" s="109"/>
      <c r="BN95" s="109"/>
      <c r="BO95" s="109"/>
      <c r="BP95" s="109"/>
      <c r="BQ95" s="109"/>
      <c r="BR95" s="109"/>
      <c r="BS95" s="109"/>
      <c r="BT95" s="109"/>
      <c r="BU95" s="109"/>
      <c r="BV95" s="109"/>
      <c r="BW95" s="109"/>
      <c r="BX95" s="109"/>
      <c r="BY95" s="109"/>
      <c r="BZ95" s="109"/>
      <c r="CA95" s="109"/>
      <c r="CB95" s="109"/>
      <c r="CC95" s="109"/>
      <c r="CD95" s="109"/>
      <c r="CE95" s="109"/>
      <c r="CF95" s="109"/>
      <c r="CG95" s="109"/>
      <c r="CH95" s="109"/>
      <c r="CI95" s="109"/>
      <c r="CJ95" s="109"/>
      <c r="CK95" s="109"/>
      <c r="CL95" s="109"/>
      <c r="CM95" s="109"/>
      <c r="CN95" s="109"/>
      <c r="CO95" s="109"/>
      <c r="CP95" s="109"/>
      <c r="CQ95" s="109"/>
      <c r="CR95" s="109"/>
      <c r="CS95" s="109"/>
      <c r="CT95" s="109"/>
      <c r="CU95" s="109"/>
      <c r="CV95" s="109"/>
      <c r="CW95" s="109"/>
      <c r="CX95" s="109"/>
      <c r="CY95" s="109"/>
      <c r="CZ95" s="109"/>
      <c r="DA95" s="109"/>
    </row>
    <row r="96" spans="1:105" ht="43.5" hidden="1" customHeight="1" x14ac:dyDescent="0.2">
      <c r="A96" s="109"/>
      <c r="B96" s="109"/>
      <c r="C96" s="108"/>
      <c r="D96" s="108"/>
      <c r="E96" s="109"/>
      <c r="F96" s="109"/>
      <c r="G96" s="109"/>
      <c r="H96" s="109"/>
      <c r="I96" s="109"/>
      <c r="J96" s="109"/>
      <c r="K96" s="109"/>
      <c r="L96" s="109"/>
      <c r="M96" s="109"/>
      <c r="N96" s="109"/>
      <c r="O96" s="109"/>
      <c r="P96" s="109"/>
      <c r="Q96" s="109"/>
      <c r="R96" s="109"/>
      <c r="S96" s="109"/>
      <c r="T96" s="109"/>
      <c r="U96" s="109"/>
      <c r="V96" s="109"/>
      <c r="W96" s="109"/>
      <c r="X96" s="109"/>
      <c r="Y96" s="109"/>
      <c r="Z96" s="109"/>
      <c r="AA96" s="109"/>
      <c r="AB96" s="109"/>
      <c r="AC96" s="109"/>
      <c r="AD96" s="109"/>
      <c r="AE96" s="109"/>
      <c r="AF96" s="109"/>
      <c r="AG96" s="109"/>
      <c r="AH96" s="109"/>
      <c r="AI96" s="109"/>
      <c r="AJ96" s="109"/>
      <c r="AK96" s="109"/>
      <c r="AL96" s="109"/>
      <c r="AM96" s="109"/>
      <c r="AN96" s="109"/>
      <c r="AO96" s="109"/>
      <c r="AP96" s="109"/>
      <c r="AQ96" s="109"/>
      <c r="AR96" s="109"/>
      <c r="AS96" s="109"/>
      <c r="AT96" s="109"/>
      <c r="AU96" s="109"/>
      <c r="AV96" s="109"/>
      <c r="AW96" s="109"/>
      <c r="AX96" s="109"/>
      <c r="AY96" s="109"/>
      <c r="AZ96" s="109"/>
      <c r="BA96" s="109"/>
      <c r="BB96" s="109"/>
      <c r="BC96" s="109"/>
      <c r="BD96" s="109"/>
      <c r="BE96" s="109"/>
      <c r="BF96" s="109"/>
      <c r="BG96" s="109"/>
      <c r="BH96" s="109"/>
      <c r="BI96" s="109"/>
      <c r="BJ96" s="109"/>
      <c r="BK96" s="109"/>
      <c r="BL96" s="109"/>
      <c r="BM96" s="109"/>
      <c r="BN96" s="109"/>
      <c r="BO96" s="109"/>
      <c r="BP96" s="109"/>
      <c r="BQ96" s="109"/>
      <c r="BR96" s="109"/>
      <c r="BS96" s="109"/>
      <c r="BT96" s="109"/>
      <c r="BU96" s="109"/>
      <c r="BV96" s="109"/>
      <c r="BW96" s="109"/>
      <c r="BX96" s="109"/>
      <c r="BY96" s="109"/>
      <c r="BZ96" s="109"/>
      <c r="CA96" s="109"/>
      <c r="CB96" s="109"/>
      <c r="CC96" s="109"/>
      <c r="CD96" s="109"/>
      <c r="CE96" s="109"/>
      <c r="CF96" s="109"/>
      <c r="CG96" s="109"/>
      <c r="CH96" s="109"/>
      <c r="CI96" s="109"/>
      <c r="CJ96" s="109"/>
      <c r="CK96" s="109"/>
      <c r="CL96" s="109"/>
      <c r="CM96" s="109"/>
      <c r="CN96" s="109"/>
      <c r="CO96" s="109"/>
      <c r="CP96" s="109"/>
      <c r="CQ96" s="109"/>
      <c r="CR96" s="109"/>
      <c r="CS96" s="109"/>
      <c r="CT96" s="109"/>
      <c r="CU96" s="109"/>
      <c r="CV96" s="109"/>
      <c r="CW96" s="109"/>
      <c r="CX96" s="109"/>
      <c r="CY96" s="109"/>
      <c r="CZ96" s="109"/>
      <c r="DA96" s="109"/>
    </row>
    <row r="97" spans="1:105" ht="43.5" hidden="1" customHeight="1" x14ac:dyDescent="0.2">
      <c r="A97" s="109"/>
      <c r="B97" s="109"/>
      <c r="C97" s="108"/>
      <c r="D97" s="108"/>
      <c r="E97" s="109"/>
      <c r="F97" s="109"/>
      <c r="G97" s="109"/>
      <c r="H97" s="109"/>
      <c r="I97" s="109"/>
      <c r="J97" s="109"/>
      <c r="K97" s="109"/>
      <c r="L97" s="109"/>
      <c r="M97" s="109"/>
      <c r="N97" s="109"/>
      <c r="O97" s="109"/>
      <c r="P97" s="109"/>
      <c r="Q97" s="109"/>
      <c r="R97" s="109"/>
      <c r="S97" s="109"/>
      <c r="T97" s="109"/>
      <c r="U97" s="109"/>
      <c r="V97" s="109"/>
      <c r="W97" s="109"/>
      <c r="X97" s="109"/>
      <c r="Y97" s="109"/>
      <c r="Z97" s="109"/>
      <c r="AA97" s="109"/>
      <c r="AB97" s="109"/>
      <c r="AC97" s="109"/>
      <c r="AD97" s="109"/>
      <c r="AE97" s="109"/>
      <c r="AF97" s="109"/>
      <c r="AG97" s="109"/>
      <c r="AH97" s="109"/>
      <c r="AI97" s="109"/>
      <c r="AJ97" s="109"/>
      <c r="AK97" s="109"/>
      <c r="AL97" s="109"/>
      <c r="AM97" s="109"/>
      <c r="AN97" s="109"/>
      <c r="AO97" s="109"/>
      <c r="AP97" s="109"/>
      <c r="AQ97" s="109"/>
      <c r="AR97" s="109"/>
      <c r="AS97" s="109"/>
      <c r="AT97" s="109"/>
      <c r="AU97" s="109"/>
      <c r="AV97" s="109"/>
      <c r="AW97" s="109"/>
      <c r="AX97" s="109"/>
      <c r="AY97" s="109"/>
      <c r="AZ97" s="109"/>
      <c r="BA97" s="109"/>
      <c r="BB97" s="109"/>
      <c r="BC97" s="109"/>
      <c r="BD97" s="109"/>
      <c r="BE97" s="109"/>
      <c r="BF97" s="109"/>
      <c r="BG97" s="109"/>
      <c r="BH97" s="109"/>
      <c r="BI97" s="109"/>
      <c r="BJ97" s="109"/>
      <c r="BK97" s="109"/>
      <c r="BL97" s="109"/>
      <c r="BM97" s="109"/>
      <c r="BN97" s="109"/>
      <c r="BO97" s="109"/>
      <c r="BP97" s="109"/>
      <c r="BQ97" s="109"/>
      <c r="BR97" s="109"/>
      <c r="BS97" s="109"/>
      <c r="BT97" s="109"/>
      <c r="BU97" s="109"/>
      <c r="BV97" s="109"/>
      <c r="BW97" s="109"/>
      <c r="BX97" s="109"/>
      <c r="BY97" s="109"/>
      <c r="BZ97" s="109"/>
      <c r="CA97" s="109"/>
      <c r="CB97" s="109"/>
      <c r="CC97" s="109"/>
      <c r="CD97" s="109"/>
      <c r="CE97" s="109"/>
      <c r="CF97" s="109"/>
      <c r="CG97" s="109"/>
      <c r="CH97" s="109"/>
      <c r="CI97" s="109"/>
      <c r="CJ97" s="109"/>
      <c r="CK97" s="109"/>
      <c r="CL97" s="109"/>
      <c r="CM97" s="109"/>
      <c r="CN97" s="109"/>
      <c r="CO97" s="109"/>
      <c r="CP97" s="109"/>
      <c r="CQ97" s="109"/>
      <c r="CR97" s="109"/>
      <c r="CS97" s="109"/>
      <c r="CT97" s="109"/>
      <c r="CU97" s="109"/>
      <c r="CV97" s="109"/>
      <c r="CW97" s="109"/>
      <c r="CX97" s="109"/>
      <c r="CY97" s="109"/>
      <c r="CZ97" s="109"/>
      <c r="DA97" s="109"/>
    </row>
    <row r="98" spans="1:105" ht="43.5" hidden="1" customHeight="1" x14ac:dyDescent="0.2">
      <c r="A98" s="109"/>
      <c r="B98" s="109"/>
      <c r="C98" s="108"/>
      <c r="D98" s="108"/>
      <c r="E98" s="109"/>
      <c r="F98" s="109"/>
      <c r="G98" s="109"/>
      <c r="H98" s="109"/>
      <c r="I98" s="109"/>
      <c r="J98" s="109"/>
      <c r="K98" s="109"/>
      <c r="L98" s="109"/>
      <c r="M98" s="109"/>
      <c r="N98" s="109"/>
      <c r="O98" s="109"/>
      <c r="P98" s="109"/>
      <c r="Q98" s="109"/>
      <c r="R98" s="109"/>
      <c r="S98" s="109"/>
      <c r="T98" s="109"/>
      <c r="U98" s="109"/>
      <c r="V98" s="109"/>
      <c r="W98" s="109"/>
      <c r="X98" s="109"/>
      <c r="Y98" s="109"/>
      <c r="Z98" s="109"/>
      <c r="AA98" s="109"/>
      <c r="AB98" s="109"/>
      <c r="AC98" s="109"/>
      <c r="AD98" s="109"/>
      <c r="AE98" s="109"/>
      <c r="AF98" s="109"/>
      <c r="AG98" s="109"/>
      <c r="AH98" s="109"/>
      <c r="AI98" s="109"/>
      <c r="AJ98" s="109"/>
      <c r="AK98" s="109"/>
      <c r="AL98" s="109"/>
      <c r="AM98" s="109"/>
      <c r="AN98" s="109"/>
      <c r="AO98" s="109"/>
      <c r="AP98" s="109"/>
      <c r="AQ98" s="109"/>
      <c r="AR98" s="109"/>
      <c r="AS98" s="109"/>
      <c r="AT98" s="109"/>
      <c r="AU98" s="109"/>
      <c r="AV98" s="109"/>
      <c r="AW98" s="109"/>
      <c r="AX98" s="109"/>
      <c r="AY98" s="109"/>
      <c r="AZ98" s="109"/>
      <c r="BA98" s="109"/>
      <c r="BB98" s="109"/>
      <c r="BC98" s="109"/>
      <c r="BD98" s="109"/>
      <c r="BE98" s="109"/>
      <c r="BF98" s="109"/>
      <c r="BG98" s="109"/>
      <c r="BH98" s="109"/>
      <c r="BI98" s="109"/>
      <c r="BJ98" s="109"/>
      <c r="BK98" s="109"/>
      <c r="BL98" s="109"/>
      <c r="BM98" s="109"/>
      <c r="BN98" s="109"/>
      <c r="BO98" s="109"/>
      <c r="BP98" s="109"/>
      <c r="BQ98" s="109"/>
      <c r="BR98" s="109"/>
      <c r="BS98" s="109"/>
      <c r="BT98" s="109"/>
      <c r="BU98" s="109"/>
      <c r="BV98" s="109"/>
      <c r="BW98" s="109"/>
      <c r="BX98" s="109"/>
      <c r="BY98" s="109"/>
      <c r="BZ98" s="109"/>
      <c r="CA98" s="109"/>
      <c r="CB98" s="109"/>
      <c r="CC98" s="109"/>
      <c r="CD98" s="109"/>
      <c r="CE98" s="109"/>
      <c r="CF98" s="109"/>
      <c r="CG98" s="109"/>
      <c r="CH98" s="109"/>
      <c r="CI98" s="109"/>
      <c r="CJ98" s="109"/>
      <c r="CK98" s="109"/>
      <c r="CL98" s="109"/>
      <c r="CM98" s="109"/>
      <c r="CN98" s="109"/>
      <c r="CO98" s="109"/>
      <c r="CP98" s="109"/>
      <c r="CQ98" s="109"/>
      <c r="CR98" s="109"/>
      <c r="CS98" s="109"/>
      <c r="CT98" s="109"/>
      <c r="CU98" s="109"/>
      <c r="CV98" s="109"/>
      <c r="CW98" s="109"/>
      <c r="CX98" s="109"/>
      <c r="CY98" s="109"/>
      <c r="CZ98" s="109"/>
      <c r="DA98" s="109"/>
    </row>
    <row r="99" spans="1:105" ht="43.5" hidden="1" customHeight="1" x14ac:dyDescent="0.2">
      <c r="A99" s="109"/>
      <c r="B99" s="109"/>
      <c r="C99" s="108"/>
      <c r="D99" s="108"/>
      <c r="E99" s="109"/>
      <c r="F99" s="109"/>
      <c r="G99" s="109"/>
      <c r="H99" s="109"/>
      <c r="I99" s="109"/>
      <c r="J99" s="109"/>
      <c r="K99" s="109"/>
      <c r="L99" s="109"/>
      <c r="M99" s="109"/>
      <c r="N99" s="109"/>
      <c r="O99" s="109"/>
      <c r="P99" s="109"/>
      <c r="Q99" s="109"/>
      <c r="R99" s="109"/>
      <c r="S99" s="109"/>
      <c r="T99" s="109"/>
      <c r="U99" s="109"/>
      <c r="V99" s="109"/>
      <c r="W99" s="109"/>
      <c r="X99" s="109"/>
      <c r="Y99" s="109"/>
      <c r="Z99" s="109"/>
      <c r="AA99" s="109"/>
      <c r="AB99" s="109"/>
      <c r="AC99" s="109"/>
      <c r="AD99" s="109"/>
      <c r="AE99" s="109"/>
      <c r="AF99" s="109"/>
      <c r="AG99" s="109"/>
      <c r="AH99" s="109"/>
      <c r="AI99" s="109"/>
      <c r="AJ99" s="109"/>
      <c r="AK99" s="109"/>
      <c r="AL99" s="109"/>
      <c r="AM99" s="109"/>
      <c r="AN99" s="109"/>
      <c r="AO99" s="109"/>
      <c r="AP99" s="109"/>
      <c r="AQ99" s="109"/>
      <c r="AR99" s="109"/>
      <c r="AS99" s="109"/>
      <c r="AT99" s="109"/>
      <c r="AU99" s="109"/>
      <c r="AV99" s="109"/>
      <c r="AW99" s="109"/>
      <c r="AX99" s="109"/>
      <c r="AY99" s="109"/>
      <c r="AZ99" s="109"/>
      <c r="BA99" s="109"/>
      <c r="BB99" s="109"/>
      <c r="BC99" s="109"/>
      <c r="BD99" s="109"/>
      <c r="BE99" s="109"/>
      <c r="BF99" s="109"/>
      <c r="BG99" s="109"/>
      <c r="BH99" s="109"/>
      <c r="BI99" s="109"/>
      <c r="BJ99" s="109"/>
      <c r="BK99" s="109"/>
      <c r="BL99" s="109"/>
      <c r="BM99" s="109"/>
      <c r="BN99" s="109"/>
      <c r="BO99" s="109"/>
      <c r="BP99" s="109"/>
      <c r="BQ99" s="109"/>
      <c r="BR99" s="109"/>
      <c r="BS99" s="109"/>
      <c r="BT99" s="109"/>
      <c r="BU99" s="109"/>
      <c r="BV99" s="109"/>
      <c r="BW99" s="109"/>
      <c r="BX99" s="109"/>
      <c r="BY99" s="109"/>
      <c r="BZ99" s="109"/>
      <c r="CA99" s="109"/>
      <c r="CB99" s="109"/>
      <c r="CC99" s="109"/>
      <c r="CD99" s="109"/>
      <c r="CE99" s="109"/>
      <c r="CF99" s="109"/>
      <c r="CG99" s="109"/>
      <c r="CH99" s="109"/>
      <c r="CI99" s="109"/>
      <c r="CJ99" s="109"/>
      <c r="CK99" s="109"/>
      <c r="CL99" s="109"/>
      <c r="CM99" s="109"/>
      <c r="CN99" s="109"/>
      <c r="CO99" s="109"/>
      <c r="CP99" s="109"/>
      <c r="CQ99" s="109"/>
      <c r="CR99" s="109"/>
      <c r="CS99" s="109"/>
      <c r="CT99" s="109"/>
      <c r="CU99" s="109"/>
      <c r="CV99" s="109"/>
      <c r="CW99" s="109"/>
      <c r="CX99" s="109"/>
      <c r="CY99" s="109"/>
      <c r="CZ99" s="109"/>
      <c r="DA99" s="109"/>
    </row>
    <row r="100" spans="1:105" ht="43.5" hidden="1" customHeight="1" x14ac:dyDescent="0.2">
      <c r="A100" s="109"/>
      <c r="B100" s="109"/>
      <c r="C100" s="108"/>
      <c r="D100" s="108"/>
      <c r="E100" s="109"/>
      <c r="F100" s="109"/>
      <c r="G100" s="109"/>
      <c r="H100" s="109"/>
      <c r="I100" s="109"/>
      <c r="J100" s="109"/>
      <c r="K100" s="109"/>
      <c r="L100" s="109"/>
      <c r="M100" s="109"/>
      <c r="N100" s="109"/>
      <c r="O100" s="109"/>
      <c r="P100" s="109"/>
      <c r="Q100" s="109"/>
      <c r="R100" s="109"/>
      <c r="S100" s="109"/>
      <c r="T100" s="109"/>
      <c r="U100" s="109"/>
      <c r="V100" s="109"/>
      <c r="W100" s="109"/>
      <c r="X100" s="109"/>
      <c r="Y100" s="109"/>
      <c r="Z100" s="109"/>
      <c r="AA100" s="109"/>
      <c r="AB100" s="109"/>
      <c r="AC100" s="109"/>
      <c r="AD100" s="109"/>
      <c r="AE100" s="109"/>
      <c r="AF100" s="109"/>
      <c r="AG100" s="109"/>
      <c r="AH100" s="109"/>
      <c r="AI100" s="109"/>
      <c r="AJ100" s="109"/>
      <c r="AK100" s="109"/>
      <c r="AL100" s="109"/>
      <c r="AM100" s="109"/>
      <c r="AN100" s="109"/>
      <c r="AO100" s="109"/>
      <c r="AP100" s="109"/>
      <c r="AQ100" s="109"/>
      <c r="AR100" s="109"/>
      <c r="AS100" s="109"/>
      <c r="AT100" s="109"/>
      <c r="AU100" s="109"/>
      <c r="AV100" s="109"/>
      <c r="AW100" s="109"/>
      <c r="AX100" s="109"/>
      <c r="AY100" s="109"/>
      <c r="AZ100" s="109"/>
      <c r="BA100" s="109"/>
      <c r="BB100" s="109"/>
      <c r="BC100" s="109"/>
      <c r="BD100" s="109"/>
      <c r="BE100" s="109"/>
      <c r="BF100" s="109"/>
      <c r="BG100" s="109"/>
      <c r="BH100" s="109"/>
      <c r="BI100" s="109"/>
      <c r="BJ100" s="109"/>
      <c r="BK100" s="109"/>
      <c r="BL100" s="109"/>
      <c r="BM100" s="109"/>
      <c r="BN100" s="109"/>
      <c r="BO100" s="109"/>
      <c r="BP100" s="109"/>
      <c r="BQ100" s="109"/>
      <c r="BR100" s="109"/>
      <c r="BS100" s="109"/>
      <c r="BT100" s="109"/>
      <c r="BU100" s="109"/>
      <c r="BV100" s="109"/>
      <c r="BW100" s="109"/>
      <c r="BX100" s="109"/>
      <c r="BY100" s="109"/>
      <c r="BZ100" s="109"/>
      <c r="CA100" s="109"/>
      <c r="CB100" s="109"/>
      <c r="CC100" s="109"/>
      <c r="CD100" s="109"/>
      <c r="CE100" s="109"/>
      <c r="CF100" s="109"/>
      <c r="CG100" s="109"/>
      <c r="CH100" s="109"/>
      <c r="CI100" s="109"/>
      <c r="CJ100" s="109"/>
      <c r="CK100" s="109"/>
      <c r="CL100" s="109"/>
      <c r="CM100" s="109"/>
      <c r="CN100" s="109"/>
      <c r="CO100" s="109"/>
      <c r="CP100" s="109"/>
      <c r="CQ100" s="109"/>
      <c r="CR100" s="109"/>
      <c r="CS100" s="109"/>
      <c r="CT100" s="109"/>
      <c r="CU100" s="109"/>
      <c r="CV100" s="109"/>
      <c r="CW100" s="109"/>
      <c r="CX100" s="109"/>
      <c r="CY100" s="109"/>
      <c r="CZ100" s="109"/>
      <c r="DA100" s="109"/>
    </row>
    <row r="101" spans="1:105" ht="43.5" hidden="1" customHeight="1" x14ac:dyDescent="0.2">
      <c r="A101" s="109"/>
      <c r="B101" s="109"/>
      <c r="C101" s="108"/>
      <c r="D101" s="108"/>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109"/>
      <c r="AN101" s="109"/>
      <c r="AO101" s="109"/>
      <c r="AP101" s="109"/>
      <c r="AQ101" s="109"/>
      <c r="AR101" s="109"/>
      <c r="AS101" s="109"/>
      <c r="AT101" s="109"/>
      <c r="AU101" s="109"/>
      <c r="AV101" s="109"/>
      <c r="AW101" s="109"/>
      <c r="AX101" s="109"/>
      <c r="AY101" s="109"/>
      <c r="AZ101" s="109"/>
      <c r="BA101" s="109"/>
      <c r="BB101" s="109"/>
      <c r="BC101" s="109"/>
      <c r="BD101" s="109"/>
      <c r="BE101" s="109"/>
      <c r="BF101" s="109"/>
      <c r="BG101" s="109"/>
      <c r="BH101" s="109"/>
      <c r="BI101" s="109"/>
      <c r="BJ101" s="109"/>
      <c r="BK101" s="109"/>
      <c r="BL101" s="109"/>
      <c r="BM101" s="109"/>
      <c r="BN101" s="109"/>
      <c r="BO101" s="109"/>
      <c r="BP101" s="109"/>
      <c r="BQ101" s="109"/>
      <c r="BR101" s="109"/>
      <c r="BS101" s="109"/>
      <c r="BT101" s="109"/>
      <c r="BU101" s="109"/>
      <c r="BV101" s="109"/>
      <c r="BW101" s="109"/>
      <c r="BX101" s="109"/>
      <c r="BY101" s="109"/>
      <c r="BZ101" s="109"/>
      <c r="CA101" s="109"/>
      <c r="CB101" s="109"/>
      <c r="CC101" s="109"/>
      <c r="CD101" s="109"/>
      <c r="CE101" s="109"/>
      <c r="CF101" s="109"/>
      <c r="CG101" s="109"/>
      <c r="CH101" s="109"/>
      <c r="CI101" s="109"/>
      <c r="CJ101" s="109"/>
      <c r="CK101" s="109"/>
      <c r="CL101" s="109"/>
      <c r="CM101" s="109"/>
      <c r="CN101" s="109"/>
      <c r="CO101" s="109"/>
      <c r="CP101" s="109"/>
      <c r="CQ101" s="109"/>
      <c r="CR101" s="109"/>
      <c r="CS101" s="109"/>
      <c r="CT101" s="109"/>
      <c r="CU101" s="109"/>
      <c r="CV101" s="109"/>
      <c r="CW101" s="109"/>
      <c r="CX101" s="109"/>
      <c r="CY101" s="109"/>
      <c r="CZ101" s="109"/>
      <c r="DA101" s="109"/>
    </row>
    <row r="102" spans="1:105" ht="43.5" hidden="1" customHeight="1" x14ac:dyDescent="0.2">
      <c r="A102" s="109"/>
      <c r="B102" s="109"/>
      <c r="C102" s="108"/>
      <c r="D102" s="108"/>
      <c r="E102" s="109"/>
      <c r="F102" s="109"/>
      <c r="G102" s="109"/>
      <c r="H102" s="109"/>
      <c r="I102" s="109"/>
      <c r="J102" s="109"/>
      <c r="K102" s="109"/>
      <c r="L102" s="109"/>
      <c r="M102" s="109"/>
      <c r="N102" s="109"/>
      <c r="O102" s="109"/>
      <c r="P102" s="109"/>
      <c r="Q102" s="109"/>
      <c r="R102" s="109"/>
      <c r="S102" s="109"/>
      <c r="T102" s="109"/>
      <c r="U102" s="109"/>
      <c r="V102" s="109"/>
      <c r="W102" s="109"/>
      <c r="X102" s="109"/>
      <c r="Y102" s="109"/>
      <c r="Z102" s="109"/>
      <c r="AA102" s="109"/>
      <c r="AB102" s="109"/>
      <c r="AC102" s="109"/>
      <c r="AD102" s="109"/>
      <c r="AE102" s="109"/>
      <c r="AF102" s="109"/>
      <c r="AG102" s="109"/>
      <c r="AH102" s="109"/>
      <c r="AI102" s="109"/>
      <c r="AJ102" s="109"/>
      <c r="AK102" s="109"/>
      <c r="AL102" s="109"/>
      <c r="AM102" s="109"/>
      <c r="AN102" s="109"/>
      <c r="AO102" s="109"/>
      <c r="AP102" s="109"/>
      <c r="AQ102" s="109"/>
      <c r="AR102" s="109"/>
      <c r="AS102" s="109"/>
      <c r="AT102" s="109"/>
      <c r="AU102" s="109"/>
      <c r="AV102" s="109"/>
      <c r="AW102" s="109"/>
      <c r="AX102" s="109"/>
      <c r="AY102" s="109"/>
      <c r="AZ102" s="109"/>
      <c r="BA102" s="109"/>
      <c r="BB102" s="109"/>
      <c r="BC102" s="109"/>
      <c r="BD102" s="109"/>
      <c r="BE102" s="109"/>
      <c r="BF102" s="109"/>
      <c r="BG102" s="109"/>
      <c r="BH102" s="109"/>
      <c r="BI102" s="109"/>
      <c r="BJ102" s="109"/>
      <c r="BK102" s="109"/>
      <c r="BL102" s="109"/>
      <c r="BM102" s="109"/>
      <c r="BN102" s="109"/>
      <c r="BO102" s="109"/>
      <c r="BP102" s="109"/>
      <c r="BQ102" s="109"/>
      <c r="BR102" s="109"/>
      <c r="BS102" s="109"/>
      <c r="BT102" s="109"/>
      <c r="BU102" s="109"/>
      <c r="BV102" s="109"/>
      <c r="BW102" s="109"/>
      <c r="BX102" s="109"/>
      <c r="BY102" s="109"/>
      <c r="BZ102" s="109"/>
      <c r="CA102" s="109"/>
      <c r="CB102" s="109"/>
      <c r="CC102" s="109"/>
      <c r="CD102" s="109"/>
      <c r="CE102" s="109"/>
      <c r="CF102" s="109"/>
      <c r="CG102" s="109"/>
      <c r="CH102" s="109"/>
      <c r="CI102" s="109"/>
      <c r="CJ102" s="109"/>
      <c r="CK102" s="109"/>
      <c r="CL102" s="109"/>
      <c r="CM102" s="109"/>
      <c r="CN102" s="109"/>
      <c r="CO102" s="109"/>
      <c r="CP102" s="109"/>
      <c r="CQ102" s="109"/>
      <c r="CR102" s="109"/>
      <c r="CS102" s="109"/>
      <c r="CT102" s="109"/>
      <c r="CU102" s="109"/>
      <c r="CV102" s="109"/>
      <c r="CW102" s="109"/>
      <c r="CX102" s="109"/>
      <c r="CY102" s="109"/>
      <c r="CZ102" s="109"/>
      <c r="DA102" s="109"/>
    </row>
    <row r="103" spans="1:105" ht="43.5" hidden="1" customHeight="1" x14ac:dyDescent="0.2">
      <c r="A103" s="109"/>
      <c r="B103" s="109"/>
      <c r="C103" s="108"/>
      <c r="D103" s="108"/>
      <c r="E103" s="109"/>
      <c r="F103" s="109"/>
      <c r="G103" s="109"/>
      <c r="H103" s="109"/>
      <c r="I103" s="109"/>
      <c r="J103" s="109"/>
      <c r="K103" s="109"/>
      <c r="L103" s="109"/>
      <c r="M103" s="109"/>
      <c r="N103" s="109"/>
      <c r="O103" s="109"/>
      <c r="P103" s="109"/>
      <c r="Q103" s="109"/>
      <c r="R103" s="109"/>
      <c r="S103" s="109"/>
      <c r="T103" s="109"/>
      <c r="U103" s="109"/>
      <c r="V103" s="109"/>
      <c r="W103" s="109"/>
      <c r="X103" s="109"/>
      <c r="Y103" s="109"/>
      <c r="Z103" s="109"/>
      <c r="AA103" s="109"/>
      <c r="AB103" s="109"/>
      <c r="AC103" s="109"/>
      <c r="AD103" s="109"/>
      <c r="AE103" s="109"/>
      <c r="AF103" s="109"/>
      <c r="AG103" s="109"/>
      <c r="AH103" s="109"/>
      <c r="AI103" s="109"/>
      <c r="AJ103" s="109"/>
      <c r="AK103" s="109"/>
      <c r="AL103" s="109"/>
      <c r="AM103" s="109"/>
      <c r="AN103" s="109"/>
      <c r="AO103" s="109"/>
      <c r="AP103" s="109"/>
      <c r="AQ103" s="109"/>
      <c r="AR103" s="109"/>
      <c r="AS103" s="109"/>
      <c r="AT103" s="109"/>
      <c r="AU103" s="109"/>
      <c r="AV103" s="109"/>
      <c r="AW103" s="109"/>
      <c r="AX103" s="109"/>
      <c r="AY103" s="109"/>
      <c r="AZ103" s="109"/>
      <c r="BA103" s="109"/>
      <c r="BB103" s="109"/>
      <c r="BC103" s="109"/>
      <c r="BD103" s="109"/>
      <c r="BE103" s="109"/>
      <c r="BF103" s="109"/>
      <c r="BG103" s="109"/>
      <c r="BH103" s="109"/>
      <c r="BI103" s="109"/>
      <c r="BJ103" s="109"/>
      <c r="BK103" s="109"/>
      <c r="BL103" s="109"/>
      <c r="BM103" s="109"/>
      <c r="BN103" s="109"/>
      <c r="BO103" s="109"/>
      <c r="BP103" s="109"/>
      <c r="BQ103" s="109"/>
      <c r="BR103" s="109"/>
      <c r="BS103" s="109"/>
      <c r="BT103" s="109"/>
      <c r="BU103" s="109"/>
      <c r="BV103" s="109"/>
      <c r="BW103" s="109"/>
      <c r="BX103" s="109"/>
      <c r="BY103" s="109"/>
      <c r="BZ103" s="109"/>
      <c r="CA103" s="109"/>
      <c r="CB103" s="109"/>
      <c r="CC103" s="109"/>
      <c r="CD103" s="109"/>
      <c r="CE103" s="109"/>
      <c r="CF103" s="109"/>
      <c r="CG103" s="109"/>
      <c r="CH103" s="109"/>
      <c r="CI103" s="109"/>
      <c r="CJ103" s="109"/>
      <c r="CK103" s="109"/>
      <c r="CL103" s="109"/>
      <c r="CM103" s="109"/>
      <c r="CN103" s="109"/>
      <c r="CO103" s="109"/>
      <c r="CP103" s="109"/>
      <c r="CQ103" s="109"/>
      <c r="CR103" s="109"/>
      <c r="CS103" s="109"/>
      <c r="CT103" s="109"/>
      <c r="CU103" s="109"/>
      <c r="CV103" s="109"/>
      <c r="CW103" s="109"/>
      <c r="CX103" s="109"/>
      <c r="CY103" s="109"/>
      <c r="CZ103" s="109"/>
      <c r="DA103" s="109"/>
    </row>
    <row r="104" spans="1:105" ht="43.5" hidden="1" customHeight="1" x14ac:dyDescent="0.2">
      <c r="A104" s="109"/>
      <c r="B104" s="109"/>
      <c r="C104" s="108"/>
      <c r="D104" s="108"/>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09"/>
      <c r="AM104" s="109"/>
      <c r="AN104" s="109"/>
      <c r="AO104" s="109"/>
      <c r="AP104" s="109"/>
      <c r="AQ104" s="109"/>
      <c r="AR104" s="109"/>
      <c r="AS104" s="109"/>
      <c r="AT104" s="109"/>
      <c r="AU104" s="109"/>
      <c r="AV104" s="109"/>
      <c r="AW104" s="109"/>
      <c r="AX104" s="109"/>
      <c r="AY104" s="109"/>
      <c r="AZ104" s="109"/>
      <c r="BA104" s="109"/>
      <c r="BB104" s="109"/>
      <c r="BC104" s="109"/>
      <c r="BD104" s="109"/>
      <c r="BE104" s="109"/>
      <c r="BF104" s="109"/>
      <c r="BG104" s="109"/>
      <c r="BH104" s="109"/>
      <c r="BI104" s="109"/>
      <c r="BJ104" s="109"/>
      <c r="BK104" s="109"/>
      <c r="BL104" s="109"/>
      <c r="BM104" s="109"/>
      <c r="BN104" s="109"/>
      <c r="BO104" s="109"/>
      <c r="BP104" s="109"/>
      <c r="BQ104" s="109"/>
      <c r="BR104" s="109"/>
      <c r="BS104" s="109"/>
      <c r="BT104" s="109"/>
      <c r="BU104" s="109"/>
      <c r="BV104" s="109"/>
      <c r="BW104" s="109"/>
      <c r="BX104" s="109"/>
      <c r="BY104" s="109"/>
      <c r="BZ104" s="109"/>
      <c r="CA104" s="109"/>
      <c r="CB104" s="109"/>
      <c r="CC104" s="109"/>
      <c r="CD104" s="109"/>
      <c r="CE104" s="109"/>
      <c r="CF104" s="109"/>
      <c r="CG104" s="109"/>
      <c r="CH104" s="109"/>
      <c r="CI104" s="109"/>
      <c r="CJ104" s="109"/>
      <c r="CK104" s="109"/>
      <c r="CL104" s="109"/>
      <c r="CM104" s="109"/>
      <c r="CN104" s="109"/>
      <c r="CO104" s="109"/>
      <c r="CP104" s="109"/>
      <c r="CQ104" s="109"/>
      <c r="CR104" s="109"/>
      <c r="CS104" s="109"/>
      <c r="CT104" s="109"/>
      <c r="CU104" s="109"/>
      <c r="CV104" s="109"/>
      <c r="CW104" s="109"/>
      <c r="CX104" s="109"/>
      <c r="CY104" s="109"/>
      <c r="CZ104" s="109"/>
      <c r="DA104" s="109"/>
    </row>
    <row r="105" spans="1:105" ht="43.5" hidden="1" customHeight="1" x14ac:dyDescent="0.2">
      <c r="A105" s="109"/>
      <c r="B105" s="109"/>
      <c r="C105" s="108"/>
      <c r="D105" s="108"/>
      <c r="E105" s="109"/>
      <c r="F105" s="109"/>
      <c r="G105" s="109"/>
      <c r="H105" s="109"/>
      <c r="I105" s="109"/>
      <c r="J105" s="109"/>
      <c r="K105" s="109"/>
      <c r="L105" s="109"/>
      <c r="M105" s="109"/>
      <c r="N105" s="109"/>
      <c r="O105" s="109"/>
      <c r="P105" s="109"/>
      <c r="Q105" s="109"/>
      <c r="R105" s="109"/>
      <c r="S105" s="109"/>
      <c r="T105" s="109"/>
      <c r="U105" s="109"/>
      <c r="V105" s="109"/>
      <c r="W105" s="109"/>
      <c r="X105" s="109"/>
      <c r="Y105" s="109"/>
      <c r="Z105" s="109"/>
      <c r="AA105" s="109"/>
      <c r="AB105" s="109"/>
      <c r="AC105" s="109"/>
      <c r="AD105" s="109"/>
      <c r="AE105" s="109"/>
      <c r="AF105" s="109"/>
      <c r="AG105" s="109"/>
      <c r="AH105" s="109"/>
      <c r="AI105" s="109"/>
      <c r="AJ105" s="109"/>
      <c r="AK105" s="109"/>
      <c r="AL105" s="109"/>
      <c r="AM105" s="109"/>
      <c r="AN105" s="109"/>
      <c r="AO105" s="109"/>
      <c r="AP105" s="109"/>
      <c r="AQ105" s="109"/>
      <c r="AR105" s="109"/>
      <c r="AS105" s="109"/>
      <c r="AT105" s="109"/>
      <c r="AU105" s="109"/>
      <c r="AV105" s="109"/>
      <c r="AW105" s="109"/>
      <c r="AX105" s="109"/>
      <c r="AY105" s="109"/>
      <c r="AZ105" s="109"/>
      <c r="BA105" s="109"/>
      <c r="BB105" s="109"/>
      <c r="BC105" s="109"/>
      <c r="BD105" s="109"/>
      <c r="BE105" s="109"/>
      <c r="BF105" s="109"/>
      <c r="BG105" s="109"/>
      <c r="BH105" s="109"/>
      <c r="BI105" s="109"/>
      <c r="BJ105" s="109"/>
      <c r="BK105" s="109"/>
      <c r="BL105" s="109"/>
      <c r="BM105" s="109"/>
      <c r="BN105" s="109"/>
      <c r="BO105" s="109"/>
      <c r="BP105" s="109"/>
      <c r="BQ105" s="109"/>
      <c r="BR105" s="109"/>
      <c r="BS105" s="109"/>
      <c r="BT105" s="109"/>
      <c r="BU105" s="109"/>
      <c r="BV105" s="109"/>
      <c r="BW105" s="109"/>
      <c r="BX105" s="109"/>
      <c r="BY105" s="109"/>
      <c r="BZ105" s="109"/>
      <c r="CA105" s="109"/>
      <c r="CB105" s="109"/>
      <c r="CC105" s="109"/>
      <c r="CD105" s="109"/>
      <c r="CE105" s="109"/>
      <c r="CF105" s="109"/>
      <c r="CG105" s="109"/>
      <c r="CH105" s="109"/>
      <c r="CI105" s="109"/>
      <c r="CJ105" s="109"/>
      <c r="CK105" s="109"/>
      <c r="CL105" s="109"/>
      <c r="CM105" s="109"/>
      <c r="CN105" s="109"/>
      <c r="CO105" s="109"/>
      <c r="CP105" s="109"/>
      <c r="CQ105" s="109"/>
      <c r="CR105" s="109"/>
      <c r="CS105" s="109"/>
      <c r="CT105" s="109"/>
      <c r="CU105" s="109"/>
      <c r="CV105" s="109"/>
      <c r="CW105" s="109"/>
      <c r="CX105" s="109"/>
      <c r="CY105" s="109"/>
      <c r="CZ105" s="109"/>
      <c r="DA105" s="109"/>
    </row>
    <row r="106" spans="1:105" ht="43.5" hidden="1" customHeight="1" x14ac:dyDescent="0.2">
      <c r="A106" s="109"/>
      <c r="B106" s="109"/>
      <c r="C106" s="108"/>
      <c r="D106" s="108"/>
      <c r="E106" s="109"/>
      <c r="F106" s="109"/>
      <c r="G106" s="109"/>
      <c r="H106" s="109"/>
      <c r="I106" s="109"/>
      <c r="J106" s="109"/>
      <c r="K106" s="109"/>
      <c r="L106" s="109"/>
      <c r="M106" s="109"/>
      <c r="N106" s="109"/>
      <c r="O106" s="109"/>
      <c r="P106" s="109"/>
      <c r="Q106" s="109"/>
      <c r="R106" s="109"/>
      <c r="S106" s="109"/>
      <c r="T106" s="109"/>
      <c r="U106" s="109"/>
      <c r="V106" s="109"/>
      <c r="W106" s="109"/>
      <c r="X106" s="109"/>
      <c r="Y106" s="109"/>
      <c r="Z106" s="109"/>
      <c r="AA106" s="109"/>
      <c r="AB106" s="109"/>
      <c r="AC106" s="109"/>
      <c r="AD106" s="109"/>
      <c r="AE106" s="109"/>
      <c r="AF106" s="109"/>
      <c r="AG106" s="109"/>
      <c r="AH106" s="109"/>
      <c r="AI106" s="109"/>
      <c r="AJ106" s="109"/>
      <c r="AK106" s="109"/>
      <c r="AL106" s="109"/>
      <c r="AM106" s="109"/>
      <c r="AN106" s="109"/>
      <c r="AO106" s="109"/>
      <c r="AP106" s="109"/>
      <c r="AQ106" s="109"/>
      <c r="AR106" s="109"/>
      <c r="AS106" s="109"/>
      <c r="AT106" s="109"/>
      <c r="AU106" s="109"/>
      <c r="AV106" s="109"/>
      <c r="AW106" s="109"/>
      <c r="AX106" s="109"/>
      <c r="AY106" s="109"/>
      <c r="AZ106" s="109"/>
      <c r="BA106" s="109"/>
      <c r="BB106" s="109"/>
      <c r="BC106" s="109"/>
      <c r="BD106" s="109"/>
      <c r="BE106" s="109"/>
      <c r="BF106" s="109"/>
      <c r="BG106" s="109"/>
      <c r="BH106" s="109"/>
      <c r="BI106" s="109"/>
      <c r="BJ106" s="109"/>
      <c r="BK106" s="109"/>
      <c r="BL106" s="109"/>
      <c r="BM106" s="109"/>
      <c r="BN106" s="109"/>
      <c r="BO106" s="109"/>
      <c r="BP106" s="109"/>
      <c r="BQ106" s="109"/>
      <c r="BR106" s="109"/>
      <c r="BS106" s="109"/>
      <c r="BT106" s="109"/>
      <c r="BU106" s="109"/>
      <c r="BV106" s="109"/>
      <c r="BW106" s="109"/>
      <c r="BX106" s="109"/>
      <c r="BY106" s="109"/>
      <c r="BZ106" s="109"/>
      <c r="CA106" s="109"/>
      <c r="CB106" s="109"/>
      <c r="CC106" s="109"/>
      <c r="CD106" s="109"/>
      <c r="CE106" s="109"/>
      <c r="CF106" s="109"/>
      <c r="CG106" s="109"/>
      <c r="CH106" s="109"/>
      <c r="CI106" s="109"/>
      <c r="CJ106" s="109"/>
      <c r="CK106" s="109"/>
      <c r="CL106" s="109"/>
      <c r="CM106" s="109"/>
      <c r="CN106" s="109"/>
      <c r="CO106" s="109"/>
      <c r="CP106" s="109"/>
      <c r="CQ106" s="109"/>
      <c r="CR106" s="109"/>
      <c r="CS106" s="109"/>
      <c r="CT106" s="109"/>
      <c r="CU106" s="109"/>
      <c r="CV106" s="109"/>
      <c r="CW106" s="109"/>
      <c r="CX106" s="109"/>
      <c r="CY106" s="109"/>
      <c r="CZ106" s="109"/>
      <c r="DA106" s="109"/>
    </row>
    <row r="107" spans="1:105" ht="43.5" hidden="1" customHeight="1" x14ac:dyDescent="0.2">
      <c r="A107" s="109"/>
      <c r="B107" s="109"/>
      <c r="C107" s="108"/>
      <c r="D107" s="108"/>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9"/>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c r="CG107" s="109"/>
      <c r="CH107" s="109"/>
      <c r="CI107" s="109"/>
      <c r="CJ107" s="109"/>
      <c r="CK107" s="109"/>
      <c r="CL107" s="109"/>
      <c r="CM107" s="109"/>
      <c r="CN107" s="109"/>
      <c r="CO107" s="109"/>
      <c r="CP107" s="109"/>
      <c r="CQ107" s="109"/>
      <c r="CR107" s="109"/>
      <c r="CS107" s="109"/>
      <c r="CT107" s="109"/>
      <c r="CU107" s="109"/>
      <c r="CV107" s="109"/>
      <c r="CW107" s="109"/>
      <c r="CX107" s="109"/>
      <c r="CY107" s="109"/>
      <c r="CZ107" s="109"/>
      <c r="DA107" s="109"/>
    </row>
    <row r="108" spans="1:105" ht="43.5" hidden="1" customHeight="1" x14ac:dyDescent="0.2">
      <c r="A108" s="109"/>
      <c r="B108" s="109"/>
      <c r="C108" s="108"/>
      <c r="D108" s="108"/>
      <c r="E108" s="109"/>
      <c r="F108" s="109"/>
      <c r="G108" s="109"/>
      <c r="H108" s="109"/>
      <c r="I108" s="109"/>
      <c r="J108" s="109"/>
      <c r="K108" s="109"/>
      <c r="L108" s="109"/>
      <c r="M108" s="109"/>
      <c r="N108" s="109"/>
      <c r="O108" s="109"/>
      <c r="P108" s="109"/>
      <c r="Q108" s="109"/>
      <c r="R108" s="109"/>
      <c r="S108" s="109"/>
      <c r="T108" s="109"/>
      <c r="U108" s="109"/>
      <c r="V108" s="109"/>
      <c r="W108" s="109"/>
      <c r="X108" s="109"/>
      <c r="Y108" s="109"/>
      <c r="Z108" s="109"/>
      <c r="AA108" s="109"/>
      <c r="AB108" s="109"/>
      <c r="AC108" s="109"/>
      <c r="AD108" s="109"/>
      <c r="AE108" s="109"/>
      <c r="AF108" s="109"/>
      <c r="AG108" s="109"/>
      <c r="AH108" s="109"/>
      <c r="AI108" s="109"/>
      <c r="AJ108" s="109"/>
      <c r="AK108" s="109"/>
      <c r="AL108" s="109"/>
      <c r="AM108" s="109"/>
      <c r="AN108" s="109"/>
      <c r="AO108" s="109"/>
      <c r="AP108" s="109"/>
      <c r="AQ108" s="109"/>
      <c r="AR108" s="109"/>
      <c r="AS108" s="109"/>
      <c r="AT108" s="109"/>
      <c r="AU108" s="109"/>
      <c r="AV108" s="109"/>
      <c r="AW108" s="109"/>
      <c r="AX108" s="109"/>
      <c r="AY108" s="109"/>
      <c r="AZ108" s="109"/>
      <c r="BA108" s="109"/>
      <c r="BB108" s="109"/>
      <c r="BC108" s="109"/>
      <c r="BD108" s="109"/>
      <c r="BE108" s="109"/>
      <c r="BF108" s="109"/>
      <c r="BG108" s="109"/>
      <c r="BH108" s="109"/>
      <c r="BI108" s="109"/>
      <c r="BJ108" s="109"/>
      <c r="BK108" s="109"/>
      <c r="BL108" s="109"/>
      <c r="BM108" s="109"/>
      <c r="BN108" s="109"/>
      <c r="BO108" s="109"/>
      <c r="BP108" s="109"/>
      <c r="BQ108" s="109"/>
      <c r="BR108" s="109"/>
      <c r="BS108" s="109"/>
      <c r="BT108" s="109"/>
      <c r="BU108" s="109"/>
      <c r="BV108" s="109"/>
      <c r="BW108" s="109"/>
      <c r="BX108" s="109"/>
      <c r="BY108" s="109"/>
      <c r="BZ108" s="109"/>
      <c r="CA108" s="109"/>
      <c r="CB108" s="109"/>
      <c r="CC108" s="109"/>
      <c r="CD108" s="109"/>
      <c r="CE108" s="109"/>
      <c r="CF108" s="109"/>
      <c r="CG108" s="109"/>
      <c r="CH108" s="109"/>
      <c r="CI108" s="109"/>
      <c r="CJ108" s="109"/>
      <c r="CK108" s="109"/>
      <c r="CL108" s="109"/>
      <c r="CM108" s="109"/>
      <c r="CN108" s="109"/>
      <c r="CO108" s="109"/>
      <c r="CP108" s="109"/>
      <c r="CQ108" s="109"/>
      <c r="CR108" s="109"/>
      <c r="CS108" s="109"/>
      <c r="CT108" s="109"/>
      <c r="CU108" s="109"/>
      <c r="CV108" s="109"/>
      <c r="CW108" s="109"/>
      <c r="CX108" s="109"/>
      <c r="CY108" s="109"/>
      <c r="CZ108" s="109"/>
      <c r="DA108" s="109"/>
    </row>
    <row r="109" spans="1:105" ht="43.5" hidden="1" customHeight="1" x14ac:dyDescent="0.2">
      <c r="A109" s="109"/>
      <c r="B109" s="109"/>
      <c r="C109" s="108"/>
      <c r="D109" s="108"/>
      <c r="E109" s="109"/>
      <c r="F109" s="109"/>
      <c r="G109" s="109"/>
      <c r="H109" s="109"/>
      <c r="I109" s="109"/>
      <c r="J109" s="109"/>
      <c r="K109" s="109"/>
      <c r="L109" s="109"/>
      <c r="M109" s="109"/>
      <c r="N109" s="109"/>
      <c r="O109" s="109"/>
      <c r="P109" s="109"/>
      <c r="Q109" s="109"/>
      <c r="R109" s="109"/>
      <c r="S109" s="109"/>
      <c r="T109" s="109"/>
      <c r="U109" s="109"/>
      <c r="V109" s="109"/>
      <c r="W109" s="109"/>
      <c r="X109" s="109"/>
      <c r="Y109" s="109"/>
      <c r="Z109" s="109"/>
      <c r="AA109" s="109"/>
      <c r="AB109" s="109"/>
      <c r="AC109" s="109"/>
      <c r="AD109" s="109"/>
      <c r="AE109" s="109"/>
      <c r="AF109" s="109"/>
      <c r="AG109" s="109"/>
      <c r="AH109" s="109"/>
      <c r="AI109" s="109"/>
      <c r="AJ109" s="109"/>
      <c r="AK109" s="109"/>
      <c r="AL109" s="109"/>
      <c r="AM109" s="109"/>
      <c r="AN109" s="109"/>
      <c r="AO109" s="109"/>
      <c r="AP109" s="109"/>
      <c r="AQ109" s="109"/>
      <c r="AR109" s="109"/>
      <c r="AS109" s="109"/>
      <c r="AT109" s="109"/>
      <c r="AU109" s="109"/>
      <c r="AV109" s="109"/>
      <c r="AW109" s="109"/>
      <c r="AX109" s="109"/>
      <c r="AY109" s="109"/>
      <c r="AZ109" s="109"/>
      <c r="BA109" s="109"/>
      <c r="BB109" s="109"/>
      <c r="BC109" s="109"/>
      <c r="BD109" s="109"/>
      <c r="BE109" s="109"/>
      <c r="BF109" s="109"/>
      <c r="BG109" s="109"/>
      <c r="BH109" s="109"/>
      <c r="BI109" s="109"/>
      <c r="BJ109" s="109"/>
      <c r="BK109" s="109"/>
      <c r="BL109" s="109"/>
      <c r="BM109" s="109"/>
      <c r="BN109" s="109"/>
      <c r="BO109" s="109"/>
      <c r="BP109" s="109"/>
      <c r="BQ109" s="109"/>
      <c r="BR109" s="109"/>
      <c r="BS109" s="109"/>
      <c r="BT109" s="109"/>
      <c r="BU109" s="109"/>
      <c r="BV109" s="109"/>
      <c r="BW109" s="109"/>
      <c r="BX109" s="109"/>
      <c r="BY109" s="109"/>
      <c r="BZ109" s="109"/>
      <c r="CA109" s="109"/>
      <c r="CB109" s="109"/>
      <c r="CC109" s="109"/>
      <c r="CD109" s="109"/>
      <c r="CE109" s="109"/>
      <c r="CF109" s="109"/>
      <c r="CG109" s="109"/>
      <c r="CH109" s="109"/>
      <c r="CI109" s="109"/>
      <c r="CJ109" s="109"/>
      <c r="CK109" s="109"/>
      <c r="CL109" s="109"/>
      <c r="CM109" s="109"/>
      <c r="CN109" s="109"/>
      <c r="CO109" s="109"/>
      <c r="CP109" s="109"/>
      <c r="CQ109" s="109"/>
      <c r="CR109" s="109"/>
      <c r="CS109" s="109"/>
      <c r="CT109" s="109"/>
      <c r="CU109" s="109"/>
      <c r="CV109" s="109"/>
      <c r="CW109" s="109"/>
      <c r="CX109" s="109"/>
      <c r="CY109" s="109"/>
      <c r="CZ109" s="109"/>
      <c r="DA109" s="109"/>
    </row>
    <row r="110" spans="1:105" ht="43.5" hidden="1" customHeight="1" x14ac:dyDescent="0.2">
      <c r="A110" s="109"/>
      <c r="B110" s="109"/>
      <c r="C110" s="108"/>
      <c r="D110" s="108"/>
      <c r="E110" s="109"/>
      <c r="F110" s="109"/>
      <c r="G110" s="109"/>
      <c r="H110" s="109"/>
      <c r="I110" s="109"/>
      <c r="J110" s="109"/>
      <c r="K110" s="109"/>
      <c r="L110" s="109"/>
      <c r="M110" s="109"/>
      <c r="N110" s="109"/>
      <c r="O110" s="109"/>
      <c r="P110" s="109"/>
      <c r="Q110" s="109"/>
      <c r="R110" s="109"/>
      <c r="S110" s="109"/>
      <c r="T110" s="109"/>
      <c r="U110" s="109"/>
      <c r="V110" s="109"/>
      <c r="W110" s="109"/>
      <c r="X110" s="109"/>
      <c r="Y110" s="109"/>
      <c r="Z110" s="109"/>
      <c r="AA110" s="109"/>
      <c r="AB110" s="109"/>
      <c r="AC110" s="109"/>
      <c r="AD110" s="109"/>
      <c r="AE110" s="109"/>
      <c r="AF110" s="109"/>
      <c r="AG110" s="109"/>
      <c r="AH110" s="109"/>
      <c r="AI110" s="109"/>
      <c r="AJ110" s="109"/>
      <c r="AK110" s="109"/>
      <c r="AL110" s="109"/>
      <c r="AM110" s="109"/>
      <c r="AN110" s="109"/>
      <c r="AO110" s="109"/>
      <c r="AP110" s="109"/>
      <c r="AQ110" s="109"/>
      <c r="AR110" s="109"/>
      <c r="AS110" s="109"/>
      <c r="AT110" s="109"/>
      <c r="AU110" s="109"/>
      <c r="AV110" s="109"/>
      <c r="AW110" s="109"/>
      <c r="AX110" s="109"/>
      <c r="AY110" s="109"/>
      <c r="AZ110" s="109"/>
      <c r="BA110" s="109"/>
      <c r="BB110" s="109"/>
      <c r="BC110" s="109"/>
      <c r="BD110" s="109"/>
      <c r="BE110" s="109"/>
      <c r="BF110" s="109"/>
      <c r="BG110" s="109"/>
      <c r="BH110" s="109"/>
      <c r="BI110" s="109"/>
      <c r="BJ110" s="109"/>
      <c r="BK110" s="109"/>
      <c r="BL110" s="109"/>
      <c r="BM110" s="109"/>
      <c r="BN110" s="109"/>
      <c r="BO110" s="109"/>
      <c r="BP110" s="109"/>
      <c r="BQ110" s="109"/>
      <c r="BR110" s="109"/>
      <c r="BS110" s="109"/>
      <c r="BT110" s="109"/>
      <c r="BU110" s="109"/>
      <c r="BV110" s="109"/>
      <c r="BW110" s="109"/>
      <c r="BX110" s="109"/>
      <c r="BY110" s="109"/>
      <c r="BZ110" s="109"/>
      <c r="CA110" s="109"/>
      <c r="CB110" s="109"/>
      <c r="CC110" s="109"/>
      <c r="CD110" s="109"/>
      <c r="CE110" s="109"/>
      <c r="CF110" s="109"/>
      <c r="CG110" s="109"/>
      <c r="CH110" s="109"/>
      <c r="CI110" s="109"/>
      <c r="CJ110" s="109"/>
      <c r="CK110" s="109"/>
      <c r="CL110" s="109"/>
      <c r="CM110" s="109"/>
      <c r="CN110" s="109"/>
      <c r="CO110" s="109"/>
      <c r="CP110" s="109"/>
      <c r="CQ110" s="109"/>
      <c r="CR110" s="109"/>
      <c r="CS110" s="109"/>
      <c r="CT110" s="109"/>
      <c r="CU110" s="109"/>
      <c r="CV110" s="109"/>
      <c r="CW110" s="109"/>
      <c r="CX110" s="109"/>
      <c r="CY110" s="109"/>
      <c r="CZ110" s="109"/>
      <c r="DA110" s="109"/>
    </row>
  </sheetData>
  <sheetProtection sheet="1" objects="1" scenarios="1" selectLockedCells="1"/>
  <mergeCells count="5">
    <mergeCell ref="A4:C4"/>
    <mergeCell ref="A11:C11"/>
    <mergeCell ref="B14:C14"/>
    <mergeCell ref="B15:C15"/>
    <mergeCell ref="A25:D25"/>
  </mergeCells>
  <conditionalFormatting sqref="A10:A27 D11 B12:D24 E18:G23 J18:L23 O18:Q23 T18:CZ23 E24:CZ25 A28:CZ74">
    <cfRule type="expression" dxfId="86" priority="14">
      <formula>$D$6="Yes, the plan complies based on all analyses"</formula>
    </cfRule>
  </conditionalFormatting>
  <conditionalFormatting sqref="B10:D10">
    <cfRule type="expression" dxfId="85" priority="15">
      <formula>$D$6="Yes, the plan complies based on all analyses"</formula>
    </cfRule>
  </conditionalFormatting>
  <conditionalFormatting sqref="B26:CZ27">
    <cfRule type="expression" dxfId="84" priority="13">
      <formula>$D$6="Yes, the plan complies based on all analyses"</formula>
    </cfRule>
  </conditionalFormatting>
  <conditionalFormatting sqref="E10:CZ17">
    <cfRule type="expression" dxfId="83" priority="1">
      <formula>$D$6="Yes, the plan complies based on all analyses"</formula>
    </cfRule>
  </conditionalFormatting>
  <conditionalFormatting sqref="H19:I23">
    <cfRule type="expression" dxfId="82" priority="11">
      <formula>$D$6="Yes, the plan complies based on all analyses"</formula>
    </cfRule>
  </conditionalFormatting>
  <conditionalFormatting sqref="M19:N23">
    <cfRule type="expression" dxfId="81" priority="9">
      <formula>$D$6="Yes, the plan complies based on all analyses"</formula>
    </cfRule>
  </conditionalFormatting>
  <conditionalFormatting sqref="R19:S23">
    <cfRule type="expression" dxfId="80" priority="7">
      <formula>$D$6="Yes, the plan complies based on all analyses"</formula>
    </cfRule>
  </conditionalFormatting>
  <dataValidations count="2">
    <dataValidation allowBlank="1" sqref="E31:CZ36" xr:uid="{40E90BA8-F109-4398-A197-BA7FC04DFA15}"/>
    <dataValidation allowBlank="1" prompt="To enter free text, select cell and type - do not click into cell" sqref="E38:CZ43 E45:CZ50 E69:CZ74 E61:CZ66 E54:CZ59" xr:uid="{9CB3A38C-7AEA-4900-ADC8-FF64AB653164}"/>
  </dataValidations>
  <hyperlinks>
    <hyperlink ref="B15" location="SectionE_AnalysisMethods" display="Return to the Analysis Methods section in the &quot;State and program information&quot; tab to change whether a method is used." xr:uid="{EC2DCE56-AE4F-4871-9615-60FEF10BE9CB}"/>
    <hyperlink ref="A9" location="'III_Plan comp 438.206 All plans'!A1" display="Click to go to section B: Assurance of plan compliance for 42 C.F.R. § 438.206" xr:uid="{45F96AE4-984C-42ED-92F0-BF4583C6756D}"/>
    <hyperlink ref="A27" location="SectionE_AnalysisMethods" display="Click to return to the Analysis Methods section in the &quot;State and Program Information&quot; tab to change whether a method is used." xr:uid="{503B7881-4732-43B4-AFAD-05449A1AF95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B8988-8210-4006-8AF6-2E08F0C3D7FB}">
  <dimension ref="A1:DA109"/>
  <sheetViews>
    <sheetView zoomScale="85" zoomScaleNormal="85" workbookViewId="0"/>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05" width="0" style="109" hidden="1" customWidth="1"/>
    <col min="106" max="16384" width="7.21875" style="109" hidden="1"/>
  </cols>
  <sheetData>
    <row r="1" spans="1:104" ht="15" x14ac:dyDescent="0.2">
      <c r="A1" s="28"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30" x14ac:dyDescent="0.25">
      <c r="A5" s="66" t="s">
        <v>4</v>
      </c>
      <c r="B5" s="67" t="s">
        <v>5</v>
      </c>
      <c r="C5" s="67" t="s">
        <v>6</v>
      </c>
      <c r="D5" s="163" t="s">
        <v>486</v>
      </c>
      <c r="E5" s="164" t="s">
        <v>533</v>
      </c>
    </row>
    <row r="6" spans="1:104" ht="57" x14ac:dyDescent="0.2">
      <c r="A6" s="44" t="s">
        <v>316</v>
      </c>
      <c r="B6" s="165" t="s">
        <v>317</v>
      </c>
      <c r="C6" s="46" t="s">
        <v>318</v>
      </c>
      <c r="D6" s="20" t="s">
        <v>319</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#1:"&amp;CHAR(10)&amp;CHAR(10)&amp;IF('[2]II_Program-level standards'!E7="","",'[2]II_Program-level standards'!E7&amp;"; "&amp;CHAR(10)&amp;'[2]II_Program-level standards'!E9&amp;"; "&amp;CHAR(10)&amp;'[2]II_Program-level standards'!E14&amp;"; "&amp;CHAR(10)&amp;'[2]II_Program-level standards'!E15)</f>
        <v>Standard #1:
Specialist; 
Provider to enrollee ratios; 
Adult and Pediatric; 
Statewide</v>
      </c>
      <c r="F12" s="169" t="str">
        <f>"Standard #2:"&amp;CHAR(10)&amp;CHAR(10)&amp;IF('[2]II_Program-level standards'!F7="","",'[2]II_Program-level standards'!F7&amp;"; "&amp;CHAR(10)&amp;'[2]II_Program-level standards'!F9&amp;"; "&amp;CHAR(10)&amp;'[2]II_Program-level standards'!F14&amp;"; "&amp;CHAR(10)&amp;'[2]II_Program-level standards'!F15)</f>
        <v>Standard #2:
Primary care; 
Provider to enrollee ratios; 
Adult and Pediatric; 
Statewide</v>
      </c>
      <c r="G12" s="169" t="str">
        <f>"Standard #3:"&amp;CHAR(10)&amp;CHAR(10)&amp;IF('[2]II_Program-level standards'!G7="","",'[2]II_Program-level standards'!G7&amp;"; "&amp;CHAR(10)&amp;'[2]II_Program-level standards'!G9&amp;"; "&amp;CHAR(10)&amp;'[2]II_Program-level standards'!G14&amp;"; "&amp;CHAR(10)&amp;'[2]II_Program-level standards'!G15)</f>
        <v>Standard #3:
Mental health; 
Provider to enrollee ratios; 
Adult and Pediatric; 
Statewide</v>
      </c>
      <c r="H12" s="169" t="str">
        <f>"Standard #4:"&amp;CHAR(10)&amp;CHAR(10)&amp;IF('[2]II_Program-level standards'!H7="","",'[2]II_Program-level standards'!H7&amp;"; "&amp;CHAR(10)&amp;'[2]II_Program-level standards'!H9&amp;"; "&amp;CHAR(10)&amp;'[2]II_Program-level standards'!H14&amp;"; "&amp;CHAR(10)&amp;'[2]II_Program-level standards'!H15)</f>
        <v>Standard #4:
Primary care; 
Maximum time or distance (e.g. 1 provider within 30 min or 30 miles); 
Adult and Pediatric; 
Statewide</v>
      </c>
      <c r="I12" s="169" t="str">
        <f>"Standard #5:"&amp;CHAR(10)&amp;CHAR(10)&amp;IF('[2]II_Program-level standards'!I7="","",'[2]II_Program-level standards'!I7&amp;"; "&amp;CHAR(10)&amp;'[2]II_Program-level standards'!I9&amp;"; "&amp;CHAR(10)&amp;'[2]II_Program-level standards'!I14&amp;"; "&amp;CHAR(10)&amp;'[2]II_Program-level standards'!I15)</f>
        <v>Standard #5:
Specialist; 
Maximum time or distance (e.g. 1 provider within 30 min or 30 miles); 
Adult and Pediatric; 
Rural</v>
      </c>
      <c r="J12" s="169" t="str">
        <f>"Standard #6:"&amp;CHAR(10)&amp;CHAR(10)&amp;IF('[2]II_Program-level standards'!J7="","",'[2]II_Program-level standards'!J7&amp;"; "&amp;CHAR(10)&amp;'[2]II_Program-level standards'!J9&amp;"; "&amp;CHAR(10)&amp;'[2]II_Program-level standards'!J14&amp;"; "&amp;CHAR(10)&amp;'[2]II_Program-level standards'!J15)</f>
        <v>Standard #6:
Specialist; 
Maximum time or distance (e.g. 1 provider within 30 min or 30 miles); 
Adult and Pediatric; 
Small counties</v>
      </c>
      <c r="K12" s="169" t="str">
        <f>"Standard #7:"&amp;CHAR(10)&amp;CHAR(10)&amp;IF('[2]II_Program-level standards'!K7="","",'[2]II_Program-level standards'!K7&amp;"; "&amp;CHAR(10)&amp;'[2]II_Program-level standards'!K9&amp;"; "&amp;CHAR(10)&amp;'[2]II_Program-level standards'!K14&amp;"; "&amp;CHAR(10)&amp;'[2]II_Program-level standards'!K15)</f>
        <v>Standard #7:
Specialist; 
Maximum time or distance (e.g. 1 provider within 30 min or 30 miles); 
Adult and Pediatric; 
Medium counties</v>
      </c>
      <c r="L12" s="169" t="str">
        <f>"Standard #8:"&amp;CHAR(10)&amp;CHAR(10)&amp;IF('[2]II_Program-level standards'!L7="","",'[2]II_Program-level standards'!L7&amp;"; "&amp;CHAR(10)&amp;'[2]II_Program-level standards'!L9&amp;"; "&amp;CHAR(10)&amp;'[2]II_Program-level standards'!L14&amp;"; "&amp;CHAR(10)&amp;'[2]II_Program-level standards'!L15)</f>
        <v>Standard #8:
Specialist; 
Maximum time or distance (e.g. 1 provider within 30 min or 30 miles); 
Adult and Pediatric; 
Dense counties</v>
      </c>
      <c r="M12" s="169" t="str">
        <f>"Standard #9:"&amp;CHAR(10)&amp;CHAR(10)&amp;IF('[2]II_Program-level standards'!M7="","",'[2]II_Program-level standards'!M7&amp;"; "&amp;CHAR(10)&amp;'[2]II_Program-level standards'!M9&amp;"; "&amp;CHAR(10)&amp;'[2]II_Program-level standards'!M14&amp;"; "&amp;CHAR(10)&amp;'[2]II_Program-level standards'!M15)</f>
        <v>Standard #9:
OB/GYN; 
Maximum time or distance (e.g. 1 provider within 30 min or 30 miles); 
Adult and Pediatric; 
Statewide</v>
      </c>
      <c r="N12" s="169" t="str">
        <f>"Standard #10:"&amp;CHAR(10)&amp;CHAR(10)&amp;IF('[2]II_Program-level standards'!N7="","",'[2]II_Program-level standards'!N7&amp;"; "&amp;CHAR(10)&amp;'[2]II_Program-level standards'!N9&amp;"; "&amp;CHAR(10)&amp;'[2]II_Program-level standards'!N14&amp;"; "&amp;CHAR(10)&amp;'[2]II_Program-level standards'!N15)</f>
        <v>Standard #10:
OB/GYN; 
Maximum time or distance (e.g. 1 provider within 30 min or 30 miles); 
Adult and Pediatric; 
Rural</v>
      </c>
      <c r="O12" s="169" t="str">
        <f>"Standard #11:"&amp;CHAR(10)&amp;CHAR(10)&amp;IF('[2]II_Program-level standards'!O7="","",'[2]II_Program-level standards'!O7&amp;"; "&amp;CHAR(10)&amp;'[2]II_Program-level standards'!O9&amp;"; "&amp;CHAR(10)&amp;'[2]II_Program-level standards'!O14&amp;"; "&amp;CHAR(10)&amp;'[2]II_Program-level standards'!O15)</f>
        <v>Standard #11:
OB/GYN; 
Maximum time or distance (e.g. 1 provider within 30 min or 30 miles); 
Adult and Pediatric; 
Small counties</v>
      </c>
      <c r="P12" s="169" t="str">
        <f>"Standard #12:"&amp;CHAR(10)&amp;CHAR(10)&amp;IF('[2]II_Program-level standards'!P7="","",'[2]II_Program-level standards'!P7&amp;"; "&amp;CHAR(10)&amp;'[2]II_Program-level standards'!P9&amp;"; "&amp;CHAR(10)&amp;'[2]II_Program-level standards'!P14&amp;"; "&amp;CHAR(10)&amp;'[2]II_Program-level standards'!P15)</f>
        <v>Standard #12:
OB/GYN; 
Maximum time or distance (e.g. 1 provider within 30 min or 30 miles); 
Adult and Pediatric; 
Medium counties</v>
      </c>
      <c r="Q12" s="169" t="str">
        <f>"Standard #13:"&amp;CHAR(10)&amp;CHAR(10)&amp;IF('[2]II_Program-level standards'!Q7="","",'[2]II_Program-level standards'!Q7&amp;"; "&amp;CHAR(10)&amp;'[2]II_Program-level standards'!Q9&amp;"; "&amp;CHAR(10)&amp;'[2]II_Program-level standards'!Q14&amp;"; "&amp;CHAR(10)&amp;'[2]II_Program-level standards'!Q15)</f>
        <v>Standard #13:
OB/GYN; 
Maximum time or distance (e.g. 1 provider within 30 min or 30 miles); 
Adult and Pediatric; 
Dense counties</v>
      </c>
      <c r="R12" s="169" t="str">
        <f>"Standard #14:"&amp;CHAR(10)&amp;CHAR(10)&amp;IF('[2]II_Program-level standards'!R7="","",'[2]II_Program-level standards'!R7&amp;"; "&amp;CHAR(10)&amp;'[2]II_Program-level standards'!R9&amp;"; "&amp;CHAR(10)&amp;'[2]II_Program-level standards'!R14&amp;"; "&amp;CHAR(10)&amp;'[2]II_Program-level standards'!R15)</f>
        <v>Standard #14:
Hospital; 
Maximum time or distance (e.g. 1 provider within 30 min or 30 miles); 
Adult and Pediatric; 
Statewide</v>
      </c>
      <c r="S12" s="169" t="str">
        <f>"Standard #15:"&amp;CHAR(10)&amp;CHAR(10)&amp;IF('[2]II_Program-level standards'!S7="","",'[2]II_Program-level standards'!S7&amp;"; "&amp;CHAR(10)&amp;'[2]II_Program-level standards'!S9&amp;"; "&amp;CHAR(10)&amp;'[2]II_Program-level standards'!S14&amp;"; "&amp;CHAR(10)&amp;'[2]II_Program-level standards'!S15)</f>
        <v>Standard #15:
Mental health; 
Maximum time or distance (e.g. 1 provider within 30 min or 30 miles); 
Adult and Pediatric; 
Rural</v>
      </c>
      <c r="T12" s="169" t="str">
        <f>"Standard #16:"&amp;CHAR(10)&amp;CHAR(10)&amp;IF('[2]II_Program-level standards'!T7="","",'[2]II_Program-level standards'!T7&amp;"; "&amp;CHAR(10)&amp;'[2]II_Program-level standards'!T9&amp;"; "&amp;CHAR(10)&amp;'[2]II_Program-level standards'!T14&amp;"; "&amp;CHAR(10)&amp;'[2]II_Program-level standards'!T15)</f>
        <v>Standard #16:
Mental health; 
Maximum time or distance (e.g. 1 provider within 30 min or 30 miles); 
Adult and Pediatric; 
Small counties</v>
      </c>
      <c r="U12" s="169" t="str">
        <f>"Standard #17:"&amp;CHAR(10)&amp;CHAR(10)&amp;IF('[2]II_Program-level standards'!U7="","",'[2]II_Program-level standards'!U7&amp;"; "&amp;CHAR(10)&amp;'[2]II_Program-level standards'!U9&amp;"; "&amp;CHAR(10)&amp;'[2]II_Program-level standards'!U14&amp;"; "&amp;CHAR(10)&amp;'[2]II_Program-level standards'!U15)</f>
        <v>Standard #17:
Mental health; 
Maximum time or distance (e.g. 1 provider within 30 min or 30 miles); 
Adult and Pediatric; 
Medium counties</v>
      </c>
      <c r="V12" s="169" t="str">
        <f>"Standard #18:"&amp;CHAR(10)&amp;CHAR(10)&amp;IF('[2]II_Program-level standards'!V7="","",'[2]II_Program-level standards'!V7&amp;"; "&amp;CHAR(10)&amp;'[2]II_Program-level standards'!V9&amp;"; "&amp;CHAR(10)&amp;'[2]II_Program-level standards'!V14&amp;"; "&amp;CHAR(10)&amp;'[2]II_Program-level standards'!V15)</f>
        <v>Standard #18:
Mental health; 
Maximum time or distance (e.g. 1 provider within 30 min or 30 miles); 
Adult and Pediatric; 
Dense counties</v>
      </c>
      <c r="W12" s="169" t="str">
        <f>"Standard #19:"&amp;CHAR(10)&amp;CHAR(10)&amp;IF('[2]II_Program-level standards'!W7="","",'[2]II_Program-level standards'!W7&amp;"; "&amp;CHAR(10)&amp;'[2]II_Program-level standards'!W9&amp;"; "&amp;CHAR(10)&amp;'[2]II_Program-level standards'!W14&amp;"; "&amp;CHAR(10)&amp;'[2]II_Program-level standards'!W15)</f>
        <v>Standard #19:
Specialist; 
Minimum Mandatory Provider Type; 
Adult and pediatric; 
Statewide</v>
      </c>
      <c r="X12" s="169" t="str">
        <f>"Standard #20:"&amp;CHAR(10)&amp;CHAR(10)&amp;IF('[2]II_Program-level standards'!X7="","",'[2]II_Program-level standards'!X7&amp;"; "&amp;CHAR(10)&amp;'[2]II_Program-level standards'!X9&amp;"; "&amp;CHAR(10)&amp;'[2]II_Program-level standards'!X14&amp;"; "&amp;CHAR(10)&amp;'[2]II_Program-level standards'!X15)</f>
        <v>Standard #20:
Specialist; 
Minimum Mandatory Provider Type; 
Adult and pediatric; 
Statewide</v>
      </c>
      <c r="Y12" s="169" t="str">
        <f>"Standard #21:"&amp;CHAR(10)&amp;CHAR(10)&amp;IF('[2]II_Program-level standards'!Y7="","",'[2]II_Program-level standards'!Y7&amp;"; "&amp;CHAR(10)&amp;'[2]II_Program-level standards'!Y9&amp;"; "&amp;CHAR(10)&amp;'[2]II_Program-level standards'!Y14&amp;"; "&amp;CHAR(10)&amp;'[2]II_Program-level standards'!Y15)</f>
        <v>Standard #21:
Primary care; 
Appointment wait time; 
Adult and Pediatric; 
Statewide</v>
      </c>
      <c r="Z12" s="169" t="str">
        <f>"Standard #22:"&amp;CHAR(10)&amp;CHAR(10)&amp;IF('[2]II_Program-level standards'!Z7="","",'[2]II_Program-level standards'!Z7&amp;"; "&amp;CHAR(10)&amp;'[2]II_Program-level standards'!Z9&amp;"; "&amp;CHAR(10)&amp;'[2]II_Program-level standards'!Z14&amp;"; "&amp;CHAR(10)&amp;'[2]II_Program-level standards'!Z15)</f>
        <v>Standard #22:
Specialist; 
Appointment wait time; 
All applicable populations; 
Statewide</v>
      </c>
      <c r="AA12" s="169" t="str">
        <f>"Standard #23:"&amp;CHAR(10)&amp;CHAR(10)&amp;IF('[2]II_Program-level standards'!AA7="","",'[2]II_Program-level standards'!AA7&amp;"; "&amp;CHAR(10)&amp;'[2]II_Program-level standards'!AA9&amp;"; "&amp;CHAR(10)&amp;'[2]II_Program-level standards'!AA14&amp;"; "&amp;CHAR(10)&amp;'[2]II_Program-level standards'!AA15)</f>
        <v>Standard #23:
OB/GYN; 
Appointment wait time; 
All applicable populations; 
Statewide</v>
      </c>
      <c r="AB12" s="169" t="str">
        <f>"Standard #24:"&amp;CHAR(10)&amp;CHAR(10)&amp;IF('[2]II_Program-level standards'!AB7="","",'[2]II_Program-level standards'!AB7&amp;"; "&amp;CHAR(10)&amp;'[2]II_Program-level standards'!AB9&amp;"; "&amp;CHAR(10)&amp;'[2]II_Program-level standards'!AB14&amp;"; "&amp;CHAR(10)&amp;'[2]II_Program-level standards'!AB15)</f>
        <v>Standard #24:
OB/GYN; 
Appointment wait time; 
All applicable populations; 
Statewide</v>
      </c>
      <c r="AC12" s="169" t="str">
        <f>"Standard #25:"&amp;CHAR(10)&amp;CHAR(10)&amp;IF('[2]II_Program-level standards'!AC7="","",'[2]II_Program-level standards'!AC7&amp;"; "&amp;CHAR(10)&amp;'[2]II_Program-level standards'!AC9&amp;"; "&amp;CHAR(10)&amp;'[2]II_Program-level standards'!AC14&amp;"; "&amp;CHAR(10)&amp;'[2]II_Program-level standards'!AC15)</f>
        <v>Standard #25:
Mental health; 
Appointment wait time; 
Adult and pediatric; 
Statewide</v>
      </c>
      <c r="AD12" s="169" t="str">
        <f>"Standard #26:"&amp;CHAR(10)&amp;CHAR(10)&amp;IF('[2]II_Program-level standards'!AD7="","",'[2]II_Program-level standards'!AD7&amp;"; "&amp;CHAR(10)&amp;'[2]II_Program-level standards'!AD9&amp;"; "&amp;CHAR(10)&amp;'[2]II_Program-level standards'!AD14&amp;"; "&amp;CHAR(10)&amp;'[2]II_Program-level standards'!AD15)</f>
        <v xml:space="preserve">Standard #26:
</v>
      </c>
      <c r="AE12" s="169" t="str">
        <f>"Standard #27:"&amp;CHAR(10)&amp;CHAR(10)&amp;IF('[2]II_Program-level standards'!AE7="","",'[2]II_Program-level standards'!AE7&amp;"; "&amp;CHAR(10)&amp;'[2]II_Program-level standards'!AE9&amp;"; "&amp;CHAR(10)&amp;'[2]II_Program-level standards'!AE14&amp;"; "&amp;CHAR(10)&amp;'[2]II_Program-level standards'!AE15)</f>
        <v>Standard #27:
LTSS; 
Appointment wait time; 
Adult and pediatric; 
Rural</v>
      </c>
      <c r="AF12" s="169" t="str">
        <f>"Standard #28:"&amp;CHAR(10)&amp;CHAR(10)&amp;IF('[2]II_Program-level standards'!AF7="","",'[2]II_Program-level standards'!AF7&amp;"; "&amp;CHAR(10)&amp;'[2]II_Program-level standards'!AF9&amp;"; "&amp;CHAR(10)&amp;'[2]II_Program-level standards'!AF14&amp;"; "&amp;CHAR(10)&amp;'[2]II_Program-level standards'!AF15)</f>
        <v>Standard #28:
LTSS; 
Appointment wait time; 
Adult and pediatric; 
Small counties</v>
      </c>
      <c r="AG12" s="169" t="str">
        <f>"Standard #29:"&amp;CHAR(10)&amp;CHAR(10)&amp;IF('[2]II_Program-level standards'!AG7="","",'[2]II_Program-level standards'!AG7&amp;"; "&amp;CHAR(10)&amp;'[2]II_Program-level standards'!AG9&amp;"; "&amp;CHAR(10)&amp;'[2]II_Program-level standards'!AG14&amp;"; "&amp;CHAR(10)&amp;'[2]II_Program-level standards'!AG15)</f>
        <v>Standard #29:
LTSS; 
Appointment wait time; 
Adult and pediatric; 
Medium counties</v>
      </c>
      <c r="AH12" s="169" t="str">
        <f>"Standard #30:"&amp;CHAR(10)&amp;CHAR(10)&amp;IF('[2]II_Program-level standards'!AH7="","",'[2]II_Program-level standards'!AH7&amp;"; "&amp;CHAR(10)&amp;'[2]II_Program-level standards'!AH9&amp;"; "&amp;CHAR(10)&amp;'[2]II_Program-level standards'!AH14&amp;"; "&amp;CHAR(10)&amp;'[2]II_Program-level standards'!AH15)</f>
        <v>Standard #30:
LTSS; 
Appointment wait time; 
Adult and pediatric; 
Dense counties</v>
      </c>
      <c r="AI12" s="169" t="str">
        <f>"Standard #31:"&amp;CHAR(10)&amp;CHAR(10)&amp;IF('[2]II_Program-level standards'!AI7="","",'[2]II_Program-level standards'!AI7&amp;"; "&amp;CHAR(10)&amp;'[2]II_Program-level standards'!AI9&amp;"; "&amp;CHAR(10)&amp;'[2]II_Program-level standards'!AI14&amp;"; "&amp;CHAR(10)&amp;'[2]II_Program-level standards'!AI15)</f>
        <v>Standard #31:
LTSS; 
Appointment wait time; 
Adult and pediatric; 
Rural</v>
      </c>
      <c r="AJ12" s="169" t="str">
        <f>"Standard #32:"&amp;CHAR(10)&amp;CHAR(10)&amp;IF('[2]II_Program-level standards'!AJ7="","",'[2]II_Program-level standards'!AJ7&amp;"; "&amp;CHAR(10)&amp;'[2]II_Program-level standards'!AJ9&amp;"; "&amp;CHAR(10)&amp;'[2]II_Program-level standards'!AJ14&amp;"; "&amp;CHAR(10)&amp;'[2]II_Program-level standards'!AJ15)</f>
        <v>Standard #32:
LTSS; 
Appointment wait time; 
Adult and pediatric; 
Small counties</v>
      </c>
      <c r="AK12" s="169" t="str">
        <f>"Standard #33:"&amp;CHAR(10)&amp;CHAR(10)&amp;IF('[2]II_Program-level standards'!AK7="","",'[2]II_Program-level standards'!AK7&amp;"; "&amp;CHAR(10)&amp;'[2]II_Program-level standards'!AK9&amp;"; "&amp;CHAR(10)&amp;'[2]II_Program-level standards'!AK14&amp;"; "&amp;CHAR(10)&amp;'[2]II_Program-level standards'!AK15)</f>
        <v>Standard #33:
LTSS; 
Appointment wait time; 
Adult and pediatric; 
Medium counties</v>
      </c>
      <c r="AL12" s="169" t="str">
        <f>"Standard #34:"&amp;CHAR(10)&amp;CHAR(10)&amp;IF('[2]II_Program-level standards'!AL7="","",'[2]II_Program-level standards'!AL7&amp;"; "&amp;CHAR(10)&amp;'[2]II_Program-level standards'!AL9&amp;"; "&amp;CHAR(10)&amp;'[2]II_Program-level standards'!AL14&amp;"; "&amp;CHAR(10)&amp;'[2]II_Program-level standards'!AL15)</f>
        <v>Standard #34:
LTSS; 
Appointment wait time; 
Adult and pediatric; 
Dense counties</v>
      </c>
      <c r="AM12" s="169" t="str">
        <f>"Standard #35:"&amp;CHAR(10)&amp;CHAR(10)&amp;IF('[2]II_Program-level standards'!AM7="","",'[2]II_Program-level standards'!AM7&amp;"; "&amp;CHAR(10)&amp;'[2]II_Program-level standards'!AM9&amp;"; "&amp;CHAR(10)&amp;'[2]II_Program-level standards'!AM14&amp;"; "&amp;CHAR(10)&amp;'[2]II_Program-level standards'!AM15)</f>
        <v>Standard #35:
LTSS; 
Appointment wait time; 
Adult and pediatric; 
Statewide</v>
      </c>
      <c r="AN12" s="169" t="str">
        <f>"Standard #36:"&amp;CHAR(10)&amp;CHAR(10)&amp;IF('[2]II_Program-level standards'!AN7="","",'[2]II_Program-level standards'!AN7&amp;"; "&amp;CHAR(10)&amp;'[2]II_Program-level standards'!AN9&amp;"; "&amp;CHAR(10)&amp;'[2]II_Program-level standards'!AN14&amp;"; "&amp;CHAR(10)&amp;'[2]II_Program-level standards'!AN15)</f>
        <v>Standard #36:
Primary care; 
Appointment wait time; 
Adult and pediatric; 
Statewide</v>
      </c>
      <c r="AO12" s="169" t="str">
        <f>"Standard #37:"&amp;CHAR(10)&amp;CHAR(10)&amp;IF('[2]II_Program-level standards'!AO7="","",'[2]II_Program-level standards'!AO7&amp;"; "&amp;CHAR(10)&amp;'[2]II_Program-level standards'!AO9&amp;"; "&amp;CHAR(10)&amp;'[2]II_Program-level standards'!AO14&amp;"; "&amp;CHAR(10)&amp;'[2]II_Program-level standards'!AO15)</f>
        <v>Standard #37:
Specialist; 
Appointment wait time; 
Adult and pediatric; 
Statewide</v>
      </c>
      <c r="AP12" s="169" t="str">
        <f>"Standard #38:"&amp;CHAR(10)&amp;CHAR(10)&amp;IF('[2]II_Program-level standards'!AP7="","",'[2]II_Program-level standards'!AP7&amp;"; "&amp;CHAR(10)&amp;'[2]II_Program-level standards'!AP9&amp;"; "&amp;CHAR(10)&amp;'[2]II_Program-level standards'!AP14&amp;"; "&amp;CHAR(10)&amp;'[2]II_Program-level standards'!AP15)</f>
        <v>Standard #38:
Primary care; 
Appointment wait time; 
Adult and pediatric; 
Statewide</v>
      </c>
      <c r="AQ12" s="169" t="str">
        <f>"Standard #39:"&amp;CHAR(10)&amp;CHAR(10)&amp;IF('[2]II_Program-level standards'!AQ7="","",'[2]II_Program-level standards'!AQ7&amp;"; "&amp;CHAR(10)&amp;'[2]II_Program-level standards'!AQ9&amp;"; "&amp;CHAR(10)&amp;'[2]II_Program-level standards'!AQ14&amp;"; "&amp;CHAR(10)&amp;'[2]II_Program-level standards'!AQ15)</f>
        <v>Standard #39:
Specialist; 
Appointment wait time; 
Adult and pediatric; 
Statewide</v>
      </c>
      <c r="AR12" s="169" t="str">
        <f>"Standard #40:"&amp;CHAR(10)&amp;CHAR(10)&amp;IF('[2]II_Program-level standards'!AR7="","",'[2]II_Program-level standards'!AR7&amp;"; "&amp;CHAR(10)&amp;'[2]II_Program-level standards'!AR9&amp;"; "&amp;CHAR(10)&amp;'[2]II_Program-level standards'!AR14&amp;"; "&amp;CHAR(10)&amp;'[2]II_Program-level standards'!AR15)</f>
        <v>Standard #40:
Mental health; 
Appointment wait time; 
Adult and pediatric; 
Statewide</v>
      </c>
      <c r="AS12" s="169" t="str">
        <f>"Standard #41:"&amp;CHAR(10)&amp;CHAR(10)&amp;IF('[2]II_Program-level standards'!AS7="","",'[2]II_Program-level standards'!AS7&amp;"; "&amp;CHAR(10)&amp;'[2]II_Program-level standards'!AS9&amp;"; "&amp;CHAR(10)&amp;'[2]II_Program-level standards'!AS14&amp;"; "&amp;CHAR(10)&amp;'[2]II_Program-level standards'!AS15)</f>
        <v>Standard #41:
Mental health; 
Appointment wait time; 
Adult and pediatric; 
Statewide</v>
      </c>
      <c r="AT12" s="169" t="str">
        <f>"Standard #42:"&amp;CHAR(10)&amp;CHAR(10)&amp;IF('[2]II_Program-level standards'!AT7="","",'[2]II_Program-level standards'!AT7&amp;"; "&amp;CHAR(10)&amp;'[2]II_Program-level standards'!AT9&amp;"; "&amp;CHAR(10)&amp;'[2]II_Program-level standards'!AT14&amp;"; "&amp;CHAR(10)&amp;'[2]II_Program-level standards'!AT15)</f>
        <v xml:space="preserve">Standard #42:
</v>
      </c>
      <c r="AU12" s="169" t="str">
        <f>"Standard #43:"&amp;CHAR(10)&amp;CHAR(10)&amp;IF('[2]II_Program-level standards'!AU7="","",'[2]II_Program-level standards'!AU7&amp;"; "&amp;CHAR(10)&amp;'[2]II_Program-level standards'!AU9&amp;"; "&amp;CHAR(10)&amp;'[2]II_Program-level standards'!AU14&amp;"; "&amp;CHAR(10)&amp;'[2]II_Program-level standards'!AU15)</f>
        <v xml:space="preserve">Standard #43:
</v>
      </c>
      <c r="AV12" s="169" t="str">
        <f>"Standard #44:"&amp;CHAR(10)&amp;CHAR(10)&amp;IF('[2]II_Program-level standards'!AV7="","",'[2]II_Program-level standards'!AV7&amp;"; "&amp;CHAR(10)&amp;'[2]II_Program-level standards'!AV9&amp;"; "&amp;CHAR(10)&amp;'[2]II_Program-level standards'!AV14&amp;"; "&amp;CHAR(10)&amp;'[2]II_Program-level standards'!AV15)</f>
        <v xml:space="preserve">Standard #44:
</v>
      </c>
      <c r="AW12" s="169" t="str">
        <f>"Standard #45:"&amp;CHAR(10)&amp;CHAR(10)&amp;IF('[2]II_Program-level standards'!AW7="","",'[2]II_Program-level standards'!AW7&amp;"; "&amp;CHAR(10)&amp;'[2]II_Program-level standards'!AW9&amp;"; "&amp;CHAR(10)&amp;'[2]II_Program-level standards'!AW14&amp;"; "&amp;CHAR(10)&amp;'[2]II_Program-level standards'!AW15)</f>
        <v xml:space="preserve">Standard #45:
</v>
      </c>
      <c r="AX12" s="169" t="str">
        <f>"Standard #46:"&amp;CHAR(10)&amp;CHAR(10)&amp;IF('[2]II_Program-level standards'!AX7="","",'[2]II_Program-level standards'!AX7&amp;"; "&amp;CHAR(10)&amp;'[2]II_Program-level standards'!AX9&amp;"; "&amp;CHAR(10)&amp;'[2]II_Program-level standards'!AX14&amp;"; "&amp;CHAR(10)&amp;'[2]II_Program-level standards'!AX15)</f>
        <v xml:space="preserve">Standard #46:
</v>
      </c>
      <c r="AY12" s="169" t="str">
        <f>"Standard #47:"&amp;CHAR(10)&amp;CHAR(10)&amp;IF('[2]II_Program-level standards'!AY7="","",'[2]II_Program-level standards'!AY7&amp;"; "&amp;CHAR(10)&amp;'[2]II_Program-level standards'!AY9&amp;"; "&amp;CHAR(10)&amp;'[2]II_Program-level standards'!AY14&amp;"; "&amp;CHAR(10)&amp;'[2]II_Program-level standards'!AY15)</f>
        <v xml:space="preserve">Standard #47:
</v>
      </c>
      <c r="AZ12" s="169" t="str">
        <f>"Standard #48:"&amp;CHAR(10)&amp;CHAR(10)&amp;IF('[2]II_Program-level standards'!AZ7="","",'[2]II_Program-level standards'!AZ7&amp;"; "&amp;CHAR(10)&amp;'[2]II_Program-level standards'!AZ9&amp;"; "&amp;CHAR(10)&amp;'[2]II_Program-level standards'!AZ14&amp;"; "&amp;CHAR(10)&amp;'[2]II_Program-level standards'!AZ15)</f>
        <v xml:space="preserve">Standard #48:
</v>
      </c>
      <c r="BA12" s="169" t="str">
        <f>"Standard #49:"&amp;CHAR(10)&amp;CHAR(10)&amp;IF('[2]II_Program-level standards'!BA7="","",'[2]II_Program-level standards'!BA7&amp;"; "&amp;CHAR(10)&amp;'[2]II_Program-level standards'!BA9&amp;"; "&amp;CHAR(10)&amp;'[2]II_Program-level standards'!BA14&amp;"; "&amp;CHAR(10)&amp;'[2]II_Program-level standards'!BA15)</f>
        <v xml:space="preserve">Standard #49:
</v>
      </c>
      <c r="BB12" s="169" t="str">
        <f>"Standard #50:"&amp;CHAR(10)&amp;CHAR(10)&amp;IF('[2]II_Program-level standards'!BB7="","",'[2]II_Program-level standards'!BB7&amp;"; "&amp;CHAR(10)&amp;'[2]II_Program-level standards'!BB9&amp;"; "&amp;CHAR(10)&amp;'[2]II_Program-level standards'!BB14&amp;"; "&amp;CHAR(10)&amp;'[2]II_Program-level standards'!BB15)</f>
        <v xml:space="preserve">Standard #50:
</v>
      </c>
      <c r="BC12" s="169" t="str">
        <f>"Standard #51:"&amp;CHAR(10)&amp;CHAR(10)&amp;IF('[2]II_Program-level standards'!BC7="","",'[2]II_Program-level standards'!BC7&amp;"; "&amp;CHAR(10)&amp;'[2]II_Program-level standards'!BC9&amp;"; "&amp;CHAR(10)&amp;'[2]II_Program-level standards'!BC14&amp;"; "&amp;CHAR(10)&amp;'[2]II_Program-level standards'!BC15)</f>
        <v xml:space="preserve">Standard #51:
</v>
      </c>
      <c r="BD12" s="169" t="str">
        <f>"Standard #52:"&amp;CHAR(10)&amp;CHAR(10)&amp;IF('[2]II_Program-level standards'!BD7="","",'[2]II_Program-level standards'!BD7&amp;"; "&amp;CHAR(10)&amp;'[2]II_Program-level standards'!BD9&amp;"; "&amp;CHAR(10)&amp;'[2]II_Program-level standards'!BD14&amp;"; "&amp;CHAR(10)&amp;'[2]II_Program-level standards'!BD15)</f>
        <v xml:space="preserve">Standard #52:
</v>
      </c>
      <c r="BE12" s="169" t="str">
        <f>"Standard #53:"&amp;CHAR(10)&amp;CHAR(10)&amp;IF('[2]II_Program-level standards'!BE7="","",'[2]II_Program-level standards'!BE7&amp;"; "&amp;CHAR(10)&amp;'[2]II_Program-level standards'!BE9&amp;"; "&amp;CHAR(10)&amp;'[2]II_Program-level standards'!BE14&amp;"; "&amp;CHAR(10)&amp;'[2]II_Program-level standards'!BE15)</f>
        <v xml:space="preserve">Standard #53:
</v>
      </c>
      <c r="BF12" s="169" t="str">
        <f>"Standard #54:"&amp;CHAR(10)&amp;CHAR(10)&amp;IF('[2]II_Program-level standards'!BF7="","",'[2]II_Program-level standards'!BF7&amp;"; "&amp;CHAR(10)&amp;'[2]II_Program-level standards'!BF9&amp;"; "&amp;CHAR(10)&amp;'[2]II_Program-level standards'!BF14&amp;"; "&amp;CHAR(10)&amp;'[2]II_Program-level standards'!BF15)</f>
        <v xml:space="preserve">Standard #54:
</v>
      </c>
      <c r="BG12" s="169" t="str">
        <f>"Standard #55:"&amp;CHAR(10)&amp;CHAR(10)&amp;IF('[2]II_Program-level standards'!BG7="","",'[2]II_Program-level standards'!BG7&amp;"; "&amp;CHAR(10)&amp;'[2]II_Program-level standards'!BG9&amp;"; "&amp;CHAR(10)&amp;'[2]II_Program-level standards'!BG14&amp;"; "&amp;CHAR(10)&amp;'[2]II_Program-level standards'!BG15)</f>
        <v xml:space="preserve">Standard #55:
</v>
      </c>
      <c r="BH12" s="169" t="str">
        <f>"Standard #56:"&amp;CHAR(10)&amp;CHAR(10)&amp;IF('[2]II_Program-level standards'!BH7="","",'[2]II_Program-level standards'!BH7&amp;"; "&amp;CHAR(10)&amp;'[2]II_Program-level standards'!BH9&amp;"; "&amp;CHAR(10)&amp;'[2]II_Program-level standards'!BH14&amp;"; "&amp;CHAR(10)&amp;'[2]II_Program-level standards'!BH15)</f>
        <v xml:space="preserve">Standard #56:
</v>
      </c>
      <c r="BI12" s="169" t="str">
        <f>"Standard #57:"&amp;CHAR(10)&amp;CHAR(10)&amp;IF('[2]II_Program-level standards'!BI7="","",'[2]II_Program-level standards'!BI7&amp;"; "&amp;CHAR(10)&amp;'[2]II_Program-level standards'!BI9&amp;"; "&amp;CHAR(10)&amp;'[2]II_Program-level standards'!BI14&amp;"; "&amp;CHAR(10)&amp;'[2]II_Program-level standards'!BI15)</f>
        <v xml:space="preserve">Standard #57:
</v>
      </c>
      <c r="BJ12" s="169" t="str">
        <f>"Standard #58:"&amp;CHAR(10)&amp;CHAR(10)&amp;IF('[2]II_Program-level standards'!BJ7="","",'[2]II_Program-level standards'!BJ7&amp;"; "&amp;CHAR(10)&amp;'[2]II_Program-level standards'!BJ9&amp;"; "&amp;CHAR(10)&amp;'[2]II_Program-level standards'!BJ14&amp;"; "&amp;CHAR(10)&amp;'[2]II_Program-level standards'!BJ15)</f>
        <v xml:space="preserve">Standard #58:
</v>
      </c>
      <c r="BK12" s="169" t="str">
        <f>"Standard #59:"&amp;CHAR(10)&amp;CHAR(10)&amp;IF('[2]II_Program-level standards'!BK7="","",'[2]II_Program-level standards'!BK7&amp;"; "&amp;CHAR(10)&amp;'[2]II_Program-level standards'!BK9&amp;"; "&amp;CHAR(10)&amp;'[2]II_Program-level standards'!BK14&amp;"; "&amp;CHAR(10)&amp;'[2]II_Program-level standards'!BK15)</f>
        <v xml:space="preserve">Standard #59:
</v>
      </c>
      <c r="BL12" s="169" t="str">
        <f>"Standard #60:"&amp;CHAR(10)&amp;CHAR(10)&amp;IF('[2]II_Program-level standards'!BL7="","",'[2]II_Program-level standards'!BL7&amp;"; "&amp;CHAR(10)&amp;'[2]II_Program-level standards'!BL9&amp;"; "&amp;CHAR(10)&amp;'[2]II_Program-level standards'!BL14&amp;"; "&amp;CHAR(10)&amp;'[2]II_Program-level standards'!BL15)</f>
        <v xml:space="preserve">Standard #60:
</v>
      </c>
      <c r="BM12" s="169" t="str">
        <f>"Standard #61:"&amp;CHAR(10)&amp;CHAR(10)&amp;IF('[2]II_Program-level standards'!BM7="","",'[2]II_Program-level standards'!BM7&amp;"; "&amp;CHAR(10)&amp;'[2]II_Program-level standards'!BM9&amp;"; "&amp;CHAR(10)&amp;'[2]II_Program-level standards'!BM14&amp;"; "&amp;CHAR(10)&amp;'[2]II_Program-level standards'!BM15)</f>
        <v xml:space="preserve">Standard #61:
</v>
      </c>
      <c r="BN12" s="169" t="str">
        <f>"Standard #62:"&amp;CHAR(10)&amp;CHAR(10)&amp;IF('[2]II_Program-level standards'!BN7="","",'[2]II_Program-level standards'!BN7&amp;"; "&amp;CHAR(10)&amp;'[2]II_Program-level standards'!BN9&amp;"; "&amp;CHAR(10)&amp;'[2]II_Program-level standards'!BN14&amp;"; "&amp;CHAR(10)&amp;'[2]II_Program-level standards'!BN15)</f>
        <v xml:space="preserve">Standard #62:
</v>
      </c>
      <c r="BO12" s="169" t="str">
        <f>"Standard #63:"&amp;CHAR(10)&amp;CHAR(10)&amp;IF('[2]II_Program-level standards'!BO7="","",'[2]II_Program-level standards'!BO7&amp;"; "&amp;CHAR(10)&amp;'[2]II_Program-level standards'!BO9&amp;"; "&amp;CHAR(10)&amp;'[2]II_Program-level standards'!BO14&amp;"; "&amp;CHAR(10)&amp;'[2]II_Program-level standards'!BO15)</f>
        <v xml:space="preserve">Standard #63:
</v>
      </c>
      <c r="BP12" s="169" t="str">
        <f>"Standard #64:"&amp;CHAR(10)&amp;CHAR(10)&amp;IF('[2]II_Program-level standards'!BP7="","",'[2]II_Program-level standards'!BP7&amp;"; "&amp;CHAR(10)&amp;'[2]II_Program-level standards'!BP9&amp;"; "&amp;CHAR(10)&amp;'[2]II_Program-level standards'!BP14&amp;"; "&amp;CHAR(10)&amp;'[2]II_Program-level standards'!BP15)</f>
        <v xml:space="preserve">Standard #64:
</v>
      </c>
      <c r="BQ12" s="169" t="str">
        <f>"Standard #65:"&amp;CHAR(10)&amp;CHAR(10)&amp;IF('[2]II_Program-level standards'!BQ7="","",'[2]II_Program-level standards'!BQ7&amp;"; "&amp;CHAR(10)&amp;'[2]II_Program-level standards'!BQ9&amp;"; "&amp;CHAR(10)&amp;'[2]II_Program-level standards'!BQ14&amp;"; "&amp;CHAR(10)&amp;'[2]II_Program-level standards'!BQ15)</f>
        <v xml:space="preserve">Standard #65:
</v>
      </c>
      <c r="BR12" s="169" t="str">
        <f>"Standard #66:"&amp;CHAR(10)&amp;CHAR(10)&amp;IF('[2]II_Program-level standards'!BR7="","",'[2]II_Program-level standards'!BR7&amp;"; "&amp;CHAR(10)&amp;'[2]II_Program-level standards'!BR9&amp;"; "&amp;CHAR(10)&amp;'[2]II_Program-level standards'!BR14&amp;"; "&amp;CHAR(10)&amp;'[2]II_Program-level standards'!BR15)</f>
        <v xml:space="preserve">Standard #66:
</v>
      </c>
      <c r="BS12" s="169" t="str">
        <f>"Standard #67:"&amp;CHAR(10)&amp;CHAR(10)&amp;IF('[2]II_Program-level standards'!BS7="","",'[2]II_Program-level standards'!BS7&amp;"; "&amp;CHAR(10)&amp;'[2]II_Program-level standards'!BS9&amp;"; "&amp;CHAR(10)&amp;'[2]II_Program-level standards'!BS14&amp;"; "&amp;CHAR(10)&amp;'[2]II_Program-level standards'!BS15)</f>
        <v xml:space="preserve">Standard #67:
</v>
      </c>
      <c r="BT12" s="169" t="str">
        <f>"Standard #68:"&amp;CHAR(10)&amp;CHAR(10)&amp;IF('[2]II_Program-level standards'!BT7="","",'[2]II_Program-level standards'!BT7&amp;"; "&amp;CHAR(10)&amp;'[2]II_Program-level standards'!BT9&amp;"; "&amp;CHAR(10)&amp;'[2]II_Program-level standards'!BT14&amp;"; "&amp;CHAR(10)&amp;'[2]II_Program-level standards'!BT15)</f>
        <v xml:space="preserve">Standard #68:
</v>
      </c>
      <c r="BU12" s="169" t="str">
        <f>"Standard #69:"&amp;CHAR(10)&amp;CHAR(10)&amp;IF('[2]II_Program-level standards'!BU7="","",'[2]II_Program-level standards'!BU7&amp;"; "&amp;CHAR(10)&amp;'[2]II_Program-level standards'!BU9&amp;"; "&amp;CHAR(10)&amp;'[2]II_Program-level standards'!BU14&amp;"; "&amp;CHAR(10)&amp;'[2]II_Program-level standards'!BU15)</f>
        <v xml:space="preserve">Standard #69:
</v>
      </c>
      <c r="BV12" s="169" t="str">
        <f>"Standard #70:"&amp;CHAR(10)&amp;CHAR(10)&amp;IF('[2]II_Program-level standards'!BV7="","",'[2]II_Program-level standards'!BV7&amp;"; "&amp;CHAR(10)&amp;'[2]II_Program-level standards'!BV9&amp;"; "&amp;CHAR(10)&amp;'[2]II_Program-level standards'!BV14&amp;"; "&amp;CHAR(10)&amp;'[2]II_Program-level standards'!BV15)</f>
        <v xml:space="preserve">Standard #70:
</v>
      </c>
      <c r="BW12" s="169" t="str">
        <f>"Standard #71:"&amp;CHAR(10)&amp;CHAR(10)&amp;IF('[2]II_Program-level standards'!BW7="","",'[2]II_Program-level standards'!BW7&amp;"; "&amp;CHAR(10)&amp;'[2]II_Program-level standards'!BW9&amp;"; "&amp;CHAR(10)&amp;'[2]II_Program-level standards'!BW14&amp;"; "&amp;CHAR(10)&amp;'[2]II_Program-level standards'!BW15)</f>
        <v xml:space="preserve">Standard #71:
</v>
      </c>
      <c r="BX12" s="169" t="str">
        <f>"Standard #72:"&amp;CHAR(10)&amp;CHAR(10)&amp;IF('[2]II_Program-level standards'!BX7="","",'[2]II_Program-level standards'!BX7&amp;"; "&amp;CHAR(10)&amp;'[2]II_Program-level standards'!BX9&amp;"; "&amp;CHAR(10)&amp;'[2]II_Program-level standards'!BX14&amp;"; "&amp;CHAR(10)&amp;'[2]II_Program-level standards'!BX15)</f>
        <v xml:space="preserve">Standard #72:
</v>
      </c>
      <c r="BY12" s="169" t="str">
        <f>"Standard #73:"&amp;CHAR(10)&amp;CHAR(10)&amp;IF('[2]II_Program-level standards'!BY7="","",'[2]II_Program-level standards'!BY7&amp;"; "&amp;CHAR(10)&amp;'[2]II_Program-level standards'!BY9&amp;"; "&amp;CHAR(10)&amp;'[2]II_Program-level standards'!BY14&amp;"; "&amp;CHAR(10)&amp;'[2]II_Program-level standards'!BY15)</f>
        <v xml:space="preserve">Standard #73:
</v>
      </c>
      <c r="BZ12" s="169" t="str">
        <f>"Standard #74:"&amp;CHAR(10)&amp;CHAR(10)&amp;IF('[2]II_Program-level standards'!BZ7="","",'[2]II_Program-level standards'!BZ7&amp;"; "&amp;CHAR(10)&amp;'[2]II_Program-level standards'!BZ9&amp;"; "&amp;CHAR(10)&amp;'[2]II_Program-level standards'!BZ14&amp;"; "&amp;CHAR(10)&amp;'[2]II_Program-level standards'!BZ15)</f>
        <v xml:space="preserve">Standard #74:
</v>
      </c>
      <c r="CA12" s="169" t="str">
        <f>"Standard #75:"&amp;CHAR(10)&amp;CHAR(10)&amp;IF('[2]II_Program-level standards'!CA7="","",'[2]II_Program-level standards'!CA7&amp;"; "&amp;CHAR(10)&amp;'[2]II_Program-level standards'!CA9&amp;"; "&amp;CHAR(10)&amp;'[2]II_Program-level standards'!CA14&amp;"; "&amp;CHAR(10)&amp;'[2]II_Program-level standards'!CA15)</f>
        <v xml:space="preserve">Standard #75:
</v>
      </c>
      <c r="CB12" s="169" t="str">
        <f>"Standard #76:"&amp;CHAR(10)&amp;CHAR(10)&amp;IF('[2]II_Program-level standards'!CB7="","",'[2]II_Program-level standards'!CB7&amp;"; "&amp;CHAR(10)&amp;'[2]II_Program-level standards'!CB9&amp;"; "&amp;CHAR(10)&amp;'[2]II_Program-level standards'!CB14&amp;"; "&amp;CHAR(10)&amp;'[2]II_Program-level standards'!CB15)</f>
        <v xml:space="preserve">Standard #76:
</v>
      </c>
      <c r="CC12" s="169" t="str">
        <f>"Standard #77:"&amp;CHAR(10)&amp;CHAR(10)&amp;IF('[2]II_Program-level standards'!CC7="","",'[2]II_Program-level standards'!CC7&amp;"; "&amp;CHAR(10)&amp;'[2]II_Program-level standards'!CC9&amp;"; "&amp;CHAR(10)&amp;'[2]II_Program-level standards'!CC14&amp;"; "&amp;CHAR(10)&amp;'[2]II_Program-level standards'!CC15)</f>
        <v xml:space="preserve">Standard #77:
</v>
      </c>
      <c r="CD12" s="169" t="str">
        <f>"Standard #78:"&amp;CHAR(10)&amp;CHAR(10)&amp;IF('[2]II_Program-level standards'!CD7="","",'[2]II_Program-level standards'!CD7&amp;"; "&amp;CHAR(10)&amp;'[2]II_Program-level standards'!CD9&amp;"; "&amp;CHAR(10)&amp;'[2]II_Program-level standards'!CD14&amp;"; "&amp;CHAR(10)&amp;'[2]II_Program-level standards'!CD15)</f>
        <v xml:space="preserve">Standard #78:
</v>
      </c>
      <c r="CE12" s="169" t="str">
        <f>"Standard #79:"&amp;CHAR(10)&amp;CHAR(10)&amp;IF('[2]II_Program-level standards'!CE7="","",'[2]II_Program-level standards'!CE7&amp;"; "&amp;CHAR(10)&amp;'[2]II_Program-level standards'!CE9&amp;"; "&amp;CHAR(10)&amp;'[2]II_Program-level standards'!CE14&amp;"; "&amp;CHAR(10)&amp;'[2]II_Program-level standards'!CE15)</f>
        <v xml:space="preserve">Standard #79:
</v>
      </c>
      <c r="CF12" s="169" t="str">
        <f>"Standard #80:"&amp;CHAR(10)&amp;CHAR(10)&amp;IF('[2]II_Program-level standards'!CF7="","",'[2]II_Program-level standards'!CF7&amp;"; "&amp;CHAR(10)&amp;'[2]II_Program-level standards'!CF9&amp;"; "&amp;CHAR(10)&amp;'[2]II_Program-level standards'!CF14&amp;"; "&amp;CHAR(10)&amp;'[2]II_Program-level standards'!CF15)</f>
        <v xml:space="preserve">Standard #80:
</v>
      </c>
      <c r="CG12" s="169" t="str">
        <f>"Standard #81:"&amp;CHAR(10)&amp;CHAR(10)&amp;IF('[2]II_Program-level standards'!CG7="","",'[2]II_Program-level standards'!CG7&amp;"; "&amp;CHAR(10)&amp;'[2]II_Program-level standards'!CG9&amp;"; "&amp;CHAR(10)&amp;'[2]II_Program-level standards'!CG14&amp;"; "&amp;CHAR(10)&amp;'[2]II_Program-level standards'!CG15)</f>
        <v xml:space="preserve">Standard #81:
</v>
      </c>
      <c r="CH12" s="169" t="str">
        <f>"Standard #82:"&amp;CHAR(10)&amp;CHAR(10)&amp;IF('[2]II_Program-level standards'!CH7="","",'[2]II_Program-level standards'!CH7&amp;"; "&amp;CHAR(10)&amp;'[2]II_Program-level standards'!CH9&amp;"; "&amp;CHAR(10)&amp;'[2]II_Program-level standards'!CH14&amp;"; "&amp;CHAR(10)&amp;'[2]II_Program-level standards'!CH15)</f>
        <v xml:space="preserve">Standard #82:
</v>
      </c>
      <c r="CI12" s="169" t="str">
        <f>"Standard #83:"&amp;CHAR(10)&amp;CHAR(10)&amp;IF('[2]II_Program-level standards'!CI7="","",'[2]II_Program-level standards'!CI7&amp;"; "&amp;CHAR(10)&amp;'[2]II_Program-level standards'!CI9&amp;"; "&amp;CHAR(10)&amp;'[2]II_Program-level standards'!CI14&amp;"; "&amp;CHAR(10)&amp;'[2]II_Program-level standards'!CI15)</f>
        <v xml:space="preserve">Standard #83:
</v>
      </c>
      <c r="CJ12" s="169" t="str">
        <f>"Standard #84:"&amp;CHAR(10)&amp;CHAR(10)&amp;IF('[2]II_Program-level standards'!CJ7="","",'[2]II_Program-level standards'!CJ7&amp;"; "&amp;CHAR(10)&amp;'[2]II_Program-level standards'!CJ9&amp;"; "&amp;CHAR(10)&amp;'[2]II_Program-level standards'!CJ14&amp;"; "&amp;CHAR(10)&amp;'[2]II_Program-level standards'!CJ15)</f>
        <v xml:space="preserve">Standard #84:
</v>
      </c>
      <c r="CK12" s="169" t="str">
        <f>"Standard #85:"&amp;CHAR(10)&amp;CHAR(10)&amp;IF('[2]II_Program-level standards'!CK7="","",'[2]II_Program-level standards'!CK7&amp;"; "&amp;CHAR(10)&amp;'[2]II_Program-level standards'!CK9&amp;"; "&amp;CHAR(10)&amp;'[2]II_Program-level standards'!CK14&amp;"; "&amp;CHAR(10)&amp;'[2]II_Program-level standards'!CK15)</f>
        <v xml:space="preserve">Standard #85:
</v>
      </c>
      <c r="CL12" s="169" t="str">
        <f>"Standard #86:"&amp;CHAR(10)&amp;CHAR(10)&amp;IF('[2]II_Program-level standards'!CL7="","",'[2]II_Program-level standards'!CL7&amp;"; "&amp;CHAR(10)&amp;'[2]II_Program-level standards'!CL9&amp;"; "&amp;CHAR(10)&amp;'[2]II_Program-level standards'!CL14&amp;"; "&amp;CHAR(10)&amp;'[2]II_Program-level standards'!CL15)</f>
        <v xml:space="preserve">Standard #86:
</v>
      </c>
      <c r="CM12" s="169" t="str">
        <f>"Standard #87:"&amp;CHAR(10)&amp;CHAR(10)&amp;IF('[2]II_Program-level standards'!CM7="","",'[2]II_Program-level standards'!CM7&amp;"; "&amp;CHAR(10)&amp;'[2]II_Program-level standards'!CM9&amp;"; "&amp;CHAR(10)&amp;'[2]II_Program-level standards'!CM14&amp;"; "&amp;CHAR(10)&amp;'[2]II_Program-level standards'!CM15)</f>
        <v xml:space="preserve">Standard #87:
</v>
      </c>
      <c r="CN12" s="169" t="str">
        <f>"Standard #88:"&amp;CHAR(10)&amp;CHAR(10)&amp;IF('[2]II_Program-level standards'!CN7="","",'[2]II_Program-level standards'!CN7&amp;"; "&amp;CHAR(10)&amp;'[2]II_Program-level standards'!CN9&amp;"; "&amp;CHAR(10)&amp;'[2]II_Program-level standards'!CN14&amp;"; "&amp;CHAR(10)&amp;'[2]II_Program-level standards'!CN15)</f>
        <v xml:space="preserve">Standard #88:
</v>
      </c>
      <c r="CO12" s="169" t="str">
        <f>"Standard #89:"&amp;CHAR(10)&amp;CHAR(10)&amp;IF('[2]II_Program-level standards'!CO7="","",'[2]II_Program-level standards'!CO7&amp;"; "&amp;CHAR(10)&amp;'[2]II_Program-level standards'!CO9&amp;"; "&amp;CHAR(10)&amp;'[2]II_Program-level standards'!CO14&amp;"; "&amp;CHAR(10)&amp;'[2]II_Program-level standards'!CO15)</f>
        <v xml:space="preserve">Standard #89:
</v>
      </c>
      <c r="CP12" s="169" t="str">
        <f>"Standard #90:"&amp;CHAR(10)&amp;CHAR(10)&amp;IF('[2]II_Program-level standards'!CP7="","",'[2]II_Program-level standards'!CP7&amp;"; "&amp;CHAR(10)&amp;'[2]II_Program-level standards'!CP9&amp;"; "&amp;CHAR(10)&amp;'[2]II_Program-level standards'!CP14&amp;"; "&amp;CHAR(10)&amp;'[2]II_Program-level standards'!CP15)</f>
        <v xml:space="preserve">Standard #90:
</v>
      </c>
      <c r="CQ12" s="169" t="str">
        <f>"Standard #91:"&amp;CHAR(10)&amp;CHAR(10)&amp;IF('[2]II_Program-level standards'!CQ7="","",'[2]II_Program-level standards'!CQ7&amp;"; "&amp;CHAR(10)&amp;'[2]II_Program-level standards'!CQ9&amp;"; "&amp;CHAR(10)&amp;'[2]II_Program-level standards'!CQ14&amp;"; "&amp;CHAR(10)&amp;'[2]II_Program-level standards'!CQ15)</f>
        <v xml:space="preserve">Standard #91:
</v>
      </c>
      <c r="CR12" s="169" t="str">
        <f>"Standard #92:"&amp;CHAR(10)&amp;CHAR(10)&amp;IF('[2]II_Program-level standards'!CR7="","",'[2]II_Program-level standards'!CR7&amp;"; "&amp;CHAR(10)&amp;'[2]II_Program-level standards'!CR9&amp;"; "&amp;CHAR(10)&amp;'[2]II_Program-level standards'!CR14&amp;"; "&amp;CHAR(10)&amp;'[2]II_Program-level standards'!CR15)</f>
        <v xml:space="preserve">Standard #92:
</v>
      </c>
      <c r="CS12" s="169" t="str">
        <f>"Standard #93:"&amp;CHAR(10)&amp;CHAR(10)&amp;IF('[2]II_Program-level standards'!CS7="","",'[2]II_Program-level standards'!CS7&amp;"; "&amp;CHAR(10)&amp;'[2]II_Program-level standards'!CS9&amp;"; "&amp;CHAR(10)&amp;'[2]II_Program-level standards'!CS14&amp;"; "&amp;CHAR(10)&amp;'[2]II_Program-level standards'!CS15)</f>
        <v xml:space="preserve">Standard #93:
</v>
      </c>
      <c r="CT12" s="169" t="str">
        <f>"Standard #94:"&amp;CHAR(10)&amp;CHAR(10)&amp;IF('[2]II_Program-level standards'!CT7="","",'[2]II_Program-level standards'!CT7&amp;"; "&amp;CHAR(10)&amp;'[2]II_Program-level standards'!CT9&amp;"; "&amp;CHAR(10)&amp;'[2]II_Program-level standards'!CT14&amp;"; "&amp;CHAR(10)&amp;'[2]II_Program-level standards'!CT15)</f>
        <v xml:space="preserve">Standard #94:
</v>
      </c>
      <c r="CU12" s="169" t="str">
        <f>"Standard #95:"&amp;CHAR(10)&amp;CHAR(10)&amp;IF('[2]II_Program-level standards'!CU7="","",'[2]II_Program-level standards'!CU7&amp;"; "&amp;CHAR(10)&amp;'[2]II_Program-level standards'!CU9&amp;"; "&amp;CHAR(10)&amp;'[2]II_Program-level standards'!CU14&amp;"; "&amp;CHAR(10)&amp;'[2]II_Program-level standards'!CU15)</f>
        <v xml:space="preserve">Standard #95:
</v>
      </c>
      <c r="CV12" s="169" t="str">
        <f>"Standard #96:"&amp;CHAR(10)&amp;CHAR(10)&amp;IF('[2]II_Program-level standards'!CV7="","",'[2]II_Program-level standards'!CV7&amp;"; "&amp;CHAR(10)&amp;'[2]II_Program-level standards'!CV9&amp;"; "&amp;CHAR(10)&amp;'[2]II_Program-level standards'!CV14&amp;"; "&amp;CHAR(10)&amp;'[2]II_Program-level standards'!CV15)</f>
        <v xml:space="preserve">Standard #96:
</v>
      </c>
      <c r="CW12" s="169" t="str">
        <f>"Standard #97:"&amp;CHAR(10)&amp;CHAR(10)&amp;IF('[2]II_Program-level standards'!CW7="","",'[2]II_Program-level standards'!CW7&amp;"; "&amp;CHAR(10)&amp;'[2]II_Program-level standards'!CW9&amp;"; "&amp;CHAR(10)&amp;'[2]II_Program-level standards'!CW14&amp;"; "&amp;CHAR(10)&amp;'[2]II_Program-level standards'!CW15)</f>
        <v xml:space="preserve">Standard #97:
</v>
      </c>
      <c r="CX12" s="169" t="str">
        <f>"Standard #98:"&amp;CHAR(10)&amp;CHAR(10)&amp;IF('[2]II_Program-level standards'!CX7="","",'[2]II_Program-level standards'!CX7&amp;"; "&amp;CHAR(10)&amp;'[2]II_Program-level standards'!CX9&amp;"; "&amp;CHAR(10)&amp;'[2]II_Program-level standards'!CX14&amp;"; "&amp;CHAR(10)&amp;'[2]II_Program-level standards'!CX15)</f>
        <v xml:space="preserve">Standard #98:
</v>
      </c>
      <c r="CY12" s="169" t="str">
        <f>"Standard #99:"&amp;CHAR(10)&amp;CHAR(10)&amp;IF('[2]II_Program-level standards'!CY7="","",'[2]II_Program-level standards'!CY7&amp;"; "&amp;CHAR(10)&amp;'[2]II_Program-level standards'!CY9&amp;"; "&amp;CHAR(10)&amp;'[2]II_Program-level standards'!CY14&amp;"; "&amp;CHAR(10)&amp;'[2]II_Program-level standards'!CY15)</f>
        <v xml:space="preserve">Standard #99:
</v>
      </c>
      <c r="CZ12" s="169" t="str">
        <f>"Standard #100:"&amp;CHAR(10)&amp;CHAR(10)&amp;IF('[2]II_Program-level standards'!CZ7="","",'[2]II_Program-level standards'!CZ7&amp;"; "&amp;CHAR(10)&amp;'[2]II_Program-level standards'!CZ9&amp;"; "&amp;CHAR(10)&amp;'[2]II_Program-level standards'!CZ14&amp;"; "&amp;CHAR(10)&amp;'[2]II_Program-level standards'!CZ15)</f>
        <v xml:space="preserve">Standard #100:
</v>
      </c>
    </row>
    <row r="13" spans="1:104" ht="28.5" x14ac:dyDescent="0.2">
      <c r="A13" s="44" t="s">
        <v>324</v>
      </c>
      <c r="B13" s="55" t="s">
        <v>325</v>
      </c>
      <c r="C13" s="46" t="s">
        <v>326</v>
      </c>
      <c r="D13" s="53" t="s">
        <v>37</v>
      </c>
      <c r="E13" s="180"/>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x14ac:dyDescent="0.2">
      <c r="A16" s="44" t="s">
        <v>328</v>
      </c>
      <c r="B16" s="55" t="s">
        <v>329</v>
      </c>
      <c r="C16" s="170" t="s">
        <v>330</v>
      </c>
      <c r="D16" s="53" t="s">
        <v>37</v>
      </c>
      <c r="E16" s="180"/>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42.75" x14ac:dyDescent="0.2">
      <c r="A17" s="44" t="s">
        <v>331</v>
      </c>
      <c r="B17" s="55" t="s">
        <v>332</v>
      </c>
      <c r="C17" s="65" t="s">
        <v>333</v>
      </c>
      <c r="D17" s="53" t="s">
        <v>11</v>
      </c>
      <c r="E17" s="180"/>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8.5" x14ac:dyDescent="0.2">
      <c r="A18" s="44" t="s">
        <v>334</v>
      </c>
      <c r="B18" s="55" t="s">
        <v>335</v>
      </c>
      <c r="C18" s="46" t="s">
        <v>336</v>
      </c>
      <c r="D18" s="53" t="s">
        <v>11</v>
      </c>
      <c r="E18" s="180"/>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x14ac:dyDescent="0.2">
      <c r="A19" s="44" t="s">
        <v>337</v>
      </c>
      <c r="B19" s="55" t="s">
        <v>338</v>
      </c>
      <c r="C19" s="55" t="s">
        <v>339</v>
      </c>
      <c r="D19" s="53" t="s">
        <v>11</v>
      </c>
      <c r="E19" s="180"/>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107</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B10:D10 E10:CZ25 A10:A68 D11 B12:D24 A69:CZ74">
    <cfRule type="expression" dxfId="79" priority="2">
      <formula>$D$6="Yes, the plan complies based on all analyses"</formula>
    </cfRule>
  </conditionalFormatting>
  <conditionalFormatting sqref="B26:CZ68">
    <cfRule type="expression" dxfId="78" priority="1">
      <formula>$D$6="Yes, the plan complies based on all analyses"</formula>
    </cfRule>
  </conditionalFormatting>
  <dataValidations count="2">
    <dataValidation allowBlank="1" sqref="E31:CZ36" xr:uid="{5ACF9746-D613-49A8-84E8-E97D7E84901E}"/>
    <dataValidation allowBlank="1" prompt="To enter free text, select cell and type - do not click into cell" sqref="E38:CZ43 E45:CZ50 E69:CZ74 E61:CZ66 E54:CZ59" xr:uid="{251ED10B-4B86-43B3-BCD9-C0FAD0C604F5}"/>
  </dataValidations>
  <hyperlinks>
    <hyperlink ref="A27" location="SectionE_AnalysisMethods" display="Click to return to the Analysis Methods section in the &quot;State and Program Information&quot; tab to change whether a method is used." xr:uid="{B8348D09-B5C3-49E1-BD19-9229204EF18A}"/>
    <hyperlink ref="B15" location="SectionE_AnalysisMethods" display="Return to the Analysis Methods section in the &quot;State and program information&quot; tab to change whether a method is used." xr:uid="{FE217344-E269-41B7-90CB-0E1DC9F82A57}"/>
    <hyperlink ref="A9" location="'III_Plan comp 438.206 All plans'!A1" display="Click to go to section B: Assurance of plan compliance for 42 C.F.R. § 438.206" xr:uid="{2B23A74E-F799-4FBB-98F1-A67FDE6EB72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CCEAE-1147-4CC0-B65D-3732E1D68009}">
  <dimension ref="A1:DA109"/>
  <sheetViews>
    <sheetView workbookViewId="0"/>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05" width="0" style="109" hidden="1" customWidth="1"/>
    <col min="106" max="16384" width="7.21875" style="109" hidden="1"/>
  </cols>
  <sheetData>
    <row r="1" spans="1:104" ht="15" x14ac:dyDescent="0.2">
      <c r="A1" s="28"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30" x14ac:dyDescent="0.25">
      <c r="A5" s="66" t="s">
        <v>4</v>
      </c>
      <c r="B5" s="67" t="s">
        <v>5</v>
      </c>
      <c r="C5" s="67" t="s">
        <v>6</v>
      </c>
      <c r="D5" s="163" t="s">
        <v>487</v>
      </c>
      <c r="E5" s="164" t="s">
        <v>533</v>
      </c>
    </row>
    <row r="6" spans="1:104" ht="57" x14ac:dyDescent="0.2">
      <c r="A6" s="44" t="s">
        <v>316</v>
      </c>
      <c r="B6" s="165" t="s">
        <v>317</v>
      </c>
      <c r="C6" s="46" t="s">
        <v>318</v>
      </c>
      <c r="D6" s="20" t="s">
        <v>319</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#1:"&amp;CHAR(10)&amp;CHAR(10)&amp;IF('[2]II_Program-level standards'!E7="","",'[2]II_Program-level standards'!E7&amp;"; "&amp;CHAR(10)&amp;'[2]II_Program-level standards'!E9&amp;"; "&amp;CHAR(10)&amp;'[2]II_Program-level standards'!E14&amp;"; "&amp;CHAR(10)&amp;'[2]II_Program-level standards'!E15)</f>
        <v>Standard #1:
Specialist; 
Provider to enrollee ratios; 
Adult and Pediatric; 
Statewide</v>
      </c>
      <c r="F12" s="169" t="str">
        <f>"Standard #2:"&amp;CHAR(10)&amp;CHAR(10)&amp;IF('[2]II_Program-level standards'!F7="","",'[2]II_Program-level standards'!F7&amp;"; "&amp;CHAR(10)&amp;'[2]II_Program-level standards'!F9&amp;"; "&amp;CHAR(10)&amp;'[2]II_Program-level standards'!F14&amp;"; "&amp;CHAR(10)&amp;'[2]II_Program-level standards'!F15)</f>
        <v>Standard #2:
Primary care; 
Provider to enrollee ratios; 
Adult and Pediatric; 
Statewide</v>
      </c>
      <c r="G12" s="169" t="str">
        <f>"Standard #3:"&amp;CHAR(10)&amp;CHAR(10)&amp;IF('[2]II_Program-level standards'!G7="","",'[2]II_Program-level standards'!G7&amp;"; "&amp;CHAR(10)&amp;'[2]II_Program-level standards'!G9&amp;"; "&amp;CHAR(10)&amp;'[2]II_Program-level standards'!G14&amp;"; "&amp;CHAR(10)&amp;'[2]II_Program-level standards'!G15)</f>
        <v>Standard #3:
Mental health; 
Provider to enrollee ratios; 
Adult and Pediatric; 
Statewide</v>
      </c>
      <c r="H12" s="169" t="str">
        <f>"Standard #4:"&amp;CHAR(10)&amp;CHAR(10)&amp;IF('[2]II_Program-level standards'!H7="","",'[2]II_Program-level standards'!H7&amp;"; "&amp;CHAR(10)&amp;'[2]II_Program-level standards'!H9&amp;"; "&amp;CHAR(10)&amp;'[2]II_Program-level standards'!H14&amp;"; "&amp;CHAR(10)&amp;'[2]II_Program-level standards'!H15)</f>
        <v>Standard #4:
Primary care; 
Maximum time or distance (e.g. 1 provider within 30 min or 30 miles); 
Adult and Pediatric; 
Statewide</v>
      </c>
      <c r="I12" s="169" t="str">
        <f>"Standard #5:"&amp;CHAR(10)&amp;CHAR(10)&amp;IF('[2]II_Program-level standards'!I7="","",'[2]II_Program-level standards'!I7&amp;"; "&amp;CHAR(10)&amp;'[2]II_Program-level standards'!I9&amp;"; "&amp;CHAR(10)&amp;'[2]II_Program-level standards'!I14&amp;"; "&amp;CHAR(10)&amp;'[2]II_Program-level standards'!I15)</f>
        <v>Standard #5:
Specialist; 
Maximum time or distance (e.g. 1 provider within 30 min or 30 miles); 
Adult and Pediatric; 
Rural</v>
      </c>
      <c r="J12" s="169" t="str">
        <f>"Standard #6:"&amp;CHAR(10)&amp;CHAR(10)&amp;IF('[2]II_Program-level standards'!J7="","",'[2]II_Program-level standards'!J7&amp;"; "&amp;CHAR(10)&amp;'[2]II_Program-level standards'!J9&amp;"; "&amp;CHAR(10)&amp;'[2]II_Program-level standards'!J14&amp;"; "&amp;CHAR(10)&amp;'[2]II_Program-level standards'!J15)</f>
        <v>Standard #6:
Specialist; 
Maximum time or distance (e.g. 1 provider within 30 min or 30 miles); 
Adult and Pediatric; 
Small counties</v>
      </c>
      <c r="K12" s="169" t="str">
        <f>"Standard #7:"&amp;CHAR(10)&amp;CHAR(10)&amp;IF('[2]II_Program-level standards'!K7="","",'[2]II_Program-level standards'!K7&amp;"; "&amp;CHAR(10)&amp;'[2]II_Program-level standards'!K9&amp;"; "&amp;CHAR(10)&amp;'[2]II_Program-level standards'!K14&amp;"; "&amp;CHAR(10)&amp;'[2]II_Program-level standards'!K15)</f>
        <v>Standard #7:
Specialist; 
Maximum time or distance (e.g. 1 provider within 30 min or 30 miles); 
Adult and Pediatric; 
Medium counties</v>
      </c>
      <c r="L12" s="169" t="str">
        <f>"Standard #8:"&amp;CHAR(10)&amp;CHAR(10)&amp;IF('[2]II_Program-level standards'!L7="","",'[2]II_Program-level standards'!L7&amp;"; "&amp;CHAR(10)&amp;'[2]II_Program-level standards'!L9&amp;"; "&amp;CHAR(10)&amp;'[2]II_Program-level standards'!L14&amp;"; "&amp;CHAR(10)&amp;'[2]II_Program-level standards'!L15)</f>
        <v>Standard #8:
Specialist; 
Maximum time or distance (e.g. 1 provider within 30 min or 30 miles); 
Adult and Pediatric; 
Dense counties</v>
      </c>
      <c r="M12" s="169" t="str">
        <f>"Standard #9:"&amp;CHAR(10)&amp;CHAR(10)&amp;IF('[2]II_Program-level standards'!M7="","",'[2]II_Program-level standards'!M7&amp;"; "&amp;CHAR(10)&amp;'[2]II_Program-level standards'!M9&amp;"; "&amp;CHAR(10)&amp;'[2]II_Program-level standards'!M14&amp;"; "&amp;CHAR(10)&amp;'[2]II_Program-level standards'!M15)</f>
        <v>Standard #9:
OB/GYN; 
Maximum time or distance (e.g. 1 provider within 30 min or 30 miles); 
Adult and Pediatric; 
Statewide</v>
      </c>
      <c r="N12" s="169" t="str">
        <f>"Standard #10:"&amp;CHAR(10)&amp;CHAR(10)&amp;IF('[2]II_Program-level standards'!N7="","",'[2]II_Program-level standards'!N7&amp;"; "&amp;CHAR(10)&amp;'[2]II_Program-level standards'!N9&amp;"; "&amp;CHAR(10)&amp;'[2]II_Program-level standards'!N14&amp;"; "&amp;CHAR(10)&amp;'[2]II_Program-level standards'!N15)</f>
        <v>Standard #10:
OB/GYN; 
Maximum time or distance (e.g. 1 provider within 30 min or 30 miles); 
Adult and Pediatric; 
Rural</v>
      </c>
      <c r="O12" s="169" t="str">
        <f>"Standard #11:"&amp;CHAR(10)&amp;CHAR(10)&amp;IF('[2]II_Program-level standards'!O7="","",'[2]II_Program-level standards'!O7&amp;"; "&amp;CHAR(10)&amp;'[2]II_Program-level standards'!O9&amp;"; "&amp;CHAR(10)&amp;'[2]II_Program-level standards'!O14&amp;"; "&amp;CHAR(10)&amp;'[2]II_Program-level standards'!O15)</f>
        <v>Standard #11:
OB/GYN; 
Maximum time or distance (e.g. 1 provider within 30 min or 30 miles); 
Adult and Pediatric; 
Small counties</v>
      </c>
      <c r="P12" s="169" t="str">
        <f>"Standard #12:"&amp;CHAR(10)&amp;CHAR(10)&amp;IF('[2]II_Program-level standards'!P7="","",'[2]II_Program-level standards'!P7&amp;"; "&amp;CHAR(10)&amp;'[2]II_Program-level standards'!P9&amp;"; "&amp;CHAR(10)&amp;'[2]II_Program-level standards'!P14&amp;"; "&amp;CHAR(10)&amp;'[2]II_Program-level standards'!P15)</f>
        <v>Standard #12:
OB/GYN; 
Maximum time or distance (e.g. 1 provider within 30 min or 30 miles); 
Adult and Pediatric; 
Medium counties</v>
      </c>
      <c r="Q12" s="169" t="str">
        <f>"Standard #13:"&amp;CHAR(10)&amp;CHAR(10)&amp;IF('[2]II_Program-level standards'!Q7="","",'[2]II_Program-level standards'!Q7&amp;"; "&amp;CHAR(10)&amp;'[2]II_Program-level standards'!Q9&amp;"; "&amp;CHAR(10)&amp;'[2]II_Program-level standards'!Q14&amp;"; "&amp;CHAR(10)&amp;'[2]II_Program-level standards'!Q15)</f>
        <v>Standard #13:
OB/GYN; 
Maximum time or distance (e.g. 1 provider within 30 min or 30 miles); 
Adult and Pediatric; 
Dense counties</v>
      </c>
      <c r="R12" s="169" t="str">
        <f>"Standard #14:"&amp;CHAR(10)&amp;CHAR(10)&amp;IF('[2]II_Program-level standards'!R7="","",'[2]II_Program-level standards'!R7&amp;"; "&amp;CHAR(10)&amp;'[2]II_Program-level standards'!R9&amp;"; "&amp;CHAR(10)&amp;'[2]II_Program-level standards'!R14&amp;"; "&amp;CHAR(10)&amp;'[2]II_Program-level standards'!R15)</f>
        <v>Standard #14:
Hospital; 
Maximum time or distance (e.g. 1 provider within 30 min or 30 miles); 
Adult and Pediatric; 
Statewide</v>
      </c>
      <c r="S12" s="169" t="str">
        <f>"Standard #15:"&amp;CHAR(10)&amp;CHAR(10)&amp;IF('[2]II_Program-level standards'!S7="","",'[2]II_Program-level standards'!S7&amp;"; "&amp;CHAR(10)&amp;'[2]II_Program-level standards'!S9&amp;"; "&amp;CHAR(10)&amp;'[2]II_Program-level standards'!S14&amp;"; "&amp;CHAR(10)&amp;'[2]II_Program-level standards'!S15)</f>
        <v>Standard #15:
Mental health; 
Maximum time or distance (e.g. 1 provider within 30 min or 30 miles); 
Adult and Pediatric; 
Rural</v>
      </c>
      <c r="T12" s="169" t="str">
        <f>"Standard #16:"&amp;CHAR(10)&amp;CHAR(10)&amp;IF('[2]II_Program-level standards'!T7="","",'[2]II_Program-level standards'!T7&amp;"; "&amp;CHAR(10)&amp;'[2]II_Program-level standards'!T9&amp;"; "&amp;CHAR(10)&amp;'[2]II_Program-level standards'!T14&amp;"; "&amp;CHAR(10)&amp;'[2]II_Program-level standards'!T15)</f>
        <v>Standard #16:
Mental health; 
Maximum time or distance (e.g. 1 provider within 30 min or 30 miles); 
Adult and Pediatric; 
Small counties</v>
      </c>
      <c r="U12" s="169" t="str">
        <f>"Standard #17:"&amp;CHAR(10)&amp;CHAR(10)&amp;IF('[2]II_Program-level standards'!U7="","",'[2]II_Program-level standards'!U7&amp;"; "&amp;CHAR(10)&amp;'[2]II_Program-level standards'!U9&amp;"; "&amp;CHAR(10)&amp;'[2]II_Program-level standards'!U14&amp;"; "&amp;CHAR(10)&amp;'[2]II_Program-level standards'!U15)</f>
        <v>Standard #17:
Mental health; 
Maximum time or distance (e.g. 1 provider within 30 min or 30 miles); 
Adult and Pediatric; 
Medium counties</v>
      </c>
      <c r="V12" s="169" t="str">
        <f>"Standard #18:"&amp;CHAR(10)&amp;CHAR(10)&amp;IF('[2]II_Program-level standards'!V7="","",'[2]II_Program-level standards'!V7&amp;"; "&amp;CHAR(10)&amp;'[2]II_Program-level standards'!V9&amp;"; "&amp;CHAR(10)&amp;'[2]II_Program-level standards'!V14&amp;"; "&amp;CHAR(10)&amp;'[2]II_Program-level standards'!V15)</f>
        <v>Standard #18:
Mental health; 
Maximum time or distance (e.g. 1 provider within 30 min or 30 miles); 
Adult and Pediatric; 
Dense counties</v>
      </c>
      <c r="W12" s="169" t="str">
        <f>"Standard #19:"&amp;CHAR(10)&amp;CHAR(10)&amp;IF('[2]II_Program-level standards'!W7="","",'[2]II_Program-level standards'!W7&amp;"; "&amp;CHAR(10)&amp;'[2]II_Program-level standards'!W9&amp;"; "&amp;CHAR(10)&amp;'[2]II_Program-level standards'!W14&amp;"; "&amp;CHAR(10)&amp;'[2]II_Program-level standards'!W15)</f>
        <v>Standard #19:
Specialist; 
Minimum Mandatory Provider Type; 
Adult and pediatric; 
Statewide</v>
      </c>
      <c r="X12" s="169" t="str">
        <f>"Standard #20:"&amp;CHAR(10)&amp;CHAR(10)&amp;IF('[2]II_Program-level standards'!X7="","",'[2]II_Program-level standards'!X7&amp;"; "&amp;CHAR(10)&amp;'[2]II_Program-level standards'!X9&amp;"; "&amp;CHAR(10)&amp;'[2]II_Program-level standards'!X14&amp;"; "&amp;CHAR(10)&amp;'[2]II_Program-level standards'!X15)</f>
        <v>Standard #20:
Specialist; 
Minimum Mandatory Provider Type; 
Adult and pediatric; 
Statewide</v>
      </c>
      <c r="Y12" s="169" t="str">
        <f>"Standard #21:"&amp;CHAR(10)&amp;CHAR(10)&amp;IF('[2]II_Program-level standards'!Y7="","",'[2]II_Program-level standards'!Y7&amp;"; "&amp;CHAR(10)&amp;'[2]II_Program-level standards'!Y9&amp;"; "&amp;CHAR(10)&amp;'[2]II_Program-level standards'!Y14&amp;"; "&amp;CHAR(10)&amp;'[2]II_Program-level standards'!Y15)</f>
        <v>Standard #21:
Primary care; 
Appointment wait time; 
Adult and Pediatric; 
Statewide</v>
      </c>
      <c r="Z12" s="169" t="str">
        <f>"Standard #22:"&amp;CHAR(10)&amp;CHAR(10)&amp;IF('[2]II_Program-level standards'!Z7="","",'[2]II_Program-level standards'!Z7&amp;"; "&amp;CHAR(10)&amp;'[2]II_Program-level standards'!Z9&amp;"; "&amp;CHAR(10)&amp;'[2]II_Program-level standards'!Z14&amp;"; "&amp;CHAR(10)&amp;'[2]II_Program-level standards'!Z15)</f>
        <v>Standard #22:
Specialist; 
Appointment wait time; 
All applicable populations; 
Statewide</v>
      </c>
      <c r="AA12" s="169" t="str">
        <f>"Standard #23:"&amp;CHAR(10)&amp;CHAR(10)&amp;IF('[2]II_Program-level standards'!AA7="","",'[2]II_Program-level standards'!AA7&amp;"; "&amp;CHAR(10)&amp;'[2]II_Program-level standards'!AA9&amp;"; "&amp;CHAR(10)&amp;'[2]II_Program-level standards'!AA14&amp;"; "&amp;CHAR(10)&amp;'[2]II_Program-level standards'!AA15)</f>
        <v>Standard #23:
OB/GYN; 
Appointment wait time; 
All applicable populations; 
Statewide</v>
      </c>
      <c r="AB12" s="169" t="str">
        <f>"Standard #24:"&amp;CHAR(10)&amp;CHAR(10)&amp;IF('[2]II_Program-level standards'!AB7="","",'[2]II_Program-level standards'!AB7&amp;"; "&amp;CHAR(10)&amp;'[2]II_Program-level standards'!AB9&amp;"; "&amp;CHAR(10)&amp;'[2]II_Program-level standards'!AB14&amp;"; "&amp;CHAR(10)&amp;'[2]II_Program-level standards'!AB15)</f>
        <v>Standard #24:
OB/GYN; 
Appointment wait time; 
All applicable populations; 
Statewide</v>
      </c>
      <c r="AC12" s="169" t="str">
        <f>"Standard #25:"&amp;CHAR(10)&amp;CHAR(10)&amp;IF('[2]II_Program-level standards'!AC7="","",'[2]II_Program-level standards'!AC7&amp;"; "&amp;CHAR(10)&amp;'[2]II_Program-level standards'!AC9&amp;"; "&amp;CHAR(10)&amp;'[2]II_Program-level standards'!AC14&amp;"; "&amp;CHAR(10)&amp;'[2]II_Program-level standards'!AC15)</f>
        <v>Standard #25:
Mental health; 
Appointment wait time; 
Adult and pediatric; 
Statewide</v>
      </c>
      <c r="AD12" s="169" t="str">
        <f>"Standard #26:"&amp;CHAR(10)&amp;CHAR(10)&amp;IF('[2]II_Program-level standards'!AD7="","",'[2]II_Program-level standards'!AD7&amp;"; "&amp;CHAR(10)&amp;'[2]II_Program-level standards'!AD9&amp;"; "&amp;CHAR(10)&amp;'[2]II_Program-level standards'!AD14&amp;"; "&amp;CHAR(10)&amp;'[2]II_Program-level standards'!AD15)</f>
        <v xml:space="preserve">Standard #26:
</v>
      </c>
      <c r="AE12" s="169" t="str">
        <f>"Standard #27:"&amp;CHAR(10)&amp;CHAR(10)&amp;IF('[2]II_Program-level standards'!AE7="","",'[2]II_Program-level standards'!AE7&amp;"; "&amp;CHAR(10)&amp;'[2]II_Program-level standards'!AE9&amp;"; "&amp;CHAR(10)&amp;'[2]II_Program-level standards'!AE14&amp;"; "&amp;CHAR(10)&amp;'[2]II_Program-level standards'!AE15)</f>
        <v>Standard #27:
LTSS; 
Appointment wait time; 
Adult and pediatric; 
Rural</v>
      </c>
      <c r="AF12" s="169" t="str">
        <f>"Standard #28:"&amp;CHAR(10)&amp;CHAR(10)&amp;IF('[2]II_Program-level standards'!AF7="","",'[2]II_Program-level standards'!AF7&amp;"; "&amp;CHAR(10)&amp;'[2]II_Program-level standards'!AF9&amp;"; "&amp;CHAR(10)&amp;'[2]II_Program-level standards'!AF14&amp;"; "&amp;CHAR(10)&amp;'[2]II_Program-level standards'!AF15)</f>
        <v>Standard #28:
LTSS; 
Appointment wait time; 
Adult and pediatric; 
Small counties</v>
      </c>
      <c r="AG12" s="169" t="str">
        <f>"Standard #29:"&amp;CHAR(10)&amp;CHAR(10)&amp;IF('[2]II_Program-level standards'!AG7="","",'[2]II_Program-level standards'!AG7&amp;"; "&amp;CHAR(10)&amp;'[2]II_Program-level standards'!AG9&amp;"; "&amp;CHAR(10)&amp;'[2]II_Program-level standards'!AG14&amp;"; "&amp;CHAR(10)&amp;'[2]II_Program-level standards'!AG15)</f>
        <v>Standard #29:
LTSS; 
Appointment wait time; 
Adult and pediatric; 
Medium counties</v>
      </c>
      <c r="AH12" s="169" t="str">
        <f>"Standard #30:"&amp;CHAR(10)&amp;CHAR(10)&amp;IF('[2]II_Program-level standards'!AH7="","",'[2]II_Program-level standards'!AH7&amp;"; "&amp;CHAR(10)&amp;'[2]II_Program-level standards'!AH9&amp;"; "&amp;CHAR(10)&amp;'[2]II_Program-level standards'!AH14&amp;"; "&amp;CHAR(10)&amp;'[2]II_Program-level standards'!AH15)</f>
        <v>Standard #30:
LTSS; 
Appointment wait time; 
Adult and pediatric; 
Dense counties</v>
      </c>
      <c r="AI12" s="169" t="str">
        <f>"Standard #31:"&amp;CHAR(10)&amp;CHAR(10)&amp;IF('[2]II_Program-level standards'!AI7="","",'[2]II_Program-level standards'!AI7&amp;"; "&amp;CHAR(10)&amp;'[2]II_Program-level standards'!AI9&amp;"; "&amp;CHAR(10)&amp;'[2]II_Program-level standards'!AI14&amp;"; "&amp;CHAR(10)&amp;'[2]II_Program-level standards'!AI15)</f>
        <v>Standard #31:
LTSS; 
Appointment wait time; 
Adult and pediatric; 
Rural</v>
      </c>
      <c r="AJ12" s="169" t="str">
        <f>"Standard #32:"&amp;CHAR(10)&amp;CHAR(10)&amp;IF('[2]II_Program-level standards'!AJ7="","",'[2]II_Program-level standards'!AJ7&amp;"; "&amp;CHAR(10)&amp;'[2]II_Program-level standards'!AJ9&amp;"; "&amp;CHAR(10)&amp;'[2]II_Program-level standards'!AJ14&amp;"; "&amp;CHAR(10)&amp;'[2]II_Program-level standards'!AJ15)</f>
        <v>Standard #32:
LTSS; 
Appointment wait time; 
Adult and pediatric; 
Small counties</v>
      </c>
      <c r="AK12" s="169" t="str">
        <f>"Standard #33:"&amp;CHAR(10)&amp;CHAR(10)&amp;IF('[2]II_Program-level standards'!AK7="","",'[2]II_Program-level standards'!AK7&amp;"; "&amp;CHAR(10)&amp;'[2]II_Program-level standards'!AK9&amp;"; "&amp;CHAR(10)&amp;'[2]II_Program-level standards'!AK14&amp;"; "&amp;CHAR(10)&amp;'[2]II_Program-level standards'!AK15)</f>
        <v>Standard #33:
LTSS; 
Appointment wait time; 
Adult and pediatric; 
Medium counties</v>
      </c>
      <c r="AL12" s="169" t="str">
        <f>"Standard #34:"&amp;CHAR(10)&amp;CHAR(10)&amp;IF('[2]II_Program-level standards'!AL7="","",'[2]II_Program-level standards'!AL7&amp;"; "&amp;CHAR(10)&amp;'[2]II_Program-level standards'!AL9&amp;"; "&amp;CHAR(10)&amp;'[2]II_Program-level standards'!AL14&amp;"; "&amp;CHAR(10)&amp;'[2]II_Program-level standards'!AL15)</f>
        <v>Standard #34:
LTSS; 
Appointment wait time; 
Adult and pediatric; 
Dense counties</v>
      </c>
      <c r="AM12" s="169" t="str">
        <f>"Standard #35:"&amp;CHAR(10)&amp;CHAR(10)&amp;IF('[2]II_Program-level standards'!AM7="","",'[2]II_Program-level standards'!AM7&amp;"; "&amp;CHAR(10)&amp;'[2]II_Program-level standards'!AM9&amp;"; "&amp;CHAR(10)&amp;'[2]II_Program-level standards'!AM14&amp;"; "&amp;CHAR(10)&amp;'[2]II_Program-level standards'!AM15)</f>
        <v>Standard #35:
LTSS; 
Appointment wait time; 
Adult and pediatric; 
Statewide</v>
      </c>
      <c r="AN12" s="169" t="str">
        <f>"Standard #36:"&amp;CHAR(10)&amp;CHAR(10)&amp;IF('[2]II_Program-level standards'!AN7="","",'[2]II_Program-level standards'!AN7&amp;"; "&amp;CHAR(10)&amp;'[2]II_Program-level standards'!AN9&amp;"; "&amp;CHAR(10)&amp;'[2]II_Program-level standards'!AN14&amp;"; "&amp;CHAR(10)&amp;'[2]II_Program-level standards'!AN15)</f>
        <v>Standard #36:
Primary care; 
Appointment wait time; 
Adult and pediatric; 
Statewide</v>
      </c>
      <c r="AO12" s="169" t="str">
        <f>"Standard #37:"&amp;CHAR(10)&amp;CHAR(10)&amp;IF('[2]II_Program-level standards'!AO7="","",'[2]II_Program-level standards'!AO7&amp;"; "&amp;CHAR(10)&amp;'[2]II_Program-level standards'!AO9&amp;"; "&amp;CHAR(10)&amp;'[2]II_Program-level standards'!AO14&amp;"; "&amp;CHAR(10)&amp;'[2]II_Program-level standards'!AO15)</f>
        <v>Standard #37:
Specialist; 
Appointment wait time; 
Adult and pediatric; 
Statewide</v>
      </c>
      <c r="AP12" s="169" t="str">
        <f>"Standard #38:"&amp;CHAR(10)&amp;CHAR(10)&amp;IF('[2]II_Program-level standards'!AP7="","",'[2]II_Program-level standards'!AP7&amp;"; "&amp;CHAR(10)&amp;'[2]II_Program-level standards'!AP9&amp;"; "&amp;CHAR(10)&amp;'[2]II_Program-level standards'!AP14&amp;"; "&amp;CHAR(10)&amp;'[2]II_Program-level standards'!AP15)</f>
        <v>Standard #38:
Primary care; 
Appointment wait time; 
Adult and pediatric; 
Statewide</v>
      </c>
      <c r="AQ12" s="169" t="str">
        <f>"Standard #39:"&amp;CHAR(10)&amp;CHAR(10)&amp;IF('[2]II_Program-level standards'!AQ7="","",'[2]II_Program-level standards'!AQ7&amp;"; "&amp;CHAR(10)&amp;'[2]II_Program-level standards'!AQ9&amp;"; "&amp;CHAR(10)&amp;'[2]II_Program-level standards'!AQ14&amp;"; "&amp;CHAR(10)&amp;'[2]II_Program-level standards'!AQ15)</f>
        <v>Standard #39:
Specialist; 
Appointment wait time; 
Adult and pediatric; 
Statewide</v>
      </c>
      <c r="AR12" s="169" t="str">
        <f>"Standard #40:"&amp;CHAR(10)&amp;CHAR(10)&amp;IF('[2]II_Program-level standards'!AR7="","",'[2]II_Program-level standards'!AR7&amp;"; "&amp;CHAR(10)&amp;'[2]II_Program-level standards'!AR9&amp;"; "&amp;CHAR(10)&amp;'[2]II_Program-level standards'!AR14&amp;"; "&amp;CHAR(10)&amp;'[2]II_Program-level standards'!AR15)</f>
        <v>Standard #40:
Mental health; 
Appointment wait time; 
Adult and pediatric; 
Statewide</v>
      </c>
      <c r="AS12" s="169" t="str">
        <f>"Standard #41:"&amp;CHAR(10)&amp;CHAR(10)&amp;IF('[2]II_Program-level standards'!AS7="","",'[2]II_Program-level standards'!AS7&amp;"; "&amp;CHAR(10)&amp;'[2]II_Program-level standards'!AS9&amp;"; "&amp;CHAR(10)&amp;'[2]II_Program-level standards'!AS14&amp;"; "&amp;CHAR(10)&amp;'[2]II_Program-level standards'!AS15)</f>
        <v>Standard #41:
Mental health; 
Appointment wait time; 
Adult and pediatric; 
Statewide</v>
      </c>
      <c r="AT12" s="169" t="str">
        <f>"Standard #42:"&amp;CHAR(10)&amp;CHAR(10)&amp;IF('[2]II_Program-level standards'!AT7="","",'[2]II_Program-level standards'!AT7&amp;"; "&amp;CHAR(10)&amp;'[2]II_Program-level standards'!AT9&amp;"; "&amp;CHAR(10)&amp;'[2]II_Program-level standards'!AT14&amp;"; "&amp;CHAR(10)&amp;'[2]II_Program-level standards'!AT15)</f>
        <v xml:space="preserve">Standard #42:
</v>
      </c>
      <c r="AU12" s="169" t="str">
        <f>"Standard #43:"&amp;CHAR(10)&amp;CHAR(10)&amp;IF('[2]II_Program-level standards'!AU7="","",'[2]II_Program-level standards'!AU7&amp;"; "&amp;CHAR(10)&amp;'[2]II_Program-level standards'!AU9&amp;"; "&amp;CHAR(10)&amp;'[2]II_Program-level standards'!AU14&amp;"; "&amp;CHAR(10)&amp;'[2]II_Program-level standards'!AU15)</f>
        <v xml:space="preserve">Standard #43:
</v>
      </c>
      <c r="AV12" s="169" t="str">
        <f>"Standard #44:"&amp;CHAR(10)&amp;CHAR(10)&amp;IF('[2]II_Program-level standards'!AV7="","",'[2]II_Program-level standards'!AV7&amp;"; "&amp;CHAR(10)&amp;'[2]II_Program-level standards'!AV9&amp;"; "&amp;CHAR(10)&amp;'[2]II_Program-level standards'!AV14&amp;"; "&amp;CHAR(10)&amp;'[2]II_Program-level standards'!AV15)</f>
        <v xml:space="preserve">Standard #44:
</v>
      </c>
      <c r="AW12" s="169" t="str">
        <f>"Standard #45:"&amp;CHAR(10)&amp;CHAR(10)&amp;IF('[2]II_Program-level standards'!AW7="","",'[2]II_Program-level standards'!AW7&amp;"; "&amp;CHAR(10)&amp;'[2]II_Program-level standards'!AW9&amp;"; "&amp;CHAR(10)&amp;'[2]II_Program-level standards'!AW14&amp;"; "&amp;CHAR(10)&amp;'[2]II_Program-level standards'!AW15)</f>
        <v xml:space="preserve">Standard #45:
</v>
      </c>
      <c r="AX12" s="169" t="str">
        <f>"Standard #46:"&amp;CHAR(10)&amp;CHAR(10)&amp;IF('[2]II_Program-level standards'!AX7="","",'[2]II_Program-level standards'!AX7&amp;"; "&amp;CHAR(10)&amp;'[2]II_Program-level standards'!AX9&amp;"; "&amp;CHAR(10)&amp;'[2]II_Program-level standards'!AX14&amp;"; "&amp;CHAR(10)&amp;'[2]II_Program-level standards'!AX15)</f>
        <v xml:space="preserve">Standard #46:
</v>
      </c>
      <c r="AY12" s="169" t="str">
        <f>"Standard #47:"&amp;CHAR(10)&amp;CHAR(10)&amp;IF('[2]II_Program-level standards'!AY7="","",'[2]II_Program-level standards'!AY7&amp;"; "&amp;CHAR(10)&amp;'[2]II_Program-level standards'!AY9&amp;"; "&amp;CHAR(10)&amp;'[2]II_Program-level standards'!AY14&amp;"; "&amp;CHAR(10)&amp;'[2]II_Program-level standards'!AY15)</f>
        <v xml:space="preserve">Standard #47:
</v>
      </c>
      <c r="AZ12" s="169" t="str">
        <f>"Standard #48:"&amp;CHAR(10)&amp;CHAR(10)&amp;IF('[2]II_Program-level standards'!AZ7="","",'[2]II_Program-level standards'!AZ7&amp;"; "&amp;CHAR(10)&amp;'[2]II_Program-level standards'!AZ9&amp;"; "&amp;CHAR(10)&amp;'[2]II_Program-level standards'!AZ14&amp;"; "&amp;CHAR(10)&amp;'[2]II_Program-level standards'!AZ15)</f>
        <v xml:space="preserve">Standard #48:
</v>
      </c>
      <c r="BA12" s="169" t="str">
        <f>"Standard #49:"&amp;CHAR(10)&amp;CHAR(10)&amp;IF('[2]II_Program-level standards'!BA7="","",'[2]II_Program-level standards'!BA7&amp;"; "&amp;CHAR(10)&amp;'[2]II_Program-level standards'!BA9&amp;"; "&amp;CHAR(10)&amp;'[2]II_Program-level standards'!BA14&amp;"; "&amp;CHAR(10)&amp;'[2]II_Program-level standards'!BA15)</f>
        <v xml:space="preserve">Standard #49:
</v>
      </c>
      <c r="BB12" s="169" t="str">
        <f>"Standard #50:"&amp;CHAR(10)&amp;CHAR(10)&amp;IF('[2]II_Program-level standards'!BB7="","",'[2]II_Program-level standards'!BB7&amp;"; "&amp;CHAR(10)&amp;'[2]II_Program-level standards'!BB9&amp;"; "&amp;CHAR(10)&amp;'[2]II_Program-level standards'!BB14&amp;"; "&amp;CHAR(10)&amp;'[2]II_Program-level standards'!BB15)</f>
        <v xml:space="preserve">Standard #50:
</v>
      </c>
      <c r="BC12" s="169" t="str">
        <f>"Standard #51:"&amp;CHAR(10)&amp;CHAR(10)&amp;IF('[2]II_Program-level standards'!BC7="","",'[2]II_Program-level standards'!BC7&amp;"; "&amp;CHAR(10)&amp;'[2]II_Program-level standards'!BC9&amp;"; "&amp;CHAR(10)&amp;'[2]II_Program-level standards'!BC14&amp;"; "&amp;CHAR(10)&amp;'[2]II_Program-level standards'!BC15)</f>
        <v xml:space="preserve">Standard #51:
</v>
      </c>
      <c r="BD12" s="169" t="str">
        <f>"Standard #52:"&amp;CHAR(10)&amp;CHAR(10)&amp;IF('[2]II_Program-level standards'!BD7="","",'[2]II_Program-level standards'!BD7&amp;"; "&amp;CHAR(10)&amp;'[2]II_Program-level standards'!BD9&amp;"; "&amp;CHAR(10)&amp;'[2]II_Program-level standards'!BD14&amp;"; "&amp;CHAR(10)&amp;'[2]II_Program-level standards'!BD15)</f>
        <v xml:space="preserve">Standard #52:
</v>
      </c>
      <c r="BE12" s="169" t="str">
        <f>"Standard #53:"&amp;CHAR(10)&amp;CHAR(10)&amp;IF('[2]II_Program-level standards'!BE7="","",'[2]II_Program-level standards'!BE7&amp;"; "&amp;CHAR(10)&amp;'[2]II_Program-level standards'!BE9&amp;"; "&amp;CHAR(10)&amp;'[2]II_Program-level standards'!BE14&amp;"; "&amp;CHAR(10)&amp;'[2]II_Program-level standards'!BE15)</f>
        <v xml:space="preserve">Standard #53:
</v>
      </c>
      <c r="BF12" s="169" t="str">
        <f>"Standard #54:"&amp;CHAR(10)&amp;CHAR(10)&amp;IF('[2]II_Program-level standards'!BF7="","",'[2]II_Program-level standards'!BF7&amp;"; "&amp;CHAR(10)&amp;'[2]II_Program-level standards'!BF9&amp;"; "&amp;CHAR(10)&amp;'[2]II_Program-level standards'!BF14&amp;"; "&amp;CHAR(10)&amp;'[2]II_Program-level standards'!BF15)</f>
        <v xml:space="preserve">Standard #54:
</v>
      </c>
      <c r="BG12" s="169" t="str">
        <f>"Standard #55:"&amp;CHAR(10)&amp;CHAR(10)&amp;IF('[2]II_Program-level standards'!BG7="","",'[2]II_Program-level standards'!BG7&amp;"; "&amp;CHAR(10)&amp;'[2]II_Program-level standards'!BG9&amp;"; "&amp;CHAR(10)&amp;'[2]II_Program-level standards'!BG14&amp;"; "&amp;CHAR(10)&amp;'[2]II_Program-level standards'!BG15)</f>
        <v xml:space="preserve">Standard #55:
</v>
      </c>
      <c r="BH12" s="169" t="str">
        <f>"Standard #56:"&amp;CHAR(10)&amp;CHAR(10)&amp;IF('[2]II_Program-level standards'!BH7="","",'[2]II_Program-level standards'!BH7&amp;"; "&amp;CHAR(10)&amp;'[2]II_Program-level standards'!BH9&amp;"; "&amp;CHAR(10)&amp;'[2]II_Program-level standards'!BH14&amp;"; "&amp;CHAR(10)&amp;'[2]II_Program-level standards'!BH15)</f>
        <v xml:space="preserve">Standard #56:
</v>
      </c>
      <c r="BI12" s="169" t="str">
        <f>"Standard #57:"&amp;CHAR(10)&amp;CHAR(10)&amp;IF('[2]II_Program-level standards'!BI7="","",'[2]II_Program-level standards'!BI7&amp;"; "&amp;CHAR(10)&amp;'[2]II_Program-level standards'!BI9&amp;"; "&amp;CHAR(10)&amp;'[2]II_Program-level standards'!BI14&amp;"; "&amp;CHAR(10)&amp;'[2]II_Program-level standards'!BI15)</f>
        <v xml:space="preserve">Standard #57:
</v>
      </c>
      <c r="BJ12" s="169" t="str">
        <f>"Standard #58:"&amp;CHAR(10)&amp;CHAR(10)&amp;IF('[2]II_Program-level standards'!BJ7="","",'[2]II_Program-level standards'!BJ7&amp;"; "&amp;CHAR(10)&amp;'[2]II_Program-level standards'!BJ9&amp;"; "&amp;CHAR(10)&amp;'[2]II_Program-level standards'!BJ14&amp;"; "&amp;CHAR(10)&amp;'[2]II_Program-level standards'!BJ15)</f>
        <v xml:space="preserve">Standard #58:
</v>
      </c>
      <c r="BK12" s="169" t="str">
        <f>"Standard #59:"&amp;CHAR(10)&amp;CHAR(10)&amp;IF('[2]II_Program-level standards'!BK7="","",'[2]II_Program-level standards'!BK7&amp;"; "&amp;CHAR(10)&amp;'[2]II_Program-level standards'!BK9&amp;"; "&amp;CHAR(10)&amp;'[2]II_Program-level standards'!BK14&amp;"; "&amp;CHAR(10)&amp;'[2]II_Program-level standards'!BK15)</f>
        <v xml:space="preserve">Standard #59:
</v>
      </c>
      <c r="BL12" s="169" t="str">
        <f>"Standard #60:"&amp;CHAR(10)&amp;CHAR(10)&amp;IF('[2]II_Program-level standards'!BL7="","",'[2]II_Program-level standards'!BL7&amp;"; "&amp;CHAR(10)&amp;'[2]II_Program-level standards'!BL9&amp;"; "&amp;CHAR(10)&amp;'[2]II_Program-level standards'!BL14&amp;"; "&amp;CHAR(10)&amp;'[2]II_Program-level standards'!BL15)</f>
        <v xml:space="preserve">Standard #60:
</v>
      </c>
      <c r="BM12" s="169" t="str">
        <f>"Standard #61:"&amp;CHAR(10)&amp;CHAR(10)&amp;IF('[2]II_Program-level standards'!BM7="","",'[2]II_Program-level standards'!BM7&amp;"; "&amp;CHAR(10)&amp;'[2]II_Program-level standards'!BM9&amp;"; "&amp;CHAR(10)&amp;'[2]II_Program-level standards'!BM14&amp;"; "&amp;CHAR(10)&amp;'[2]II_Program-level standards'!BM15)</f>
        <v xml:space="preserve">Standard #61:
</v>
      </c>
      <c r="BN12" s="169" t="str">
        <f>"Standard #62:"&amp;CHAR(10)&amp;CHAR(10)&amp;IF('[2]II_Program-level standards'!BN7="","",'[2]II_Program-level standards'!BN7&amp;"; "&amp;CHAR(10)&amp;'[2]II_Program-level standards'!BN9&amp;"; "&amp;CHAR(10)&amp;'[2]II_Program-level standards'!BN14&amp;"; "&amp;CHAR(10)&amp;'[2]II_Program-level standards'!BN15)</f>
        <v xml:space="preserve">Standard #62:
</v>
      </c>
      <c r="BO12" s="169" t="str">
        <f>"Standard #63:"&amp;CHAR(10)&amp;CHAR(10)&amp;IF('[2]II_Program-level standards'!BO7="","",'[2]II_Program-level standards'!BO7&amp;"; "&amp;CHAR(10)&amp;'[2]II_Program-level standards'!BO9&amp;"; "&amp;CHAR(10)&amp;'[2]II_Program-level standards'!BO14&amp;"; "&amp;CHAR(10)&amp;'[2]II_Program-level standards'!BO15)</f>
        <v xml:space="preserve">Standard #63:
</v>
      </c>
      <c r="BP12" s="169" t="str">
        <f>"Standard #64:"&amp;CHAR(10)&amp;CHAR(10)&amp;IF('[2]II_Program-level standards'!BP7="","",'[2]II_Program-level standards'!BP7&amp;"; "&amp;CHAR(10)&amp;'[2]II_Program-level standards'!BP9&amp;"; "&amp;CHAR(10)&amp;'[2]II_Program-level standards'!BP14&amp;"; "&amp;CHAR(10)&amp;'[2]II_Program-level standards'!BP15)</f>
        <v xml:space="preserve">Standard #64:
</v>
      </c>
      <c r="BQ12" s="169" t="str">
        <f>"Standard #65:"&amp;CHAR(10)&amp;CHAR(10)&amp;IF('[2]II_Program-level standards'!BQ7="","",'[2]II_Program-level standards'!BQ7&amp;"; "&amp;CHAR(10)&amp;'[2]II_Program-level standards'!BQ9&amp;"; "&amp;CHAR(10)&amp;'[2]II_Program-level standards'!BQ14&amp;"; "&amp;CHAR(10)&amp;'[2]II_Program-level standards'!BQ15)</f>
        <v xml:space="preserve">Standard #65:
</v>
      </c>
      <c r="BR12" s="169" t="str">
        <f>"Standard #66:"&amp;CHAR(10)&amp;CHAR(10)&amp;IF('[2]II_Program-level standards'!BR7="","",'[2]II_Program-level standards'!BR7&amp;"; "&amp;CHAR(10)&amp;'[2]II_Program-level standards'!BR9&amp;"; "&amp;CHAR(10)&amp;'[2]II_Program-level standards'!BR14&amp;"; "&amp;CHAR(10)&amp;'[2]II_Program-level standards'!BR15)</f>
        <v xml:space="preserve">Standard #66:
</v>
      </c>
      <c r="BS12" s="169" t="str">
        <f>"Standard #67:"&amp;CHAR(10)&amp;CHAR(10)&amp;IF('[2]II_Program-level standards'!BS7="","",'[2]II_Program-level standards'!BS7&amp;"; "&amp;CHAR(10)&amp;'[2]II_Program-level standards'!BS9&amp;"; "&amp;CHAR(10)&amp;'[2]II_Program-level standards'!BS14&amp;"; "&amp;CHAR(10)&amp;'[2]II_Program-level standards'!BS15)</f>
        <v xml:space="preserve">Standard #67:
</v>
      </c>
      <c r="BT12" s="169" t="str">
        <f>"Standard #68:"&amp;CHAR(10)&amp;CHAR(10)&amp;IF('[2]II_Program-level standards'!BT7="","",'[2]II_Program-level standards'!BT7&amp;"; "&amp;CHAR(10)&amp;'[2]II_Program-level standards'!BT9&amp;"; "&amp;CHAR(10)&amp;'[2]II_Program-level standards'!BT14&amp;"; "&amp;CHAR(10)&amp;'[2]II_Program-level standards'!BT15)</f>
        <v xml:space="preserve">Standard #68:
</v>
      </c>
      <c r="BU12" s="169" t="str">
        <f>"Standard #69:"&amp;CHAR(10)&amp;CHAR(10)&amp;IF('[2]II_Program-level standards'!BU7="","",'[2]II_Program-level standards'!BU7&amp;"; "&amp;CHAR(10)&amp;'[2]II_Program-level standards'!BU9&amp;"; "&amp;CHAR(10)&amp;'[2]II_Program-level standards'!BU14&amp;"; "&amp;CHAR(10)&amp;'[2]II_Program-level standards'!BU15)</f>
        <v xml:space="preserve">Standard #69:
</v>
      </c>
      <c r="BV12" s="169" t="str">
        <f>"Standard #70:"&amp;CHAR(10)&amp;CHAR(10)&amp;IF('[2]II_Program-level standards'!BV7="","",'[2]II_Program-level standards'!BV7&amp;"; "&amp;CHAR(10)&amp;'[2]II_Program-level standards'!BV9&amp;"; "&amp;CHAR(10)&amp;'[2]II_Program-level standards'!BV14&amp;"; "&amp;CHAR(10)&amp;'[2]II_Program-level standards'!BV15)</f>
        <v xml:space="preserve">Standard #70:
</v>
      </c>
      <c r="BW12" s="169" t="str">
        <f>"Standard #71:"&amp;CHAR(10)&amp;CHAR(10)&amp;IF('[2]II_Program-level standards'!BW7="","",'[2]II_Program-level standards'!BW7&amp;"; "&amp;CHAR(10)&amp;'[2]II_Program-level standards'!BW9&amp;"; "&amp;CHAR(10)&amp;'[2]II_Program-level standards'!BW14&amp;"; "&amp;CHAR(10)&amp;'[2]II_Program-level standards'!BW15)</f>
        <v xml:space="preserve">Standard #71:
</v>
      </c>
      <c r="BX12" s="169" t="str">
        <f>"Standard #72:"&amp;CHAR(10)&amp;CHAR(10)&amp;IF('[2]II_Program-level standards'!BX7="","",'[2]II_Program-level standards'!BX7&amp;"; "&amp;CHAR(10)&amp;'[2]II_Program-level standards'!BX9&amp;"; "&amp;CHAR(10)&amp;'[2]II_Program-level standards'!BX14&amp;"; "&amp;CHAR(10)&amp;'[2]II_Program-level standards'!BX15)</f>
        <v xml:space="preserve">Standard #72:
</v>
      </c>
      <c r="BY12" s="169" t="str">
        <f>"Standard #73:"&amp;CHAR(10)&amp;CHAR(10)&amp;IF('[2]II_Program-level standards'!BY7="","",'[2]II_Program-level standards'!BY7&amp;"; "&amp;CHAR(10)&amp;'[2]II_Program-level standards'!BY9&amp;"; "&amp;CHAR(10)&amp;'[2]II_Program-level standards'!BY14&amp;"; "&amp;CHAR(10)&amp;'[2]II_Program-level standards'!BY15)</f>
        <v xml:space="preserve">Standard #73:
</v>
      </c>
      <c r="BZ12" s="169" t="str">
        <f>"Standard #74:"&amp;CHAR(10)&amp;CHAR(10)&amp;IF('[2]II_Program-level standards'!BZ7="","",'[2]II_Program-level standards'!BZ7&amp;"; "&amp;CHAR(10)&amp;'[2]II_Program-level standards'!BZ9&amp;"; "&amp;CHAR(10)&amp;'[2]II_Program-level standards'!BZ14&amp;"; "&amp;CHAR(10)&amp;'[2]II_Program-level standards'!BZ15)</f>
        <v xml:space="preserve">Standard #74:
</v>
      </c>
      <c r="CA12" s="169" t="str">
        <f>"Standard #75:"&amp;CHAR(10)&amp;CHAR(10)&amp;IF('[2]II_Program-level standards'!CA7="","",'[2]II_Program-level standards'!CA7&amp;"; "&amp;CHAR(10)&amp;'[2]II_Program-level standards'!CA9&amp;"; "&amp;CHAR(10)&amp;'[2]II_Program-level standards'!CA14&amp;"; "&amp;CHAR(10)&amp;'[2]II_Program-level standards'!CA15)</f>
        <v xml:space="preserve">Standard #75:
</v>
      </c>
      <c r="CB12" s="169" t="str">
        <f>"Standard #76:"&amp;CHAR(10)&amp;CHAR(10)&amp;IF('[2]II_Program-level standards'!CB7="","",'[2]II_Program-level standards'!CB7&amp;"; "&amp;CHAR(10)&amp;'[2]II_Program-level standards'!CB9&amp;"; "&amp;CHAR(10)&amp;'[2]II_Program-level standards'!CB14&amp;"; "&amp;CHAR(10)&amp;'[2]II_Program-level standards'!CB15)</f>
        <v xml:space="preserve">Standard #76:
</v>
      </c>
      <c r="CC12" s="169" t="str">
        <f>"Standard #77:"&amp;CHAR(10)&amp;CHAR(10)&amp;IF('[2]II_Program-level standards'!CC7="","",'[2]II_Program-level standards'!CC7&amp;"; "&amp;CHAR(10)&amp;'[2]II_Program-level standards'!CC9&amp;"; "&amp;CHAR(10)&amp;'[2]II_Program-level standards'!CC14&amp;"; "&amp;CHAR(10)&amp;'[2]II_Program-level standards'!CC15)</f>
        <v xml:space="preserve">Standard #77:
</v>
      </c>
      <c r="CD12" s="169" t="str">
        <f>"Standard #78:"&amp;CHAR(10)&amp;CHAR(10)&amp;IF('[2]II_Program-level standards'!CD7="","",'[2]II_Program-level standards'!CD7&amp;"; "&amp;CHAR(10)&amp;'[2]II_Program-level standards'!CD9&amp;"; "&amp;CHAR(10)&amp;'[2]II_Program-level standards'!CD14&amp;"; "&amp;CHAR(10)&amp;'[2]II_Program-level standards'!CD15)</f>
        <v xml:space="preserve">Standard #78:
</v>
      </c>
      <c r="CE12" s="169" t="str">
        <f>"Standard #79:"&amp;CHAR(10)&amp;CHAR(10)&amp;IF('[2]II_Program-level standards'!CE7="","",'[2]II_Program-level standards'!CE7&amp;"; "&amp;CHAR(10)&amp;'[2]II_Program-level standards'!CE9&amp;"; "&amp;CHAR(10)&amp;'[2]II_Program-level standards'!CE14&amp;"; "&amp;CHAR(10)&amp;'[2]II_Program-level standards'!CE15)</f>
        <v xml:space="preserve">Standard #79:
</v>
      </c>
      <c r="CF12" s="169" t="str">
        <f>"Standard #80:"&amp;CHAR(10)&amp;CHAR(10)&amp;IF('[2]II_Program-level standards'!CF7="","",'[2]II_Program-level standards'!CF7&amp;"; "&amp;CHAR(10)&amp;'[2]II_Program-level standards'!CF9&amp;"; "&amp;CHAR(10)&amp;'[2]II_Program-level standards'!CF14&amp;"; "&amp;CHAR(10)&amp;'[2]II_Program-level standards'!CF15)</f>
        <v xml:space="preserve">Standard #80:
</v>
      </c>
      <c r="CG12" s="169" t="str">
        <f>"Standard #81:"&amp;CHAR(10)&amp;CHAR(10)&amp;IF('[2]II_Program-level standards'!CG7="","",'[2]II_Program-level standards'!CG7&amp;"; "&amp;CHAR(10)&amp;'[2]II_Program-level standards'!CG9&amp;"; "&amp;CHAR(10)&amp;'[2]II_Program-level standards'!CG14&amp;"; "&amp;CHAR(10)&amp;'[2]II_Program-level standards'!CG15)</f>
        <v xml:space="preserve">Standard #81:
</v>
      </c>
      <c r="CH12" s="169" t="str">
        <f>"Standard #82:"&amp;CHAR(10)&amp;CHAR(10)&amp;IF('[2]II_Program-level standards'!CH7="","",'[2]II_Program-level standards'!CH7&amp;"; "&amp;CHAR(10)&amp;'[2]II_Program-level standards'!CH9&amp;"; "&amp;CHAR(10)&amp;'[2]II_Program-level standards'!CH14&amp;"; "&amp;CHAR(10)&amp;'[2]II_Program-level standards'!CH15)</f>
        <v xml:space="preserve">Standard #82:
</v>
      </c>
      <c r="CI12" s="169" t="str">
        <f>"Standard #83:"&amp;CHAR(10)&amp;CHAR(10)&amp;IF('[2]II_Program-level standards'!CI7="","",'[2]II_Program-level standards'!CI7&amp;"; "&amp;CHAR(10)&amp;'[2]II_Program-level standards'!CI9&amp;"; "&amp;CHAR(10)&amp;'[2]II_Program-level standards'!CI14&amp;"; "&amp;CHAR(10)&amp;'[2]II_Program-level standards'!CI15)</f>
        <v xml:space="preserve">Standard #83:
</v>
      </c>
      <c r="CJ12" s="169" t="str">
        <f>"Standard #84:"&amp;CHAR(10)&amp;CHAR(10)&amp;IF('[2]II_Program-level standards'!CJ7="","",'[2]II_Program-level standards'!CJ7&amp;"; "&amp;CHAR(10)&amp;'[2]II_Program-level standards'!CJ9&amp;"; "&amp;CHAR(10)&amp;'[2]II_Program-level standards'!CJ14&amp;"; "&amp;CHAR(10)&amp;'[2]II_Program-level standards'!CJ15)</f>
        <v xml:space="preserve">Standard #84:
</v>
      </c>
      <c r="CK12" s="169" t="str">
        <f>"Standard #85:"&amp;CHAR(10)&amp;CHAR(10)&amp;IF('[2]II_Program-level standards'!CK7="","",'[2]II_Program-level standards'!CK7&amp;"; "&amp;CHAR(10)&amp;'[2]II_Program-level standards'!CK9&amp;"; "&amp;CHAR(10)&amp;'[2]II_Program-level standards'!CK14&amp;"; "&amp;CHAR(10)&amp;'[2]II_Program-level standards'!CK15)</f>
        <v xml:space="preserve">Standard #85:
</v>
      </c>
      <c r="CL12" s="169" t="str">
        <f>"Standard #86:"&amp;CHAR(10)&amp;CHAR(10)&amp;IF('[2]II_Program-level standards'!CL7="","",'[2]II_Program-level standards'!CL7&amp;"; "&amp;CHAR(10)&amp;'[2]II_Program-level standards'!CL9&amp;"; "&amp;CHAR(10)&amp;'[2]II_Program-level standards'!CL14&amp;"; "&amp;CHAR(10)&amp;'[2]II_Program-level standards'!CL15)</f>
        <v xml:space="preserve">Standard #86:
</v>
      </c>
      <c r="CM12" s="169" t="str">
        <f>"Standard #87:"&amp;CHAR(10)&amp;CHAR(10)&amp;IF('[2]II_Program-level standards'!CM7="","",'[2]II_Program-level standards'!CM7&amp;"; "&amp;CHAR(10)&amp;'[2]II_Program-level standards'!CM9&amp;"; "&amp;CHAR(10)&amp;'[2]II_Program-level standards'!CM14&amp;"; "&amp;CHAR(10)&amp;'[2]II_Program-level standards'!CM15)</f>
        <v xml:space="preserve">Standard #87:
</v>
      </c>
      <c r="CN12" s="169" t="str">
        <f>"Standard #88:"&amp;CHAR(10)&amp;CHAR(10)&amp;IF('[2]II_Program-level standards'!CN7="","",'[2]II_Program-level standards'!CN7&amp;"; "&amp;CHAR(10)&amp;'[2]II_Program-level standards'!CN9&amp;"; "&amp;CHAR(10)&amp;'[2]II_Program-level standards'!CN14&amp;"; "&amp;CHAR(10)&amp;'[2]II_Program-level standards'!CN15)</f>
        <v xml:space="preserve">Standard #88:
</v>
      </c>
      <c r="CO12" s="169" t="str">
        <f>"Standard #89:"&amp;CHAR(10)&amp;CHAR(10)&amp;IF('[2]II_Program-level standards'!CO7="","",'[2]II_Program-level standards'!CO7&amp;"; "&amp;CHAR(10)&amp;'[2]II_Program-level standards'!CO9&amp;"; "&amp;CHAR(10)&amp;'[2]II_Program-level standards'!CO14&amp;"; "&amp;CHAR(10)&amp;'[2]II_Program-level standards'!CO15)</f>
        <v xml:space="preserve">Standard #89:
</v>
      </c>
      <c r="CP12" s="169" t="str">
        <f>"Standard #90:"&amp;CHAR(10)&amp;CHAR(10)&amp;IF('[2]II_Program-level standards'!CP7="","",'[2]II_Program-level standards'!CP7&amp;"; "&amp;CHAR(10)&amp;'[2]II_Program-level standards'!CP9&amp;"; "&amp;CHAR(10)&amp;'[2]II_Program-level standards'!CP14&amp;"; "&amp;CHAR(10)&amp;'[2]II_Program-level standards'!CP15)</f>
        <v xml:space="preserve">Standard #90:
</v>
      </c>
      <c r="CQ12" s="169" t="str">
        <f>"Standard #91:"&amp;CHAR(10)&amp;CHAR(10)&amp;IF('[2]II_Program-level standards'!CQ7="","",'[2]II_Program-level standards'!CQ7&amp;"; "&amp;CHAR(10)&amp;'[2]II_Program-level standards'!CQ9&amp;"; "&amp;CHAR(10)&amp;'[2]II_Program-level standards'!CQ14&amp;"; "&amp;CHAR(10)&amp;'[2]II_Program-level standards'!CQ15)</f>
        <v xml:space="preserve">Standard #91:
</v>
      </c>
      <c r="CR12" s="169" t="str">
        <f>"Standard #92:"&amp;CHAR(10)&amp;CHAR(10)&amp;IF('[2]II_Program-level standards'!CR7="","",'[2]II_Program-level standards'!CR7&amp;"; "&amp;CHAR(10)&amp;'[2]II_Program-level standards'!CR9&amp;"; "&amp;CHAR(10)&amp;'[2]II_Program-level standards'!CR14&amp;"; "&amp;CHAR(10)&amp;'[2]II_Program-level standards'!CR15)</f>
        <v xml:space="preserve">Standard #92:
</v>
      </c>
      <c r="CS12" s="169" t="str">
        <f>"Standard #93:"&amp;CHAR(10)&amp;CHAR(10)&amp;IF('[2]II_Program-level standards'!CS7="","",'[2]II_Program-level standards'!CS7&amp;"; "&amp;CHAR(10)&amp;'[2]II_Program-level standards'!CS9&amp;"; "&amp;CHAR(10)&amp;'[2]II_Program-level standards'!CS14&amp;"; "&amp;CHAR(10)&amp;'[2]II_Program-level standards'!CS15)</f>
        <v xml:space="preserve">Standard #93:
</v>
      </c>
      <c r="CT12" s="169" t="str">
        <f>"Standard #94:"&amp;CHAR(10)&amp;CHAR(10)&amp;IF('[2]II_Program-level standards'!CT7="","",'[2]II_Program-level standards'!CT7&amp;"; "&amp;CHAR(10)&amp;'[2]II_Program-level standards'!CT9&amp;"; "&amp;CHAR(10)&amp;'[2]II_Program-level standards'!CT14&amp;"; "&amp;CHAR(10)&amp;'[2]II_Program-level standards'!CT15)</f>
        <v xml:space="preserve">Standard #94:
</v>
      </c>
      <c r="CU12" s="169" t="str">
        <f>"Standard #95:"&amp;CHAR(10)&amp;CHAR(10)&amp;IF('[2]II_Program-level standards'!CU7="","",'[2]II_Program-level standards'!CU7&amp;"; "&amp;CHAR(10)&amp;'[2]II_Program-level standards'!CU9&amp;"; "&amp;CHAR(10)&amp;'[2]II_Program-level standards'!CU14&amp;"; "&amp;CHAR(10)&amp;'[2]II_Program-level standards'!CU15)</f>
        <v xml:space="preserve">Standard #95:
</v>
      </c>
      <c r="CV12" s="169" t="str">
        <f>"Standard #96:"&amp;CHAR(10)&amp;CHAR(10)&amp;IF('[2]II_Program-level standards'!CV7="","",'[2]II_Program-level standards'!CV7&amp;"; "&amp;CHAR(10)&amp;'[2]II_Program-level standards'!CV9&amp;"; "&amp;CHAR(10)&amp;'[2]II_Program-level standards'!CV14&amp;"; "&amp;CHAR(10)&amp;'[2]II_Program-level standards'!CV15)</f>
        <v xml:space="preserve">Standard #96:
</v>
      </c>
      <c r="CW12" s="169" t="str">
        <f>"Standard #97:"&amp;CHAR(10)&amp;CHAR(10)&amp;IF('[2]II_Program-level standards'!CW7="","",'[2]II_Program-level standards'!CW7&amp;"; "&amp;CHAR(10)&amp;'[2]II_Program-level standards'!CW9&amp;"; "&amp;CHAR(10)&amp;'[2]II_Program-level standards'!CW14&amp;"; "&amp;CHAR(10)&amp;'[2]II_Program-level standards'!CW15)</f>
        <v xml:space="preserve">Standard #97:
</v>
      </c>
      <c r="CX12" s="169" t="str">
        <f>"Standard #98:"&amp;CHAR(10)&amp;CHAR(10)&amp;IF('[2]II_Program-level standards'!CX7="","",'[2]II_Program-level standards'!CX7&amp;"; "&amp;CHAR(10)&amp;'[2]II_Program-level standards'!CX9&amp;"; "&amp;CHAR(10)&amp;'[2]II_Program-level standards'!CX14&amp;"; "&amp;CHAR(10)&amp;'[2]II_Program-level standards'!CX15)</f>
        <v xml:space="preserve">Standard #98:
</v>
      </c>
      <c r="CY12" s="169" t="str">
        <f>"Standard #99:"&amp;CHAR(10)&amp;CHAR(10)&amp;IF('[2]II_Program-level standards'!CY7="","",'[2]II_Program-level standards'!CY7&amp;"; "&amp;CHAR(10)&amp;'[2]II_Program-level standards'!CY9&amp;"; "&amp;CHAR(10)&amp;'[2]II_Program-level standards'!CY14&amp;"; "&amp;CHAR(10)&amp;'[2]II_Program-level standards'!CY15)</f>
        <v xml:space="preserve">Standard #99:
</v>
      </c>
      <c r="CZ12" s="169" t="str">
        <f>"Standard #100:"&amp;CHAR(10)&amp;CHAR(10)&amp;IF('[2]II_Program-level standards'!CZ7="","",'[2]II_Program-level standards'!CZ7&amp;"; "&amp;CHAR(10)&amp;'[2]II_Program-level standards'!CZ9&amp;"; "&amp;CHAR(10)&amp;'[2]II_Program-level standards'!CZ14&amp;"; "&amp;CHAR(10)&amp;'[2]II_Program-level standards'!CZ15)</f>
        <v xml:space="preserve">Standard #100:
</v>
      </c>
    </row>
    <row r="13" spans="1:104" ht="28.5" x14ac:dyDescent="0.2">
      <c r="A13" s="44" t="s">
        <v>324</v>
      </c>
      <c r="B13" s="55" t="s">
        <v>325</v>
      </c>
      <c r="C13" s="46" t="s">
        <v>326</v>
      </c>
      <c r="D13" s="53" t="s">
        <v>37</v>
      </c>
      <c r="E13" s="180"/>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269"/>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x14ac:dyDescent="0.2">
      <c r="A16" s="44" t="s">
        <v>328</v>
      </c>
      <c r="B16" s="55" t="s">
        <v>329</v>
      </c>
      <c r="C16" s="170" t="s">
        <v>330</v>
      </c>
      <c r="D16" s="53" t="s">
        <v>37</v>
      </c>
      <c r="E16" s="180"/>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42.75" x14ac:dyDescent="0.2">
      <c r="A17" s="44" t="s">
        <v>331</v>
      </c>
      <c r="B17" s="55" t="s">
        <v>332</v>
      </c>
      <c r="C17" s="65" t="s">
        <v>333</v>
      </c>
      <c r="D17" s="53" t="s">
        <v>11</v>
      </c>
      <c r="E17" s="180"/>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8.5" x14ac:dyDescent="0.2">
      <c r="A18" s="44" t="s">
        <v>334</v>
      </c>
      <c r="B18" s="55" t="s">
        <v>335</v>
      </c>
      <c r="C18" s="46" t="s">
        <v>336</v>
      </c>
      <c r="D18" s="53" t="s">
        <v>11</v>
      </c>
      <c r="E18" s="180"/>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x14ac:dyDescent="0.2">
      <c r="A19" s="44" t="s">
        <v>337</v>
      </c>
      <c r="B19" s="55" t="s">
        <v>338</v>
      </c>
      <c r="C19" s="55" t="s">
        <v>339</v>
      </c>
      <c r="D19" s="53" t="s">
        <v>11</v>
      </c>
      <c r="E19" s="180"/>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107</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B10:D10">
    <cfRule type="expression" dxfId="77" priority="3">
      <formula>$D$6="Yes, the plan complies based on all analyses"</formula>
    </cfRule>
  </conditionalFormatting>
  <conditionalFormatting sqref="B26:CZ27">
    <cfRule type="expression" dxfId="76" priority="1">
      <formula>$D$6="Yes, the plan complies based on all analyses"</formula>
    </cfRule>
  </conditionalFormatting>
  <conditionalFormatting sqref="E10:CZ25 A10:A27 D11 B12:D24 A28:CZ74">
    <cfRule type="expression" dxfId="75" priority="2">
      <formula>$D$6="Yes, the plan complies based on all analyses"</formula>
    </cfRule>
  </conditionalFormatting>
  <dataValidations count="2">
    <dataValidation allowBlank="1" prompt="To enter free text, select cell and type - do not click into cell" sqref="E38:CZ43 E45:CZ50 E69:CZ74 E61:CZ66 E54:CZ59" xr:uid="{BCC66719-95B7-415A-8807-CA26EC21A086}"/>
    <dataValidation allowBlank="1" sqref="E31:CZ36" xr:uid="{0884C037-969D-4738-AA0E-68CEC4294FF3}"/>
  </dataValidations>
  <hyperlinks>
    <hyperlink ref="B15" location="SectionE_AnalysisMethods" display="Return to the Analysis Methods section in the &quot;State and program information&quot; tab to change whether a method is used." xr:uid="{E58109B8-408C-486A-BF90-4FCD811CFC75}"/>
    <hyperlink ref="A9" location="'III_Plan comp 438.206 All plans'!A1" display="Click to go to section B: Assurance of plan compliance for 42 C.F.R. § 438.206" xr:uid="{2EDAF5D3-C3C3-4763-A9D8-E1A7DF78256F}"/>
    <hyperlink ref="A27" location="SectionE_AnalysisMethods" display="Click to return to the Analysis Methods section in the &quot;State and Program Information&quot; tab to change whether a method is used." xr:uid="{33977C57-65F1-423F-9C6F-1E225EFC795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29293-D3BB-4A7A-AFC6-78A94FA13E67}">
  <sheetPr>
    <tabColor theme="2"/>
  </sheetPr>
  <dimension ref="A1:DA109"/>
  <sheetViews>
    <sheetView zoomScale="70" zoomScaleNormal="70" workbookViewId="0">
      <selection activeCell="D18" sqref="D18"/>
    </sheetView>
  </sheetViews>
  <sheetFormatPr defaultColWidth="0" defaultRowHeight="14.25" zeroHeight="1" x14ac:dyDescent="0.2"/>
  <cols>
    <col min="1" max="1" width="7.21875" style="35" customWidth="1"/>
    <col min="2" max="2" width="30.77734375" style="35" customWidth="1"/>
    <col min="3" max="3" width="55.6640625" style="64" customWidth="1"/>
    <col min="4" max="4" width="23.88671875" style="64" customWidth="1"/>
    <col min="5" max="104" width="31.6640625" style="109" customWidth="1"/>
    <col min="105" max="105" width="0" style="109" hidden="1" customWidth="1"/>
    <col min="106" max="16384" width="7.21875" style="109" hidden="1"/>
  </cols>
  <sheetData>
    <row r="1" spans="1:104" ht="15" x14ac:dyDescent="0.2">
      <c r="A1" s="28" t="s">
        <v>542</v>
      </c>
      <c r="B1" s="109"/>
      <c r="C1" s="108"/>
      <c r="D1" s="108"/>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B3" s="109"/>
      <c r="C3" s="152"/>
      <c r="D3" s="1"/>
    </row>
    <row r="4" spans="1:104" ht="31.15" customHeight="1" x14ac:dyDescent="0.2">
      <c r="A4" s="281" t="s">
        <v>315</v>
      </c>
      <c r="B4" s="282"/>
      <c r="C4" s="282"/>
      <c r="D4" s="175"/>
    </row>
    <row r="5" spans="1:104" ht="30" x14ac:dyDescent="0.25">
      <c r="A5" s="66" t="s">
        <v>4</v>
      </c>
      <c r="B5" s="67" t="s">
        <v>5</v>
      </c>
      <c r="C5" s="67" t="s">
        <v>6</v>
      </c>
      <c r="D5" s="218" t="s">
        <v>488</v>
      </c>
      <c r="E5" s="164" t="s">
        <v>533</v>
      </c>
    </row>
    <row r="6" spans="1:104" ht="57" x14ac:dyDescent="0.2">
      <c r="A6" s="44" t="s">
        <v>316</v>
      </c>
      <c r="B6" s="165" t="s">
        <v>317</v>
      </c>
      <c r="C6" s="46" t="s">
        <v>318</v>
      </c>
      <c r="D6" s="8" t="s">
        <v>420</v>
      </c>
      <c r="E6" s="248" t="s">
        <v>537</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C10" s="108"/>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#1:"&amp;CHAR(10)&amp;CHAR(10)&amp;IF('[2]II_Program-level standards'!E7="","",'[2]II_Program-level standards'!E7&amp;"; "&amp;CHAR(10)&amp;'[2]II_Program-level standards'!E9&amp;"; "&amp;CHAR(10)&amp;'[2]II_Program-level standards'!E14&amp;"; "&amp;CHAR(10)&amp;'[2]II_Program-level standards'!E15)</f>
        <v>Standard #1:
Specialist; 
Provider to enrollee ratios; 
Adult and Pediatric; 
Statewide</v>
      </c>
      <c r="F12" s="169" t="str">
        <f>"Standard #2:"&amp;CHAR(10)&amp;CHAR(10)&amp;IF('[2]II_Program-level standards'!F7="","",'[2]II_Program-level standards'!F7&amp;"; "&amp;CHAR(10)&amp;'[2]II_Program-level standards'!F9&amp;"; "&amp;CHAR(10)&amp;'[2]II_Program-level standards'!F14&amp;"; "&amp;CHAR(10)&amp;'[2]II_Program-level standards'!F15)</f>
        <v>Standard #2:
Primary care; 
Provider to enrollee ratios; 
Adult and Pediatric; 
Statewide</v>
      </c>
      <c r="G12" s="169" t="str">
        <f>"Standard #3:"&amp;CHAR(10)&amp;CHAR(10)&amp;IF('[2]II_Program-level standards'!G7="","",'[2]II_Program-level standards'!G7&amp;"; "&amp;CHAR(10)&amp;'[2]II_Program-level standards'!G9&amp;"; "&amp;CHAR(10)&amp;'[2]II_Program-level standards'!G14&amp;"; "&amp;CHAR(10)&amp;'[2]II_Program-level standards'!G15)</f>
        <v>Standard #3:
Mental health; 
Provider to enrollee ratios; 
Adult and Pediatric; 
Statewide</v>
      </c>
      <c r="H12" s="169" t="str">
        <f>"Standard #4:"&amp;CHAR(10)&amp;CHAR(10)&amp;IF('[2]II_Program-level standards'!H7="","",'[2]II_Program-level standards'!H7&amp;"; "&amp;CHAR(10)&amp;'[2]II_Program-level standards'!H9&amp;"; "&amp;CHAR(10)&amp;'[2]II_Program-level standards'!H14&amp;"; "&amp;CHAR(10)&amp;'[2]II_Program-level standards'!H15)</f>
        <v>Standard #4:
Primary care; 
Maximum time or distance (e.g. 1 provider within 30 min or 30 miles); 
Adult and Pediatric; 
Statewide</v>
      </c>
      <c r="I12" s="169" t="str">
        <f>"Standard #5:"&amp;CHAR(10)&amp;CHAR(10)&amp;IF('[2]II_Program-level standards'!I7="","",'[2]II_Program-level standards'!I7&amp;"; "&amp;CHAR(10)&amp;'[2]II_Program-level standards'!I9&amp;"; "&amp;CHAR(10)&amp;'[2]II_Program-level standards'!I14&amp;"; "&amp;CHAR(10)&amp;'[2]II_Program-level standards'!I15)</f>
        <v>Standard #5:
Specialist; 
Maximum time or distance (e.g. 1 provider within 30 min or 30 miles); 
Adult and Pediatric; 
Rural</v>
      </c>
      <c r="J12" s="169" t="str">
        <f>"Standard #6:"&amp;CHAR(10)&amp;CHAR(10)&amp;IF('[2]II_Program-level standards'!J7="","",'[2]II_Program-level standards'!J7&amp;"; "&amp;CHAR(10)&amp;'[2]II_Program-level standards'!J9&amp;"; "&amp;CHAR(10)&amp;'[2]II_Program-level standards'!J14&amp;"; "&amp;CHAR(10)&amp;'[2]II_Program-level standards'!J15)</f>
        <v>Standard #6:
Specialist; 
Maximum time or distance (e.g. 1 provider within 30 min or 30 miles); 
Adult and Pediatric; 
Small counties</v>
      </c>
      <c r="K12" s="169" t="str">
        <f>"Standard #7:"&amp;CHAR(10)&amp;CHAR(10)&amp;IF('[2]II_Program-level standards'!K7="","",'[2]II_Program-level standards'!K7&amp;"; "&amp;CHAR(10)&amp;'[2]II_Program-level standards'!K9&amp;"; "&amp;CHAR(10)&amp;'[2]II_Program-level standards'!K14&amp;"; "&amp;CHAR(10)&amp;'[2]II_Program-level standards'!K15)</f>
        <v>Standard #7:
Specialist; 
Maximum time or distance (e.g. 1 provider within 30 min or 30 miles); 
Adult and Pediatric; 
Medium counties</v>
      </c>
      <c r="L12" s="169" t="str">
        <f>"Standard #8:"&amp;CHAR(10)&amp;CHAR(10)&amp;IF('[2]II_Program-level standards'!L7="","",'[2]II_Program-level standards'!L7&amp;"; "&amp;CHAR(10)&amp;'[2]II_Program-level standards'!L9&amp;"; "&amp;CHAR(10)&amp;'[2]II_Program-level standards'!L14&amp;"; "&amp;CHAR(10)&amp;'[2]II_Program-level standards'!L15)</f>
        <v>Standard #8:
Specialist; 
Maximum time or distance (e.g. 1 provider within 30 min or 30 miles); 
Adult and Pediatric; 
Dense counties</v>
      </c>
      <c r="M12" s="169" t="str">
        <f>"Standard #9:"&amp;CHAR(10)&amp;CHAR(10)&amp;IF('[2]II_Program-level standards'!M7="","",'[2]II_Program-level standards'!M7&amp;"; "&amp;CHAR(10)&amp;'[2]II_Program-level standards'!M9&amp;"; "&amp;CHAR(10)&amp;'[2]II_Program-level standards'!M14&amp;"; "&amp;CHAR(10)&amp;'[2]II_Program-level standards'!M15)</f>
        <v>Standard #9:
OB/GYN; 
Maximum time or distance (e.g. 1 provider within 30 min or 30 miles); 
Adult and Pediatric; 
Statewide</v>
      </c>
      <c r="N12" s="169" t="str">
        <f>"Standard #10:"&amp;CHAR(10)&amp;CHAR(10)&amp;IF('[2]II_Program-level standards'!N7="","",'[2]II_Program-level standards'!N7&amp;"; "&amp;CHAR(10)&amp;'[2]II_Program-level standards'!N9&amp;"; "&amp;CHAR(10)&amp;'[2]II_Program-level standards'!N14&amp;"; "&amp;CHAR(10)&amp;'[2]II_Program-level standards'!N15)</f>
        <v>Standard #10:
OB/GYN; 
Maximum time or distance (e.g. 1 provider within 30 min or 30 miles); 
Adult and Pediatric; 
Rural</v>
      </c>
      <c r="O12" s="169" t="str">
        <f>"Standard #11:"&amp;CHAR(10)&amp;CHAR(10)&amp;IF('[2]II_Program-level standards'!O7="","",'[2]II_Program-level standards'!O7&amp;"; "&amp;CHAR(10)&amp;'[2]II_Program-level standards'!O9&amp;"; "&amp;CHAR(10)&amp;'[2]II_Program-level standards'!O14&amp;"; "&amp;CHAR(10)&amp;'[2]II_Program-level standards'!O15)</f>
        <v>Standard #11:
OB/GYN; 
Maximum time or distance (e.g. 1 provider within 30 min or 30 miles); 
Adult and Pediatric; 
Small counties</v>
      </c>
      <c r="P12" s="169" t="str">
        <f>"Standard #12:"&amp;CHAR(10)&amp;CHAR(10)&amp;IF('[2]II_Program-level standards'!P7="","",'[2]II_Program-level standards'!P7&amp;"; "&amp;CHAR(10)&amp;'[2]II_Program-level standards'!P9&amp;"; "&amp;CHAR(10)&amp;'[2]II_Program-level standards'!P14&amp;"; "&amp;CHAR(10)&amp;'[2]II_Program-level standards'!P15)</f>
        <v>Standard #12:
OB/GYN; 
Maximum time or distance (e.g. 1 provider within 30 min or 30 miles); 
Adult and Pediatric; 
Medium counties</v>
      </c>
      <c r="Q12" s="169" t="str">
        <f>"Standard #13:"&amp;CHAR(10)&amp;CHAR(10)&amp;IF('[2]II_Program-level standards'!Q7="","",'[2]II_Program-level standards'!Q7&amp;"; "&amp;CHAR(10)&amp;'[2]II_Program-level standards'!Q9&amp;"; "&amp;CHAR(10)&amp;'[2]II_Program-level standards'!Q14&amp;"; "&amp;CHAR(10)&amp;'[2]II_Program-level standards'!Q15)</f>
        <v>Standard #13:
OB/GYN; 
Maximum time or distance (e.g. 1 provider within 30 min or 30 miles); 
Adult and Pediatric; 
Dense counties</v>
      </c>
      <c r="R12" s="169" t="str">
        <f>"Standard #14:"&amp;CHAR(10)&amp;CHAR(10)&amp;IF('[2]II_Program-level standards'!R7="","",'[2]II_Program-level standards'!R7&amp;"; "&amp;CHAR(10)&amp;'[2]II_Program-level standards'!R9&amp;"; "&amp;CHAR(10)&amp;'[2]II_Program-level standards'!R14&amp;"; "&amp;CHAR(10)&amp;'[2]II_Program-level standards'!R15)</f>
        <v>Standard #14:
Hospital; 
Maximum time or distance (e.g. 1 provider within 30 min or 30 miles); 
Adult and Pediatric; 
Statewide</v>
      </c>
      <c r="S12" s="169" t="str">
        <f>"Standard #15:"&amp;CHAR(10)&amp;CHAR(10)&amp;IF('[2]II_Program-level standards'!S7="","",'[2]II_Program-level standards'!S7&amp;"; "&amp;CHAR(10)&amp;'[2]II_Program-level standards'!S9&amp;"; "&amp;CHAR(10)&amp;'[2]II_Program-level standards'!S14&amp;"; "&amp;CHAR(10)&amp;'[2]II_Program-level standards'!S15)</f>
        <v>Standard #15:
Mental health; 
Maximum time or distance (e.g. 1 provider within 30 min or 30 miles); 
Adult and Pediatric; 
Rural</v>
      </c>
      <c r="T12" s="169" t="str">
        <f>"Standard #16:"&amp;CHAR(10)&amp;CHAR(10)&amp;IF('[2]II_Program-level standards'!T7="","",'[2]II_Program-level standards'!T7&amp;"; "&amp;CHAR(10)&amp;'[2]II_Program-level standards'!T9&amp;"; "&amp;CHAR(10)&amp;'[2]II_Program-level standards'!T14&amp;"; "&amp;CHAR(10)&amp;'[2]II_Program-level standards'!T15)</f>
        <v>Standard #16:
Mental health; 
Maximum time or distance (e.g. 1 provider within 30 min or 30 miles); 
Adult and Pediatric; 
Small counties</v>
      </c>
      <c r="U12" s="169" t="str">
        <f>"Standard #17:"&amp;CHAR(10)&amp;CHAR(10)&amp;IF('[2]II_Program-level standards'!U7="","",'[2]II_Program-level standards'!U7&amp;"; "&amp;CHAR(10)&amp;'[2]II_Program-level standards'!U9&amp;"; "&amp;CHAR(10)&amp;'[2]II_Program-level standards'!U14&amp;"; "&amp;CHAR(10)&amp;'[2]II_Program-level standards'!U15)</f>
        <v>Standard #17:
Mental health; 
Maximum time or distance (e.g. 1 provider within 30 min or 30 miles); 
Adult and Pediatric; 
Medium counties</v>
      </c>
      <c r="V12" s="169" t="str">
        <f>"Standard #18:"&amp;CHAR(10)&amp;CHAR(10)&amp;IF('[2]II_Program-level standards'!V7="","",'[2]II_Program-level standards'!V7&amp;"; "&amp;CHAR(10)&amp;'[2]II_Program-level standards'!V9&amp;"; "&amp;CHAR(10)&amp;'[2]II_Program-level standards'!V14&amp;"; "&amp;CHAR(10)&amp;'[2]II_Program-level standards'!V15)</f>
        <v>Standard #18:
Mental health; 
Maximum time or distance (e.g. 1 provider within 30 min or 30 miles); 
Adult and Pediatric; 
Dense counties</v>
      </c>
      <c r="W12" s="169" t="str">
        <f>"Standard #19:"&amp;CHAR(10)&amp;CHAR(10)&amp;IF('[2]II_Program-level standards'!W7="","",'[2]II_Program-level standards'!W7&amp;"; "&amp;CHAR(10)&amp;'[2]II_Program-level standards'!W9&amp;"; "&amp;CHAR(10)&amp;'[2]II_Program-level standards'!W14&amp;"; "&amp;CHAR(10)&amp;'[2]II_Program-level standards'!W15)</f>
        <v>Standard #19:
Specialist; 
Minimum Mandatory Provider Type; 
Adult and pediatric; 
Statewide</v>
      </c>
      <c r="X12" s="169" t="str">
        <f>"Standard #20:"&amp;CHAR(10)&amp;CHAR(10)&amp;IF('[2]II_Program-level standards'!X7="","",'[2]II_Program-level standards'!X7&amp;"; "&amp;CHAR(10)&amp;'[2]II_Program-level standards'!X9&amp;"; "&amp;CHAR(10)&amp;'[2]II_Program-level standards'!X14&amp;"; "&amp;CHAR(10)&amp;'[2]II_Program-level standards'!X15)</f>
        <v>Standard #20:
Specialist; 
Minimum Mandatory Provider Type; 
Adult and pediatric; 
Statewide</v>
      </c>
      <c r="Y12" s="169" t="str">
        <f>"Standard #21:"&amp;CHAR(10)&amp;CHAR(10)&amp;IF('[2]II_Program-level standards'!Y7="","",'[2]II_Program-level standards'!Y7&amp;"; "&amp;CHAR(10)&amp;'[2]II_Program-level standards'!Y9&amp;"; "&amp;CHAR(10)&amp;'[2]II_Program-level standards'!Y14&amp;"; "&amp;CHAR(10)&amp;'[2]II_Program-level standards'!Y15)</f>
        <v>Standard #21:
Primary care; 
Appointment wait time; 
Adult and Pediatric; 
Statewide</v>
      </c>
      <c r="Z12" s="169" t="str">
        <f>"Standard #22:"&amp;CHAR(10)&amp;CHAR(10)&amp;IF('[2]II_Program-level standards'!Z7="","",'[2]II_Program-level standards'!Z7&amp;"; "&amp;CHAR(10)&amp;'[2]II_Program-level standards'!Z9&amp;"; "&amp;CHAR(10)&amp;'[2]II_Program-level standards'!Z14&amp;"; "&amp;CHAR(10)&amp;'[2]II_Program-level standards'!Z15)</f>
        <v>Standard #22:
Specialist; 
Appointment wait time; 
All applicable populations; 
Statewide</v>
      </c>
      <c r="AA12" s="169" t="str">
        <f>"Standard #23:"&amp;CHAR(10)&amp;CHAR(10)&amp;IF('[2]II_Program-level standards'!AA7="","",'[2]II_Program-level standards'!AA7&amp;"; "&amp;CHAR(10)&amp;'[2]II_Program-level standards'!AA9&amp;"; "&amp;CHAR(10)&amp;'[2]II_Program-level standards'!AA14&amp;"; "&amp;CHAR(10)&amp;'[2]II_Program-level standards'!AA15)</f>
        <v>Standard #23:
OB/GYN; 
Appointment wait time; 
All applicable populations; 
Statewide</v>
      </c>
      <c r="AB12" s="169" t="str">
        <f>"Standard #24:"&amp;CHAR(10)&amp;CHAR(10)&amp;IF('[2]II_Program-level standards'!AB7="","",'[2]II_Program-level standards'!AB7&amp;"; "&amp;CHAR(10)&amp;'[2]II_Program-level standards'!AB9&amp;"; "&amp;CHAR(10)&amp;'[2]II_Program-level standards'!AB14&amp;"; "&amp;CHAR(10)&amp;'[2]II_Program-level standards'!AB15)</f>
        <v>Standard #24:
OB/GYN; 
Appointment wait time; 
All applicable populations; 
Statewide</v>
      </c>
      <c r="AC12" s="169" t="str">
        <f>"Standard #25:"&amp;CHAR(10)&amp;CHAR(10)&amp;IF('[2]II_Program-level standards'!AC7="","",'[2]II_Program-level standards'!AC7&amp;"; "&amp;CHAR(10)&amp;'[2]II_Program-level standards'!AC9&amp;"; "&amp;CHAR(10)&amp;'[2]II_Program-level standards'!AC14&amp;"; "&amp;CHAR(10)&amp;'[2]II_Program-level standards'!AC15)</f>
        <v>Standard #25:
Mental health; 
Appointment wait time; 
Adult and pediatric; 
Statewide</v>
      </c>
      <c r="AD12" s="169" t="str">
        <f>"Standard #26:"&amp;CHAR(10)&amp;CHAR(10)&amp;IF('[2]II_Program-level standards'!AD7="","",'[2]II_Program-level standards'!AD7&amp;"; "&amp;CHAR(10)&amp;'[2]II_Program-level standards'!AD9&amp;"; "&amp;CHAR(10)&amp;'[2]II_Program-level standards'!AD14&amp;"; "&amp;CHAR(10)&amp;'[2]II_Program-level standards'!AD15)</f>
        <v xml:space="preserve">Standard #26:
</v>
      </c>
      <c r="AE12" s="169" t="str">
        <f>"Standard #27:"&amp;CHAR(10)&amp;CHAR(10)&amp;IF('[2]II_Program-level standards'!AE7="","",'[2]II_Program-level standards'!AE7&amp;"; "&amp;CHAR(10)&amp;'[2]II_Program-level standards'!AE9&amp;"; "&amp;CHAR(10)&amp;'[2]II_Program-level standards'!AE14&amp;"; "&amp;CHAR(10)&amp;'[2]II_Program-level standards'!AE15)</f>
        <v>Standard #27:
LTSS; 
Appointment wait time; 
Adult and pediatric; 
Rural</v>
      </c>
      <c r="AF12" s="169" t="str">
        <f>"Standard #28:"&amp;CHAR(10)&amp;CHAR(10)&amp;IF('[2]II_Program-level standards'!AF7="","",'[2]II_Program-level standards'!AF7&amp;"; "&amp;CHAR(10)&amp;'[2]II_Program-level standards'!AF9&amp;"; "&amp;CHAR(10)&amp;'[2]II_Program-level standards'!AF14&amp;"; "&amp;CHAR(10)&amp;'[2]II_Program-level standards'!AF15)</f>
        <v>Standard #28:
LTSS; 
Appointment wait time; 
Adult and pediatric; 
Small counties</v>
      </c>
      <c r="AG12" s="169" t="str">
        <f>"Standard #29:"&amp;CHAR(10)&amp;CHAR(10)&amp;IF('[2]II_Program-level standards'!AG7="","",'[2]II_Program-level standards'!AG7&amp;"; "&amp;CHAR(10)&amp;'[2]II_Program-level standards'!AG9&amp;"; "&amp;CHAR(10)&amp;'[2]II_Program-level standards'!AG14&amp;"; "&amp;CHAR(10)&amp;'[2]II_Program-level standards'!AG15)</f>
        <v>Standard #29:
LTSS; 
Appointment wait time; 
Adult and pediatric; 
Medium counties</v>
      </c>
      <c r="AH12" s="169" t="str">
        <f>"Standard #30:"&amp;CHAR(10)&amp;CHAR(10)&amp;IF('[2]II_Program-level standards'!AH7="","",'[2]II_Program-level standards'!AH7&amp;"; "&amp;CHAR(10)&amp;'[2]II_Program-level standards'!AH9&amp;"; "&amp;CHAR(10)&amp;'[2]II_Program-level standards'!AH14&amp;"; "&amp;CHAR(10)&amp;'[2]II_Program-level standards'!AH15)</f>
        <v>Standard #30:
LTSS; 
Appointment wait time; 
Adult and pediatric; 
Dense counties</v>
      </c>
      <c r="AI12" s="169" t="str">
        <f>"Standard #31:"&amp;CHAR(10)&amp;CHAR(10)&amp;IF('[2]II_Program-level standards'!AI7="","",'[2]II_Program-level standards'!AI7&amp;"; "&amp;CHAR(10)&amp;'[2]II_Program-level standards'!AI9&amp;"; "&amp;CHAR(10)&amp;'[2]II_Program-level standards'!AI14&amp;"; "&amp;CHAR(10)&amp;'[2]II_Program-level standards'!AI15)</f>
        <v>Standard #31:
LTSS; 
Appointment wait time; 
Adult and pediatric; 
Rural</v>
      </c>
      <c r="AJ12" s="169" t="str">
        <f>"Standard #32:"&amp;CHAR(10)&amp;CHAR(10)&amp;IF('[2]II_Program-level standards'!AJ7="","",'[2]II_Program-level standards'!AJ7&amp;"; "&amp;CHAR(10)&amp;'[2]II_Program-level standards'!AJ9&amp;"; "&amp;CHAR(10)&amp;'[2]II_Program-level standards'!AJ14&amp;"; "&amp;CHAR(10)&amp;'[2]II_Program-level standards'!AJ15)</f>
        <v>Standard #32:
LTSS; 
Appointment wait time; 
Adult and pediatric; 
Small counties</v>
      </c>
      <c r="AK12" s="169" t="str">
        <f>"Standard #33:"&amp;CHAR(10)&amp;CHAR(10)&amp;IF('[2]II_Program-level standards'!AK7="","",'[2]II_Program-level standards'!AK7&amp;"; "&amp;CHAR(10)&amp;'[2]II_Program-level standards'!AK9&amp;"; "&amp;CHAR(10)&amp;'[2]II_Program-level standards'!AK14&amp;"; "&amp;CHAR(10)&amp;'[2]II_Program-level standards'!AK15)</f>
        <v>Standard #33:
LTSS; 
Appointment wait time; 
Adult and pediatric; 
Medium counties</v>
      </c>
      <c r="AL12" s="169" t="str">
        <f>"Standard #34:"&amp;CHAR(10)&amp;CHAR(10)&amp;IF('[2]II_Program-level standards'!AL7="","",'[2]II_Program-level standards'!AL7&amp;"; "&amp;CHAR(10)&amp;'[2]II_Program-level standards'!AL9&amp;"; "&amp;CHAR(10)&amp;'[2]II_Program-level standards'!AL14&amp;"; "&amp;CHAR(10)&amp;'[2]II_Program-level standards'!AL15)</f>
        <v>Standard #34:
LTSS; 
Appointment wait time; 
Adult and pediatric; 
Dense counties</v>
      </c>
      <c r="AM12" s="169" t="str">
        <f>"Standard #35:"&amp;CHAR(10)&amp;CHAR(10)&amp;IF('[2]II_Program-level standards'!AM7="","",'[2]II_Program-level standards'!AM7&amp;"; "&amp;CHAR(10)&amp;'[2]II_Program-level standards'!AM9&amp;"; "&amp;CHAR(10)&amp;'[2]II_Program-level standards'!AM14&amp;"; "&amp;CHAR(10)&amp;'[2]II_Program-level standards'!AM15)</f>
        <v>Standard #35:
LTSS; 
Appointment wait time; 
Adult and pediatric; 
Statewide</v>
      </c>
      <c r="AN12" s="169" t="str">
        <f>"Standard #36:"&amp;CHAR(10)&amp;CHAR(10)&amp;IF('[2]II_Program-level standards'!AN7="","",'[2]II_Program-level standards'!AN7&amp;"; "&amp;CHAR(10)&amp;'[2]II_Program-level standards'!AN9&amp;"; "&amp;CHAR(10)&amp;'[2]II_Program-level standards'!AN14&amp;"; "&amp;CHAR(10)&amp;'[2]II_Program-level standards'!AN15)</f>
        <v>Standard #36:
Primary care; 
Appointment wait time; 
Adult and pediatric; 
Statewide</v>
      </c>
      <c r="AO12" s="169" t="str">
        <f>"Standard #37:"&amp;CHAR(10)&amp;CHAR(10)&amp;IF('[2]II_Program-level standards'!AO7="","",'[2]II_Program-level standards'!AO7&amp;"; "&amp;CHAR(10)&amp;'[2]II_Program-level standards'!AO9&amp;"; "&amp;CHAR(10)&amp;'[2]II_Program-level standards'!AO14&amp;"; "&amp;CHAR(10)&amp;'[2]II_Program-level standards'!AO15)</f>
        <v>Standard #37:
Specialist; 
Appointment wait time; 
Adult and pediatric; 
Statewide</v>
      </c>
      <c r="AP12" s="169" t="str">
        <f>"Standard #38:"&amp;CHAR(10)&amp;CHAR(10)&amp;IF('[2]II_Program-level standards'!AP7="","",'[2]II_Program-level standards'!AP7&amp;"; "&amp;CHAR(10)&amp;'[2]II_Program-level standards'!AP9&amp;"; "&amp;CHAR(10)&amp;'[2]II_Program-level standards'!AP14&amp;"; "&amp;CHAR(10)&amp;'[2]II_Program-level standards'!AP15)</f>
        <v>Standard #38:
Primary care; 
Appointment wait time; 
Adult and pediatric; 
Statewide</v>
      </c>
      <c r="AQ12" s="169" t="str">
        <f>"Standard #39:"&amp;CHAR(10)&amp;CHAR(10)&amp;IF('[2]II_Program-level standards'!AQ7="","",'[2]II_Program-level standards'!AQ7&amp;"; "&amp;CHAR(10)&amp;'[2]II_Program-level standards'!AQ9&amp;"; "&amp;CHAR(10)&amp;'[2]II_Program-level standards'!AQ14&amp;"; "&amp;CHAR(10)&amp;'[2]II_Program-level standards'!AQ15)</f>
        <v>Standard #39:
Specialist; 
Appointment wait time; 
Adult and pediatric; 
Statewide</v>
      </c>
      <c r="AR12" s="169" t="str">
        <f>"Standard #40:"&amp;CHAR(10)&amp;CHAR(10)&amp;IF('[2]II_Program-level standards'!AR7="","",'[2]II_Program-level standards'!AR7&amp;"; "&amp;CHAR(10)&amp;'[2]II_Program-level standards'!AR9&amp;"; "&amp;CHAR(10)&amp;'[2]II_Program-level standards'!AR14&amp;"; "&amp;CHAR(10)&amp;'[2]II_Program-level standards'!AR15)</f>
        <v>Standard #40:
Mental health; 
Appointment wait time; 
Adult and pediatric; 
Statewide</v>
      </c>
      <c r="AS12" s="169" t="str">
        <f>"Standard #41:"&amp;CHAR(10)&amp;CHAR(10)&amp;IF('[2]II_Program-level standards'!AS7="","",'[2]II_Program-level standards'!AS7&amp;"; "&amp;CHAR(10)&amp;'[2]II_Program-level standards'!AS9&amp;"; "&amp;CHAR(10)&amp;'[2]II_Program-level standards'!AS14&amp;"; "&amp;CHAR(10)&amp;'[2]II_Program-level standards'!AS15)</f>
        <v>Standard #41:
Mental health; 
Appointment wait time; 
Adult and pediatric; 
Statewide</v>
      </c>
      <c r="AT12" s="169" t="str">
        <f>"Standard #42:"&amp;CHAR(10)&amp;CHAR(10)&amp;IF('[2]II_Program-level standards'!AT7="","",'[2]II_Program-level standards'!AT7&amp;"; "&amp;CHAR(10)&amp;'[2]II_Program-level standards'!AT9&amp;"; "&amp;CHAR(10)&amp;'[2]II_Program-level standards'!AT14&amp;"; "&amp;CHAR(10)&amp;'[2]II_Program-level standards'!AT15)</f>
        <v xml:space="preserve">Standard #42:
</v>
      </c>
      <c r="AU12" s="169" t="str">
        <f>"Standard #43:"&amp;CHAR(10)&amp;CHAR(10)&amp;IF('[2]II_Program-level standards'!AU7="","",'[2]II_Program-level standards'!AU7&amp;"; "&amp;CHAR(10)&amp;'[2]II_Program-level standards'!AU9&amp;"; "&amp;CHAR(10)&amp;'[2]II_Program-level standards'!AU14&amp;"; "&amp;CHAR(10)&amp;'[2]II_Program-level standards'!AU15)</f>
        <v xml:space="preserve">Standard #43:
</v>
      </c>
      <c r="AV12" s="169" t="str">
        <f>"Standard #44:"&amp;CHAR(10)&amp;CHAR(10)&amp;IF('[2]II_Program-level standards'!AV7="","",'[2]II_Program-level standards'!AV7&amp;"; "&amp;CHAR(10)&amp;'[2]II_Program-level standards'!AV9&amp;"; "&amp;CHAR(10)&amp;'[2]II_Program-level standards'!AV14&amp;"; "&amp;CHAR(10)&amp;'[2]II_Program-level standards'!AV15)</f>
        <v xml:space="preserve">Standard #44:
</v>
      </c>
      <c r="AW12" s="169" t="str">
        <f>"Standard #45:"&amp;CHAR(10)&amp;CHAR(10)&amp;IF('[2]II_Program-level standards'!AW7="","",'[2]II_Program-level standards'!AW7&amp;"; "&amp;CHAR(10)&amp;'[2]II_Program-level standards'!AW9&amp;"; "&amp;CHAR(10)&amp;'[2]II_Program-level standards'!AW14&amp;"; "&amp;CHAR(10)&amp;'[2]II_Program-level standards'!AW15)</f>
        <v xml:space="preserve">Standard #45:
</v>
      </c>
      <c r="AX12" s="169" t="str">
        <f>"Standard #46:"&amp;CHAR(10)&amp;CHAR(10)&amp;IF('[2]II_Program-level standards'!AX7="","",'[2]II_Program-level standards'!AX7&amp;"; "&amp;CHAR(10)&amp;'[2]II_Program-level standards'!AX9&amp;"; "&amp;CHAR(10)&amp;'[2]II_Program-level standards'!AX14&amp;"; "&amp;CHAR(10)&amp;'[2]II_Program-level standards'!AX15)</f>
        <v xml:space="preserve">Standard #46:
</v>
      </c>
      <c r="AY12" s="169" t="str">
        <f>"Standard #47:"&amp;CHAR(10)&amp;CHAR(10)&amp;IF('[2]II_Program-level standards'!AY7="","",'[2]II_Program-level standards'!AY7&amp;"; "&amp;CHAR(10)&amp;'[2]II_Program-level standards'!AY9&amp;"; "&amp;CHAR(10)&amp;'[2]II_Program-level standards'!AY14&amp;"; "&amp;CHAR(10)&amp;'[2]II_Program-level standards'!AY15)</f>
        <v xml:space="preserve">Standard #47:
</v>
      </c>
      <c r="AZ12" s="169" t="str">
        <f>"Standard #48:"&amp;CHAR(10)&amp;CHAR(10)&amp;IF('[2]II_Program-level standards'!AZ7="","",'[2]II_Program-level standards'!AZ7&amp;"; "&amp;CHAR(10)&amp;'[2]II_Program-level standards'!AZ9&amp;"; "&amp;CHAR(10)&amp;'[2]II_Program-level standards'!AZ14&amp;"; "&amp;CHAR(10)&amp;'[2]II_Program-level standards'!AZ15)</f>
        <v xml:space="preserve">Standard #48:
</v>
      </c>
      <c r="BA12" s="169" t="str">
        <f>"Standard #49:"&amp;CHAR(10)&amp;CHAR(10)&amp;IF('[2]II_Program-level standards'!BA7="","",'[2]II_Program-level standards'!BA7&amp;"; "&amp;CHAR(10)&amp;'[2]II_Program-level standards'!BA9&amp;"; "&amp;CHAR(10)&amp;'[2]II_Program-level standards'!BA14&amp;"; "&amp;CHAR(10)&amp;'[2]II_Program-level standards'!BA15)</f>
        <v xml:space="preserve">Standard #49:
</v>
      </c>
      <c r="BB12" s="169" t="str">
        <f>"Standard #50:"&amp;CHAR(10)&amp;CHAR(10)&amp;IF('[2]II_Program-level standards'!BB7="","",'[2]II_Program-level standards'!BB7&amp;"; "&amp;CHAR(10)&amp;'[2]II_Program-level standards'!BB9&amp;"; "&amp;CHAR(10)&amp;'[2]II_Program-level standards'!BB14&amp;"; "&amp;CHAR(10)&amp;'[2]II_Program-level standards'!BB15)</f>
        <v xml:space="preserve">Standard #50:
</v>
      </c>
      <c r="BC12" s="169" t="str">
        <f>"Standard #51:"&amp;CHAR(10)&amp;CHAR(10)&amp;IF('[2]II_Program-level standards'!BC7="","",'[2]II_Program-level standards'!BC7&amp;"; "&amp;CHAR(10)&amp;'[2]II_Program-level standards'!BC9&amp;"; "&amp;CHAR(10)&amp;'[2]II_Program-level standards'!BC14&amp;"; "&amp;CHAR(10)&amp;'[2]II_Program-level standards'!BC15)</f>
        <v xml:space="preserve">Standard #51:
</v>
      </c>
      <c r="BD12" s="169" t="str">
        <f>"Standard #52:"&amp;CHAR(10)&amp;CHAR(10)&amp;IF('[2]II_Program-level standards'!BD7="","",'[2]II_Program-level standards'!BD7&amp;"; "&amp;CHAR(10)&amp;'[2]II_Program-level standards'!BD9&amp;"; "&amp;CHAR(10)&amp;'[2]II_Program-level standards'!BD14&amp;"; "&amp;CHAR(10)&amp;'[2]II_Program-level standards'!BD15)</f>
        <v xml:space="preserve">Standard #52:
</v>
      </c>
      <c r="BE12" s="169" t="str">
        <f>"Standard #53:"&amp;CHAR(10)&amp;CHAR(10)&amp;IF('[2]II_Program-level standards'!BE7="","",'[2]II_Program-level standards'!BE7&amp;"; "&amp;CHAR(10)&amp;'[2]II_Program-level standards'!BE9&amp;"; "&amp;CHAR(10)&amp;'[2]II_Program-level standards'!BE14&amp;"; "&amp;CHAR(10)&amp;'[2]II_Program-level standards'!BE15)</f>
        <v xml:space="preserve">Standard #53:
</v>
      </c>
      <c r="BF12" s="169" t="str">
        <f>"Standard #54:"&amp;CHAR(10)&amp;CHAR(10)&amp;IF('[2]II_Program-level standards'!BF7="","",'[2]II_Program-level standards'!BF7&amp;"; "&amp;CHAR(10)&amp;'[2]II_Program-level standards'!BF9&amp;"; "&amp;CHAR(10)&amp;'[2]II_Program-level standards'!BF14&amp;"; "&amp;CHAR(10)&amp;'[2]II_Program-level standards'!BF15)</f>
        <v xml:space="preserve">Standard #54:
</v>
      </c>
      <c r="BG12" s="169" t="str">
        <f>"Standard #55:"&amp;CHAR(10)&amp;CHAR(10)&amp;IF('[2]II_Program-level standards'!BG7="","",'[2]II_Program-level standards'!BG7&amp;"; "&amp;CHAR(10)&amp;'[2]II_Program-level standards'!BG9&amp;"; "&amp;CHAR(10)&amp;'[2]II_Program-level standards'!BG14&amp;"; "&amp;CHAR(10)&amp;'[2]II_Program-level standards'!BG15)</f>
        <v xml:space="preserve">Standard #55:
</v>
      </c>
      <c r="BH12" s="169" t="str">
        <f>"Standard #56:"&amp;CHAR(10)&amp;CHAR(10)&amp;IF('[2]II_Program-level standards'!BH7="","",'[2]II_Program-level standards'!BH7&amp;"; "&amp;CHAR(10)&amp;'[2]II_Program-level standards'!BH9&amp;"; "&amp;CHAR(10)&amp;'[2]II_Program-level standards'!BH14&amp;"; "&amp;CHAR(10)&amp;'[2]II_Program-level standards'!BH15)</f>
        <v xml:space="preserve">Standard #56:
</v>
      </c>
      <c r="BI12" s="169" t="str">
        <f>"Standard #57:"&amp;CHAR(10)&amp;CHAR(10)&amp;IF('[2]II_Program-level standards'!BI7="","",'[2]II_Program-level standards'!BI7&amp;"; "&amp;CHAR(10)&amp;'[2]II_Program-level standards'!BI9&amp;"; "&amp;CHAR(10)&amp;'[2]II_Program-level standards'!BI14&amp;"; "&amp;CHAR(10)&amp;'[2]II_Program-level standards'!BI15)</f>
        <v xml:space="preserve">Standard #57:
</v>
      </c>
      <c r="BJ12" s="169" t="str">
        <f>"Standard #58:"&amp;CHAR(10)&amp;CHAR(10)&amp;IF('[2]II_Program-level standards'!BJ7="","",'[2]II_Program-level standards'!BJ7&amp;"; "&amp;CHAR(10)&amp;'[2]II_Program-level standards'!BJ9&amp;"; "&amp;CHAR(10)&amp;'[2]II_Program-level standards'!BJ14&amp;"; "&amp;CHAR(10)&amp;'[2]II_Program-level standards'!BJ15)</f>
        <v xml:space="preserve">Standard #58:
</v>
      </c>
      <c r="BK12" s="169" t="str">
        <f>"Standard #59:"&amp;CHAR(10)&amp;CHAR(10)&amp;IF('[2]II_Program-level standards'!BK7="","",'[2]II_Program-level standards'!BK7&amp;"; "&amp;CHAR(10)&amp;'[2]II_Program-level standards'!BK9&amp;"; "&amp;CHAR(10)&amp;'[2]II_Program-level standards'!BK14&amp;"; "&amp;CHAR(10)&amp;'[2]II_Program-level standards'!BK15)</f>
        <v xml:space="preserve">Standard #59:
</v>
      </c>
      <c r="BL12" s="169" t="str">
        <f>"Standard #60:"&amp;CHAR(10)&amp;CHAR(10)&amp;IF('[2]II_Program-level standards'!BL7="","",'[2]II_Program-level standards'!BL7&amp;"; "&amp;CHAR(10)&amp;'[2]II_Program-level standards'!BL9&amp;"; "&amp;CHAR(10)&amp;'[2]II_Program-level standards'!BL14&amp;"; "&amp;CHAR(10)&amp;'[2]II_Program-level standards'!BL15)</f>
        <v xml:space="preserve">Standard #60:
</v>
      </c>
      <c r="BM12" s="169" t="str">
        <f>"Standard #61:"&amp;CHAR(10)&amp;CHAR(10)&amp;IF('[2]II_Program-level standards'!BM7="","",'[2]II_Program-level standards'!BM7&amp;"; "&amp;CHAR(10)&amp;'[2]II_Program-level standards'!BM9&amp;"; "&amp;CHAR(10)&amp;'[2]II_Program-level standards'!BM14&amp;"; "&amp;CHAR(10)&amp;'[2]II_Program-level standards'!BM15)</f>
        <v xml:space="preserve">Standard #61:
</v>
      </c>
      <c r="BN12" s="169" t="str">
        <f>"Standard #62:"&amp;CHAR(10)&amp;CHAR(10)&amp;IF('[2]II_Program-level standards'!BN7="","",'[2]II_Program-level standards'!BN7&amp;"; "&amp;CHAR(10)&amp;'[2]II_Program-level standards'!BN9&amp;"; "&amp;CHAR(10)&amp;'[2]II_Program-level standards'!BN14&amp;"; "&amp;CHAR(10)&amp;'[2]II_Program-level standards'!BN15)</f>
        <v xml:space="preserve">Standard #62:
</v>
      </c>
      <c r="BO12" s="169" t="str">
        <f>"Standard #63:"&amp;CHAR(10)&amp;CHAR(10)&amp;IF('[2]II_Program-level standards'!BO7="","",'[2]II_Program-level standards'!BO7&amp;"; "&amp;CHAR(10)&amp;'[2]II_Program-level standards'!BO9&amp;"; "&amp;CHAR(10)&amp;'[2]II_Program-level standards'!BO14&amp;"; "&amp;CHAR(10)&amp;'[2]II_Program-level standards'!BO15)</f>
        <v xml:space="preserve">Standard #63:
</v>
      </c>
      <c r="BP12" s="169" t="str">
        <f>"Standard #64:"&amp;CHAR(10)&amp;CHAR(10)&amp;IF('[2]II_Program-level standards'!BP7="","",'[2]II_Program-level standards'!BP7&amp;"; "&amp;CHAR(10)&amp;'[2]II_Program-level standards'!BP9&amp;"; "&amp;CHAR(10)&amp;'[2]II_Program-level standards'!BP14&amp;"; "&amp;CHAR(10)&amp;'[2]II_Program-level standards'!BP15)</f>
        <v xml:space="preserve">Standard #64:
</v>
      </c>
      <c r="BQ12" s="169" t="str">
        <f>"Standard #65:"&amp;CHAR(10)&amp;CHAR(10)&amp;IF('[2]II_Program-level standards'!BQ7="","",'[2]II_Program-level standards'!BQ7&amp;"; "&amp;CHAR(10)&amp;'[2]II_Program-level standards'!BQ9&amp;"; "&amp;CHAR(10)&amp;'[2]II_Program-level standards'!BQ14&amp;"; "&amp;CHAR(10)&amp;'[2]II_Program-level standards'!BQ15)</f>
        <v xml:space="preserve">Standard #65:
</v>
      </c>
      <c r="BR12" s="169" t="str">
        <f>"Standard #66:"&amp;CHAR(10)&amp;CHAR(10)&amp;IF('[2]II_Program-level standards'!BR7="","",'[2]II_Program-level standards'!BR7&amp;"; "&amp;CHAR(10)&amp;'[2]II_Program-level standards'!BR9&amp;"; "&amp;CHAR(10)&amp;'[2]II_Program-level standards'!BR14&amp;"; "&amp;CHAR(10)&amp;'[2]II_Program-level standards'!BR15)</f>
        <v xml:space="preserve">Standard #66:
</v>
      </c>
      <c r="BS12" s="169" t="str">
        <f>"Standard #67:"&amp;CHAR(10)&amp;CHAR(10)&amp;IF('[2]II_Program-level standards'!BS7="","",'[2]II_Program-level standards'!BS7&amp;"; "&amp;CHAR(10)&amp;'[2]II_Program-level standards'!BS9&amp;"; "&amp;CHAR(10)&amp;'[2]II_Program-level standards'!BS14&amp;"; "&amp;CHAR(10)&amp;'[2]II_Program-level standards'!BS15)</f>
        <v xml:space="preserve">Standard #67:
</v>
      </c>
      <c r="BT12" s="169" t="str">
        <f>"Standard #68:"&amp;CHAR(10)&amp;CHAR(10)&amp;IF('[2]II_Program-level standards'!BT7="","",'[2]II_Program-level standards'!BT7&amp;"; "&amp;CHAR(10)&amp;'[2]II_Program-level standards'!BT9&amp;"; "&amp;CHAR(10)&amp;'[2]II_Program-level standards'!BT14&amp;"; "&amp;CHAR(10)&amp;'[2]II_Program-level standards'!BT15)</f>
        <v xml:space="preserve">Standard #68:
</v>
      </c>
      <c r="BU12" s="169" t="str">
        <f>"Standard #69:"&amp;CHAR(10)&amp;CHAR(10)&amp;IF('[2]II_Program-level standards'!BU7="","",'[2]II_Program-level standards'!BU7&amp;"; "&amp;CHAR(10)&amp;'[2]II_Program-level standards'!BU9&amp;"; "&amp;CHAR(10)&amp;'[2]II_Program-level standards'!BU14&amp;"; "&amp;CHAR(10)&amp;'[2]II_Program-level standards'!BU15)</f>
        <v xml:space="preserve">Standard #69:
</v>
      </c>
      <c r="BV12" s="169" t="str">
        <f>"Standard #70:"&amp;CHAR(10)&amp;CHAR(10)&amp;IF('[2]II_Program-level standards'!BV7="","",'[2]II_Program-level standards'!BV7&amp;"; "&amp;CHAR(10)&amp;'[2]II_Program-level standards'!BV9&amp;"; "&amp;CHAR(10)&amp;'[2]II_Program-level standards'!BV14&amp;"; "&amp;CHAR(10)&amp;'[2]II_Program-level standards'!BV15)</f>
        <v xml:space="preserve">Standard #70:
</v>
      </c>
      <c r="BW12" s="169" t="str">
        <f>"Standard #71:"&amp;CHAR(10)&amp;CHAR(10)&amp;IF('[2]II_Program-level standards'!BW7="","",'[2]II_Program-level standards'!BW7&amp;"; "&amp;CHAR(10)&amp;'[2]II_Program-level standards'!BW9&amp;"; "&amp;CHAR(10)&amp;'[2]II_Program-level standards'!BW14&amp;"; "&amp;CHAR(10)&amp;'[2]II_Program-level standards'!BW15)</f>
        <v xml:space="preserve">Standard #71:
</v>
      </c>
      <c r="BX12" s="169" t="str">
        <f>"Standard #72:"&amp;CHAR(10)&amp;CHAR(10)&amp;IF('[2]II_Program-level standards'!BX7="","",'[2]II_Program-level standards'!BX7&amp;"; "&amp;CHAR(10)&amp;'[2]II_Program-level standards'!BX9&amp;"; "&amp;CHAR(10)&amp;'[2]II_Program-level standards'!BX14&amp;"; "&amp;CHAR(10)&amp;'[2]II_Program-level standards'!BX15)</f>
        <v xml:space="preserve">Standard #72:
</v>
      </c>
      <c r="BY12" s="169" t="str">
        <f>"Standard #73:"&amp;CHAR(10)&amp;CHAR(10)&amp;IF('[2]II_Program-level standards'!BY7="","",'[2]II_Program-level standards'!BY7&amp;"; "&amp;CHAR(10)&amp;'[2]II_Program-level standards'!BY9&amp;"; "&amp;CHAR(10)&amp;'[2]II_Program-level standards'!BY14&amp;"; "&amp;CHAR(10)&amp;'[2]II_Program-level standards'!BY15)</f>
        <v xml:space="preserve">Standard #73:
</v>
      </c>
      <c r="BZ12" s="169" t="str">
        <f>"Standard #74:"&amp;CHAR(10)&amp;CHAR(10)&amp;IF('[2]II_Program-level standards'!BZ7="","",'[2]II_Program-level standards'!BZ7&amp;"; "&amp;CHAR(10)&amp;'[2]II_Program-level standards'!BZ9&amp;"; "&amp;CHAR(10)&amp;'[2]II_Program-level standards'!BZ14&amp;"; "&amp;CHAR(10)&amp;'[2]II_Program-level standards'!BZ15)</f>
        <v xml:space="preserve">Standard #74:
</v>
      </c>
      <c r="CA12" s="169" t="str">
        <f>"Standard #75:"&amp;CHAR(10)&amp;CHAR(10)&amp;IF('[2]II_Program-level standards'!CA7="","",'[2]II_Program-level standards'!CA7&amp;"; "&amp;CHAR(10)&amp;'[2]II_Program-level standards'!CA9&amp;"; "&amp;CHAR(10)&amp;'[2]II_Program-level standards'!CA14&amp;"; "&amp;CHAR(10)&amp;'[2]II_Program-level standards'!CA15)</f>
        <v xml:space="preserve">Standard #75:
</v>
      </c>
      <c r="CB12" s="169" t="str">
        <f>"Standard #76:"&amp;CHAR(10)&amp;CHAR(10)&amp;IF('[2]II_Program-level standards'!CB7="","",'[2]II_Program-level standards'!CB7&amp;"; "&amp;CHAR(10)&amp;'[2]II_Program-level standards'!CB9&amp;"; "&amp;CHAR(10)&amp;'[2]II_Program-level standards'!CB14&amp;"; "&amp;CHAR(10)&amp;'[2]II_Program-level standards'!CB15)</f>
        <v xml:space="preserve">Standard #76:
</v>
      </c>
      <c r="CC12" s="169" t="str">
        <f>"Standard #77:"&amp;CHAR(10)&amp;CHAR(10)&amp;IF('[2]II_Program-level standards'!CC7="","",'[2]II_Program-level standards'!CC7&amp;"; "&amp;CHAR(10)&amp;'[2]II_Program-level standards'!CC9&amp;"; "&amp;CHAR(10)&amp;'[2]II_Program-level standards'!CC14&amp;"; "&amp;CHAR(10)&amp;'[2]II_Program-level standards'!CC15)</f>
        <v xml:space="preserve">Standard #77:
</v>
      </c>
      <c r="CD12" s="169" t="str">
        <f>"Standard #78:"&amp;CHAR(10)&amp;CHAR(10)&amp;IF('[2]II_Program-level standards'!CD7="","",'[2]II_Program-level standards'!CD7&amp;"; "&amp;CHAR(10)&amp;'[2]II_Program-level standards'!CD9&amp;"; "&amp;CHAR(10)&amp;'[2]II_Program-level standards'!CD14&amp;"; "&amp;CHAR(10)&amp;'[2]II_Program-level standards'!CD15)</f>
        <v xml:space="preserve">Standard #78:
</v>
      </c>
      <c r="CE12" s="169" t="str">
        <f>"Standard #79:"&amp;CHAR(10)&amp;CHAR(10)&amp;IF('[2]II_Program-level standards'!CE7="","",'[2]II_Program-level standards'!CE7&amp;"; "&amp;CHAR(10)&amp;'[2]II_Program-level standards'!CE9&amp;"; "&amp;CHAR(10)&amp;'[2]II_Program-level standards'!CE14&amp;"; "&amp;CHAR(10)&amp;'[2]II_Program-level standards'!CE15)</f>
        <v xml:space="preserve">Standard #79:
</v>
      </c>
      <c r="CF12" s="169" t="str">
        <f>"Standard #80:"&amp;CHAR(10)&amp;CHAR(10)&amp;IF('[2]II_Program-level standards'!CF7="","",'[2]II_Program-level standards'!CF7&amp;"; "&amp;CHAR(10)&amp;'[2]II_Program-level standards'!CF9&amp;"; "&amp;CHAR(10)&amp;'[2]II_Program-level standards'!CF14&amp;"; "&amp;CHAR(10)&amp;'[2]II_Program-level standards'!CF15)</f>
        <v xml:space="preserve">Standard #80:
</v>
      </c>
      <c r="CG12" s="169" t="str">
        <f>"Standard #81:"&amp;CHAR(10)&amp;CHAR(10)&amp;IF('[2]II_Program-level standards'!CG7="","",'[2]II_Program-level standards'!CG7&amp;"; "&amp;CHAR(10)&amp;'[2]II_Program-level standards'!CG9&amp;"; "&amp;CHAR(10)&amp;'[2]II_Program-level standards'!CG14&amp;"; "&amp;CHAR(10)&amp;'[2]II_Program-level standards'!CG15)</f>
        <v xml:space="preserve">Standard #81:
</v>
      </c>
      <c r="CH12" s="169" t="str">
        <f>"Standard #82:"&amp;CHAR(10)&amp;CHAR(10)&amp;IF('[2]II_Program-level standards'!CH7="","",'[2]II_Program-level standards'!CH7&amp;"; "&amp;CHAR(10)&amp;'[2]II_Program-level standards'!CH9&amp;"; "&amp;CHAR(10)&amp;'[2]II_Program-level standards'!CH14&amp;"; "&amp;CHAR(10)&amp;'[2]II_Program-level standards'!CH15)</f>
        <v xml:space="preserve">Standard #82:
</v>
      </c>
      <c r="CI12" s="169" t="str">
        <f>"Standard #83:"&amp;CHAR(10)&amp;CHAR(10)&amp;IF('[2]II_Program-level standards'!CI7="","",'[2]II_Program-level standards'!CI7&amp;"; "&amp;CHAR(10)&amp;'[2]II_Program-level standards'!CI9&amp;"; "&amp;CHAR(10)&amp;'[2]II_Program-level standards'!CI14&amp;"; "&amp;CHAR(10)&amp;'[2]II_Program-level standards'!CI15)</f>
        <v xml:space="preserve">Standard #83:
</v>
      </c>
      <c r="CJ12" s="169" t="str">
        <f>"Standard #84:"&amp;CHAR(10)&amp;CHAR(10)&amp;IF('[2]II_Program-level standards'!CJ7="","",'[2]II_Program-level standards'!CJ7&amp;"; "&amp;CHAR(10)&amp;'[2]II_Program-level standards'!CJ9&amp;"; "&amp;CHAR(10)&amp;'[2]II_Program-level standards'!CJ14&amp;"; "&amp;CHAR(10)&amp;'[2]II_Program-level standards'!CJ15)</f>
        <v xml:space="preserve">Standard #84:
</v>
      </c>
      <c r="CK12" s="169" t="str">
        <f>"Standard #85:"&amp;CHAR(10)&amp;CHAR(10)&amp;IF('[2]II_Program-level standards'!CK7="","",'[2]II_Program-level standards'!CK7&amp;"; "&amp;CHAR(10)&amp;'[2]II_Program-level standards'!CK9&amp;"; "&amp;CHAR(10)&amp;'[2]II_Program-level standards'!CK14&amp;"; "&amp;CHAR(10)&amp;'[2]II_Program-level standards'!CK15)</f>
        <v xml:space="preserve">Standard #85:
</v>
      </c>
      <c r="CL12" s="169" t="str">
        <f>"Standard #86:"&amp;CHAR(10)&amp;CHAR(10)&amp;IF('[2]II_Program-level standards'!CL7="","",'[2]II_Program-level standards'!CL7&amp;"; "&amp;CHAR(10)&amp;'[2]II_Program-level standards'!CL9&amp;"; "&amp;CHAR(10)&amp;'[2]II_Program-level standards'!CL14&amp;"; "&amp;CHAR(10)&amp;'[2]II_Program-level standards'!CL15)</f>
        <v xml:space="preserve">Standard #86:
</v>
      </c>
      <c r="CM12" s="169" t="str">
        <f>"Standard #87:"&amp;CHAR(10)&amp;CHAR(10)&amp;IF('[2]II_Program-level standards'!CM7="","",'[2]II_Program-level standards'!CM7&amp;"; "&amp;CHAR(10)&amp;'[2]II_Program-level standards'!CM9&amp;"; "&amp;CHAR(10)&amp;'[2]II_Program-level standards'!CM14&amp;"; "&amp;CHAR(10)&amp;'[2]II_Program-level standards'!CM15)</f>
        <v xml:space="preserve">Standard #87:
</v>
      </c>
      <c r="CN12" s="169" t="str">
        <f>"Standard #88:"&amp;CHAR(10)&amp;CHAR(10)&amp;IF('[2]II_Program-level standards'!CN7="","",'[2]II_Program-level standards'!CN7&amp;"; "&amp;CHAR(10)&amp;'[2]II_Program-level standards'!CN9&amp;"; "&amp;CHAR(10)&amp;'[2]II_Program-level standards'!CN14&amp;"; "&amp;CHAR(10)&amp;'[2]II_Program-level standards'!CN15)</f>
        <v xml:space="preserve">Standard #88:
</v>
      </c>
      <c r="CO12" s="169" t="str">
        <f>"Standard #89:"&amp;CHAR(10)&amp;CHAR(10)&amp;IF('[2]II_Program-level standards'!CO7="","",'[2]II_Program-level standards'!CO7&amp;"; "&amp;CHAR(10)&amp;'[2]II_Program-level standards'!CO9&amp;"; "&amp;CHAR(10)&amp;'[2]II_Program-level standards'!CO14&amp;"; "&amp;CHAR(10)&amp;'[2]II_Program-level standards'!CO15)</f>
        <v xml:space="preserve">Standard #89:
</v>
      </c>
      <c r="CP12" s="169" t="str">
        <f>"Standard #90:"&amp;CHAR(10)&amp;CHAR(10)&amp;IF('[2]II_Program-level standards'!CP7="","",'[2]II_Program-level standards'!CP7&amp;"; "&amp;CHAR(10)&amp;'[2]II_Program-level standards'!CP9&amp;"; "&amp;CHAR(10)&amp;'[2]II_Program-level standards'!CP14&amp;"; "&amp;CHAR(10)&amp;'[2]II_Program-level standards'!CP15)</f>
        <v xml:space="preserve">Standard #90:
</v>
      </c>
      <c r="CQ12" s="169" t="str">
        <f>"Standard #91:"&amp;CHAR(10)&amp;CHAR(10)&amp;IF('[2]II_Program-level standards'!CQ7="","",'[2]II_Program-level standards'!CQ7&amp;"; "&amp;CHAR(10)&amp;'[2]II_Program-level standards'!CQ9&amp;"; "&amp;CHAR(10)&amp;'[2]II_Program-level standards'!CQ14&amp;"; "&amp;CHAR(10)&amp;'[2]II_Program-level standards'!CQ15)</f>
        <v xml:space="preserve">Standard #91:
</v>
      </c>
      <c r="CR12" s="169" t="str">
        <f>"Standard #92:"&amp;CHAR(10)&amp;CHAR(10)&amp;IF('[2]II_Program-level standards'!CR7="","",'[2]II_Program-level standards'!CR7&amp;"; "&amp;CHAR(10)&amp;'[2]II_Program-level standards'!CR9&amp;"; "&amp;CHAR(10)&amp;'[2]II_Program-level standards'!CR14&amp;"; "&amp;CHAR(10)&amp;'[2]II_Program-level standards'!CR15)</f>
        <v xml:space="preserve">Standard #92:
</v>
      </c>
      <c r="CS12" s="169" t="str">
        <f>"Standard #93:"&amp;CHAR(10)&amp;CHAR(10)&amp;IF('[2]II_Program-level standards'!CS7="","",'[2]II_Program-level standards'!CS7&amp;"; "&amp;CHAR(10)&amp;'[2]II_Program-level standards'!CS9&amp;"; "&amp;CHAR(10)&amp;'[2]II_Program-level standards'!CS14&amp;"; "&amp;CHAR(10)&amp;'[2]II_Program-level standards'!CS15)</f>
        <v xml:space="preserve">Standard #93:
</v>
      </c>
      <c r="CT12" s="169" t="str">
        <f>"Standard #94:"&amp;CHAR(10)&amp;CHAR(10)&amp;IF('[2]II_Program-level standards'!CT7="","",'[2]II_Program-level standards'!CT7&amp;"; "&amp;CHAR(10)&amp;'[2]II_Program-level standards'!CT9&amp;"; "&amp;CHAR(10)&amp;'[2]II_Program-level standards'!CT14&amp;"; "&amp;CHAR(10)&amp;'[2]II_Program-level standards'!CT15)</f>
        <v xml:space="preserve">Standard #94:
</v>
      </c>
      <c r="CU12" s="169" t="str">
        <f>"Standard #95:"&amp;CHAR(10)&amp;CHAR(10)&amp;IF('[2]II_Program-level standards'!CU7="","",'[2]II_Program-level standards'!CU7&amp;"; "&amp;CHAR(10)&amp;'[2]II_Program-level standards'!CU9&amp;"; "&amp;CHAR(10)&amp;'[2]II_Program-level standards'!CU14&amp;"; "&amp;CHAR(10)&amp;'[2]II_Program-level standards'!CU15)</f>
        <v xml:space="preserve">Standard #95:
</v>
      </c>
      <c r="CV12" s="169" t="str">
        <f>"Standard #96:"&amp;CHAR(10)&amp;CHAR(10)&amp;IF('[2]II_Program-level standards'!CV7="","",'[2]II_Program-level standards'!CV7&amp;"; "&amp;CHAR(10)&amp;'[2]II_Program-level standards'!CV9&amp;"; "&amp;CHAR(10)&amp;'[2]II_Program-level standards'!CV14&amp;"; "&amp;CHAR(10)&amp;'[2]II_Program-level standards'!CV15)</f>
        <v xml:space="preserve">Standard #96:
</v>
      </c>
      <c r="CW12" s="169" t="str">
        <f>"Standard #97:"&amp;CHAR(10)&amp;CHAR(10)&amp;IF('[2]II_Program-level standards'!CW7="","",'[2]II_Program-level standards'!CW7&amp;"; "&amp;CHAR(10)&amp;'[2]II_Program-level standards'!CW9&amp;"; "&amp;CHAR(10)&amp;'[2]II_Program-level standards'!CW14&amp;"; "&amp;CHAR(10)&amp;'[2]II_Program-level standards'!CW15)</f>
        <v xml:space="preserve">Standard #97:
</v>
      </c>
      <c r="CX12" s="169" t="str">
        <f>"Standard #98:"&amp;CHAR(10)&amp;CHAR(10)&amp;IF('[2]II_Program-level standards'!CX7="","",'[2]II_Program-level standards'!CX7&amp;"; "&amp;CHAR(10)&amp;'[2]II_Program-level standards'!CX9&amp;"; "&amp;CHAR(10)&amp;'[2]II_Program-level standards'!CX14&amp;"; "&amp;CHAR(10)&amp;'[2]II_Program-level standards'!CX15)</f>
        <v xml:space="preserve">Standard #98:
</v>
      </c>
      <c r="CY12" s="169" t="str">
        <f>"Standard #99:"&amp;CHAR(10)&amp;CHAR(10)&amp;IF('[2]II_Program-level standards'!CY7="","",'[2]II_Program-level standards'!CY7&amp;"; "&amp;CHAR(10)&amp;'[2]II_Program-level standards'!CY9&amp;"; "&amp;CHAR(10)&amp;'[2]II_Program-level standards'!CY14&amp;"; "&amp;CHAR(10)&amp;'[2]II_Program-level standards'!CY15)</f>
        <v xml:space="preserve">Standard #99:
</v>
      </c>
      <c r="CZ12" s="169" t="str">
        <f>"Standard #100:"&amp;CHAR(10)&amp;CHAR(10)&amp;IF('[2]II_Program-level standards'!CZ7="","",'[2]II_Program-level standards'!CZ7&amp;"; "&amp;CHAR(10)&amp;'[2]II_Program-level standards'!CZ9&amp;"; "&amp;CHAR(10)&amp;'[2]II_Program-level standards'!CZ14&amp;"; "&amp;CHAR(10)&amp;'[2]II_Program-level standards'!CZ15)</f>
        <v xml:space="preserve">Standard #100:
</v>
      </c>
    </row>
    <row r="13" spans="1:104" ht="28.5" x14ac:dyDescent="0.2">
      <c r="A13" s="44" t="s">
        <v>324</v>
      </c>
      <c r="B13" s="55" t="s">
        <v>325</v>
      </c>
      <c r="C13" s="46" t="s">
        <v>326</v>
      </c>
      <c r="D13" s="53" t="s">
        <v>37</v>
      </c>
      <c r="E13" s="180"/>
      <c r="F13" s="125"/>
      <c r="G13" s="21" t="s">
        <v>421</v>
      </c>
      <c r="H13" s="2" t="s">
        <v>421</v>
      </c>
      <c r="I13" s="2" t="s">
        <v>421</v>
      </c>
      <c r="J13" s="2" t="s">
        <v>421</v>
      </c>
      <c r="K13" s="2" t="s">
        <v>421</v>
      </c>
      <c r="L13" s="2" t="s">
        <v>421</v>
      </c>
      <c r="M13" s="2" t="s">
        <v>421</v>
      </c>
      <c r="N13" s="2" t="s">
        <v>421</v>
      </c>
      <c r="O13" s="2" t="s">
        <v>421</v>
      </c>
      <c r="P13" s="2" t="s">
        <v>421</v>
      </c>
      <c r="Q13" s="2" t="s">
        <v>421</v>
      </c>
      <c r="R13" s="2" t="s">
        <v>421</v>
      </c>
      <c r="S13" s="2" t="s">
        <v>421</v>
      </c>
      <c r="T13" s="2" t="s">
        <v>421</v>
      </c>
      <c r="U13" s="2" t="s">
        <v>421</v>
      </c>
      <c r="V13" s="2" t="s">
        <v>421</v>
      </c>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ht="42.75" x14ac:dyDescent="0.2">
      <c r="A16" s="44" t="s">
        <v>328</v>
      </c>
      <c r="B16" s="55" t="s">
        <v>329</v>
      </c>
      <c r="C16" s="170" t="s">
        <v>330</v>
      </c>
      <c r="D16" s="53" t="s">
        <v>37</v>
      </c>
      <c r="E16" s="180"/>
      <c r="F16" s="125"/>
      <c r="G16" s="2" t="s">
        <v>296</v>
      </c>
      <c r="H16" s="2" t="s">
        <v>297</v>
      </c>
      <c r="I16" s="2" t="s">
        <v>297</v>
      </c>
      <c r="J16" s="2" t="s">
        <v>297</v>
      </c>
      <c r="K16" s="2" t="s">
        <v>297</v>
      </c>
      <c r="L16" s="2" t="s">
        <v>297</v>
      </c>
      <c r="M16" s="2" t="s">
        <v>297</v>
      </c>
      <c r="N16" s="2" t="s">
        <v>297</v>
      </c>
      <c r="O16" s="2" t="s">
        <v>297</v>
      </c>
      <c r="P16" s="2" t="s">
        <v>297</v>
      </c>
      <c r="Q16" s="2" t="s">
        <v>297</v>
      </c>
      <c r="R16" s="2" t="s">
        <v>297</v>
      </c>
      <c r="S16" s="2" t="s">
        <v>297</v>
      </c>
      <c r="T16" s="2" t="s">
        <v>297</v>
      </c>
      <c r="U16" s="2" t="s">
        <v>297</v>
      </c>
      <c r="V16" s="2" t="s">
        <v>297</v>
      </c>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57" x14ac:dyDescent="0.2">
      <c r="A17" s="44" t="s">
        <v>331</v>
      </c>
      <c r="B17" s="55" t="s">
        <v>332</v>
      </c>
      <c r="C17" s="65" t="s">
        <v>333</v>
      </c>
      <c r="D17" s="53" t="s">
        <v>11</v>
      </c>
      <c r="E17" s="180"/>
      <c r="F17" s="125"/>
      <c r="G17" s="2" t="s">
        <v>428</v>
      </c>
      <c r="H17" s="2" t="s">
        <v>423</v>
      </c>
      <c r="I17" s="2" t="s">
        <v>524</v>
      </c>
      <c r="J17" s="2" t="s">
        <v>523</v>
      </c>
      <c r="K17" s="2" t="s">
        <v>476</v>
      </c>
      <c r="L17" s="2" t="s">
        <v>522</v>
      </c>
      <c r="M17" s="2" t="s">
        <v>423</v>
      </c>
      <c r="N17" s="2" t="s">
        <v>524</v>
      </c>
      <c r="O17" s="2" t="s">
        <v>523</v>
      </c>
      <c r="P17" s="2" t="s">
        <v>476</v>
      </c>
      <c r="Q17" s="2" t="s">
        <v>522</v>
      </c>
      <c r="R17" s="2" t="s">
        <v>423</v>
      </c>
      <c r="S17" s="2" t="s">
        <v>524</v>
      </c>
      <c r="T17" s="2" t="s">
        <v>523</v>
      </c>
      <c r="U17" s="2" t="s">
        <v>476</v>
      </c>
      <c r="V17" s="2" t="s">
        <v>522</v>
      </c>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93.25" x14ac:dyDescent="0.3">
      <c r="A18" s="44" t="s">
        <v>334</v>
      </c>
      <c r="B18" s="55" t="s">
        <v>335</v>
      </c>
      <c r="C18" s="46" t="s">
        <v>336</v>
      </c>
      <c r="D18" s="53" t="s">
        <v>11</v>
      </c>
      <c r="E18" s="180"/>
      <c r="F18" s="125"/>
      <c r="G18" s="2" t="s">
        <v>521</v>
      </c>
      <c r="H18" s="219" t="s">
        <v>512</v>
      </c>
      <c r="I18" s="219" t="s">
        <v>512</v>
      </c>
      <c r="J18" s="219" t="s">
        <v>512</v>
      </c>
      <c r="K18" s="219" t="s">
        <v>512</v>
      </c>
      <c r="L18" s="219" t="s">
        <v>512</v>
      </c>
      <c r="M18" s="219" t="s">
        <v>512</v>
      </c>
      <c r="N18" s="219" t="s">
        <v>512</v>
      </c>
      <c r="O18" s="219" t="s">
        <v>512</v>
      </c>
      <c r="P18" s="219" t="s">
        <v>512</v>
      </c>
      <c r="Q18" s="219" t="s">
        <v>512</v>
      </c>
      <c r="R18" s="219" t="s">
        <v>512</v>
      </c>
      <c r="S18" s="219" t="s">
        <v>512</v>
      </c>
      <c r="T18" s="219" t="s">
        <v>512</v>
      </c>
      <c r="U18" s="219" t="s">
        <v>512</v>
      </c>
      <c r="V18" s="219" t="s">
        <v>512</v>
      </c>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ht="57" x14ac:dyDescent="0.2">
      <c r="A19" s="44" t="s">
        <v>337</v>
      </c>
      <c r="B19" s="55" t="s">
        <v>338</v>
      </c>
      <c r="C19" s="55" t="s">
        <v>339</v>
      </c>
      <c r="D19" s="53" t="s">
        <v>11</v>
      </c>
      <c r="E19" s="180"/>
      <c r="F19" s="125"/>
      <c r="G19" s="2" t="s">
        <v>514</v>
      </c>
      <c r="H19" s="2" t="s">
        <v>514</v>
      </c>
      <c r="I19" s="2" t="s">
        <v>514</v>
      </c>
      <c r="J19" s="2" t="s">
        <v>514</v>
      </c>
      <c r="K19" s="2" t="s">
        <v>514</v>
      </c>
      <c r="L19" s="2" t="s">
        <v>514</v>
      </c>
      <c r="M19" s="2" t="s">
        <v>514</v>
      </c>
      <c r="N19" s="2" t="s">
        <v>514</v>
      </c>
      <c r="O19" s="2" t="s">
        <v>514</v>
      </c>
      <c r="P19" s="2" t="s">
        <v>514</v>
      </c>
      <c r="Q19" s="2" t="s">
        <v>514</v>
      </c>
      <c r="R19" s="2" t="s">
        <v>514</v>
      </c>
      <c r="S19" s="2" t="s">
        <v>514</v>
      </c>
      <c r="T19" s="2" t="s">
        <v>514</v>
      </c>
      <c r="U19" s="2" t="s">
        <v>514</v>
      </c>
      <c r="V19" s="2" t="s">
        <v>514</v>
      </c>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5">
        <v>46266</v>
      </c>
      <c r="H20" s="5">
        <v>46266</v>
      </c>
      <c r="I20" s="5">
        <v>46266</v>
      </c>
      <c r="J20" s="5">
        <v>46266</v>
      </c>
      <c r="K20" s="5">
        <v>46266</v>
      </c>
      <c r="L20" s="5">
        <v>46266</v>
      </c>
      <c r="M20" s="5">
        <v>46266</v>
      </c>
      <c r="N20" s="5">
        <v>46266</v>
      </c>
      <c r="O20" s="5">
        <v>46266</v>
      </c>
      <c r="P20" s="5">
        <v>46266</v>
      </c>
      <c r="Q20" s="5">
        <v>46266</v>
      </c>
      <c r="R20" s="5">
        <v>46266</v>
      </c>
      <c r="S20" s="5">
        <v>46266</v>
      </c>
      <c r="T20" s="5">
        <v>46266</v>
      </c>
      <c r="U20" s="5">
        <v>46266</v>
      </c>
      <c r="V20" s="5">
        <v>46266</v>
      </c>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4" t="s">
        <v>110</v>
      </c>
      <c r="H21" s="234"/>
      <c r="I21" s="234"/>
      <c r="J21" s="234"/>
      <c r="K21" s="234"/>
      <c r="L21" s="234"/>
      <c r="M21" s="234"/>
      <c r="N21" s="234"/>
      <c r="O21" s="234"/>
      <c r="P21" s="234"/>
      <c r="Q21" s="234"/>
      <c r="R21" s="234"/>
      <c r="S21" s="234"/>
      <c r="T21" s="234"/>
      <c r="U21" s="234"/>
      <c r="V21" s="234"/>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232"/>
      <c r="I22" s="232"/>
      <c r="J22" s="232"/>
      <c r="K22" s="232"/>
      <c r="L22" s="232"/>
      <c r="M22" s="232"/>
      <c r="N22" s="232"/>
      <c r="O22" s="232"/>
      <c r="P22" s="232"/>
      <c r="Q22" s="232"/>
      <c r="R22" s="232"/>
      <c r="S22" s="232"/>
      <c r="T22" s="232"/>
      <c r="U22" s="232"/>
      <c r="V22" s="232"/>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232"/>
      <c r="I23" s="232"/>
      <c r="J23" s="232"/>
      <c r="K23" s="232"/>
      <c r="L23" s="232"/>
      <c r="M23" s="232"/>
      <c r="N23" s="232"/>
      <c r="O23" s="232"/>
      <c r="P23" s="232"/>
      <c r="Q23" s="232"/>
      <c r="R23" s="232"/>
      <c r="S23" s="232"/>
      <c r="T23" s="232"/>
      <c r="U23" s="232"/>
      <c r="V23" s="232"/>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C24" s="108"/>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107</v>
      </c>
      <c r="C52" s="108"/>
      <c r="D52" s="108"/>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C67" s="108"/>
      <c r="D67" s="108"/>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172"/>
      <c r="B76" s="173"/>
      <c r="C76" s="174"/>
      <c r="D76" s="174"/>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A10:A27 D11 B12:D24 E18:G23 W18:CZ23 E24:CZ25 A28:CZ74">
    <cfRule type="expression" dxfId="74" priority="18">
      <formula>$D$6="Yes, the plan complies based on all analyses"</formula>
    </cfRule>
  </conditionalFormatting>
  <conditionalFormatting sqref="B10:D10">
    <cfRule type="expression" dxfId="73" priority="19">
      <formula>$D$6="Yes, the plan complies based on all analyses"</formula>
    </cfRule>
  </conditionalFormatting>
  <conditionalFormatting sqref="B26:CZ27">
    <cfRule type="expression" dxfId="72" priority="17">
      <formula>$D$6="Yes, the plan complies based on all analyses"</formula>
    </cfRule>
  </conditionalFormatting>
  <conditionalFormatting sqref="E10:CZ17">
    <cfRule type="expression" dxfId="71" priority="1">
      <formula>$D$6="Yes, the plan complies based on all analyses"</formula>
    </cfRule>
  </conditionalFormatting>
  <conditionalFormatting sqref="H19:V23">
    <cfRule type="expression" dxfId="70" priority="2">
      <formula>$D$6="Yes, the plan complies based on all analyses"</formula>
    </cfRule>
  </conditionalFormatting>
  <dataValidations count="2">
    <dataValidation allowBlank="1" sqref="E31:CZ36" xr:uid="{7A397F09-FA34-40D1-A6D7-1FC94D232528}"/>
    <dataValidation allowBlank="1" prompt="To enter free text, select cell and type - do not click into cell" sqref="E38:CZ43 E45:CZ50 E69:CZ74 E61:CZ66 E54:CZ59" xr:uid="{88DDE31F-D943-43B7-AC27-E4DB5080B8C8}"/>
  </dataValidations>
  <hyperlinks>
    <hyperlink ref="B15" location="SectionE_AnalysisMethods" display="Return to the Analysis Methods section in the &quot;State and program information&quot; tab to change whether a method is used." xr:uid="{C18F2E24-98E1-46AB-A0EB-3B930C7F1E53}"/>
    <hyperlink ref="A9" location="'III_Plan comp 438.206 All plans'!A1" display="Click to go to section B: Assurance of plan compliance for 42 C.F.R. § 438.206" xr:uid="{B19216A7-F8AF-4FD4-A7E8-BC241605284A}"/>
    <hyperlink ref="A27" location="SectionE_AnalysisMethods" display="Click to return to the Analysis Methods section in the &quot;State and Program Information&quot; tab to change whether a method is used." xr:uid="{AD7B5FB2-11B0-43BE-B0D5-921206C0DD8A}"/>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F0BAF-6C19-44B0-876D-8B543E2A5FED}">
  <sheetPr>
    <tabColor theme="2"/>
  </sheetPr>
  <dimension ref="A1:DA109"/>
  <sheetViews>
    <sheetView zoomScale="80" zoomScaleNormal="80" workbookViewId="0"/>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05" width="0" style="109" hidden="1" customWidth="1"/>
    <col min="106" max="16384" width="7.21875" style="109" hidden="1"/>
  </cols>
  <sheetData>
    <row r="1" spans="1:104" ht="15" x14ac:dyDescent="0.2">
      <c r="A1" s="28"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30" x14ac:dyDescent="0.25">
      <c r="A5" s="66" t="s">
        <v>4</v>
      </c>
      <c r="B5" s="67" t="s">
        <v>5</v>
      </c>
      <c r="C5" s="67" t="s">
        <v>6</v>
      </c>
      <c r="D5" s="218" t="s">
        <v>489</v>
      </c>
      <c r="E5" s="164" t="s">
        <v>533</v>
      </c>
    </row>
    <row r="6" spans="1:104" ht="57" x14ac:dyDescent="0.2">
      <c r="A6" s="44" t="s">
        <v>316</v>
      </c>
      <c r="B6" s="165" t="s">
        <v>317</v>
      </c>
      <c r="C6" s="46" t="s">
        <v>318</v>
      </c>
      <c r="D6" s="8" t="s">
        <v>420</v>
      </c>
      <c r="E6" s="35" t="s">
        <v>534</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#1:"&amp;CHAR(10)&amp;CHAR(10)&amp;IF('[2]II_Program-level standards'!E7="","",'[2]II_Program-level standards'!E7&amp;"; "&amp;CHAR(10)&amp;'[2]II_Program-level standards'!E9&amp;"; "&amp;CHAR(10)&amp;'[2]II_Program-level standards'!E14&amp;"; "&amp;CHAR(10)&amp;'[2]II_Program-level standards'!E15)</f>
        <v>Standard #1:
Specialist; 
Provider to enrollee ratios; 
Adult and Pediatric; 
Statewide</v>
      </c>
      <c r="F12" s="169" t="str">
        <f>"Standard #2:"&amp;CHAR(10)&amp;CHAR(10)&amp;IF('[2]II_Program-level standards'!F7="","",'[2]II_Program-level standards'!F7&amp;"; "&amp;CHAR(10)&amp;'[2]II_Program-level standards'!F9&amp;"; "&amp;CHAR(10)&amp;'[2]II_Program-level standards'!F14&amp;"; "&amp;CHAR(10)&amp;'[2]II_Program-level standards'!F15)</f>
        <v>Standard #2:
Primary care; 
Provider to enrollee ratios; 
Adult and Pediatric; 
Statewide</v>
      </c>
      <c r="G12" s="169" t="str">
        <f>"Standard #3:"&amp;CHAR(10)&amp;CHAR(10)&amp;IF('[2]II_Program-level standards'!G7="","",'[2]II_Program-level standards'!G7&amp;"; "&amp;CHAR(10)&amp;'[2]II_Program-level standards'!G9&amp;"; "&amp;CHAR(10)&amp;'[2]II_Program-level standards'!G14&amp;"; "&amp;CHAR(10)&amp;'[2]II_Program-level standards'!G15)</f>
        <v>Standard #3:
Mental health; 
Provider to enrollee ratios; 
Adult and Pediatric; 
Statewide</v>
      </c>
      <c r="H12" s="169" t="str">
        <f>"Standard #4:"&amp;CHAR(10)&amp;CHAR(10)&amp;IF('[2]II_Program-level standards'!H7="","",'[2]II_Program-level standards'!H7&amp;"; "&amp;CHAR(10)&amp;'[2]II_Program-level standards'!H9&amp;"; "&amp;CHAR(10)&amp;'[2]II_Program-level standards'!H14&amp;"; "&amp;CHAR(10)&amp;'[2]II_Program-level standards'!H15)</f>
        <v>Standard #4:
Primary care; 
Maximum time or distance (e.g. 1 provider within 30 min or 30 miles); 
Adult and Pediatric; 
Statewide</v>
      </c>
      <c r="I12" s="169" t="str">
        <f>"Standard #5:"&amp;CHAR(10)&amp;CHAR(10)&amp;IF('[2]II_Program-level standards'!I7="","",'[2]II_Program-level standards'!I7&amp;"; "&amp;CHAR(10)&amp;'[2]II_Program-level standards'!I9&amp;"; "&amp;CHAR(10)&amp;'[2]II_Program-level standards'!I14&amp;"; "&amp;CHAR(10)&amp;'[2]II_Program-level standards'!I15)</f>
        <v>Standard #5:
Specialist; 
Maximum time or distance (e.g. 1 provider within 30 min or 30 miles); 
Adult and Pediatric; 
Rural</v>
      </c>
      <c r="J12" s="169" t="str">
        <f>"Standard #6:"&amp;CHAR(10)&amp;CHAR(10)&amp;IF('[2]II_Program-level standards'!J7="","",'[2]II_Program-level standards'!J7&amp;"; "&amp;CHAR(10)&amp;'[2]II_Program-level standards'!J9&amp;"; "&amp;CHAR(10)&amp;'[2]II_Program-level standards'!J14&amp;"; "&amp;CHAR(10)&amp;'[2]II_Program-level standards'!J15)</f>
        <v>Standard #6:
Specialist; 
Maximum time or distance (e.g. 1 provider within 30 min or 30 miles); 
Adult and Pediatric; 
Small counties</v>
      </c>
      <c r="K12" s="169" t="str">
        <f>"Standard #7:"&amp;CHAR(10)&amp;CHAR(10)&amp;IF('[2]II_Program-level standards'!K7="","",'[2]II_Program-level standards'!K7&amp;"; "&amp;CHAR(10)&amp;'[2]II_Program-level standards'!K9&amp;"; "&amp;CHAR(10)&amp;'[2]II_Program-level standards'!K14&amp;"; "&amp;CHAR(10)&amp;'[2]II_Program-level standards'!K15)</f>
        <v>Standard #7:
Specialist; 
Maximum time or distance (e.g. 1 provider within 30 min or 30 miles); 
Adult and Pediatric; 
Medium counties</v>
      </c>
      <c r="L12" s="169" t="str">
        <f>"Standard #8:"&amp;CHAR(10)&amp;CHAR(10)&amp;IF('[2]II_Program-level standards'!L7="","",'[2]II_Program-level standards'!L7&amp;"; "&amp;CHAR(10)&amp;'[2]II_Program-level standards'!L9&amp;"; "&amp;CHAR(10)&amp;'[2]II_Program-level standards'!L14&amp;"; "&amp;CHAR(10)&amp;'[2]II_Program-level standards'!L15)</f>
        <v>Standard #8:
Specialist; 
Maximum time or distance (e.g. 1 provider within 30 min or 30 miles); 
Adult and Pediatric; 
Dense counties</v>
      </c>
      <c r="M12" s="169" t="str">
        <f>"Standard #9:"&amp;CHAR(10)&amp;CHAR(10)&amp;IF('[2]II_Program-level standards'!M7="","",'[2]II_Program-level standards'!M7&amp;"; "&amp;CHAR(10)&amp;'[2]II_Program-level standards'!M9&amp;"; "&amp;CHAR(10)&amp;'[2]II_Program-level standards'!M14&amp;"; "&amp;CHAR(10)&amp;'[2]II_Program-level standards'!M15)</f>
        <v>Standard #9:
OB/GYN; 
Maximum time or distance (e.g. 1 provider within 30 min or 30 miles); 
Adult and Pediatric; 
Statewide</v>
      </c>
      <c r="N12" s="169" t="str">
        <f>"Standard #10:"&amp;CHAR(10)&amp;CHAR(10)&amp;IF('[2]II_Program-level standards'!N7="","",'[2]II_Program-level standards'!N7&amp;"; "&amp;CHAR(10)&amp;'[2]II_Program-level standards'!N9&amp;"; "&amp;CHAR(10)&amp;'[2]II_Program-level standards'!N14&amp;"; "&amp;CHAR(10)&amp;'[2]II_Program-level standards'!N15)</f>
        <v>Standard #10:
OB/GYN; 
Maximum time or distance (e.g. 1 provider within 30 min or 30 miles); 
Adult and Pediatric; 
Rural</v>
      </c>
      <c r="O12" s="169" t="str">
        <f>"Standard #11:"&amp;CHAR(10)&amp;CHAR(10)&amp;IF('[2]II_Program-level standards'!O7="","",'[2]II_Program-level standards'!O7&amp;"; "&amp;CHAR(10)&amp;'[2]II_Program-level standards'!O9&amp;"; "&amp;CHAR(10)&amp;'[2]II_Program-level standards'!O14&amp;"; "&amp;CHAR(10)&amp;'[2]II_Program-level standards'!O15)</f>
        <v>Standard #11:
OB/GYN; 
Maximum time or distance (e.g. 1 provider within 30 min or 30 miles); 
Adult and Pediatric; 
Small counties</v>
      </c>
      <c r="P12" s="169" t="str">
        <f>"Standard #12:"&amp;CHAR(10)&amp;CHAR(10)&amp;IF('[2]II_Program-level standards'!P7="","",'[2]II_Program-level standards'!P7&amp;"; "&amp;CHAR(10)&amp;'[2]II_Program-level standards'!P9&amp;"; "&amp;CHAR(10)&amp;'[2]II_Program-level standards'!P14&amp;"; "&amp;CHAR(10)&amp;'[2]II_Program-level standards'!P15)</f>
        <v>Standard #12:
OB/GYN; 
Maximum time or distance (e.g. 1 provider within 30 min or 30 miles); 
Adult and Pediatric; 
Medium counties</v>
      </c>
      <c r="Q12" s="169" t="str">
        <f>"Standard #13:"&amp;CHAR(10)&amp;CHAR(10)&amp;IF('[2]II_Program-level standards'!Q7="","",'[2]II_Program-level standards'!Q7&amp;"; "&amp;CHAR(10)&amp;'[2]II_Program-level standards'!Q9&amp;"; "&amp;CHAR(10)&amp;'[2]II_Program-level standards'!Q14&amp;"; "&amp;CHAR(10)&amp;'[2]II_Program-level standards'!Q15)</f>
        <v>Standard #13:
OB/GYN; 
Maximum time or distance (e.g. 1 provider within 30 min or 30 miles); 
Adult and Pediatric; 
Dense counties</v>
      </c>
      <c r="R12" s="169" t="str">
        <f>"Standard #14:"&amp;CHAR(10)&amp;CHAR(10)&amp;IF('[2]II_Program-level standards'!R7="","",'[2]II_Program-level standards'!R7&amp;"; "&amp;CHAR(10)&amp;'[2]II_Program-level standards'!R9&amp;"; "&amp;CHAR(10)&amp;'[2]II_Program-level standards'!R14&amp;"; "&amp;CHAR(10)&amp;'[2]II_Program-level standards'!R15)</f>
        <v>Standard #14:
Hospital; 
Maximum time or distance (e.g. 1 provider within 30 min or 30 miles); 
Adult and Pediatric; 
Statewide</v>
      </c>
      <c r="S12" s="169" t="str">
        <f>"Standard #15:"&amp;CHAR(10)&amp;CHAR(10)&amp;IF('[2]II_Program-level standards'!S7="","",'[2]II_Program-level standards'!S7&amp;"; "&amp;CHAR(10)&amp;'[2]II_Program-level standards'!S9&amp;"; "&amp;CHAR(10)&amp;'[2]II_Program-level standards'!S14&amp;"; "&amp;CHAR(10)&amp;'[2]II_Program-level standards'!S15)</f>
        <v>Standard #15:
Mental health; 
Maximum time or distance (e.g. 1 provider within 30 min or 30 miles); 
Adult and Pediatric; 
Rural</v>
      </c>
      <c r="T12" s="169" t="str">
        <f>"Standard #16:"&amp;CHAR(10)&amp;CHAR(10)&amp;IF('[2]II_Program-level standards'!T7="","",'[2]II_Program-level standards'!T7&amp;"; "&amp;CHAR(10)&amp;'[2]II_Program-level standards'!T9&amp;"; "&amp;CHAR(10)&amp;'[2]II_Program-level standards'!T14&amp;"; "&amp;CHAR(10)&amp;'[2]II_Program-level standards'!T15)</f>
        <v>Standard #16:
Mental health; 
Maximum time or distance (e.g. 1 provider within 30 min or 30 miles); 
Adult and Pediatric; 
Small counties</v>
      </c>
      <c r="U12" s="169" t="str">
        <f>"Standard #17:"&amp;CHAR(10)&amp;CHAR(10)&amp;IF('[2]II_Program-level standards'!U7="","",'[2]II_Program-level standards'!U7&amp;"; "&amp;CHAR(10)&amp;'[2]II_Program-level standards'!U9&amp;"; "&amp;CHAR(10)&amp;'[2]II_Program-level standards'!U14&amp;"; "&amp;CHAR(10)&amp;'[2]II_Program-level standards'!U15)</f>
        <v>Standard #17:
Mental health; 
Maximum time or distance (e.g. 1 provider within 30 min or 30 miles); 
Adult and Pediatric; 
Medium counties</v>
      </c>
      <c r="V12" s="169" t="str">
        <f>"Standard #18:"&amp;CHAR(10)&amp;CHAR(10)&amp;IF('[2]II_Program-level standards'!V7="","",'[2]II_Program-level standards'!V7&amp;"; "&amp;CHAR(10)&amp;'[2]II_Program-level standards'!V9&amp;"; "&amp;CHAR(10)&amp;'[2]II_Program-level standards'!V14&amp;"; "&amp;CHAR(10)&amp;'[2]II_Program-level standards'!V15)</f>
        <v>Standard #18:
Mental health; 
Maximum time or distance (e.g. 1 provider within 30 min or 30 miles); 
Adult and Pediatric; 
Dense counties</v>
      </c>
      <c r="W12" s="169" t="str">
        <f>"Standard #19:"&amp;CHAR(10)&amp;CHAR(10)&amp;IF('[2]II_Program-level standards'!W7="","",'[2]II_Program-level standards'!W7&amp;"; "&amp;CHAR(10)&amp;'[2]II_Program-level standards'!W9&amp;"; "&amp;CHAR(10)&amp;'[2]II_Program-level standards'!W14&amp;"; "&amp;CHAR(10)&amp;'[2]II_Program-level standards'!W15)</f>
        <v>Standard #19:
Specialist; 
Minimum Mandatory Provider Type; 
Adult and pediatric; 
Statewide</v>
      </c>
      <c r="X12" s="169" t="str">
        <f>"Standard #20:"&amp;CHAR(10)&amp;CHAR(10)&amp;IF('[2]II_Program-level standards'!X7="","",'[2]II_Program-level standards'!X7&amp;"; "&amp;CHAR(10)&amp;'[2]II_Program-level standards'!X9&amp;"; "&amp;CHAR(10)&amp;'[2]II_Program-level standards'!X14&amp;"; "&amp;CHAR(10)&amp;'[2]II_Program-level standards'!X15)</f>
        <v>Standard #20:
Specialist; 
Minimum Mandatory Provider Type; 
Adult and pediatric; 
Statewide</v>
      </c>
      <c r="Y12" s="169" t="str">
        <f>"Standard #21:"&amp;CHAR(10)&amp;CHAR(10)&amp;IF('[2]II_Program-level standards'!Y7="","",'[2]II_Program-level standards'!Y7&amp;"; "&amp;CHAR(10)&amp;'[2]II_Program-level standards'!Y9&amp;"; "&amp;CHAR(10)&amp;'[2]II_Program-level standards'!Y14&amp;"; "&amp;CHAR(10)&amp;'[2]II_Program-level standards'!Y15)</f>
        <v>Standard #21:
Primary care; 
Appointment wait time; 
Adult and Pediatric; 
Statewide</v>
      </c>
      <c r="Z12" s="169" t="str">
        <f>"Standard #22:"&amp;CHAR(10)&amp;CHAR(10)&amp;IF('[2]II_Program-level standards'!Z7="","",'[2]II_Program-level standards'!Z7&amp;"; "&amp;CHAR(10)&amp;'[2]II_Program-level standards'!Z9&amp;"; "&amp;CHAR(10)&amp;'[2]II_Program-level standards'!Z14&amp;"; "&amp;CHAR(10)&amp;'[2]II_Program-level standards'!Z15)</f>
        <v>Standard #22:
Specialist; 
Appointment wait time; 
All applicable populations; 
Statewide</v>
      </c>
      <c r="AA12" s="169" t="str">
        <f>"Standard #23:"&amp;CHAR(10)&amp;CHAR(10)&amp;IF('[2]II_Program-level standards'!AA7="","",'[2]II_Program-level standards'!AA7&amp;"; "&amp;CHAR(10)&amp;'[2]II_Program-level standards'!AA9&amp;"; "&amp;CHAR(10)&amp;'[2]II_Program-level standards'!AA14&amp;"; "&amp;CHAR(10)&amp;'[2]II_Program-level standards'!AA15)</f>
        <v>Standard #23:
OB/GYN; 
Appointment wait time; 
All applicable populations; 
Statewide</v>
      </c>
      <c r="AB12" s="169" t="str">
        <f>"Standard #24:"&amp;CHAR(10)&amp;CHAR(10)&amp;IF('[2]II_Program-level standards'!AB7="","",'[2]II_Program-level standards'!AB7&amp;"; "&amp;CHAR(10)&amp;'[2]II_Program-level standards'!AB9&amp;"; "&amp;CHAR(10)&amp;'[2]II_Program-level standards'!AB14&amp;"; "&amp;CHAR(10)&amp;'[2]II_Program-level standards'!AB15)</f>
        <v>Standard #24:
OB/GYN; 
Appointment wait time; 
All applicable populations; 
Statewide</v>
      </c>
      <c r="AC12" s="169" t="str">
        <f>"Standard #25:"&amp;CHAR(10)&amp;CHAR(10)&amp;IF('[2]II_Program-level standards'!AC7="","",'[2]II_Program-level standards'!AC7&amp;"; "&amp;CHAR(10)&amp;'[2]II_Program-level standards'!AC9&amp;"; "&amp;CHAR(10)&amp;'[2]II_Program-level standards'!AC14&amp;"; "&amp;CHAR(10)&amp;'[2]II_Program-level standards'!AC15)</f>
        <v>Standard #25:
Mental health; 
Appointment wait time; 
Adult and pediatric; 
Statewide</v>
      </c>
      <c r="AD12" s="169" t="str">
        <f>"Standard #26:"&amp;CHAR(10)&amp;CHAR(10)&amp;IF('[2]II_Program-level standards'!AD7="","",'[2]II_Program-level standards'!AD7&amp;"; "&amp;CHAR(10)&amp;'[2]II_Program-level standards'!AD9&amp;"; "&amp;CHAR(10)&amp;'[2]II_Program-level standards'!AD14&amp;"; "&amp;CHAR(10)&amp;'[2]II_Program-level standards'!AD15)</f>
        <v xml:space="preserve">Standard #26:
</v>
      </c>
      <c r="AE12" s="169" t="str">
        <f>"Standard #27:"&amp;CHAR(10)&amp;CHAR(10)&amp;IF('[2]II_Program-level standards'!AE7="","",'[2]II_Program-level standards'!AE7&amp;"; "&amp;CHAR(10)&amp;'[2]II_Program-level standards'!AE9&amp;"; "&amp;CHAR(10)&amp;'[2]II_Program-level standards'!AE14&amp;"; "&amp;CHAR(10)&amp;'[2]II_Program-level standards'!AE15)</f>
        <v>Standard #27:
LTSS; 
Appointment wait time; 
Adult and pediatric; 
Rural</v>
      </c>
      <c r="AF12" s="169" t="str">
        <f>"Standard #28:"&amp;CHAR(10)&amp;CHAR(10)&amp;IF('[2]II_Program-level standards'!AF7="","",'[2]II_Program-level standards'!AF7&amp;"; "&amp;CHAR(10)&amp;'[2]II_Program-level standards'!AF9&amp;"; "&amp;CHAR(10)&amp;'[2]II_Program-level standards'!AF14&amp;"; "&amp;CHAR(10)&amp;'[2]II_Program-level standards'!AF15)</f>
        <v>Standard #28:
LTSS; 
Appointment wait time; 
Adult and pediatric; 
Small counties</v>
      </c>
      <c r="AG12" s="169" t="str">
        <f>"Standard #29:"&amp;CHAR(10)&amp;CHAR(10)&amp;IF('[2]II_Program-level standards'!AG7="","",'[2]II_Program-level standards'!AG7&amp;"; "&amp;CHAR(10)&amp;'[2]II_Program-level standards'!AG9&amp;"; "&amp;CHAR(10)&amp;'[2]II_Program-level standards'!AG14&amp;"; "&amp;CHAR(10)&amp;'[2]II_Program-level standards'!AG15)</f>
        <v>Standard #29:
LTSS; 
Appointment wait time; 
Adult and pediatric; 
Medium counties</v>
      </c>
      <c r="AH12" s="169" t="str">
        <f>"Standard #30:"&amp;CHAR(10)&amp;CHAR(10)&amp;IF('[2]II_Program-level standards'!AH7="","",'[2]II_Program-level standards'!AH7&amp;"; "&amp;CHAR(10)&amp;'[2]II_Program-level standards'!AH9&amp;"; "&amp;CHAR(10)&amp;'[2]II_Program-level standards'!AH14&amp;"; "&amp;CHAR(10)&amp;'[2]II_Program-level standards'!AH15)</f>
        <v>Standard #30:
LTSS; 
Appointment wait time; 
Adult and pediatric; 
Dense counties</v>
      </c>
      <c r="AI12" s="169" t="str">
        <f>"Standard #31:"&amp;CHAR(10)&amp;CHAR(10)&amp;IF('[2]II_Program-level standards'!AI7="","",'[2]II_Program-level standards'!AI7&amp;"; "&amp;CHAR(10)&amp;'[2]II_Program-level standards'!AI9&amp;"; "&amp;CHAR(10)&amp;'[2]II_Program-level standards'!AI14&amp;"; "&amp;CHAR(10)&amp;'[2]II_Program-level standards'!AI15)</f>
        <v>Standard #31:
LTSS; 
Appointment wait time; 
Adult and pediatric; 
Rural</v>
      </c>
      <c r="AJ12" s="169" t="str">
        <f>"Standard #32:"&amp;CHAR(10)&amp;CHAR(10)&amp;IF('[2]II_Program-level standards'!AJ7="","",'[2]II_Program-level standards'!AJ7&amp;"; "&amp;CHAR(10)&amp;'[2]II_Program-level standards'!AJ9&amp;"; "&amp;CHAR(10)&amp;'[2]II_Program-level standards'!AJ14&amp;"; "&amp;CHAR(10)&amp;'[2]II_Program-level standards'!AJ15)</f>
        <v>Standard #32:
LTSS; 
Appointment wait time; 
Adult and pediatric; 
Small counties</v>
      </c>
      <c r="AK12" s="169" t="str">
        <f>"Standard #33:"&amp;CHAR(10)&amp;CHAR(10)&amp;IF('[2]II_Program-level standards'!AK7="","",'[2]II_Program-level standards'!AK7&amp;"; "&amp;CHAR(10)&amp;'[2]II_Program-level standards'!AK9&amp;"; "&amp;CHAR(10)&amp;'[2]II_Program-level standards'!AK14&amp;"; "&amp;CHAR(10)&amp;'[2]II_Program-level standards'!AK15)</f>
        <v>Standard #33:
LTSS; 
Appointment wait time; 
Adult and pediatric; 
Medium counties</v>
      </c>
      <c r="AL12" s="169" t="str">
        <f>"Standard #34:"&amp;CHAR(10)&amp;CHAR(10)&amp;IF('[2]II_Program-level standards'!AL7="","",'[2]II_Program-level standards'!AL7&amp;"; "&amp;CHAR(10)&amp;'[2]II_Program-level standards'!AL9&amp;"; "&amp;CHAR(10)&amp;'[2]II_Program-level standards'!AL14&amp;"; "&amp;CHAR(10)&amp;'[2]II_Program-level standards'!AL15)</f>
        <v>Standard #34:
LTSS; 
Appointment wait time; 
Adult and pediatric; 
Dense counties</v>
      </c>
      <c r="AM12" s="169" t="str">
        <f>"Standard #35:"&amp;CHAR(10)&amp;CHAR(10)&amp;IF('[2]II_Program-level standards'!AM7="","",'[2]II_Program-level standards'!AM7&amp;"; "&amp;CHAR(10)&amp;'[2]II_Program-level standards'!AM9&amp;"; "&amp;CHAR(10)&amp;'[2]II_Program-level standards'!AM14&amp;"; "&amp;CHAR(10)&amp;'[2]II_Program-level standards'!AM15)</f>
        <v>Standard #35:
LTSS; 
Appointment wait time; 
Adult and pediatric; 
Statewide</v>
      </c>
      <c r="AN12" s="169" t="str">
        <f>"Standard #36:"&amp;CHAR(10)&amp;CHAR(10)&amp;IF('[2]II_Program-level standards'!AN7="","",'[2]II_Program-level standards'!AN7&amp;"; "&amp;CHAR(10)&amp;'[2]II_Program-level standards'!AN9&amp;"; "&amp;CHAR(10)&amp;'[2]II_Program-level standards'!AN14&amp;"; "&amp;CHAR(10)&amp;'[2]II_Program-level standards'!AN15)</f>
        <v>Standard #36:
Primary care; 
Appointment wait time; 
Adult and pediatric; 
Statewide</v>
      </c>
      <c r="AO12" s="169" t="str">
        <f>"Standard #37:"&amp;CHAR(10)&amp;CHAR(10)&amp;IF('[2]II_Program-level standards'!AO7="","",'[2]II_Program-level standards'!AO7&amp;"; "&amp;CHAR(10)&amp;'[2]II_Program-level standards'!AO9&amp;"; "&amp;CHAR(10)&amp;'[2]II_Program-level standards'!AO14&amp;"; "&amp;CHAR(10)&amp;'[2]II_Program-level standards'!AO15)</f>
        <v>Standard #37:
Specialist; 
Appointment wait time; 
Adult and pediatric; 
Statewide</v>
      </c>
      <c r="AP12" s="169" t="str">
        <f>"Standard #38:"&amp;CHAR(10)&amp;CHAR(10)&amp;IF('[2]II_Program-level standards'!AP7="","",'[2]II_Program-level standards'!AP7&amp;"; "&amp;CHAR(10)&amp;'[2]II_Program-level standards'!AP9&amp;"; "&amp;CHAR(10)&amp;'[2]II_Program-level standards'!AP14&amp;"; "&amp;CHAR(10)&amp;'[2]II_Program-level standards'!AP15)</f>
        <v>Standard #38:
Primary care; 
Appointment wait time; 
Adult and pediatric; 
Statewide</v>
      </c>
      <c r="AQ12" s="169" t="str">
        <f>"Standard #39:"&amp;CHAR(10)&amp;CHAR(10)&amp;IF('[2]II_Program-level standards'!AQ7="","",'[2]II_Program-level standards'!AQ7&amp;"; "&amp;CHAR(10)&amp;'[2]II_Program-level standards'!AQ9&amp;"; "&amp;CHAR(10)&amp;'[2]II_Program-level standards'!AQ14&amp;"; "&amp;CHAR(10)&amp;'[2]II_Program-level standards'!AQ15)</f>
        <v>Standard #39:
Specialist; 
Appointment wait time; 
Adult and pediatric; 
Statewide</v>
      </c>
      <c r="AR12" s="169" t="str">
        <f>"Standard #40:"&amp;CHAR(10)&amp;CHAR(10)&amp;IF('[2]II_Program-level standards'!AR7="","",'[2]II_Program-level standards'!AR7&amp;"; "&amp;CHAR(10)&amp;'[2]II_Program-level standards'!AR9&amp;"; "&amp;CHAR(10)&amp;'[2]II_Program-level standards'!AR14&amp;"; "&amp;CHAR(10)&amp;'[2]II_Program-level standards'!AR15)</f>
        <v>Standard #40:
Mental health; 
Appointment wait time; 
Adult and pediatric; 
Statewide</v>
      </c>
      <c r="AS12" s="169" t="str">
        <f>"Standard #41:"&amp;CHAR(10)&amp;CHAR(10)&amp;IF('[2]II_Program-level standards'!AS7="","",'[2]II_Program-level standards'!AS7&amp;"; "&amp;CHAR(10)&amp;'[2]II_Program-level standards'!AS9&amp;"; "&amp;CHAR(10)&amp;'[2]II_Program-level standards'!AS14&amp;"; "&amp;CHAR(10)&amp;'[2]II_Program-level standards'!AS15)</f>
        <v>Standard #41:
Mental health; 
Appointment wait time; 
Adult and pediatric; 
Statewide</v>
      </c>
      <c r="AT12" s="169" t="str">
        <f>"Standard #42:"&amp;CHAR(10)&amp;CHAR(10)&amp;IF('[2]II_Program-level standards'!AT7="","",'[2]II_Program-level standards'!AT7&amp;"; "&amp;CHAR(10)&amp;'[2]II_Program-level standards'!AT9&amp;"; "&amp;CHAR(10)&amp;'[2]II_Program-level standards'!AT14&amp;"; "&amp;CHAR(10)&amp;'[2]II_Program-level standards'!AT15)</f>
        <v xml:space="preserve">Standard #42:
</v>
      </c>
      <c r="AU12" s="169" t="str">
        <f>"Standard #43:"&amp;CHAR(10)&amp;CHAR(10)&amp;IF('[2]II_Program-level standards'!AU7="","",'[2]II_Program-level standards'!AU7&amp;"; "&amp;CHAR(10)&amp;'[2]II_Program-level standards'!AU9&amp;"; "&amp;CHAR(10)&amp;'[2]II_Program-level standards'!AU14&amp;"; "&amp;CHAR(10)&amp;'[2]II_Program-level standards'!AU15)</f>
        <v xml:space="preserve">Standard #43:
</v>
      </c>
      <c r="AV12" s="169" t="str">
        <f>"Standard #44:"&amp;CHAR(10)&amp;CHAR(10)&amp;IF('[2]II_Program-level standards'!AV7="","",'[2]II_Program-level standards'!AV7&amp;"; "&amp;CHAR(10)&amp;'[2]II_Program-level standards'!AV9&amp;"; "&amp;CHAR(10)&amp;'[2]II_Program-level standards'!AV14&amp;"; "&amp;CHAR(10)&amp;'[2]II_Program-level standards'!AV15)</f>
        <v xml:space="preserve">Standard #44:
</v>
      </c>
      <c r="AW12" s="169" t="str">
        <f>"Standard #45:"&amp;CHAR(10)&amp;CHAR(10)&amp;IF('[2]II_Program-level standards'!AW7="","",'[2]II_Program-level standards'!AW7&amp;"; "&amp;CHAR(10)&amp;'[2]II_Program-level standards'!AW9&amp;"; "&amp;CHAR(10)&amp;'[2]II_Program-level standards'!AW14&amp;"; "&amp;CHAR(10)&amp;'[2]II_Program-level standards'!AW15)</f>
        <v xml:space="preserve">Standard #45:
</v>
      </c>
      <c r="AX12" s="169" t="str">
        <f>"Standard #46:"&amp;CHAR(10)&amp;CHAR(10)&amp;IF('[2]II_Program-level standards'!AX7="","",'[2]II_Program-level standards'!AX7&amp;"; "&amp;CHAR(10)&amp;'[2]II_Program-level standards'!AX9&amp;"; "&amp;CHAR(10)&amp;'[2]II_Program-level standards'!AX14&amp;"; "&amp;CHAR(10)&amp;'[2]II_Program-level standards'!AX15)</f>
        <v xml:space="preserve">Standard #46:
</v>
      </c>
      <c r="AY12" s="169" t="str">
        <f>"Standard #47:"&amp;CHAR(10)&amp;CHAR(10)&amp;IF('[2]II_Program-level standards'!AY7="","",'[2]II_Program-level standards'!AY7&amp;"; "&amp;CHAR(10)&amp;'[2]II_Program-level standards'!AY9&amp;"; "&amp;CHAR(10)&amp;'[2]II_Program-level standards'!AY14&amp;"; "&amp;CHAR(10)&amp;'[2]II_Program-level standards'!AY15)</f>
        <v xml:space="preserve">Standard #47:
</v>
      </c>
      <c r="AZ12" s="169" t="str">
        <f>"Standard #48:"&amp;CHAR(10)&amp;CHAR(10)&amp;IF('[2]II_Program-level standards'!AZ7="","",'[2]II_Program-level standards'!AZ7&amp;"; "&amp;CHAR(10)&amp;'[2]II_Program-level standards'!AZ9&amp;"; "&amp;CHAR(10)&amp;'[2]II_Program-level standards'!AZ14&amp;"; "&amp;CHAR(10)&amp;'[2]II_Program-level standards'!AZ15)</f>
        <v xml:space="preserve">Standard #48:
</v>
      </c>
      <c r="BA12" s="169" t="str">
        <f>"Standard #49:"&amp;CHAR(10)&amp;CHAR(10)&amp;IF('[2]II_Program-level standards'!BA7="","",'[2]II_Program-level standards'!BA7&amp;"; "&amp;CHAR(10)&amp;'[2]II_Program-level standards'!BA9&amp;"; "&amp;CHAR(10)&amp;'[2]II_Program-level standards'!BA14&amp;"; "&amp;CHAR(10)&amp;'[2]II_Program-level standards'!BA15)</f>
        <v xml:space="preserve">Standard #49:
</v>
      </c>
      <c r="BB12" s="169" t="str">
        <f>"Standard #50:"&amp;CHAR(10)&amp;CHAR(10)&amp;IF('[2]II_Program-level standards'!BB7="","",'[2]II_Program-level standards'!BB7&amp;"; "&amp;CHAR(10)&amp;'[2]II_Program-level standards'!BB9&amp;"; "&amp;CHAR(10)&amp;'[2]II_Program-level standards'!BB14&amp;"; "&amp;CHAR(10)&amp;'[2]II_Program-level standards'!BB15)</f>
        <v xml:space="preserve">Standard #50:
</v>
      </c>
      <c r="BC12" s="169" t="str">
        <f>"Standard #51:"&amp;CHAR(10)&amp;CHAR(10)&amp;IF('[2]II_Program-level standards'!BC7="","",'[2]II_Program-level standards'!BC7&amp;"; "&amp;CHAR(10)&amp;'[2]II_Program-level standards'!BC9&amp;"; "&amp;CHAR(10)&amp;'[2]II_Program-level standards'!BC14&amp;"; "&amp;CHAR(10)&amp;'[2]II_Program-level standards'!BC15)</f>
        <v xml:space="preserve">Standard #51:
</v>
      </c>
      <c r="BD12" s="169" t="str">
        <f>"Standard #52:"&amp;CHAR(10)&amp;CHAR(10)&amp;IF('[2]II_Program-level standards'!BD7="","",'[2]II_Program-level standards'!BD7&amp;"; "&amp;CHAR(10)&amp;'[2]II_Program-level standards'!BD9&amp;"; "&amp;CHAR(10)&amp;'[2]II_Program-level standards'!BD14&amp;"; "&amp;CHAR(10)&amp;'[2]II_Program-level standards'!BD15)</f>
        <v xml:space="preserve">Standard #52:
</v>
      </c>
      <c r="BE12" s="169" t="str">
        <f>"Standard #53:"&amp;CHAR(10)&amp;CHAR(10)&amp;IF('[2]II_Program-level standards'!BE7="","",'[2]II_Program-level standards'!BE7&amp;"; "&amp;CHAR(10)&amp;'[2]II_Program-level standards'!BE9&amp;"; "&amp;CHAR(10)&amp;'[2]II_Program-level standards'!BE14&amp;"; "&amp;CHAR(10)&amp;'[2]II_Program-level standards'!BE15)</f>
        <v xml:space="preserve">Standard #53:
</v>
      </c>
      <c r="BF12" s="169" t="str">
        <f>"Standard #54:"&amp;CHAR(10)&amp;CHAR(10)&amp;IF('[2]II_Program-level standards'!BF7="","",'[2]II_Program-level standards'!BF7&amp;"; "&amp;CHAR(10)&amp;'[2]II_Program-level standards'!BF9&amp;"; "&amp;CHAR(10)&amp;'[2]II_Program-level standards'!BF14&amp;"; "&amp;CHAR(10)&amp;'[2]II_Program-level standards'!BF15)</f>
        <v xml:space="preserve">Standard #54:
</v>
      </c>
      <c r="BG12" s="169" t="str">
        <f>"Standard #55:"&amp;CHAR(10)&amp;CHAR(10)&amp;IF('[2]II_Program-level standards'!BG7="","",'[2]II_Program-level standards'!BG7&amp;"; "&amp;CHAR(10)&amp;'[2]II_Program-level standards'!BG9&amp;"; "&amp;CHAR(10)&amp;'[2]II_Program-level standards'!BG14&amp;"; "&amp;CHAR(10)&amp;'[2]II_Program-level standards'!BG15)</f>
        <v xml:space="preserve">Standard #55:
</v>
      </c>
      <c r="BH12" s="169" t="str">
        <f>"Standard #56:"&amp;CHAR(10)&amp;CHAR(10)&amp;IF('[2]II_Program-level standards'!BH7="","",'[2]II_Program-level standards'!BH7&amp;"; "&amp;CHAR(10)&amp;'[2]II_Program-level standards'!BH9&amp;"; "&amp;CHAR(10)&amp;'[2]II_Program-level standards'!BH14&amp;"; "&amp;CHAR(10)&amp;'[2]II_Program-level standards'!BH15)</f>
        <v xml:space="preserve">Standard #56:
</v>
      </c>
      <c r="BI12" s="169" t="str">
        <f>"Standard #57:"&amp;CHAR(10)&amp;CHAR(10)&amp;IF('[2]II_Program-level standards'!BI7="","",'[2]II_Program-level standards'!BI7&amp;"; "&amp;CHAR(10)&amp;'[2]II_Program-level standards'!BI9&amp;"; "&amp;CHAR(10)&amp;'[2]II_Program-level standards'!BI14&amp;"; "&amp;CHAR(10)&amp;'[2]II_Program-level standards'!BI15)</f>
        <v xml:space="preserve">Standard #57:
</v>
      </c>
      <c r="BJ12" s="169" t="str">
        <f>"Standard #58:"&amp;CHAR(10)&amp;CHAR(10)&amp;IF('[2]II_Program-level standards'!BJ7="","",'[2]II_Program-level standards'!BJ7&amp;"; "&amp;CHAR(10)&amp;'[2]II_Program-level standards'!BJ9&amp;"; "&amp;CHAR(10)&amp;'[2]II_Program-level standards'!BJ14&amp;"; "&amp;CHAR(10)&amp;'[2]II_Program-level standards'!BJ15)</f>
        <v xml:space="preserve">Standard #58:
</v>
      </c>
      <c r="BK12" s="169" t="str">
        <f>"Standard #59:"&amp;CHAR(10)&amp;CHAR(10)&amp;IF('[2]II_Program-level standards'!BK7="","",'[2]II_Program-level standards'!BK7&amp;"; "&amp;CHAR(10)&amp;'[2]II_Program-level standards'!BK9&amp;"; "&amp;CHAR(10)&amp;'[2]II_Program-level standards'!BK14&amp;"; "&amp;CHAR(10)&amp;'[2]II_Program-level standards'!BK15)</f>
        <v xml:space="preserve">Standard #59:
</v>
      </c>
      <c r="BL12" s="169" t="str">
        <f>"Standard #60:"&amp;CHAR(10)&amp;CHAR(10)&amp;IF('[2]II_Program-level standards'!BL7="","",'[2]II_Program-level standards'!BL7&amp;"; "&amp;CHAR(10)&amp;'[2]II_Program-level standards'!BL9&amp;"; "&amp;CHAR(10)&amp;'[2]II_Program-level standards'!BL14&amp;"; "&amp;CHAR(10)&amp;'[2]II_Program-level standards'!BL15)</f>
        <v xml:space="preserve">Standard #60:
</v>
      </c>
      <c r="BM12" s="169" t="str">
        <f>"Standard #61:"&amp;CHAR(10)&amp;CHAR(10)&amp;IF('[2]II_Program-level standards'!BM7="","",'[2]II_Program-level standards'!BM7&amp;"; "&amp;CHAR(10)&amp;'[2]II_Program-level standards'!BM9&amp;"; "&amp;CHAR(10)&amp;'[2]II_Program-level standards'!BM14&amp;"; "&amp;CHAR(10)&amp;'[2]II_Program-level standards'!BM15)</f>
        <v xml:space="preserve">Standard #61:
</v>
      </c>
      <c r="BN12" s="169" t="str">
        <f>"Standard #62:"&amp;CHAR(10)&amp;CHAR(10)&amp;IF('[2]II_Program-level standards'!BN7="","",'[2]II_Program-level standards'!BN7&amp;"; "&amp;CHAR(10)&amp;'[2]II_Program-level standards'!BN9&amp;"; "&amp;CHAR(10)&amp;'[2]II_Program-level standards'!BN14&amp;"; "&amp;CHAR(10)&amp;'[2]II_Program-level standards'!BN15)</f>
        <v xml:space="preserve">Standard #62:
</v>
      </c>
      <c r="BO12" s="169" t="str">
        <f>"Standard #63:"&amp;CHAR(10)&amp;CHAR(10)&amp;IF('[2]II_Program-level standards'!BO7="","",'[2]II_Program-level standards'!BO7&amp;"; "&amp;CHAR(10)&amp;'[2]II_Program-level standards'!BO9&amp;"; "&amp;CHAR(10)&amp;'[2]II_Program-level standards'!BO14&amp;"; "&amp;CHAR(10)&amp;'[2]II_Program-level standards'!BO15)</f>
        <v xml:space="preserve">Standard #63:
</v>
      </c>
      <c r="BP12" s="169" t="str">
        <f>"Standard #64:"&amp;CHAR(10)&amp;CHAR(10)&amp;IF('[2]II_Program-level standards'!BP7="","",'[2]II_Program-level standards'!BP7&amp;"; "&amp;CHAR(10)&amp;'[2]II_Program-level standards'!BP9&amp;"; "&amp;CHAR(10)&amp;'[2]II_Program-level standards'!BP14&amp;"; "&amp;CHAR(10)&amp;'[2]II_Program-level standards'!BP15)</f>
        <v xml:space="preserve">Standard #64:
</v>
      </c>
      <c r="BQ12" s="169" t="str">
        <f>"Standard #65:"&amp;CHAR(10)&amp;CHAR(10)&amp;IF('[2]II_Program-level standards'!BQ7="","",'[2]II_Program-level standards'!BQ7&amp;"; "&amp;CHAR(10)&amp;'[2]II_Program-level standards'!BQ9&amp;"; "&amp;CHAR(10)&amp;'[2]II_Program-level standards'!BQ14&amp;"; "&amp;CHAR(10)&amp;'[2]II_Program-level standards'!BQ15)</f>
        <v xml:space="preserve">Standard #65:
</v>
      </c>
      <c r="BR12" s="169" t="str">
        <f>"Standard #66:"&amp;CHAR(10)&amp;CHAR(10)&amp;IF('[2]II_Program-level standards'!BR7="","",'[2]II_Program-level standards'!BR7&amp;"; "&amp;CHAR(10)&amp;'[2]II_Program-level standards'!BR9&amp;"; "&amp;CHAR(10)&amp;'[2]II_Program-level standards'!BR14&amp;"; "&amp;CHAR(10)&amp;'[2]II_Program-level standards'!BR15)</f>
        <v xml:space="preserve">Standard #66:
</v>
      </c>
      <c r="BS12" s="169" t="str">
        <f>"Standard #67:"&amp;CHAR(10)&amp;CHAR(10)&amp;IF('[2]II_Program-level standards'!BS7="","",'[2]II_Program-level standards'!BS7&amp;"; "&amp;CHAR(10)&amp;'[2]II_Program-level standards'!BS9&amp;"; "&amp;CHAR(10)&amp;'[2]II_Program-level standards'!BS14&amp;"; "&amp;CHAR(10)&amp;'[2]II_Program-level standards'!BS15)</f>
        <v xml:space="preserve">Standard #67:
</v>
      </c>
      <c r="BT12" s="169" t="str">
        <f>"Standard #68:"&amp;CHAR(10)&amp;CHAR(10)&amp;IF('[2]II_Program-level standards'!BT7="","",'[2]II_Program-level standards'!BT7&amp;"; "&amp;CHAR(10)&amp;'[2]II_Program-level standards'!BT9&amp;"; "&amp;CHAR(10)&amp;'[2]II_Program-level standards'!BT14&amp;"; "&amp;CHAR(10)&amp;'[2]II_Program-level standards'!BT15)</f>
        <v xml:space="preserve">Standard #68:
</v>
      </c>
      <c r="BU12" s="169" t="str">
        <f>"Standard #69:"&amp;CHAR(10)&amp;CHAR(10)&amp;IF('[2]II_Program-level standards'!BU7="","",'[2]II_Program-level standards'!BU7&amp;"; "&amp;CHAR(10)&amp;'[2]II_Program-level standards'!BU9&amp;"; "&amp;CHAR(10)&amp;'[2]II_Program-level standards'!BU14&amp;"; "&amp;CHAR(10)&amp;'[2]II_Program-level standards'!BU15)</f>
        <v xml:space="preserve">Standard #69:
</v>
      </c>
      <c r="BV12" s="169" t="str">
        <f>"Standard #70:"&amp;CHAR(10)&amp;CHAR(10)&amp;IF('[2]II_Program-level standards'!BV7="","",'[2]II_Program-level standards'!BV7&amp;"; "&amp;CHAR(10)&amp;'[2]II_Program-level standards'!BV9&amp;"; "&amp;CHAR(10)&amp;'[2]II_Program-level standards'!BV14&amp;"; "&amp;CHAR(10)&amp;'[2]II_Program-level standards'!BV15)</f>
        <v xml:space="preserve">Standard #70:
</v>
      </c>
      <c r="BW12" s="169" t="str">
        <f>"Standard #71:"&amp;CHAR(10)&amp;CHAR(10)&amp;IF('[2]II_Program-level standards'!BW7="","",'[2]II_Program-level standards'!BW7&amp;"; "&amp;CHAR(10)&amp;'[2]II_Program-level standards'!BW9&amp;"; "&amp;CHAR(10)&amp;'[2]II_Program-level standards'!BW14&amp;"; "&amp;CHAR(10)&amp;'[2]II_Program-level standards'!BW15)</f>
        <v xml:space="preserve">Standard #71:
</v>
      </c>
      <c r="BX12" s="169" t="str">
        <f>"Standard #72:"&amp;CHAR(10)&amp;CHAR(10)&amp;IF('[2]II_Program-level standards'!BX7="","",'[2]II_Program-level standards'!BX7&amp;"; "&amp;CHAR(10)&amp;'[2]II_Program-level standards'!BX9&amp;"; "&amp;CHAR(10)&amp;'[2]II_Program-level standards'!BX14&amp;"; "&amp;CHAR(10)&amp;'[2]II_Program-level standards'!BX15)</f>
        <v xml:space="preserve">Standard #72:
</v>
      </c>
      <c r="BY12" s="169" t="str">
        <f>"Standard #73:"&amp;CHAR(10)&amp;CHAR(10)&amp;IF('[2]II_Program-level standards'!BY7="","",'[2]II_Program-level standards'!BY7&amp;"; "&amp;CHAR(10)&amp;'[2]II_Program-level standards'!BY9&amp;"; "&amp;CHAR(10)&amp;'[2]II_Program-level standards'!BY14&amp;"; "&amp;CHAR(10)&amp;'[2]II_Program-level standards'!BY15)</f>
        <v xml:space="preserve">Standard #73:
</v>
      </c>
      <c r="BZ12" s="169" t="str">
        <f>"Standard #74:"&amp;CHAR(10)&amp;CHAR(10)&amp;IF('[2]II_Program-level standards'!BZ7="","",'[2]II_Program-level standards'!BZ7&amp;"; "&amp;CHAR(10)&amp;'[2]II_Program-level standards'!BZ9&amp;"; "&amp;CHAR(10)&amp;'[2]II_Program-level standards'!BZ14&amp;"; "&amp;CHAR(10)&amp;'[2]II_Program-level standards'!BZ15)</f>
        <v xml:space="preserve">Standard #74:
</v>
      </c>
      <c r="CA12" s="169" t="str">
        <f>"Standard #75:"&amp;CHAR(10)&amp;CHAR(10)&amp;IF('[2]II_Program-level standards'!CA7="","",'[2]II_Program-level standards'!CA7&amp;"; "&amp;CHAR(10)&amp;'[2]II_Program-level standards'!CA9&amp;"; "&amp;CHAR(10)&amp;'[2]II_Program-level standards'!CA14&amp;"; "&amp;CHAR(10)&amp;'[2]II_Program-level standards'!CA15)</f>
        <v xml:space="preserve">Standard #75:
</v>
      </c>
      <c r="CB12" s="169" t="str">
        <f>"Standard #76:"&amp;CHAR(10)&amp;CHAR(10)&amp;IF('[2]II_Program-level standards'!CB7="","",'[2]II_Program-level standards'!CB7&amp;"; "&amp;CHAR(10)&amp;'[2]II_Program-level standards'!CB9&amp;"; "&amp;CHAR(10)&amp;'[2]II_Program-level standards'!CB14&amp;"; "&amp;CHAR(10)&amp;'[2]II_Program-level standards'!CB15)</f>
        <v xml:space="preserve">Standard #76:
</v>
      </c>
      <c r="CC12" s="169" t="str">
        <f>"Standard #77:"&amp;CHAR(10)&amp;CHAR(10)&amp;IF('[2]II_Program-level standards'!CC7="","",'[2]II_Program-level standards'!CC7&amp;"; "&amp;CHAR(10)&amp;'[2]II_Program-level standards'!CC9&amp;"; "&amp;CHAR(10)&amp;'[2]II_Program-level standards'!CC14&amp;"; "&amp;CHAR(10)&amp;'[2]II_Program-level standards'!CC15)</f>
        <v xml:space="preserve">Standard #77:
</v>
      </c>
      <c r="CD12" s="169" t="str">
        <f>"Standard #78:"&amp;CHAR(10)&amp;CHAR(10)&amp;IF('[2]II_Program-level standards'!CD7="","",'[2]II_Program-level standards'!CD7&amp;"; "&amp;CHAR(10)&amp;'[2]II_Program-level standards'!CD9&amp;"; "&amp;CHAR(10)&amp;'[2]II_Program-level standards'!CD14&amp;"; "&amp;CHAR(10)&amp;'[2]II_Program-level standards'!CD15)</f>
        <v xml:space="preserve">Standard #78:
</v>
      </c>
      <c r="CE12" s="169" t="str">
        <f>"Standard #79:"&amp;CHAR(10)&amp;CHAR(10)&amp;IF('[2]II_Program-level standards'!CE7="","",'[2]II_Program-level standards'!CE7&amp;"; "&amp;CHAR(10)&amp;'[2]II_Program-level standards'!CE9&amp;"; "&amp;CHAR(10)&amp;'[2]II_Program-level standards'!CE14&amp;"; "&amp;CHAR(10)&amp;'[2]II_Program-level standards'!CE15)</f>
        <v xml:space="preserve">Standard #79:
</v>
      </c>
      <c r="CF12" s="169" t="str">
        <f>"Standard #80:"&amp;CHAR(10)&amp;CHAR(10)&amp;IF('[2]II_Program-level standards'!CF7="","",'[2]II_Program-level standards'!CF7&amp;"; "&amp;CHAR(10)&amp;'[2]II_Program-level standards'!CF9&amp;"; "&amp;CHAR(10)&amp;'[2]II_Program-level standards'!CF14&amp;"; "&amp;CHAR(10)&amp;'[2]II_Program-level standards'!CF15)</f>
        <v xml:space="preserve">Standard #80:
</v>
      </c>
      <c r="CG12" s="169" t="str">
        <f>"Standard #81:"&amp;CHAR(10)&amp;CHAR(10)&amp;IF('[2]II_Program-level standards'!CG7="","",'[2]II_Program-level standards'!CG7&amp;"; "&amp;CHAR(10)&amp;'[2]II_Program-level standards'!CG9&amp;"; "&amp;CHAR(10)&amp;'[2]II_Program-level standards'!CG14&amp;"; "&amp;CHAR(10)&amp;'[2]II_Program-level standards'!CG15)</f>
        <v xml:space="preserve">Standard #81:
</v>
      </c>
      <c r="CH12" s="169" t="str">
        <f>"Standard #82:"&amp;CHAR(10)&amp;CHAR(10)&amp;IF('[2]II_Program-level standards'!CH7="","",'[2]II_Program-level standards'!CH7&amp;"; "&amp;CHAR(10)&amp;'[2]II_Program-level standards'!CH9&amp;"; "&amp;CHAR(10)&amp;'[2]II_Program-level standards'!CH14&amp;"; "&amp;CHAR(10)&amp;'[2]II_Program-level standards'!CH15)</f>
        <v xml:space="preserve">Standard #82:
</v>
      </c>
      <c r="CI12" s="169" t="str">
        <f>"Standard #83:"&amp;CHAR(10)&amp;CHAR(10)&amp;IF('[2]II_Program-level standards'!CI7="","",'[2]II_Program-level standards'!CI7&amp;"; "&amp;CHAR(10)&amp;'[2]II_Program-level standards'!CI9&amp;"; "&amp;CHAR(10)&amp;'[2]II_Program-level standards'!CI14&amp;"; "&amp;CHAR(10)&amp;'[2]II_Program-level standards'!CI15)</f>
        <v xml:space="preserve">Standard #83:
</v>
      </c>
      <c r="CJ12" s="169" t="str">
        <f>"Standard #84:"&amp;CHAR(10)&amp;CHAR(10)&amp;IF('[2]II_Program-level standards'!CJ7="","",'[2]II_Program-level standards'!CJ7&amp;"; "&amp;CHAR(10)&amp;'[2]II_Program-level standards'!CJ9&amp;"; "&amp;CHAR(10)&amp;'[2]II_Program-level standards'!CJ14&amp;"; "&amp;CHAR(10)&amp;'[2]II_Program-level standards'!CJ15)</f>
        <v xml:space="preserve">Standard #84:
</v>
      </c>
      <c r="CK12" s="169" t="str">
        <f>"Standard #85:"&amp;CHAR(10)&amp;CHAR(10)&amp;IF('[2]II_Program-level standards'!CK7="","",'[2]II_Program-level standards'!CK7&amp;"; "&amp;CHAR(10)&amp;'[2]II_Program-level standards'!CK9&amp;"; "&amp;CHAR(10)&amp;'[2]II_Program-level standards'!CK14&amp;"; "&amp;CHAR(10)&amp;'[2]II_Program-level standards'!CK15)</f>
        <v xml:space="preserve">Standard #85:
</v>
      </c>
      <c r="CL12" s="169" t="str">
        <f>"Standard #86:"&amp;CHAR(10)&amp;CHAR(10)&amp;IF('[2]II_Program-level standards'!CL7="","",'[2]II_Program-level standards'!CL7&amp;"; "&amp;CHAR(10)&amp;'[2]II_Program-level standards'!CL9&amp;"; "&amp;CHAR(10)&amp;'[2]II_Program-level standards'!CL14&amp;"; "&amp;CHAR(10)&amp;'[2]II_Program-level standards'!CL15)</f>
        <v xml:space="preserve">Standard #86:
</v>
      </c>
      <c r="CM12" s="169" t="str">
        <f>"Standard #87:"&amp;CHAR(10)&amp;CHAR(10)&amp;IF('[2]II_Program-level standards'!CM7="","",'[2]II_Program-level standards'!CM7&amp;"; "&amp;CHAR(10)&amp;'[2]II_Program-level standards'!CM9&amp;"; "&amp;CHAR(10)&amp;'[2]II_Program-level standards'!CM14&amp;"; "&amp;CHAR(10)&amp;'[2]II_Program-level standards'!CM15)</f>
        <v xml:space="preserve">Standard #87:
</v>
      </c>
      <c r="CN12" s="169" t="str">
        <f>"Standard #88:"&amp;CHAR(10)&amp;CHAR(10)&amp;IF('[2]II_Program-level standards'!CN7="","",'[2]II_Program-level standards'!CN7&amp;"; "&amp;CHAR(10)&amp;'[2]II_Program-level standards'!CN9&amp;"; "&amp;CHAR(10)&amp;'[2]II_Program-level standards'!CN14&amp;"; "&amp;CHAR(10)&amp;'[2]II_Program-level standards'!CN15)</f>
        <v xml:space="preserve">Standard #88:
</v>
      </c>
      <c r="CO12" s="169" t="str">
        <f>"Standard #89:"&amp;CHAR(10)&amp;CHAR(10)&amp;IF('[2]II_Program-level standards'!CO7="","",'[2]II_Program-level standards'!CO7&amp;"; "&amp;CHAR(10)&amp;'[2]II_Program-level standards'!CO9&amp;"; "&amp;CHAR(10)&amp;'[2]II_Program-level standards'!CO14&amp;"; "&amp;CHAR(10)&amp;'[2]II_Program-level standards'!CO15)</f>
        <v xml:space="preserve">Standard #89:
</v>
      </c>
      <c r="CP12" s="169" t="str">
        <f>"Standard #90:"&amp;CHAR(10)&amp;CHAR(10)&amp;IF('[2]II_Program-level standards'!CP7="","",'[2]II_Program-level standards'!CP7&amp;"; "&amp;CHAR(10)&amp;'[2]II_Program-level standards'!CP9&amp;"; "&amp;CHAR(10)&amp;'[2]II_Program-level standards'!CP14&amp;"; "&amp;CHAR(10)&amp;'[2]II_Program-level standards'!CP15)</f>
        <v xml:space="preserve">Standard #90:
</v>
      </c>
      <c r="CQ12" s="169" t="str">
        <f>"Standard #91:"&amp;CHAR(10)&amp;CHAR(10)&amp;IF('[2]II_Program-level standards'!CQ7="","",'[2]II_Program-level standards'!CQ7&amp;"; "&amp;CHAR(10)&amp;'[2]II_Program-level standards'!CQ9&amp;"; "&amp;CHAR(10)&amp;'[2]II_Program-level standards'!CQ14&amp;"; "&amp;CHAR(10)&amp;'[2]II_Program-level standards'!CQ15)</f>
        <v xml:space="preserve">Standard #91:
</v>
      </c>
      <c r="CR12" s="169" t="str">
        <f>"Standard #92:"&amp;CHAR(10)&amp;CHAR(10)&amp;IF('[2]II_Program-level standards'!CR7="","",'[2]II_Program-level standards'!CR7&amp;"; "&amp;CHAR(10)&amp;'[2]II_Program-level standards'!CR9&amp;"; "&amp;CHAR(10)&amp;'[2]II_Program-level standards'!CR14&amp;"; "&amp;CHAR(10)&amp;'[2]II_Program-level standards'!CR15)</f>
        <v xml:space="preserve">Standard #92:
</v>
      </c>
      <c r="CS12" s="169" t="str">
        <f>"Standard #93:"&amp;CHAR(10)&amp;CHAR(10)&amp;IF('[2]II_Program-level standards'!CS7="","",'[2]II_Program-level standards'!CS7&amp;"; "&amp;CHAR(10)&amp;'[2]II_Program-level standards'!CS9&amp;"; "&amp;CHAR(10)&amp;'[2]II_Program-level standards'!CS14&amp;"; "&amp;CHAR(10)&amp;'[2]II_Program-level standards'!CS15)</f>
        <v xml:space="preserve">Standard #93:
</v>
      </c>
      <c r="CT12" s="169" t="str">
        <f>"Standard #94:"&amp;CHAR(10)&amp;CHAR(10)&amp;IF('[2]II_Program-level standards'!CT7="","",'[2]II_Program-level standards'!CT7&amp;"; "&amp;CHAR(10)&amp;'[2]II_Program-level standards'!CT9&amp;"; "&amp;CHAR(10)&amp;'[2]II_Program-level standards'!CT14&amp;"; "&amp;CHAR(10)&amp;'[2]II_Program-level standards'!CT15)</f>
        <v xml:space="preserve">Standard #94:
</v>
      </c>
      <c r="CU12" s="169" t="str">
        <f>"Standard #95:"&amp;CHAR(10)&amp;CHAR(10)&amp;IF('[2]II_Program-level standards'!CU7="","",'[2]II_Program-level standards'!CU7&amp;"; "&amp;CHAR(10)&amp;'[2]II_Program-level standards'!CU9&amp;"; "&amp;CHAR(10)&amp;'[2]II_Program-level standards'!CU14&amp;"; "&amp;CHAR(10)&amp;'[2]II_Program-level standards'!CU15)</f>
        <v xml:space="preserve">Standard #95:
</v>
      </c>
      <c r="CV12" s="169" t="str">
        <f>"Standard #96:"&amp;CHAR(10)&amp;CHAR(10)&amp;IF('[2]II_Program-level standards'!CV7="","",'[2]II_Program-level standards'!CV7&amp;"; "&amp;CHAR(10)&amp;'[2]II_Program-level standards'!CV9&amp;"; "&amp;CHAR(10)&amp;'[2]II_Program-level standards'!CV14&amp;"; "&amp;CHAR(10)&amp;'[2]II_Program-level standards'!CV15)</f>
        <v xml:space="preserve">Standard #96:
</v>
      </c>
      <c r="CW12" s="169" t="str">
        <f>"Standard #97:"&amp;CHAR(10)&amp;CHAR(10)&amp;IF('[2]II_Program-level standards'!CW7="","",'[2]II_Program-level standards'!CW7&amp;"; "&amp;CHAR(10)&amp;'[2]II_Program-level standards'!CW9&amp;"; "&amp;CHAR(10)&amp;'[2]II_Program-level standards'!CW14&amp;"; "&amp;CHAR(10)&amp;'[2]II_Program-level standards'!CW15)</f>
        <v xml:space="preserve">Standard #97:
</v>
      </c>
      <c r="CX12" s="169" t="str">
        <f>"Standard #98:"&amp;CHAR(10)&amp;CHAR(10)&amp;IF('[2]II_Program-level standards'!CX7="","",'[2]II_Program-level standards'!CX7&amp;"; "&amp;CHAR(10)&amp;'[2]II_Program-level standards'!CX9&amp;"; "&amp;CHAR(10)&amp;'[2]II_Program-level standards'!CX14&amp;"; "&amp;CHAR(10)&amp;'[2]II_Program-level standards'!CX15)</f>
        <v xml:space="preserve">Standard #98:
</v>
      </c>
      <c r="CY12" s="169" t="str">
        <f>"Standard #99:"&amp;CHAR(10)&amp;CHAR(10)&amp;IF('[2]II_Program-level standards'!CY7="","",'[2]II_Program-level standards'!CY7&amp;"; "&amp;CHAR(10)&amp;'[2]II_Program-level standards'!CY9&amp;"; "&amp;CHAR(10)&amp;'[2]II_Program-level standards'!CY14&amp;"; "&amp;CHAR(10)&amp;'[2]II_Program-level standards'!CY15)</f>
        <v xml:space="preserve">Standard #99:
</v>
      </c>
      <c r="CZ12" s="169" t="str">
        <f>"Standard #100:"&amp;CHAR(10)&amp;CHAR(10)&amp;IF('[2]II_Program-level standards'!CZ7="","",'[2]II_Program-level standards'!CZ7&amp;"; "&amp;CHAR(10)&amp;'[2]II_Program-level standards'!CZ9&amp;"; "&amp;CHAR(10)&amp;'[2]II_Program-level standards'!CZ14&amp;"; "&amp;CHAR(10)&amp;'[2]II_Program-level standards'!CZ15)</f>
        <v xml:space="preserve">Standard #100:
</v>
      </c>
    </row>
    <row r="13" spans="1:104" ht="28.5" x14ac:dyDescent="0.2">
      <c r="A13" s="44" t="s">
        <v>324</v>
      </c>
      <c r="B13" s="55" t="s">
        <v>325</v>
      </c>
      <c r="C13" s="46" t="s">
        <v>326</v>
      </c>
      <c r="D13" s="53" t="s">
        <v>37</v>
      </c>
      <c r="E13" s="180"/>
      <c r="F13" s="125"/>
      <c r="G13" s="21" t="s">
        <v>421</v>
      </c>
      <c r="H13" s="2" t="s">
        <v>421</v>
      </c>
      <c r="I13" s="2" t="s">
        <v>421</v>
      </c>
      <c r="J13" s="2" t="s">
        <v>421</v>
      </c>
      <c r="K13" s="2" t="s">
        <v>421</v>
      </c>
      <c r="L13" s="125"/>
      <c r="M13" s="2" t="s">
        <v>421</v>
      </c>
      <c r="N13" s="2" t="s">
        <v>421</v>
      </c>
      <c r="O13" s="2" t="s">
        <v>421</v>
      </c>
      <c r="P13" s="2" t="s">
        <v>421</v>
      </c>
      <c r="Q13" s="125"/>
      <c r="R13" s="2" t="s">
        <v>421</v>
      </c>
      <c r="S13" s="2" t="s">
        <v>421</v>
      </c>
      <c r="T13" s="2" t="s">
        <v>421</v>
      </c>
      <c r="U13" s="2" t="s">
        <v>421</v>
      </c>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ht="42.75" x14ac:dyDescent="0.2">
      <c r="A16" s="44" t="s">
        <v>328</v>
      </c>
      <c r="B16" s="55" t="s">
        <v>329</v>
      </c>
      <c r="C16" s="170" t="s">
        <v>330</v>
      </c>
      <c r="D16" s="53" t="s">
        <v>37</v>
      </c>
      <c r="E16" s="180"/>
      <c r="F16" s="125"/>
      <c r="G16" s="2" t="s">
        <v>296</v>
      </c>
      <c r="H16" s="2" t="s">
        <v>297</v>
      </c>
      <c r="I16" s="2" t="s">
        <v>297</v>
      </c>
      <c r="J16" s="2" t="s">
        <v>297</v>
      </c>
      <c r="K16" s="2" t="s">
        <v>297</v>
      </c>
      <c r="L16" s="125"/>
      <c r="M16" s="2" t="s">
        <v>297</v>
      </c>
      <c r="N16" s="2" t="s">
        <v>297</v>
      </c>
      <c r="O16" s="2" t="s">
        <v>297</v>
      </c>
      <c r="P16" s="2" t="s">
        <v>297</v>
      </c>
      <c r="Q16" s="125"/>
      <c r="R16" s="2" t="s">
        <v>297</v>
      </c>
      <c r="S16" s="2" t="s">
        <v>297</v>
      </c>
      <c r="T16" s="2" t="s">
        <v>297</v>
      </c>
      <c r="U16" s="2" t="s">
        <v>297</v>
      </c>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57" x14ac:dyDescent="0.2">
      <c r="A17" s="44" t="s">
        <v>331</v>
      </c>
      <c r="B17" s="55" t="s">
        <v>332</v>
      </c>
      <c r="C17" s="65" t="s">
        <v>333</v>
      </c>
      <c r="D17" s="53" t="s">
        <v>11</v>
      </c>
      <c r="E17" s="180"/>
      <c r="F17" s="125"/>
      <c r="G17" s="2" t="s">
        <v>428</v>
      </c>
      <c r="H17" s="2" t="s">
        <v>423</v>
      </c>
      <c r="I17" s="2" t="s">
        <v>474</v>
      </c>
      <c r="J17" s="2" t="s">
        <v>475</v>
      </c>
      <c r="K17" s="2" t="s">
        <v>476</v>
      </c>
      <c r="L17" s="125"/>
      <c r="M17" s="2" t="s">
        <v>423</v>
      </c>
      <c r="N17" s="2" t="s">
        <v>474</v>
      </c>
      <c r="O17" s="2" t="s">
        <v>475</v>
      </c>
      <c r="P17" s="2" t="s">
        <v>476</v>
      </c>
      <c r="Q17" s="125"/>
      <c r="R17" s="2" t="s">
        <v>423</v>
      </c>
      <c r="S17" s="2" t="s">
        <v>474</v>
      </c>
      <c r="T17" s="2" t="s">
        <v>475</v>
      </c>
      <c r="U17" s="2" t="s">
        <v>476</v>
      </c>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93.25" x14ac:dyDescent="0.3">
      <c r="A18" s="44" t="s">
        <v>334</v>
      </c>
      <c r="B18" s="55" t="s">
        <v>335</v>
      </c>
      <c r="C18" s="46" t="s">
        <v>336</v>
      </c>
      <c r="D18" s="53" t="s">
        <v>11</v>
      </c>
      <c r="E18" s="180"/>
      <c r="F18" s="125"/>
      <c r="G18" s="2" t="s">
        <v>429</v>
      </c>
      <c r="H18" s="219" t="s">
        <v>511</v>
      </c>
      <c r="I18" s="219" t="s">
        <v>511</v>
      </c>
      <c r="J18" s="219" t="s">
        <v>511</v>
      </c>
      <c r="K18" s="219" t="s">
        <v>511</v>
      </c>
      <c r="L18" s="125"/>
      <c r="M18" s="219" t="s">
        <v>511</v>
      </c>
      <c r="N18" s="219" t="s">
        <v>511</v>
      </c>
      <c r="O18" s="219" t="s">
        <v>511</v>
      </c>
      <c r="P18" s="219" t="s">
        <v>511</v>
      </c>
      <c r="Q18" s="125"/>
      <c r="R18" s="219" t="s">
        <v>511</v>
      </c>
      <c r="S18" s="219" t="s">
        <v>511</v>
      </c>
      <c r="T18" s="219" t="s">
        <v>511</v>
      </c>
      <c r="U18" s="219" t="s">
        <v>511</v>
      </c>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ht="57" x14ac:dyDescent="0.2">
      <c r="A19" s="44" t="s">
        <v>337</v>
      </c>
      <c r="B19" s="55" t="s">
        <v>338</v>
      </c>
      <c r="C19" s="55" t="s">
        <v>339</v>
      </c>
      <c r="D19" s="53" t="s">
        <v>11</v>
      </c>
      <c r="E19" s="180"/>
      <c r="F19" s="125"/>
      <c r="G19" s="2" t="s">
        <v>422</v>
      </c>
      <c r="H19" s="2" t="s">
        <v>422</v>
      </c>
      <c r="I19" s="2" t="s">
        <v>422</v>
      </c>
      <c r="J19" s="2" t="s">
        <v>422</v>
      </c>
      <c r="K19" s="2" t="s">
        <v>422</v>
      </c>
      <c r="L19" s="125"/>
      <c r="M19" s="2" t="s">
        <v>422</v>
      </c>
      <c r="N19" s="2" t="s">
        <v>422</v>
      </c>
      <c r="O19" s="2" t="s">
        <v>422</v>
      </c>
      <c r="P19" s="2" t="s">
        <v>422</v>
      </c>
      <c r="Q19" s="125"/>
      <c r="R19" s="2" t="s">
        <v>422</v>
      </c>
      <c r="S19" s="2" t="s">
        <v>422</v>
      </c>
      <c r="T19" s="2" t="s">
        <v>422</v>
      </c>
      <c r="U19" s="2" t="s">
        <v>422</v>
      </c>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5">
        <v>46266</v>
      </c>
      <c r="H20" s="5">
        <v>46266</v>
      </c>
      <c r="I20" s="5">
        <v>46266</v>
      </c>
      <c r="J20" s="5">
        <v>46266</v>
      </c>
      <c r="K20" s="5">
        <v>46266</v>
      </c>
      <c r="L20" s="188"/>
      <c r="M20" s="5">
        <v>46266</v>
      </c>
      <c r="N20" s="5">
        <v>46266</v>
      </c>
      <c r="O20" s="5">
        <v>46266</v>
      </c>
      <c r="P20" s="5">
        <v>46266</v>
      </c>
      <c r="Q20" s="188"/>
      <c r="R20" s="5">
        <v>46266</v>
      </c>
      <c r="S20" s="5">
        <v>46266</v>
      </c>
      <c r="T20" s="5">
        <v>46266</v>
      </c>
      <c r="U20" s="5">
        <v>46266</v>
      </c>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4" t="s">
        <v>110</v>
      </c>
      <c r="H21" s="234"/>
      <c r="I21" s="234"/>
      <c r="J21" s="234"/>
      <c r="K21" s="234"/>
      <c r="L21" s="107"/>
      <c r="M21" s="234"/>
      <c r="N21" s="234"/>
      <c r="O21" s="234"/>
      <c r="P21" s="234"/>
      <c r="Q21" s="107"/>
      <c r="R21" s="234"/>
      <c r="S21" s="234"/>
      <c r="T21" s="234"/>
      <c r="U21" s="234"/>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232"/>
      <c r="I22" s="232"/>
      <c r="J22" s="232"/>
      <c r="K22" s="232"/>
      <c r="L22" s="125"/>
      <c r="M22" s="232"/>
      <c r="N22" s="232"/>
      <c r="O22" s="232"/>
      <c r="P22" s="232"/>
      <c r="Q22" s="125"/>
      <c r="R22" s="232"/>
      <c r="S22" s="232"/>
      <c r="T22" s="232"/>
      <c r="U22" s="232"/>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232"/>
      <c r="I23" s="232"/>
      <c r="J23" s="232"/>
      <c r="K23" s="232"/>
      <c r="L23" s="125"/>
      <c r="M23" s="232"/>
      <c r="N23" s="232"/>
      <c r="O23" s="232"/>
      <c r="P23" s="232"/>
      <c r="Q23" s="125"/>
      <c r="R23" s="232"/>
      <c r="S23" s="232"/>
      <c r="T23" s="232"/>
      <c r="U23" s="232"/>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107</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B10:D10">
    <cfRule type="expression" dxfId="69" priority="15">
      <formula>$D$6="Yes, the plan complies based on all analyses"</formula>
    </cfRule>
  </conditionalFormatting>
  <conditionalFormatting sqref="B26:CZ27">
    <cfRule type="expression" dxfId="68" priority="13">
      <formula>$D$6="Yes, the plan complies based on all analyses"</formula>
    </cfRule>
  </conditionalFormatting>
  <conditionalFormatting sqref="E10:CZ17 A10:A27 D11 B12:D24 E18:G23 L18:L23 Q18:Q23 V18:CZ23 E24:CZ25 A28:CZ74">
    <cfRule type="expression" dxfId="67" priority="14">
      <formula>$D$6="Yes, the plan complies based on all analyses"</formula>
    </cfRule>
  </conditionalFormatting>
  <conditionalFormatting sqref="H19:K23">
    <cfRule type="expression" dxfId="66" priority="9">
      <formula>$D$6="Yes, the plan complies based on all analyses"</formula>
    </cfRule>
  </conditionalFormatting>
  <conditionalFormatting sqref="M19:P23">
    <cfRule type="expression" dxfId="65" priority="5">
      <formula>$D$6="Yes, the plan complies based on all analyses"</formula>
    </cfRule>
  </conditionalFormatting>
  <conditionalFormatting sqref="R19:U23">
    <cfRule type="expression" dxfId="64" priority="1">
      <formula>$D$6="Yes, the plan complies based on all analyses"</formula>
    </cfRule>
  </conditionalFormatting>
  <dataValidations count="2">
    <dataValidation allowBlank="1" prompt="To enter free text, select cell and type - do not click into cell" sqref="E38:CZ43 E45:CZ50 E69:CZ74 E61:CZ66 E54:CZ59" xr:uid="{8A819684-1599-4FCB-A8AD-9C911B770876}"/>
    <dataValidation allowBlank="1" sqref="E31:CZ36" xr:uid="{4DF65641-8D16-48F7-8BDF-2D53D239A549}"/>
  </dataValidations>
  <hyperlinks>
    <hyperlink ref="B15" location="SectionE_AnalysisMethods" display="Return to the Analysis Methods section in the &quot;State and program information&quot; tab to change whether a method is used." xr:uid="{B3F311DB-47F2-4B09-BC57-F2BA484043A3}"/>
    <hyperlink ref="A9" location="'III_Plan comp 438.206 All plans'!A1" display="Click to go to section B: Assurance of plan compliance for 42 C.F.R. § 438.206" xr:uid="{E6F5B0BE-A3B2-423E-8356-88C706DB8EFD}"/>
    <hyperlink ref="A27" location="SectionE_AnalysisMethods" display="Click to return to the Analysis Methods section in the &quot;State and Program Information&quot; tab to change whether a method is used." xr:uid="{2798EB02-6572-404F-87DF-179E5204E267}"/>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29673-6724-44EA-98E6-964DC16C00A1}">
  <dimension ref="A1:DA109"/>
  <sheetViews>
    <sheetView zoomScale="80" zoomScaleNormal="80" workbookViewId="0"/>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05" width="0" style="109" hidden="1" customWidth="1"/>
    <col min="106" max="16384" width="7.21875" style="109" hidden="1"/>
  </cols>
  <sheetData>
    <row r="1" spans="1:104" ht="15" x14ac:dyDescent="0.2">
      <c r="A1" s="28"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30" x14ac:dyDescent="0.25">
      <c r="A5" s="66" t="s">
        <v>4</v>
      </c>
      <c r="B5" s="67" t="s">
        <v>5</v>
      </c>
      <c r="C5" s="67" t="s">
        <v>6</v>
      </c>
      <c r="D5" s="218" t="s">
        <v>490</v>
      </c>
      <c r="E5" s="164" t="s">
        <v>533</v>
      </c>
    </row>
    <row r="6" spans="1:104" ht="57" x14ac:dyDescent="0.2">
      <c r="A6" s="44" t="s">
        <v>316</v>
      </c>
      <c r="B6" s="165" t="s">
        <v>317</v>
      </c>
      <c r="C6" s="46" t="s">
        <v>318</v>
      </c>
      <c r="D6" s="8" t="s">
        <v>420</v>
      </c>
      <c r="E6" s="35">
        <v>2</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#1:"&amp;CHAR(10)&amp;CHAR(10)&amp;IF('[2]II_Program-level standards'!E7="","",'[2]II_Program-level standards'!E7&amp;"; "&amp;CHAR(10)&amp;'[2]II_Program-level standards'!E9&amp;"; "&amp;CHAR(10)&amp;'[2]II_Program-level standards'!E14&amp;"; "&amp;CHAR(10)&amp;'[2]II_Program-level standards'!E15)</f>
        <v>Standard #1:
Specialist; 
Provider to enrollee ratios; 
Adult and Pediatric; 
Statewide</v>
      </c>
      <c r="F12" s="169" t="str">
        <f>"Standard #2:"&amp;CHAR(10)&amp;CHAR(10)&amp;IF('[2]II_Program-level standards'!F7="","",'[2]II_Program-level standards'!F7&amp;"; "&amp;CHAR(10)&amp;'[2]II_Program-level standards'!F9&amp;"; "&amp;CHAR(10)&amp;'[2]II_Program-level standards'!F14&amp;"; "&amp;CHAR(10)&amp;'[2]II_Program-level standards'!F15)</f>
        <v>Standard #2:
Primary care; 
Provider to enrollee ratios; 
Adult and Pediatric; 
Statewide</v>
      </c>
      <c r="G12" s="169" t="str">
        <f>"Standard #3:"&amp;CHAR(10)&amp;CHAR(10)&amp;IF('[2]II_Program-level standards'!G7="","",'[2]II_Program-level standards'!G7&amp;"; "&amp;CHAR(10)&amp;'[2]II_Program-level standards'!G9&amp;"; "&amp;CHAR(10)&amp;'[2]II_Program-level standards'!G14&amp;"; "&amp;CHAR(10)&amp;'[2]II_Program-level standards'!G15)</f>
        <v>Standard #3:
Mental health; 
Provider to enrollee ratios; 
Adult and Pediatric; 
Statewide</v>
      </c>
      <c r="H12" s="169" t="str">
        <f>"Standard #4:"&amp;CHAR(10)&amp;CHAR(10)&amp;IF('[2]II_Program-level standards'!H7="","",'[2]II_Program-level standards'!H7&amp;"; "&amp;CHAR(10)&amp;'[2]II_Program-level standards'!H9&amp;"; "&amp;CHAR(10)&amp;'[2]II_Program-level standards'!H14&amp;"; "&amp;CHAR(10)&amp;'[2]II_Program-level standards'!H15)</f>
        <v>Standard #4:
Primary care; 
Maximum time or distance (e.g. 1 provider within 30 min or 30 miles); 
Adult and Pediatric; 
Statewide</v>
      </c>
      <c r="I12" s="169" t="str">
        <f>"Standard #5:"&amp;CHAR(10)&amp;CHAR(10)&amp;IF('[2]II_Program-level standards'!I7="","",'[2]II_Program-level standards'!I7&amp;"; "&amp;CHAR(10)&amp;'[2]II_Program-level standards'!I9&amp;"; "&amp;CHAR(10)&amp;'[2]II_Program-level standards'!I14&amp;"; "&amp;CHAR(10)&amp;'[2]II_Program-level standards'!I15)</f>
        <v>Standard #5:
Specialist; 
Maximum time or distance (e.g. 1 provider within 30 min or 30 miles); 
Adult and Pediatric; 
Rural</v>
      </c>
      <c r="J12" s="169" t="str">
        <f>"Standard #6:"&amp;CHAR(10)&amp;CHAR(10)&amp;IF('[2]II_Program-level standards'!J7="","",'[2]II_Program-level standards'!J7&amp;"; "&amp;CHAR(10)&amp;'[2]II_Program-level standards'!J9&amp;"; "&amp;CHAR(10)&amp;'[2]II_Program-level standards'!J14&amp;"; "&amp;CHAR(10)&amp;'[2]II_Program-level standards'!J15)</f>
        <v>Standard #6:
Specialist; 
Maximum time or distance (e.g. 1 provider within 30 min or 30 miles); 
Adult and Pediatric; 
Small counties</v>
      </c>
      <c r="K12" s="169" t="str">
        <f>"Standard #7:"&amp;CHAR(10)&amp;CHAR(10)&amp;IF('[2]II_Program-level standards'!K7="","",'[2]II_Program-level standards'!K7&amp;"; "&amp;CHAR(10)&amp;'[2]II_Program-level standards'!K9&amp;"; "&amp;CHAR(10)&amp;'[2]II_Program-level standards'!K14&amp;"; "&amp;CHAR(10)&amp;'[2]II_Program-level standards'!K15)</f>
        <v>Standard #7:
Specialist; 
Maximum time or distance (e.g. 1 provider within 30 min or 30 miles); 
Adult and Pediatric; 
Medium counties</v>
      </c>
      <c r="L12" s="169" t="str">
        <f>"Standard #8:"&amp;CHAR(10)&amp;CHAR(10)&amp;IF('[2]II_Program-level standards'!L7="","",'[2]II_Program-level standards'!L7&amp;"; "&amp;CHAR(10)&amp;'[2]II_Program-level standards'!L9&amp;"; "&amp;CHAR(10)&amp;'[2]II_Program-level standards'!L14&amp;"; "&amp;CHAR(10)&amp;'[2]II_Program-level standards'!L15)</f>
        <v>Standard #8:
Specialist; 
Maximum time or distance (e.g. 1 provider within 30 min or 30 miles); 
Adult and Pediatric; 
Dense counties</v>
      </c>
      <c r="M12" s="169" t="str">
        <f>"Standard #9:"&amp;CHAR(10)&amp;CHAR(10)&amp;IF('[2]II_Program-level standards'!M7="","",'[2]II_Program-level standards'!M7&amp;"; "&amp;CHAR(10)&amp;'[2]II_Program-level standards'!M9&amp;"; "&amp;CHAR(10)&amp;'[2]II_Program-level standards'!M14&amp;"; "&amp;CHAR(10)&amp;'[2]II_Program-level standards'!M15)</f>
        <v>Standard #9:
OB/GYN; 
Maximum time or distance (e.g. 1 provider within 30 min or 30 miles); 
Adult and Pediatric; 
Statewide</v>
      </c>
      <c r="N12" s="169" t="str">
        <f>"Standard #10:"&amp;CHAR(10)&amp;CHAR(10)&amp;IF('[2]II_Program-level standards'!N7="","",'[2]II_Program-level standards'!N7&amp;"; "&amp;CHAR(10)&amp;'[2]II_Program-level standards'!N9&amp;"; "&amp;CHAR(10)&amp;'[2]II_Program-level standards'!N14&amp;"; "&amp;CHAR(10)&amp;'[2]II_Program-level standards'!N15)</f>
        <v>Standard #10:
OB/GYN; 
Maximum time or distance (e.g. 1 provider within 30 min or 30 miles); 
Adult and Pediatric; 
Rural</v>
      </c>
      <c r="O12" s="169" t="str">
        <f>"Standard #11:"&amp;CHAR(10)&amp;CHAR(10)&amp;IF('[2]II_Program-level standards'!O7="","",'[2]II_Program-level standards'!O7&amp;"; "&amp;CHAR(10)&amp;'[2]II_Program-level standards'!O9&amp;"; "&amp;CHAR(10)&amp;'[2]II_Program-level standards'!O14&amp;"; "&amp;CHAR(10)&amp;'[2]II_Program-level standards'!O15)</f>
        <v>Standard #11:
OB/GYN; 
Maximum time or distance (e.g. 1 provider within 30 min or 30 miles); 
Adult and Pediatric; 
Small counties</v>
      </c>
      <c r="P12" s="169" t="str">
        <f>"Standard #12:"&amp;CHAR(10)&amp;CHAR(10)&amp;IF('[2]II_Program-level standards'!P7="","",'[2]II_Program-level standards'!P7&amp;"; "&amp;CHAR(10)&amp;'[2]II_Program-level standards'!P9&amp;"; "&amp;CHAR(10)&amp;'[2]II_Program-level standards'!P14&amp;"; "&amp;CHAR(10)&amp;'[2]II_Program-level standards'!P15)</f>
        <v>Standard #12:
OB/GYN; 
Maximum time or distance (e.g. 1 provider within 30 min or 30 miles); 
Adult and Pediatric; 
Medium counties</v>
      </c>
      <c r="Q12" s="169" t="str">
        <f>"Standard #13:"&amp;CHAR(10)&amp;CHAR(10)&amp;IF('[2]II_Program-level standards'!Q7="","",'[2]II_Program-level standards'!Q7&amp;"; "&amp;CHAR(10)&amp;'[2]II_Program-level standards'!Q9&amp;"; "&amp;CHAR(10)&amp;'[2]II_Program-level standards'!Q14&amp;"; "&amp;CHAR(10)&amp;'[2]II_Program-level standards'!Q15)</f>
        <v>Standard #13:
OB/GYN; 
Maximum time or distance (e.g. 1 provider within 30 min or 30 miles); 
Adult and Pediatric; 
Dense counties</v>
      </c>
      <c r="R12" s="169" t="str">
        <f>"Standard #14:"&amp;CHAR(10)&amp;CHAR(10)&amp;IF('[2]II_Program-level standards'!R7="","",'[2]II_Program-level standards'!R7&amp;"; "&amp;CHAR(10)&amp;'[2]II_Program-level standards'!R9&amp;"; "&amp;CHAR(10)&amp;'[2]II_Program-level standards'!R14&amp;"; "&amp;CHAR(10)&amp;'[2]II_Program-level standards'!R15)</f>
        <v>Standard #14:
Hospital; 
Maximum time or distance (e.g. 1 provider within 30 min or 30 miles); 
Adult and Pediatric; 
Statewide</v>
      </c>
      <c r="S12" s="169" t="str">
        <f>"Standard #15:"&amp;CHAR(10)&amp;CHAR(10)&amp;IF('[2]II_Program-level standards'!S7="","",'[2]II_Program-level standards'!S7&amp;"; "&amp;CHAR(10)&amp;'[2]II_Program-level standards'!S9&amp;"; "&amp;CHAR(10)&amp;'[2]II_Program-level standards'!S14&amp;"; "&amp;CHAR(10)&amp;'[2]II_Program-level standards'!S15)</f>
        <v>Standard #15:
Mental health; 
Maximum time or distance (e.g. 1 provider within 30 min or 30 miles); 
Adult and Pediatric; 
Rural</v>
      </c>
      <c r="T12" s="169" t="str">
        <f>"Standard #16:"&amp;CHAR(10)&amp;CHAR(10)&amp;IF('[2]II_Program-level standards'!T7="","",'[2]II_Program-level standards'!T7&amp;"; "&amp;CHAR(10)&amp;'[2]II_Program-level standards'!T9&amp;"; "&amp;CHAR(10)&amp;'[2]II_Program-level standards'!T14&amp;"; "&amp;CHAR(10)&amp;'[2]II_Program-level standards'!T15)</f>
        <v>Standard #16:
Mental health; 
Maximum time or distance (e.g. 1 provider within 30 min or 30 miles); 
Adult and Pediatric; 
Small counties</v>
      </c>
      <c r="U12" s="169" t="str">
        <f>"Standard #17:"&amp;CHAR(10)&amp;CHAR(10)&amp;IF('[2]II_Program-level standards'!U7="","",'[2]II_Program-level standards'!U7&amp;"; "&amp;CHAR(10)&amp;'[2]II_Program-level standards'!U9&amp;"; "&amp;CHAR(10)&amp;'[2]II_Program-level standards'!U14&amp;"; "&amp;CHAR(10)&amp;'[2]II_Program-level standards'!U15)</f>
        <v>Standard #17:
Mental health; 
Maximum time or distance (e.g. 1 provider within 30 min or 30 miles); 
Adult and Pediatric; 
Medium counties</v>
      </c>
      <c r="V12" s="169" t="str">
        <f>"Standard #18:"&amp;CHAR(10)&amp;CHAR(10)&amp;IF('[2]II_Program-level standards'!V7="","",'[2]II_Program-level standards'!V7&amp;"; "&amp;CHAR(10)&amp;'[2]II_Program-level standards'!V9&amp;"; "&amp;CHAR(10)&amp;'[2]II_Program-level standards'!V14&amp;"; "&amp;CHAR(10)&amp;'[2]II_Program-level standards'!V15)</f>
        <v>Standard #18:
Mental health; 
Maximum time or distance (e.g. 1 provider within 30 min or 30 miles); 
Adult and Pediatric; 
Dense counties</v>
      </c>
      <c r="W12" s="169" t="str">
        <f>"Standard #19:"&amp;CHAR(10)&amp;CHAR(10)&amp;IF('[2]II_Program-level standards'!W7="","",'[2]II_Program-level standards'!W7&amp;"; "&amp;CHAR(10)&amp;'[2]II_Program-level standards'!W9&amp;"; "&amp;CHAR(10)&amp;'[2]II_Program-level standards'!W14&amp;"; "&amp;CHAR(10)&amp;'[2]II_Program-level standards'!W15)</f>
        <v>Standard #19:
Specialist; 
Minimum Mandatory Provider Type; 
Adult and pediatric; 
Statewide</v>
      </c>
      <c r="X12" s="169" t="str">
        <f>"Standard #20:"&amp;CHAR(10)&amp;CHAR(10)&amp;IF('[2]II_Program-level standards'!X7="","",'[2]II_Program-level standards'!X7&amp;"; "&amp;CHAR(10)&amp;'[2]II_Program-level standards'!X9&amp;"; "&amp;CHAR(10)&amp;'[2]II_Program-level standards'!X14&amp;"; "&amp;CHAR(10)&amp;'[2]II_Program-level standards'!X15)</f>
        <v>Standard #20:
Specialist; 
Minimum Mandatory Provider Type; 
Adult and pediatric; 
Statewide</v>
      </c>
      <c r="Y12" s="169" t="str">
        <f>"Standard #21:"&amp;CHAR(10)&amp;CHAR(10)&amp;IF('[2]II_Program-level standards'!Y7="","",'[2]II_Program-level standards'!Y7&amp;"; "&amp;CHAR(10)&amp;'[2]II_Program-level standards'!Y9&amp;"; "&amp;CHAR(10)&amp;'[2]II_Program-level standards'!Y14&amp;"; "&amp;CHAR(10)&amp;'[2]II_Program-level standards'!Y15)</f>
        <v>Standard #21:
Primary care; 
Appointment wait time; 
Adult and Pediatric; 
Statewide</v>
      </c>
      <c r="Z12" s="169" t="str">
        <f>"Standard #22:"&amp;CHAR(10)&amp;CHAR(10)&amp;IF('[2]II_Program-level standards'!Z7="","",'[2]II_Program-level standards'!Z7&amp;"; "&amp;CHAR(10)&amp;'[2]II_Program-level standards'!Z9&amp;"; "&amp;CHAR(10)&amp;'[2]II_Program-level standards'!Z14&amp;"; "&amp;CHAR(10)&amp;'[2]II_Program-level standards'!Z15)</f>
        <v>Standard #22:
Specialist; 
Appointment wait time; 
All applicable populations; 
Statewide</v>
      </c>
      <c r="AA12" s="169" t="str">
        <f>"Standard #23:"&amp;CHAR(10)&amp;CHAR(10)&amp;IF('[2]II_Program-level standards'!AA7="","",'[2]II_Program-level standards'!AA7&amp;"; "&amp;CHAR(10)&amp;'[2]II_Program-level standards'!AA9&amp;"; "&amp;CHAR(10)&amp;'[2]II_Program-level standards'!AA14&amp;"; "&amp;CHAR(10)&amp;'[2]II_Program-level standards'!AA15)</f>
        <v>Standard #23:
OB/GYN; 
Appointment wait time; 
All applicable populations; 
Statewide</v>
      </c>
      <c r="AB12" s="169" t="str">
        <f>"Standard #24:"&amp;CHAR(10)&amp;CHAR(10)&amp;IF('[2]II_Program-level standards'!AB7="","",'[2]II_Program-level standards'!AB7&amp;"; "&amp;CHAR(10)&amp;'[2]II_Program-level standards'!AB9&amp;"; "&amp;CHAR(10)&amp;'[2]II_Program-level standards'!AB14&amp;"; "&amp;CHAR(10)&amp;'[2]II_Program-level standards'!AB15)</f>
        <v>Standard #24:
OB/GYN; 
Appointment wait time; 
All applicable populations; 
Statewide</v>
      </c>
      <c r="AC12" s="169" t="str">
        <f>"Standard #25:"&amp;CHAR(10)&amp;CHAR(10)&amp;IF('[2]II_Program-level standards'!AC7="","",'[2]II_Program-level standards'!AC7&amp;"; "&amp;CHAR(10)&amp;'[2]II_Program-level standards'!AC9&amp;"; "&amp;CHAR(10)&amp;'[2]II_Program-level standards'!AC14&amp;"; "&amp;CHAR(10)&amp;'[2]II_Program-level standards'!AC15)</f>
        <v>Standard #25:
Mental health; 
Appointment wait time; 
Adult and pediatric; 
Statewide</v>
      </c>
      <c r="AD12" s="169" t="str">
        <f>"Standard #26:"&amp;CHAR(10)&amp;CHAR(10)&amp;IF('[2]II_Program-level standards'!AD7="","",'[2]II_Program-level standards'!AD7&amp;"; "&amp;CHAR(10)&amp;'[2]II_Program-level standards'!AD9&amp;"; "&amp;CHAR(10)&amp;'[2]II_Program-level standards'!AD14&amp;"; "&amp;CHAR(10)&amp;'[2]II_Program-level standards'!AD15)</f>
        <v xml:space="preserve">Standard #26:
</v>
      </c>
      <c r="AE12" s="169" t="str">
        <f>"Standard #27:"&amp;CHAR(10)&amp;CHAR(10)&amp;IF('[2]II_Program-level standards'!AE7="","",'[2]II_Program-level standards'!AE7&amp;"; "&amp;CHAR(10)&amp;'[2]II_Program-level standards'!AE9&amp;"; "&amp;CHAR(10)&amp;'[2]II_Program-level standards'!AE14&amp;"; "&amp;CHAR(10)&amp;'[2]II_Program-level standards'!AE15)</f>
        <v>Standard #27:
LTSS; 
Appointment wait time; 
Adult and pediatric; 
Rural</v>
      </c>
      <c r="AF12" s="169" t="str">
        <f>"Standard #28:"&amp;CHAR(10)&amp;CHAR(10)&amp;IF('[2]II_Program-level standards'!AF7="","",'[2]II_Program-level standards'!AF7&amp;"; "&amp;CHAR(10)&amp;'[2]II_Program-level standards'!AF9&amp;"; "&amp;CHAR(10)&amp;'[2]II_Program-level standards'!AF14&amp;"; "&amp;CHAR(10)&amp;'[2]II_Program-level standards'!AF15)</f>
        <v>Standard #28:
LTSS; 
Appointment wait time; 
Adult and pediatric; 
Small counties</v>
      </c>
      <c r="AG12" s="169" t="str">
        <f>"Standard #29:"&amp;CHAR(10)&amp;CHAR(10)&amp;IF('[2]II_Program-level standards'!AG7="","",'[2]II_Program-level standards'!AG7&amp;"; "&amp;CHAR(10)&amp;'[2]II_Program-level standards'!AG9&amp;"; "&amp;CHAR(10)&amp;'[2]II_Program-level standards'!AG14&amp;"; "&amp;CHAR(10)&amp;'[2]II_Program-level standards'!AG15)</f>
        <v>Standard #29:
LTSS; 
Appointment wait time; 
Adult and pediatric; 
Medium counties</v>
      </c>
      <c r="AH12" s="169" t="str">
        <f>"Standard #30:"&amp;CHAR(10)&amp;CHAR(10)&amp;IF('[2]II_Program-level standards'!AH7="","",'[2]II_Program-level standards'!AH7&amp;"; "&amp;CHAR(10)&amp;'[2]II_Program-level standards'!AH9&amp;"; "&amp;CHAR(10)&amp;'[2]II_Program-level standards'!AH14&amp;"; "&amp;CHAR(10)&amp;'[2]II_Program-level standards'!AH15)</f>
        <v>Standard #30:
LTSS; 
Appointment wait time; 
Adult and pediatric; 
Dense counties</v>
      </c>
      <c r="AI12" s="169" t="str">
        <f>"Standard #31:"&amp;CHAR(10)&amp;CHAR(10)&amp;IF('[2]II_Program-level standards'!AI7="","",'[2]II_Program-level standards'!AI7&amp;"; "&amp;CHAR(10)&amp;'[2]II_Program-level standards'!AI9&amp;"; "&amp;CHAR(10)&amp;'[2]II_Program-level standards'!AI14&amp;"; "&amp;CHAR(10)&amp;'[2]II_Program-level standards'!AI15)</f>
        <v>Standard #31:
LTSS; 
Appointment wait time; 
Adult and pediatric; 
Rural</v>
      </c>
      <c r="AJ12" s="169" t="str">
        <f>"Standard #32:"&amp;CHAR(10)&amp;CHAR(10)&amp;IF('[2]II_Program-level standards'!AJ7="","",'[2]II_Program-level standards'!AJ7&amp;"; "&amp;CHAR(10)&amp;'[2]II_Program-level standards'!AJ9&amp;"; "&amp;CHAR(10)&amp;'[2]II_Program-level standards'!AJ14&amp;"; "&amp;CHAR(10)&amp;'[2]II_Program-level standards'!AJ15)</f>
        <v>Standard #32:
LTSS; 
Appointment wait time; 
Adult and pediatric; 
Small counties</v>
      </c>
      <c r="AK12" s="169" t="str">
        <f>"Standard #33:"&amp;CHAR(10)&amp;CHAR(10)&amp;IF('[2]II_Program-level standards'!AK7="","",'[2]II_Program-level standards'!AK7&amp;"; "&amp;CHAR(10)&amp;'[2]II_Program-level standards'!AK9&amp;"; "&amp;CHAR(10)&amp;'[2]II_Program-level standards'!AK14&amp;"; "&amp;CHAR(10)&amp;'[2]II_Program-level standards'!AK15)</f>
        <v>Standard #33:
LTSS; 
Appointment wait time; 
Adult and pediatric; 
Medium counties</v>
      </c>
      <c r="AL12" s="169" t="str">
        <f>"Standard #34:"&amp;CHAR(10)&amp;CHAR(10)&amp;IF('[2]II_Program-level standards'!AL7="","",'[2]II_Program-level standards'!AL7&amp;"; "&amp;CHAR(10)&amp;'[2]II_Program-level standards'!AL9&amp;"; "&amp;CHAR(10)&amp;'[2]II_Program-level standards'!AL14&amp;"; "&amp;CHAR(10)&amp;'[2]II_Program-level standards'!AL15)</f>
        <v>Standard #34:
LTSS; 
Appointment wait time; 
Adult and pediatric; 
Dense counties</v>
      </c>
      <c r="AM12" s="169" t="str">
        <f>"Standard #35:"&amp;CHAR(10)&amp;CHAR(10)&amp;IF('[2]II_Program-level standards'!AM7="","",'[2]II_Program-level standards'!AM7&amp;"; "&amp;CHAR(10)&amp;'[2]II_Program-level standards'!AM9&amp;"; "&amp;CHAR(10)&amp;'[2]II_Program-level standards'!AM14&amp;"; "&amp;CHAR(10)&amp;'[2]II_Program-level standards'!AM15)</f>
        <v>Standard #35:
LTSS; 
Appointment wait time; 
Adult and pediatric; 
Statewide</v>
      </c>
      <c r="AN12" s="169" t="str">
        <f>"Standard #36:"&amp;CHAR(10)&amp;CHAR(10)&amp;IF('[2]II_Program-level standards'!AN7="","",'[2]II_Program-level standards'!AN7&amp;"; "&amp;CHAR(10)&amp;'[2]II_Program-level standards'!AN9&amp;"; "&amp;CHAR(10)&amp;'[2]II_Program-level standards'!AN14&amp;"; "&amp;CHAR(10)&amp;'[2]II_Program-level standards'!AN15)</f>
        <v>Standard #36:
Primary care; 
Appointment wait time; 
Adult and pediatric; 
Statewide</v>
      </c>
      <c r="AO12" s="169" t="str">
        <f>"Standard #37:"&amp;CHAR(10)&amp;CHAR(10)&amp;IF('[2]II_Program-level standards'!AO7="","",'[2]II_Program-level standards'!AO7&amp;"; "&amp;CHAR(10)&amp;'[2]II_Program-level standards'!AO9&amp;"; "&amp;CHAR(10)&amp;'[2]II_Program-level standards'!AO14&amp;"; "&amp;CHAR(10)&amp;'[2]II_Program-level standards'!AO15)</f>
        <v>Standard #37:
Specialist; 
Appointment wait time; 
Adult and pediatric; 
Statewide</v>
      </c>
      <c r="AP12" s="169" t="str">
        <f>"Standard #38:"&amp;CHAR(10)&amp;CHAR(10)&amp;IF('[2]II_Program-level standards'!AP7="","",'[2]II_Program-level standards'!AP7&amp;"; "&amp;CHAR(10)&amp;'[2]II_Program-level standards'!AP9&amp;"; "&amp;CHAR(10)&amp;'[2]II_Program-level standards'!AP14&amp;"; "&amp;CHAR(10)&amp;'[2]II_Program-level standards'!AP15)</f>
        <v>Standard #38:
Primary care; 
Appointment wait time; 
Adult and pediatric; 
Statewide</v>
      </c>
      <c r="AQ12" s="169" t="str">
        <f>"Standard #39:"&amp;CHAR(10)&amp;CHAR(10)&amp;IF('[2]II_Program-level standards'!AQ7="","",'[2]II_Program-level standards'!AQ7&amp;"; "&amp;CHAR(10)&amp;'[2]II_Program-level standards'!AQ9&amp;"; "&amp;CHAR(10)&amp;'[2]II_Program-level standards'!AQ14&amp;"; "&amp;CHAR(10)&amp;'[2]II_Program-level standards'!AQ15)</f>
        <v>Standard #39:
Specialist; 
Appointment wait time; 
Adult and pediatric; 
Statewide</v>
      </c>
      <c r="AR12" s="169" t="str">
        <f>"Standard #40:"&amp;CHAR(10)&amp;CHAR(10)&amp;IF('[2]II_Program-level standards'!AR7="","",'[2]II_Program-level standards'!AR7&amp;"; "&amp;CHAR(10)&amp;'[2]II_Program-level standards'!AR9&amp;"; "&amp;CHAR(10)&amp;'[2]II_Program-level standards'!AR14&amp;"; "&amp;CHAR(10)&amp;'[2]II_Program-level standards'!AR15)</f>
        <v>Standard #40:
Mental health; 
Appointment wait time; 
Adult and pediatric; 
Statewide</v>
      </c>
      <c r="AS12" s="169" t="str">
        <f>"Standard #41:"&amp;CHAR(10)&amp;CHAR(10)&amp;IF('[2]II_Program-level standards'!AS7="","",'[2]II_Program-level standards'!AS7&amp;"; "&amp;CHAR(10)&amp;'[2]II_Program-level standards'!AS9&amp;"; "&amp;CHAR(10)&amp;'[2]II_Program-level standards'!AS14&amp;"; "&amp;CHAR(10)&amp;'[2]II_Program-level standards'!AS15)</f>
        <v>Standard #41:
Mental health; 
Appointment wait time; 
Adult and pediatric; 
Statewide</v>
      </c>
      <c r="AT12" s="169" t="str">
        <f>"Standard #42:"&amp;CHAR(10)&amp;CHAR(10)&amp;IF('[2]II_Program-level standards'!AT7="","",'[2]II_Program-level standards'!AT7&amp;"; "&amp;CHAR(10)&amp;'[2]II_Program-level standards'!AT9&amp;"; "&amp;CHAR(10)&amp;'[2]II_Program-level standards'!AT14&amp;"; "&amp;CHAR(10)&amp;'[2]II_Program-level standards'!AT15)</f>
        <v xml:space="preserve">Standard #42:
</v>
      </c>
      <c r="AU12" s="169" t="str">
        <f>"Standard #43:"&amp;CHAR(10)&amp;CHAR(10)&amp;IF('[2]II_Program-level standards'!AU7="","",'[2]II_Program-level standards'!AU7&amp;"; "&amp;CHAR(10)&amp;'[2]II_Program-level standards'!AU9&amp;"; "&amp;CHAR(10)&amp;'[2]II_Program-level standards'!AU14&amp;"; "&amp;CHAR(10)&amp;'[2]II_Program-level standards'!AU15)</f>
        <v xml:space="preserve">Standard #43:
</v>
      </c>
      <c r="AV12" s="169" t="str">
        <f>"Standard #44:"&amp;CHAR(10)&amp;CHAR(10)&amp;IF('[2]II_Program-level standards'!AV7="","",'[2]II_Program-level standards'!AV7&amp;"; "&amp;CHAR(10)&amp;'[2]II_Program-level standards'!AV9&amp;"; "&amp;CHAR(10)&amp;'[2]II_Program-level standards'!AV14&amp;"; "&amp;CHAR(10)&amp;'[2]II_Program-level standards'!AV15)</f>
        <v xml:space="preserve">Standard #44:
</v>
      </c>
      <c r="AW12" s="169" t="str">
        <f>"Standard #45:"&amp;CHAR(10)&amp;CHAR(10)&amp;IF('[2]II_Program-level standards'!AW7="","",'[2]II_Program-level standards'!AW7&amp;"; "&amp;CHAR(10)&amp;'[2]II_Program-level standards'!AW9&amp;"; "&amp;CHAR(10)&amp;'[2]II_Program-level standards'!AW14&amp;"; "&amp;CHAR(10)&amp;'[2]II_Program-level standards'!AW15)</f>
        <v xml:space="preserve">Standard #45:
</v>
      </c>
      <c r="AX12" s="169" t="str">
        <f>"Standard #46:"&amp;CHAR(10)&amp;CHAR(10)&amp;IF('[2]II_Program-level standards'!AX7="","",'[2]II_Program-level standards'!AX7&amp;"; "&amp;CHAR(10)&amp;'[2]II_Program-level standards'!AX9&amp;"; "&amp;CHAR(10)&amp;'[2]II_Program-level standards'!AX14&amp;"; "&amp;CHAR(10)&amp;'[2]II_Program-level standards'!AX15)</f>
        <v xml:space="preserve">Standard #46:
</v>
      </c>
      <c r="AY12" s="169" t="str">
        <f>"Standard #47:"&amp;CHAR(10)&amp;CHAR(10)&amp;IF('[2]II_Program-level standards'!AY7="","",'[2]II_Program-level standards'!AY7&amp;"; "&amp;CHAR(10)&amp;'[2]II_Program-level standards'!AY9&amp;"; "&amp;CHAR(10)&amp;'[2]II_Program-level standards'!AY14&amp;"; "&amp;CHAR(10)&amp;'[2]II_Program-level standards'!AY15)</f>
        <v xml:space="preserve">Standard #47:
</v>
      </c>
      <c r="AZ12" s="169" t="str">
        <f>"Standard #48:"&amp;CHAR(10)&amp;CHAR(10)&amp;IF('[2]II_Program-level standards'!AZ7="","",'[2]II_Program-level standards'!AZ7&amp;"; "&amp;CHAR(10)&amp;'[2]II_Program-level standards'!AZ9&amp;"; "&amp;CHAR(10)&amp;'[2]II_Program-level standards'!AZ14&amp;"; "&amp;CHAR(10)&amp;'[2]II_Program-level standards'!AZ15)</f>
        <v xml:space="preserve">Standard #48:
</v>
      </c>
      <c r="BA12" s="169" t="str">
        <f>"Standard #49:"&amp;CHAR(10)&amp;CHAR(10)&amp;IF('[2]II_Program-level standards'!BA7="","",'[2]II_Program-level standards'!BA7&amp;"; "&amp;CHAR(10)&amp;'[2]II_Program-level standards'!BA9&amp;"; "&amp;CHAR(10)&amp;'[2]II_Program-level standards'!BA14&amp;"; "&amp;CHAR(10)&amp;'[2]II_Program-level standards'!BA15)</f>
        <v xml:space="preserve">Standard #49:
</v>
      </c>
      <c r="BB12" s="169" t="str">
        <f>"Standard #50:"&amp;CHAR(10)&amp;CHAR(10)&amp;IF('[2]II_Program-level standards'!BB7="","",'[2]II_Program-level standards'!BB7&amp;"; "&amp;CHAR(10)&amp;'[2]II_Program-level standards'!BB9&amp;"; "&amp;CHAR(10)&amp;'[2]II_Program-level standards'!BB14&amp;"; "&amp;CHAR(10)&amp;'[2]II_Program-level standards'!BB15)</f>
        <v xml:space="preserve">Standard #50:
</v>
      </c>
      <c r="BC12" s="169" t="str">
        <f>"Standard #51:"&amp;CHAR(10)&amp;CHAR(10)&amp;IF('[2]II_Program-level standards'!BC7="","",'[2]II_Program-level standards'!BC7&amp;"; "&amp;CHAR(10)&amp;'[2]II_Program-level standards'!BC9&amp;"; "&amp;CHAR(10)&amp;'[2]II_Program-level standards'!BC14&amp;"; "&amp;CHAR(10)&amp;'[2]II_Program-level standards'!BC15)</f>
        <v xml:space="preserve">Standard #51:
</v>
      </c>
      <c r="BD12" s="169" t="str">
        <f>"Standard #52:"&amp;CHAR(10)&amp;CHAR(10)&amp;IF('[2]II_Program-level standards'!BD7="","",'[2]II_Program-level standards'!BD7&amp;"; "&amp;CHAR(10)&amp;'[2]II_Program-level standards'!BD9&amp;"; "&amp;CHAR(10)&amp;'[2]II_Program-level standards'!BD14&amp;"; "&amp;CHAR(10)&amp;'[2]II_Program-level standards'!BD15)</f>
        <v xml:space="preserve">Standard #52:
</v>
      </c>
      <c r="BE12" s="169" t="str">
        <f>"Standard #53:"&amp;CHAR(10)&amp;CHAR(10)&amp;IF('[2]II_Program-level standards'!BE7="","",'[2]II_Program-level standards'!BE7&amp;"; "&amp;CHAR(10)&amp;'[2]II_Program-level standards'!BE9&amp;"; "&amp;CHAR(10)&amp;'[2]II_Program-level standards'!BE14&amp;"; "&amp;CHAR(10)&amp;'[2]II_Program-level standards'!BE15)</f>
        <v xml:space="preserve">Standard #53:
</v>
      </c>
      <c r="BF12" s="169" t="str">
        <f>"Standard #54:"&amp;CHAR(10)&amp;CHAR(10)&amp;IF('[2]II_Program-level standards'!BF7="","",'[2]II_Program-level standards'!BF7&amp;"; "&amp;CHAR(10)&amp;'[2]II_Program-level standards'!BF9&amp;"; "&amp;CHAR(10)&amp;'[2]II_Program-level standards'!BF14&amp;"; "&amp;CHAR(10)&amp;'[2]II_Program-level standards'!BF15)</f>
        <v xml:space="preserve">Standard #54:
</v>
      </c>
      <c r="BG12" s="169" t="str">
        <f>"Standard #55:"&amp;CHAR(10)&amp;CHAR(10)&amp;IF('[2]II_Program-level standards'!BG7="","",'[2]II_Program-level standards'!BG7&amp;"; "&amp;CHAR(10)&amp;'[2]II_Program-level standards'!BG9&amp;"; "&amp;CHAR(10)&amp;'[2]II_Program-level standards'!BG14&amp;"; "&amp;CHAR(10)&amp;'[2]II_Program-level standards'!BG15)</f>
        <v xml:space="preserve">Standard #55:
</v>
      </c>
      <c r="BH12" s="169" t="str">
        <f>"Standard #56:"&amp;CHAR(10)&amp;CHAR(10)&amp;IF('[2]II_Program-level standards'!BH7="","",'[2]II_Program-level standards'!BH7&amp;"; "&amp;CHAR(10)&amp;'[2]II_Program-level standards'!BH9&amp;"; "&amp;CHAR(10)&amp;'[2]II_Program-level standards'!BH14&amp;"; "&amp;CHAR(10)&amp;'[2]II_Program-level standards'!BH15)</f>
        <v xml:space="preserve">Standard #56:
</v>
      </c>
      <c r="BI12" s="169" t="str">
        <f>"Standard #57:"&amp;CHAR(10)&amp;CHAR(10)&amp;IF('[2]II_Program-level standards'!BI7="","",'[2]II_Program-level standards'!BI7&amp;"; "&amp;CHAR(10)&amp;'[2]II_Program-level standards'!BI9&amp;"; "&amp;CHAR(10)&amp;'[2]II_Program-level standards'!BI14&amp;"; "&amp;CHAR(10)&amp;'[2]II_Program-level standards'!BI15)</f>
        <v xml:space="preserve">Standard #57:
</v>
      </c>
      <c r="BJ12" s="169" t="str">
        <f>"Standard #58:"&amp;CHAR(10)&amp;CHAR(10)&amp;IF('[2]II_Program-level standards'!BJ7="","",'[2]II_Program-level standards'!BJ7&amp;"; "&amp;CHAR(10)&amp;'[2]II_Program-level standards'!BJ9&amp;"; "&amp;CHAR(10)&amp;'[2]II_Program-level standards'!BJ14&amp;"; "&amp;CHAR(10)&amp;'[2]II_Program-level standards'!BJ15)</f>
        <v xml:space="preserve">Standard #58:
</v>
      </c>
      <c r="BK12" s="169" t="str">
        <f>"Standard #59:"&amp;CHAR(10)&amp;CHAR(10)&amp;IF('[2]II_Program-level standards'!BK7="","",'[2]II_Program-level standards'!BK7&amp;"; "&amp;CHAR(10)&amp;'[2]II_Program-level standards'!BK9&amp;"; "&amp;CHAR(10)&amp;'[2]II_Program-level standards'!BK14&amp;"; "&amp;CHAR(10)&amp;'[2]II_Program-level standards'!BK15)</f>
        <v xml:space="preserve">Standard #59:
</v>
      </c>
      <c r="BL12" s="169" t="str">
        <f>"Standard #60:"&amp;CHAR(10)&amp;CHAR(10)&amp;IF('[2]II_Program-level standards'!BL7="","",'[2]II_Program-level standards'!BL7&amp;"; "&amp;CHAR(10)&amp;'[2]II_Program-level standards'!BL9&amp;"; "&amp;CHAR(10)&amp;'[2]II_Program-level standards'!BL14&amp;"; "&amp;CHAR(10)&amp;'[2]II_Program-level standards'!BL15)</f>
        <v xml:space="preserve">Standard #60:
</v>
      </c>
      <c r="BM12" s="169" t="str">
        <f>"Standard #61:"&amp;CHAR(10)&amp;CHAR(10)&amp;IF('[2]II_Program-level standards'!BM7="","",'[2]II_Program-level standards'!BM7&amp;"; "&amp;CHAR(10)&amp;'[2]II_Program-level standards'!BM9&amp;"; "&amp;CHAR(10)&amp;'[2]II_Program-level standards'!BM14&amp;"; "&amp;CHAR(10)&amp;'[2]II_Program-level standards'!BM15)</f>
        <v xml:space="preserve">Standard #61:
</v>
      </c>
      <c r="BN12" s="169" t="str">
        <f>"Standard #62:"&amp;CHAR(10)&amp;CHAR(10)&amp;IF('[2]II_Program-level standards'!BN7="","",'[2]II_Program-level standards'!BN7&amp;"; "&amp;CHAR(10)&amp;'[2]II_Program-level standards'!BN9&amp;"; "&amp;CHAR(10)&amp;'[2]II_Program-level standards'!BN14&amp;"; "&amp;CHAR(10)&amp;'[2]II_Program-level standards'!BN15)</f>
        <v xml:space="preserve">Standard #62:
</v>
      </c>
      <c r="BO12" s="169" t="str">
        <f>"Standard #63:"&amp;CHAR(10)&amp;CHAR(10)&amp;IF('[2]II_Program-level standards'!BO7="","",'[2]II_Program-level standards'!BO7&amp;"; "&amp;CHAR(10)&amp;'[2]II_Program-level standards'!BO9&amp;"; "&amp;CHAR(10)&amp;'[2]II_Program-level standards'!BO14&amp;"; "&amp;CHAR(10)&amp;'[2]II_Program-level standards'!BO15)</f>
        <v xml:space="preserve">Standard #63:
</v>
      </c>
      <c r="BP12" s="169" t="str">
        <f>"Standard #64:"&amp;CHAR(10)&amp;CHAR(10)&amp;IF('[2]II_Program-level standards'!BP7="","",'[2]II_Program-level standards'!BP7&amp;"; "&amp;CHAR(10)&amp;'[2]II_Program-level standards'!BP9&amp;"; "&amp;CHAR(10)&amp;'[2]II_Program-level standards'!BP14&amp;"; "&amp;CHAR(10)&amp;'[2]II_Program-level standards'!BP15)</f>
        <v xml:space="preserve">Standard #64:
</v>
      </c>
      <c r="BQ12" s="169" t="str">
        <f>"Standard #65:"&amp;CHAR(10)&amp;CHAR(10)&amp;IF('[2]II_Program-level standards'!BQ7="","",'[2]II_Program-level standards'!BQ7&amp;"; "&amp;CHAR(10)&amp;'[2]II_Program-level standards'!BQ9&amp;"; "&amp;CHAR(10)&amp;'[2]II_Program-level standards'!BQ14&amp;"; "&amp;CHAR(10)&amp;'[2]II_Program-level standards'!BQ15)</f>
        <v xml:space="preserve">Standard #65:
</v>
      </c>
      <c r="BR12" s="169" t="str">
        <f>"Standard #66:"&amp;CHAR(10)&amp;CHAR(10)&amp;IF('[2]II_Program-level standards'!BR7="","",'[2]II_Program-level standards'!BR7&amp;"; "&amp;CHAR(10)&amp;'[2]II_Program-level standards'!BR9&amp;"; "&amp;CHAR(10)&amp;'[2]II_Program-level standards'!BR14&amp;"; "&amp;CHAR(10)&amp;'[2]II_Program-level standards'!BR15)</f>
        <v xml:space="preserve">Standard #66:
</v>
      </c>
      <c r="BS12" s="169" t="str">
        <f>"Standard #67:"&amp;CHAR(10)&amp;CHAR(10)&amp;IF('[2]II_Program-level standards'!BS7="","",'[2]II_Program-level standards'!BS7&amp;"; "&amp;CHAR(10)&amp;'[2]II_Program-level standards'!BS9&amp;"; "&amp;CHAR(10)&amp;'[2]II_Program-level standards'!BS14&amp;"; "&amp;CHAR(10)&amp;'[2]II_Program-level standards'!BS15)</f>
        <v xml:space="preserve">Standard #67:
</v>
      </c>
      <c r="BT12" s="169" t="str">
        <f>"Standard #68:"&amp;CHAR(10)&amp;CHAR(10)&amp;IF('[2]II_Program-level standards'!BT7="","",'[2]II_Program-level standards'!BT7&amp;"; "&amp;CHAR(10)&amp;'[2]II_Program-level standards'!BT9&amp;"; "&amp;CHAR(10)&amp;'[2]II_Program-level standards'!BT14&amp;"; "&amp;CHAR(10)&amp;'[2]II_Program-level standards'!BT15)</f>
        <v xml:space="preserve">Standard #68:
</v>
      </c>
      <c r="BU12" s="169" t="str">
        <f>"Standard #69:"&amp;CHAR(10)&amp;CHAR(10)&amp;IF('[2]II_Program-level standards'!BU7="","",'[2]II_Program-level standards'!BU7&amp;"; "&amp;CHAR(10)&amp;'[2]II_Program-level standards'!BU9&amp;"; "&amp;CHAR(10)&amp;'[2]II_Program-level standards'!BU14&amp;"; "&amp;CHAR(10)&amp;'[2]II_Program-level standards'!BU15)</f>
        <v xml:space="preserve">Standard #69:
</v>
      </c>
      <c r="BV12" s="169" t="str">
        <f>"Standard #70:"&amp;CHAR(10)&amp;CHAR(10)&amp;IF('[2]II_Program-level standards'!BV7="","",'[2]II_Program-level standards'!BV7&amp;"; "&amp;CHAR(10)&amp;'[2]II_Program-level standards'!BV9&amp;"; "&amp;CHAR(10)&amp;'[2]II_Program-level standards'!BV14&amp;"; "&amp;CHAR(10)&amp;'[2]II_Program-level standards'!BV15)</f>
        <v xml:space="preserve">Standard #70:
</v>
      </c>
      <c r="BW12" s="169" t="str">
        <f>"Standard #71:"&amp;CHAR(10)&amp;CHAR(10)&amp;IF('[2]II_Program-level standards'!BW7="","",'[2]II_Program-level standards'!BW7&amp;"; "&amp;CHAR(10)&amp;'[2]II_Program-level standards'!BW9&amp;"; "&amp;CHAR(10)&amp;'[2]II_Program-level standards'!BW14&amp;"; "&amp;CHAR(10)&amp;'[2]II_Program-level standards'!BW15)</f>
        <v xml:space="preserve">Standard #71:
</v>
      </c>
      <c r="BX12" s="169" t="str">
        <f>"Standard #72:"&amp;CHAR(10)&amp;CHAR(10)&amp;IF('[2]II_Program-level standards'!BX7="","",'[2]II_Program-level standards'!BX7&amp;"; "&amp;CHAR(10)&amp;'[2]II_Program-level standards'!BX9&amp;"; "&amp;CHAR(10)&amp;'[2]II_Program-level standards'!BX14&amp;"; "&amp;CHAR(10)&amp;'[2]II_Program-level standards'!BX15)</f>
        <v xml:space="preserve">Standard #72:
</v>
      </c>
      <c r="BY12" s="169" t="str">
        <f>"Standard #73:"&amp;CHAR(10)&amp;CHAR(10)&amp;IF('[2]II_Program-level standards'!BY7="","",'[2]II_Program-level standards'!BY7&amp;"; "&amp;CHAR(10)&amp;'[2]II_Program-level standards'!BY9&amp;"; "&amp;CHAR(10)&amp;'[2]II_Program-level standards'!BY14&amp;"; "&amp;CHAR(10)&amp;'[2]II_Program-level standards'!BY15)</f>
        <v xml:space="preserve">Standard #73:
</v>
      </c>
      <c r="BZ12" s="169" t="str">
        <f>"Standard #74:"&amp;CHAR(10)&amp;CHAR(10)&amp;IF('[2]II_Program-level standards'!BZ7="","",'[2]II_Program-level standards'!BZ7&amp;"; "&amp;CHAR(10)&amp;'[2]II_Program-level standards'!BZ9&amp;"; "&amp;CHAR(10)&amp;'[2]II_Program-level standards'!BZ14&amp;"; "&amp;CHAR(10)&amp;'[2]II_Program-level standards'!BZ15)</f>
        <v xml:space="preserve">Standard #74:
</v>
      </c>
      <c r="CA12" s="169" t="str">
        <f>"Standard #75:"&amp;CHAR(10)&amp;CHAR(10)&amp;IF('[2]II_Program-level standards'!CA7="","",'[2]II_Program-level standards'!CA7&amp;"; "&amp;CHAR(10)&amp;'[2]II_Program-level standards'!CA9&amp;"; "&amp;CHAR(10)&amp;'[2]II_Program-level standards'!CA14&amp;"; "&amp;CHAR(10)&amp;'[2]II_Program-level standards'!CA15)</f>
        <v xml:space="preserve">Standard #75:
</v>
      </c>
      <c r="CB12" s="169" t="str">
        <f>"Standard #76:"&amp;CHAR(10)&amp;CHAR(10)&amp;IF('[2]II_Program-level standards'!CB7="","",'[2]II_Program-level standards'!CB7&amp;"; "&amp;CHAR(10)&amp;'[2]II_Program-level standards'!CB9&amp;"; "&amp;CHAR(10)&amp;'[2]II_Program-level standards'!CB14&amp;"; "&amp;CHAR(10)&amp;'[2]II_Program-level standards'!CB15)</f>
        <v xml:space="preserve">Standard #76:
</v>
      </c>
      <c r="CC12" s="169" t="str">
        <f>"Standard #77:"&amp;CHAR(10)&amp;CHAR(10)&amp;IF('[2]II_Program-level standards'!CC7="","",'[2]II_Program-level standards'!CC7&amp;"; "&amp;CHAR(10)&amp;'[2]II_Program-level standards'!CC9&amp;"; "&amp;CHAR(10)&amp;'[2]II_Program-level standards'!CC14&amp;"; "&amp;CHAR(10)&amp;'[2]II_Program-level standards'!CC15)</f>
        <v xml:space="preserve">Standard #77:
</v>
      </c>
      <c r="CD12" s="169" t="str">
        <f>"Standard #78:"&amp;CHAR(10)&amp;CHAR(10)&amp;IF('[2]II_Program-level standards'!CD7="","",'[2]II_Program-level standards'!CD7&amp;"; "&amp;CHAR(10)&amp;'[2]II_Program-level standards'!CD9&amp;"; "&amp;CHAR(10)&amp;'[2]II_Program-level standards'!CD14&amp;"; "&amp;CHAR(10)&amp;'[2]II_Program-level standards'!CD15)</f>
        <v xml:space="preserve">Standard #78:
</v>
      </c>
      <c r="CE12" s="169" t="str">
        <f>"Standard #79:"&amp;CHAR(10)&amp;CHAR(10)&amp;IF('[2]II_Program-level standards'!CE7="","",'[2]II_Program-level standards'!CE7&amp;"; "&amp;CHAR(10)&amp;'[2]II_Program-level standards'!CE9&amp;"; "&amp;CHAR(10)&amp;'[2]II_Program-level standards'!CE14&amp;"; "&amp;CHAR(10)&amp;'[2]II_Program-level standards'!CE15)</f>
        <v xml:space="preserve">Standard #79:
</v>
      </c>
      <c r="CF12" s="169" t="str">
        <f>"Standard #80:"&amp;CHAR(10)&amp;CHAR(10)&amp;IF('[2]II_Program-level standards'!CF7="","",'[2]II_Program-level standards'!CF7&amp;"; "&amp;CHAR(10)&amp;'[2]II_Program-level standards'!CF9&amp;"; "&amp;CHAR(10)&amp;'[2]II_Program-level standards'!CF14&amp;"; "&amp;CHAR(10)&amp;'[2]II_Program-level standards'!CF15)</f>
        <v xml:space="preserve">Standard #80:
</v>
      </c>
      <c r="CG12" s="169" t="str">
        <f>"Standard #81:"&amp;CHAR(10)&amp;CHAR(10)&amp;IF('[2]II_Program-level standards'!CG7="","",'[2]II_Program-level standards'!CG7&amp;"; "&amp;CHAR(10)&amp;'[2]II_Program-level standards'!CG9&amp;"; "&amp;CHAR(10)&amp;'[2]II_Program-level standards'!CG14&amp;"; "&amp;CHAR(10)&amp;'[2]II_Program-level standards'!CG15)</f>
        <v xml:space="preserve">Standard #81:
</v>
      </c>
      <c r="CH12" s="169" t="str">
        <f>"Standard #82:"&amp;CHAR(10)&amp;CHAR(10)&amp;IF('[2]II_Program-level standards'!CH7="","",'[2]II_Program-level standards'!CH7&amp;"; "&amp;CHAR(10)&amp;'[2]II_Program-level standards'!CH9&amp;"; "&amp;CHAR(10)&amp;'[2]II_Program-level standards'!CH14&amp;"; "&amp;CHAR(10)&amp;'[2]II_Program-level standards'!CH15)</f>
        <v xml:space="preserve">Standard #82:
</v>
      </c>
      <c r="CI12" s="169" t="str">
        <f>"Standard #83:"&amp;CHAR(10)&amp;CHAR(10)&amp;IF('[2]II_Program-level standards'!CI7="","",'[2]II_Program-level standards'!CI7&amp;"; "&amp;CHAR(10)&amp;'[2]II_Program-level standards'!CI9&amp;"; "&amp;CHAR(10)&amp;'[2]II_Program-level standards'!CI14&amp;"; "&amp;CHAR(10)&amp;'[2]II_Program-level standards'!CI15)</f>
        <v xml:space="preserve">Standard #83:
</v>
      </c>
      <c r="CJ12" s="169" t="str">
        <f>"Standard #84:"&amp;CHAR(10)&amp;CHAR(10)&amp;IF('[2]II_Program-level standards'!CJ7="","",'[2]II_Program-level standards'!CJ7&amp;"; "&amp;CHAR(10)&amp;'[2]II_Program-level standards'!CJ9&amp;"; "&amp;CHAR(10)&amp;'[2]II_Program-level standards'!CJ14&amp;"; "&amp;CHAR(10)&amp;'[2]II_Program-level standards'!CJ15)</f>
        <v xml:space="preserve">Standard #84:
</v>
      </c>
      <c r="CK12" s="169" t="str">
        <f>"Standard #85:"&amp;CHAR(10)&amp;CHAR(10)&amp;IF('[2]II_Program-level standards'!CK7="","",'[2]II_Program-level standards'!CK7&amp;"; "&amp;CHAR(10)&amp;'[2]II_Program-level standards'!CK9&amp;"; "&amp;CHAR(10)&amp;'[2]II_Program-level standards'!CK14&amp;"; "&amp;CHAR(10)&amp;'[2]II_Program-level standards'!CK15)</f>
        <v xml:space="preserve">Standard #85:
</v>
      </c>
      <c r="CL12" s="169" t="str">
        <f>"Standard #86:"&amp;CHAR(10)&amp;CHAR(10)&amp;IF('[2]II_Program-level standards'!CL7="","",'[2]II_Program-level standards'!CL7&amp;"; "&amp;CHAR(10)&amp;'[2]II_Program-level standards'!CL9&amp;"; "&amp;CHAR(10)&amp;'[2]II_Program-level standards'!CL14&amp;"; "&amp;CHAR(10)&amp;'[2]II_Program-level standards'!CL15)</f>
        <v xml:space="preserve">Standard #86:
</v>
      </c>
      <c r="CM12" s="169" t="str">
        <f>"Standard #87:"&amp;CHAR(10)&amp;CHAR(10)&amp;IF('[2]II_Program-level standards'!CM7="","",'[2]II_Program-level standards'!CM7&amp;"; "&amp;CHAR(10)&amp;'[2]II_Program-level standards'!CM9&amp;"; "&amp;CHAR(10)&amp;'[2]II_Program-level standards'!CM14&amp;"; "&amp;CHAR(10)&amp;'[2]II_Program-level standards'!CM15)</f>
        <v xml:space="preserve">Standard #87:
</v>
      </c>
      <c r="CN12" s="169" t="str">
        <f>"Standard #88:"&amp;CHAR(10)&amp;CHAR(10)&amp;IF('[2]II_Program-level standards'!CN7="","",'[2]II_Program-level standards'!CN7&amp;"; "&amp;CHAR(10)&amp;'[2]II_Program-level standards'!CN9&amp;"; "&amp;CHAR(10)&amp;'[2]II_Program-level standards'!CN14&amp;"; "&amp;CHAR(10)&amp;'[2]II_Program-level standards'!CN15)</f>
        <v xml:space="preserve">Standard #88:
</v>
      </c>
      <c r="CO12" s="169" t="str">
        <f>"Standard #89:"&amp;CHAR(10)&amp;CHAR(10)&amp;IF('[2]II_Program-level standards'!CO7="","",'[2]II_Program-level standards'!CO7&amp;"; "&amp;CHAR(10)&amp;'[2]II_Program-level standards'!CO9&amp;"; "&amp;CHAR(10)&amp;'[2]II_Program-level standards'!CO14&amp;"; "&amp;CHAR(10)&amp;'[2]II_Program-level standards'!CO15)</f>
        <v xml:space="preserve">Standard #89:
</v>
      </c>
      <c r="CP12" s="169" t="str">
        <f>"Standard #90:"&amp;CHAR(10)&amp;CHAR(10)&amp;IF('[2]II_Program-level standards'!CP7="","",'[2]II_Program-level standards'!CP7&amp;"; "&amp;CHAR(10)&amp;'[2]II_Program-level standards'!CP9&amp;"; "&amp;CHAR(10)&amp;'[2]II_Program-level standards'!CP14&amp;"; "&amp;CHAR(10)&amp;'[2]II_Program-level standards'!CP15)</f>
        <v xml:space="preserve">Standard #90:
</v>
      </c>
      <c r="CQ12" s="169" t="str">
        <f>"Standard #91:"&amp;CHAR(10)&amp;CHAR(10)&amp;IF('[2]II_Program-level standards'!CQ7="","",'[2]II_Program-level standards'!CQ7&amp;"; "&amp;CHAR(10)&amp;'[2]II_Program-level standards'!CQ9&amp;"; "&amp;CHAR(10)&amp;'[2]II_Program-level standards'!CQ14&amp;"; "&amp;CHAR(10)&amp;'[2]II_Program-level standards'!CQ15)</f>
        <v xml:space="preserve">Standard #91:
</v>
      </c>
      <c r="CR12" s="169" t="str">
        <f>"Standard #92:"&amp;CHAR(10)&amp;CHAR(10)&amp;IF('[2]II_Program-level standards'!CR7="","",'[2]II_Program-level standards'!CR7&amp;"; "&amp;CHAR(10)&amp;'[2]II_Program-level standards'!CR9&amp;"; "&amp;CHAR(10)&amp;'[2]II_Program-level standards'!CR14&amp;"; "&amp;CHAR(10)&amp;'[2]II_Program-level standards'!CR15)</f>
        <v xml:space="preserve">Standard #92:
</v>
      </c>
      <c r="CS12" s="169" t="str">
        <f>"Standard #93:"&amp;CHAR(10)&amp;CHAR(10)&amp;IF('[2]II_Program-level standards'!CS7="","",'[2]II_Program-level standards'!CS7&amp;"; "&amp;CHAR(10)&amp;'[2]II_Program-level standards'!CS9&amp;"; "&amp;CHAR(10)&amp;'[2]II_Program-level standards'!CS14&amp;"; "&amp;CHAR(10)&amp;'[2]II_Program-level standards'!CS15)</f>
        <v xml:space="preserve">Standard #93:
</v>
      </c>
      <c r="CT12" s="169" t="str">
        <f>"Standard #94:"&amp;CHAR(10)&amp;CHAR(10)&amp;IF('[2]II_Program-level standards'!CT7="","",'[2]II_Program-level standards'!CT7&amp;"; "&amp;CHAR(10)&amp;'[2]II_Program-level standards'!CT9&amp;"; "&amp;CHAR(10)&amp;'[2]II_Program-level standards'!CT14&amp;"; "&amp;CHAR(10)&amp;'[2]II_Program-level standards'!CT15)</f>
        <v xml:space="preserve">Standard #94:
</v>
      </c>
      <c r="CU12" s="169" t="str">
        <f>"Standard #95:"&amp;CHAR(10)&amp;CHAR(10)&amp;IF('[2]II_Program-level standards'!CU7="","",'[2]II_Program-level standards'!CU7&amp;"; "&amp;CHAR(10)&amp;'[2]II_Program-level standards'!CU9&amp;"; "&amp;CHAR(10)&amp;'[2]II_Program-level standards'!CU14&amp;"; "&amp;CHAR(10)&amp;'[2]II_Program-level standards'!CU15)</f>
        <v xml:space="preserve">Standard #95:
</v>
      </c>
      <c r="CV12" s="169" t="str">
        <f>"Standard #96:"&amp;CHAR(10)&amp;CHAR(10)&amp;IF('[2]II_Program-level standards'!CV7="","",'[2]II_Program-level standards'!CV7&amp;"; "&amp;CHAR(10)&amp;'[2]II_Program-level standards'!CV9&amp;"; "&amp;CHAR(10)&amp;'[2]II_Program-level standards'!CV14&amp;"; "&amp;CHAR(10)&amp;'[2]II_Program-level standards'!CV15)</f>
        <v xml:space="preserve">Standard #96:
</v>
      </c>
      <c r="CW12" s="169" t="str">
        <f>"Standard #97:"&amp;CHAR(10)&amp;CHAR(10)&amp;IF('[2]II_Program-level standards'!CW7="","",'[2]II_Program-level standards'!CW7&amp;"; "&amp;CHAR(10)&amp;'[2]II_Program-level standards'!CW9&amp;"; "&amp;CHAR(10)&amp;'[2]II_Program-level standards'!CW14&amp;"; "&amp;CHAR(10)&amp;'[2]II_Program-level standards'!CW15)</f>
        <v xml:space="preserve">Standard #97:
</v>
      </c>
      <c r="CX12" s="169" t="str">
        <f>"Standard #98:"&amp;CHAR(10)&amp;CHAR(10)&amp;IF('[2]II_Program-level standards'!CX7="","",'[2]II_Program-level standards'!CX7&amp;"; "&amp;CHAR(10)&amp;'[2]II_Program-level standards'!CX9&amp;"; "&amp;CHAR(10)&amp;'[2]II_Program-level standards'!CX14&amp;"; "&amp;CHAR(10)&amp;'[2]II_Program-level standards'!CX15)</f>
        <v xml:space="preserve">Standard #98:
</v>
      </c>
      <c r="CY12" s="169" t="str">
        <f>"Standard #99:"&amp;CHAR(10)&amp;CHAR(10)&amp;IF('[2]II_Program-level standards'!CY7="","",'[2]II_Program-level standards'!CY7&amp;"; "&amp;CHAR(10)&amp;'[2]II_Program-level standards'!CY9&amp;"; "&amp;CHAR(10)&amp;'[2]II_Program-level standards'!CY14&amp;"; "&amp;CHAR(10)&amp;'[2]II_Program-level standards'!CY15)</f>
        <v xml:space="preserve">Standard #99:
</v>
      </c>
      <c r="CZ12" s="169" t="str">
        <f>"Standard #100:"&amp;CHAR(10)&amp;CHAR(10)&amp;IF('[2]II_Program-level standards'!CZ7="","",'[2]II_Program-level standards'!CZ7&amp;"; "&amp;CHAR(10)&amp;'[2]II_Program-level standards'!CZ9&amp;"; "&amp;CHAR(10)&amp;'[2]II_Program-level standards'!CZ14&amp;"; "&amp;CHAR(10)&amp;'[2]II_Program-level standards'!CZ15)</f>
        <v xml:space="preserve">Standard #100:
</v>
      </c>
    </row>
    <row r="13" spans="1:104" ht="28.5" x14ac:dyDescent="0.2">
      <c r="A13" s="44" t="s">
        <v>324</v>
      </c>
      <c r="B13" s="55" t="s">
        <v>325</v>
      </c>
      <c r="C13" s="46" t="s">
        <v>326</v>
      </c>
      <c r="D13" s="53" t="s">
        <v>37</v>
      </c>
      <c r="E13" s="180"/>
      <c r="F13" s="2" t="s">
        <v>421</v>
      </c>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ht="42.75" x14ac:dyDescent="0.2">
      <c r="A16" s="44" t="s">
        <v>328</v>
      </c>
      <c r="B16" s="55" t="s">
        <v>329</v>
      </c>
      <c r="C16" s="170" t="s">
        <v>330</v>
      </c>
      <c r="D16" s="53" t="s">
        <v>37</v>
      </c>
      <c r="E16" s="180"/>
      <c r="F16" s="2" t="s">
        <v>296</v>
      </c>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57" x14ac:dyDescent="0.2">
      <c r="A17" s="44" t="s">
        <v>331</v>
      </c>
      <c r="B17" s="55" t="s">
        <v>332</v>
      </c>
      <c r="C17" s="65" t="s">
        <v>333</v>
      </c>
      <c r="D17" s="53" t="s">
        <v>11</v>
      </c>
      <c r="E17" s="180"/>
      <c r="F17" s="2" t="s">
        <v>477</v>
      </c>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8.5" x14ac:dyDescent="0.2">
      <c r="A18" s="44" t="s">
        <v>334</v>
      </c>
      <c r="B18" s="55" t="s">
        <v>335</v>
      </c>
      <c r="C18" s="46" t="s">
        <v>336</v>
      </c>
      <c r="D18" s="53" t="s">
        <v>11</v>
      </c>
      <c r="E18" s="180"/>
      <c r="F18" s="2" t="s">
        <v>478</v>
      </c>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ht="57" x14ac:dyDescent="0.2">
      <c r="A19" s="44" t="s">
        <v>337</v>
      </c>
      <c r="B19" s="55" t="s">
        <v>338</v>
      </c>
      <c r="C19" s="55" t="s">
        <v>339</v>
      </c>
      <c r="D19" s="53" t="s">
        <v>11</v>
      </c>
      <c r="E19" s="180"/>
      <c r="F19" s="2" t="s">
        <v>422</v>
      </c>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5">
        <v>46266</v>
      </c>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4" t="s">
        <v>110</v>
      </c>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427</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B10:D10">
    <cfRule type="expression" dxfId="63" priority="3">
      <formula>$D$6="Yes, the plan complies based on all analyses"</formula>
    </cfRule>
  </conditionalFormatting>
  <conditionalFormatting sqref="B26:CZ27">
    <cfRule type="expression" dxfId="62" priority="1">
      <formula>$D$6="Yes, the plan complies based on all analyses"</formula>
    </cfRule>
  </conditionalFormatting>
  <conditionalFormatting sqref="E10:CZ25 A10:A27 D11 B12:D24 A28:CZ74">
    <cfRule type="expression" dxfId="61" priority="2">
      <formula>$D$6="Yes, the plan complies based on all analyses"</formula>
    </cfRule>
  </conditionalFormatting>
  <dataValidations count="2">
    <dataValidation allowBlank="1" sqref="E31:CZ36" xr:uid="{C5BBF0DE-5135-4DBC-B36E-D2AEB2767268}"/>
    <dataValidation allowBlank="1" prompt="To enter free text, select cell and type - do not click into cell" sqref="E38:CZ43 E45:CZ50 E69:CZ74 E61:CZ66 E54:CZ59" xr:uid="{5A6DF696-5218-4A59-BF29-54FF86DCC5E9}"/>
  </dataValidations>
  <hyperlinks>
    <hyperlink ref="B15" location="SectionE_AnalysisMethods" display="Return to the Analysis Methods section in the &quot;State and program information&quot; tab to change whether a method is used." xr:uid="{340598BA-E904-4A05-80A6-ABB7EE49EA12}"/>
    <hyperlink ref="A9" location="'III_Plan comp 438.206 All plans'!A1" display="Click to go to section B: Assurance of plan compliance for 42 C.F.R. § 438.206" xr:uid="{EE42A35E-71FD-4A4C-A66B-9D7C8514D0D9}"/>
    <hyperlink ref="A27" location="SectionE_AnalysisMethods" display="Click to return to the Analysis Methods section in the &quot;State and Program Information&quot; tab to change whether a method is used." xr:uid="{63D4A228-D71B-4BAF-A99C-BC7FDCD6804B}"/>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55C2F-4305-4810-B687-954B9B1CDB82}">
  <sheetPr>
    <tabColor theme="2"/>
  </sheetPr>
  <dimension ref="A1:DA109"/>
  <sheetViews>
    <sheetView zoomScale="70" zoomScaleNormal="70" workbookViewId="0"/>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05" width="0" style="109" hidden="1" customWidth="1"/>
    <col min="106" max="16384" width="7.21875" style="109" hidden="1"/>
  </cols>
  <sheetData>
    <row r="1" spans="1:104" ht="15" x14ac:dyDescent="0.2">
      <c r="A1" s="28"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30" x14ac:dyDescent="0.25">
      <c r="A5" s="66" t="s">
        <v>4</v>
      </c>
      <c r="B5" s="67" t="s">
        <v>5</v>
      </c>
      <c r="C5" s="67" t="s">
        <v>6</v>
      </c>
      <c r="D5" s="218" t="s">
        <v>491</v>
      </c>
      <c r="E5" s="164" t="s">
        <v>533</v>
      </c>
    </row>
    <row r="6" spans="1:104" ht="57" x14ac:dyDescent="0.2">
      <c r="A6" s="44" t="s">
        <v>316</v>
      </c>
      <c r="B6" s="165" t="s">
        <v>317</v>
      </c>
      <c r="C6" s="46" t="s">
        <v>318</v>
      </c>
      <c r="D6" s="8" t="s">
        <v>420</v>
      </c>
      <c r="E6" s="35" t="s">
        <v>536</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#1:"&amp;CHAR(10)&amp;CHAR(10)&amp;IF('[2]II_Program-level standards'!E7="","",'[2]II_Program-level standards'!E7&amp;"; "&amp;CHAR(10)&amp;'[2]II_Program-level standards'!E9&amp;"; "&amp;CHAR(10)&amp;'[2]II_Program-level standards'!E14&amp;"; "&amp;CHAR(10)&amp;'[2]II_Program-level standards'!E15)</f>
        <v>Standard #1:
Specialist; 
Provider to enrollee ratios; 
Adult and Pediatric; 
Statewide</v>
      </c>
      <c r="F12" s="169" t="str">
        <f>"Standard #2:"&amp;CHAR(10)&amp;CHAR(10)&amp;IF('[2]II_Program-level standards'!F7="","",'[2]II_Program-level standards'!F7&amp;"; "&amp;CHAR(10)&amp;'[2]II_Program-level standards'!F9&amp;"; "&amp;CHAR(10)&amp;'[2]II_Program-level standards'!F14&amp;"; "&amp;CHAR(10)&amp;'[2]II_Program-level standards'!F15)</f>
        <v>Standard #2:
Primary care; 
Provider to enrollee ratios; 
Adult and Pediatric; 
Statewide</v>
      </c>
      <c r="G12" s="169" t="str">
        <f>"Standard #3:"&amp;CHAR(10)&amp;CHAR(10)&amp;IF('[2]II_Program-level standards'!G7="","",'[2]II_Program-level standards'!G7&amp;"; "&amp;CHAR(10)&amp;'[2]II_Program-level standards'!G9&amp;"; "&amp;CHAR(10)&amp;'[2]II_Program-level standards'!G14&amp;"; "&amp;CHAR(10)&amp;'[2]II_Program-level standards'!G15)</f>
        <v>Standard #3:
Mental health; 
Provider to enrollee ratios; 
Adult and Pediatric; 
Statewide</v>
      </c>
      <c r="H12" s="169" t="str">
        <f>"Standard #4:"&amp;CHAR(10)&amp;CHAR(10)&amp;IF('[2]II_Program-level standards'!H7="","",'[2]II_Program-level standards'!H7&amp;"; "&amp;CHAR(10)&amp;'[2]II_Program-level standards'!H9&amp;"; "&amp;CHAR(10)&amp;'[2]II_Program-level standards'!H14&amp;"; "&amp;CHAR(10)&amp;'[2]II_Program-level standards'!H15)</f>
        <v>Standard #4:
Primary care; 
Maximum time or distance (e.g. 1 provider within 30 min or 30 miles); 
Adult and Pediatric; 
Statewide</v>
      </c>
      <c r="I12" s="169" t="str">
        <f>"Standard #5:"&amp;CHAR(10)&amp;CHAR(10)&amp;IF('[2]II_Program-level standards'!I7="","",'[2]II_Program-level standards'!I7&amp;"; "&amp;CHAR(10)&amp;'[2]II_Program-level standards'!I9&amp;"; "&amp;CHAR(10)&amp;'[2]II_Program-level standards'!I14&amp;"; "&amp;CHAR(10)&amp;'[2]II_Program-level standards'!I15)</f>
        <v>Standard #5:
Specialist; 
Maximum time or distance (e.g. 1 provider within 30 min or 30 miles); 
Adult and Pediatric; 
Rural</v>
      </c>
      <c r="J12" s="169" t="str">
        <f>"Standard #6:"&amp;CHAR(10)&amp;CHAR(10)&amp;IF('[2]II_Program-level standards'!J7="","",'[2]II_Program-level standards'!J7&amp;"; "&amp;CHAR(10)&amp;'[2]II_Program-level standards'!J9&amp;"; "&amp;CHAR(10)&amp;'[2]II_Program-level standards'!J14&amp;"; "&amp;CHAR(10)&amp;'[2]II_Program-level standards'!J15)</f>
        <v>Standard #6:
Specialist; 
Maximum time or distance (e.g. 1 provider within 30 min or 30 miles); 
Adult and Pediatric; 
Small counties</v>
      </c>
      <c r="K12" s="169" t="str">
        <f>"Standard #7:"&amp;CHAR(10)&amp;CHAR(10)&amp;IF('[2]II_Program-level standards'!K7="","",'[2]II_Program-level standards'!K7&amp;"; "&amp;CHAR(10)&amp;'[2]II_Program-level standards'!K9&amp;"; "&amp;CHAR(10)&amp;'[2]II_Program-level standards'!K14&amp;"; "&amp;CHAR(10)&amp;'[2]II_Program-level standards'!K15)</f>
        <v>Standard #7:
Specialist; 
Maximum time or distance (e.g. 1 provider within 30 min or 30 miles); 
Adult and Pediatric; 
Medium counties</v>
      </c>
      <c r="L12" s="169" t="str">
        <f>"Standard #8:"&amp;CHAR(10)&amp;CHAR(10)&amp;IF('[2]II_Program-level standards'!L7="","",'[2]II_Program-level standards'!L7&amp;"; "&amp;CHAR(10)&amp;'[2]II_Program-level standards'!L9&amp;"; "&amp;CHAR(10)&amp;'[2]II_Program-level standards'!L14&amp;"; "&amp;CHAR(10)&amp;'[2]II_Program-level standards'!L15)</f>
        <v>Standard #8:
Specialist; 
Maximum time or distance (e.g. 1 provider within 30 min or 30 miles); 
Adult and Pediatric; 
Dense counties</v>
      </c>
      <c r="M12" s="169" t="str">
        <f>"Standard #9:"&amp;CHAR(10)&amp;CHAR(10)&amp;IF('[2]II_Program-level standards'!M7="","",'[2]II_Program-level standards'!M7&amp;"; "&amp;CHAR(10)&amp;'[2]II_Program-level standards'!M9&amp;"; "&amp;CHAR(10)&amp;'[2]II_Program-level standards'!M14&amp;"; "&amp;CHAR(10)&amp;'[2]II_Program-level standards'!M15)</f>
        <v>Standard #9:
OB/GYN; 
Maximum time or distance (e.g. 1 provider within 30 min or 30 miles); 
Adult and Pediatric; 
Statewide</v>
      </c>
      <c r="N12" s="169" t="str">
        <f>"Standard #10:"&amp;CHAR(10)&amp;CHAR(10)&amp;IF('[2]II_Program-level standards'!N7="","",'[2]II_Program-level standards'!N7&amp;"; "&amp;CHAR(10)&amp;'[2]II_Program-level standards'!N9&amp;"; "&amp;CHAR(10)&amp;'[2]II_Program-level standards'!N14&amp;"; "&amp;CHAR(10)&amp;'[2]II_Program-level standards'!N15)</f>
        <v>Standard #10:
OB/GYN; 
Maximum time or distance (e.g. 1 provider within 30 min or 30 miles); 
Adult and Pediatric; 
Rural</v>
      </c>
      <c r="O12" s="169" t="str">
        <f>"Standard #11:"&amp;CHAR(10)&amp;CHAR(10)&amp;IF('[2]II_Program-level standards'!O7="","",'[2]II_Program-level standards'!O7&amp;"; "&amp;CHAR(10)&amp;'[2]II_Program-level standards'!O9&amp;"; "&amp;CHAR(10)&amp;'[2]II_Program-level standards'!O14&amp;"; "&amp;CHAR(10)&amp;'[2]II_Program-level standards'!O15)</f>
        <v>Standard #11:
OB/GYN; 
Maximum time or distance (e.g. 1 provider within 30 min or 30 miles); 
Adult and Pediatric; 
Small counties</v>
      </c>
      <c r="P12" s="169" t="str">
        <f>"Standard #12:"&amp;CHAR(10)&amp;CHAR(10)&amp;IF('[2]II_Program-level standards'!P7="","",'[2]II_Program-level standards'!P7&amp;"; "&amp;CHAR(10)&amp;'[2]II_Program-level standards'!P9&amp;"; "&amp;CHAR(10)&amp;'[2]II_Program-level standards'!P14&amp;"; "&amp;CHAR(10)&amp;'[2]II_Program-level standards'!P15)</f>
        <v>Standard #12:
OB/GYN; 
Maximum time or distance (e.g. 1 provider within 30 min or 30 miles); 
Adult and Pediatric; 
Medium counties</v>
      </c>
      <c r="Q12" s="169" t="str">
        <f>"Standard #13:"&amp;CHAR(10)&amp;CHAR(10)&amp;IF('[2]II_Program-level standards'!Q7="","",'[2]II_Program-level standards'!Q7&amp;"; "&amp;CHAR(10)&amp;'[2]II_Program-level standards'!Q9&amp;"; "&amp;CHAR(10)&amp;'[2]II_Program-level standards'!Q14&amp;"; "&amp;CHAR(10)&amp;'[2]II_Program-level standards'!Q15)</f>
        <v>Standard #13:
OB/GYN; 
Maximum time or distance (e.g. 1 provider within 30 min or 30 miles); 
Adult and Pediatric; 
Dense counties</v>
      </c>
      <c r="R12" s="169" t="str">
        <f>"Standard #14:"&amp;CHAR(10)&amp;CHAR(10)&amp;IF('[2]II_Program-level standards'!R7="","",'[2]II_Program-level standards'!R7&amp;"; "&amp;CHAR(10)&amp;'[2]II_Program-level standards'!R9&amp;"; "&amp;CHAR(10)&amp;'[2]II_Program-level standards'!R14&amp;"; "&amp;CHAR(10)&amp;'[2]II_Program-level standards'!R15)</f>
        <v>Standard #14:
Hospital; 
Maximum time or distance (e.g. 1 provider within 30 min or 30 miles); 
Adult and Pediatric; 
Statewide</v>
      </c>
      <c r="S12" s="169" t="str">
        <f>"Standard #15:"&amp;CHAR(10)&amp;CHAR(10)&amp;IF('[2]II_Program-level standards'!S7="","",'[2]II_Program-level standards'!S7&amp;"; "&amp;CHAR(10)&amp;'[2]II_Program-level standards'!S9&amp;"; "&amp;CHAR(10)&amp;'[2]II_Program-level standards'!S14&amp;"; "&amp;CHAR(10)&amp;'[2]II_Program-level standards'!S15)</f>
        <v>Standard #15:
Mental health; 
Maximum time or distance (e.g. 1 provider within 30 min or 30 miles); 
Adult and Pediatric; 
Rural</v>
      </c>
      <c r="T12" s="169" t="str">
        <f>"Standard #16:"&amp;CHAR(10)&amp;CHAR(10)&amp;IF('[2]II_Program-level standards'!T7="","",'[2]II_Program-level standards'!T7&amp;"; "&amp;CHAR(10)&amp;'[2]II_Program-level standards'!T9&amp;"; "&amp;CHAR(10)&amp;'[2]II_Program-level standards'!T14&amp;"; "&amp;CHAR(10)&amp;'[2]II_Program-level standards'!T15)</f>
        <v>Standard #16:
Mental health; 
Maximum time or distance (e.g. 1 provider within 30 min or 30 miles); 
Adult and Pediatric; 
Small counties</v>
      </c>
      <c r="U12" s="169" t="str">
        <f>"Standard #17:"&amp;CHAR(10)&amp;CHAR(10)&amp;IF('[2]II_Program-level standards'!U7="","",'[2]II_Program-level standards'!U7&amp;"; "&amp;CHAR(10)&amp;'[2]II_Program-level standards'!U9&amp;"; "&amp;CHAR(10)&amp;'[2]II_Program-level standards'!U14&amp;"; "&amp;CHAR(10)&amp;'[2]II_Program-level standards'!U15)</f>
        <v>Standard #17:
Mental health; 
Maximum time or distance (e.g. 1 provider within 30 min or 30 miles); 
Adult and Pediatric; 
Medium counties</v>
      </c>
      <c r="V12" s="169" t="str">
        <f>"Standard #18:"&amp;CHAR(10)&amp;CHAR(10)&amp;IF('[2]II_Program-level standards'!V7="","",'[2]II_Program-level standards'!V7&amp;"; "&amp;CHAR(10)&amp;'[2]II_Program-level standards'!V9&amp;"; "&amp;CHAR(10)&amp;'[2]II_Program-level standards'!V14&amp;"; "&amp;CHAR(10)&amp;'[2]II_Program-level standards'!V15)</f>
        <v>Standard #18:
Mental health; 
Maximum time or distance (e.g. 1 provider within 30 min or 30 miles); 
Adult and Pediatric; 
Dense counties</v>
      </c>
      <c r="W12" s="169" t="str">
        <f>"Standard #19:"&amp;CHAR(10)&amp;CHAR(10)&amp;IF('[2]II_Program-level standards'!W7="","",'[2]II_Program-level standards'!W7&amp;"; "&amp;CHAR(10)&amp;'[2]II_Program-level standards'!W9&amp;"; "&amp;CHAR(10)&amp;'[2]II_Program-level standards'!W14&amp;"; "&amp;CHAR(10)&amp;'[2]II_Program-level standards'!W15)</f>
        <v>Standard #19:
Specialist; 
Minimum Mandatory Provider Type; 
Adult and pediatric; 
Statewide</v>
      </c>
      <c r="X12" s="169" t="str">
        <f>"Standard #20:"&amp;CHAR(10)&amp;CHAR(10)&amp;IF('[2]II_Program-level standards'!X7="","",'[2]II_Program-level standards'!X7&amp;"; "&amp;CHAR(10)&amp;'[2]II_Program-level standards'!X9&amp;"; "&amp;CHAR(10)&amp;'[2]II_Program-level standards'!X14&amp;"; "&amp;CHAR(10)&amp;'[2]II_Program-level standards'!X15)</f>
        <v>Standard #20:
Specialist; 
Minimum Mandatory Provider Type; 
Adult and pediatric; 
Statewide</v>
      </c>
      <c r="Y12" s="169" t="str">
        <f>"Standard #21:"&amp;CHAR(10)&amp;CHAR(10)&amp;IF('[2]II_Program-level standards'!Y7="","",'[2]II_Program-level standards'!Y7&amp;"; "&amp;CHAR(10)&amp;'[2]II_Program-level standards'!Y9&amp;"; "&amp;CHAR(10)&amp;'[2]II_Program-level standards'!Y14&amp;"; "&amp;CHAR(10)&amp;'[2]II_Program-level standards'!Y15)</f>
        <v>Standard #21:
Primary care; 
Appointment wait time; 
Adult and Pediatric; 
Statewide</v>
      </c>
      <c r="Z12" s="169" t="str">
        <f>"Standard #22:"&amp;CHAR(10)&amp;CHAR(10)&amp;IF('[2]II_Program-level standards'!Z7="","",'[2]II_Program-level standards'!Z7&amp;"; "&amp;CHAR(10)&amp;'[2]II_Program-level standards'!Z9&amp;"; "&amp;CHAR(10)&amp;'[2]II_Program-level standards'!Z14&amp;"; "&amp;CHAR(10)&amp;'[2]II_Program-level standards'!Z15)</f>
        <v>Standard #22:
Specialist; 
Appointment wait time; 
All applicable populations; 
Statewide</v>
      </c>
      <c r="AA12" s="169" t="str">
        <f>"Standard #23:"&amp;CHAR(10)&amp;CHAR(10)&amp;IF('[2]II_Program-level standards'!AA7="","",'[2]II_Program-level standards'!AA7&amp;"; "&amp;CHAR(10)&amp;'[2]II_Program-level standards'!AA9&amp;"; "&amp;CHAR(10)&amp;'[2]II_Program-level standards'!AA14&amp;"; "&amp;CHAR(10)&amp;'[2]II_Program-level standards'!AA15)</f>
        <v>Standard #23:
OB/GYN; 
Appointment wait time; 
All applicable populations; 
Statewide</v>
      </c>
      <c r="AB12" s="169" t="str">
        <f>"Standard #24:"&amp;CHAR(10)&amp;CHAR(10)&amp;IF('[2]II_Program-level standards'!AB7="","",'[2]II_Program-level standards'!AB7&amp;"; "&amp;CHAR(10)&amp;'[2]II_Program-level standards'!AB9&amp;"; "&amp;CHAR(10)&amp;'[2]II_Program-level standards'!AB14&amp;"; "&amp;CHAR(10)&amp;'[2]II_Program-level standards'!AB15)</f>
        <v>Standard #24:
OB/GYN; 
Appointment wait time; 
All applicable populations; 
Statewide</v>
      </c>
      <c r="AC12" s="169" t="str">
        <f>"Standard #25:"&amp;CHAR(10)&amp;CHAR(10)&amp;IF('[2]II_Program-level standards'!AC7="","",'[2]II_Program-level standards'!AC7&amp;"; "&amp;CHAR(10)&amp;'[2]II_Program-level standards'!AC9&amp;"; "&amp;CHAR(10)&amp;'[2]II_Program-level standards'!AC14&amp;"; "&amp;CHAR(10)&amp;'[2]II_Program-level standards'!AC15)</f>
        <v>Standard #25:
Mental health; 
Appointment wait time; 
Adult and pediatric; 
Statewide</v>
      </c>
      <c r="AD12" s="169" t="str">
        <f>"Standard #26:"&amp;CHAR(10)&amp;CHAR(10)&amp;IF('[2]II_Program-level standards'!AD7="","",'[2]II_Program-level standards'!AD7&amp;"; "&amp;CHAR(10)&amp;'[2]II_Program-level standards'!AD9&amp;"; "&amp;CHAR(10)&amp;'[2]II_Program-level standards'!AD14&amp;"; "&amp;CHAR(10)&amp;'[2]II_Program-level standards'!AD15)</f>
        <v xml:space="preserve">Standard #26:
</v>
      </c>
      <c r="AE12" s="169" t="str">
        <f>"Standard #27:"&amp;CHAR(10)&amp;CHAR(10)&amp;IF('[2]II_Program-level standards'!AE7="","",'[2]II_Program-level standards'!AE7&amp;"; "&amp;CHAR(10)&amp;'[2]II_Program-level standards'!AE9&amp;"; "&amp;CHAR(10)&amp;'[2]II_Program-level standards'!AE14&amp;"; "&amp;CHAR(10)&amp;'[2]II_Program-level standards'!AE15)</f>
        <v>Standard #27:
LTSS; 
Appointment wait time; 
Adult and pediatric; 
Rural</v>
      </c>
      <c r="AF12" s="169" t="str">
        <f>"Standard #28:"&amp;CHAR(10)&amp;CHAR(10)&amp;IF('[2]II_Program-level standards'!AF7="","",'[2]II_Program-level standards'!AF7&amp;"; "&amp;CHAR(10)&amp;'[2]II_Program-level standards'!AF9&amp;"; "&amp;CHAR(10)&amp;'[2]II_Program-level standards'!AF14&amp;"; "&amp;CHAR(10)&amp;'[2]II_Program-level standards'!AF15)</f>
        <v>Standard #28:
LTSS; 
Appointment wait time; 
Adult and pediatric; 
Small counties</v>
      </c>
      <c r="AG12" s="169" t="str">
        <f>"Standard #29:"&amp;CHAR(10)&amp;CHAR(10)&amp;IF('[2]II_Program-level standards'!AG7="","",'[2]II_Program-level standards'!AG7&amp;"; "&amp;CHAR(10)&amp;'[2]II_Program-level standards'!AG9&amp;"; "&amp;CHAR(10)&amp;'[2]II_Program-level standards'!AG14&amp;"; "&amp;CHAR(10)&amp;'[2]II_Program-level standards'!AG15)</f>
        <v>Standard #29:
LTSS; 
Appointment wait time; 
Adult and pediatric; 
Medium counties</v>
      </c>
      <c r="AH12" s="169" t="str">
        <f>"Standard #30:"&amp;CHAR(10)&amp;CHAR(10)&amp;IF('[2]II_Program-level standards'!AH7="","",'[2]II_Program-level standards'!AH7&amp;"; "&amp;CHAR(10)&amp;'[2]II_Program-level standards'!AH9&amp;"; "&amp;CHAR(10)&amp;'[2]II_Program-level standards'!AH14&amp;"; "&amp;CHAR(10)&amp;'[2]II_Program-level standards'!AH15)</f>
        <v>Standard #30:
LTSS; 
Appointment wait time; 
Adult and pediatric; 
Dense counties</v>
      </c>
      <c r="AI12" s="169" t="str">
        <f>"Standard #31:"&amp;CHAR(10)&amp;CHAR(10)&amp;IF('[2]II_Program-level standards'!AI7="","",'[2]II_Program-level standards'!AI7&amp;"; "&amp;CHAR(10)&amp;'[2]II_Program-level standards'!AI9&amp;"; "&amp;CHAR(10)&amp;'[2]II_Program-level standards'!AI14&amp;"; "&amp;CHAR(10)&amp;'[2]II_Program-level standards'!AI15)</f>
        <v>Standard #31:
LTSS; 
Appointment wait time; 
Adult and pediatric; 
Rural</v>
      </c>
      <c r="AJ12" s="169" t="str">
        <f>"Standard #32:"&amp;CHAR(10)&amp;CHAR(10)&amp;IF('[2]II_Program-level standards'!AJ7="","",'[2]II_Program-level standards'!AJ7&amp;"; "&amp;CHAR(10)&amp;'[2]II_Program-level standards'!AJ9&amp;"; "&amp;CHAR(10)&amp;'[2]II_Program-level standards'!AJ14&amp;"; "&amp;CHAR(10)&amp;'[2]II_Program-level standards'!AJ15)</f>
        <v>Standard #32:
LTSS; 
Appointment wait time; 
Adult and pediatric; 
Small counties</v>
      </c>
      <c r="AK12" s="169" t="str">
        <f>"Standard #33:"&amp;CHAR(10)&amp;CHAR(10)&amp;IF('[2]II_Program-level standards'!AK7="","",'[2]II_Program-level standards'!AK7&amp;"; "&amp;CHAR(10)&amp;'[2]II_Program-level standards'!AK9&amp;"; "&amp;CHAR(10)&amp;'[2]II_Program-level standards'!AK14&amp;"; "&amp;CHAR(10)&amp;'[2]II_Program-level standards'!AK15)</f>
        <v>Standard #33:
LTSS; 
Appointment wait time; 
Adult and pediatric; 
Medium counties</v>
      </c>
      <c r="AL12" s="169" t="str">
        <f>"Standard #34:"&amp;CHAR(10)&amp;CHAR(10)&amp;IF('[2]II_Program-level standards'!AL7="","",'[2]II_Program-level standards'!AL7&amp;"; "&amp;CHAR(10)&amp;'[2]II_Program-level standards'!AL9&amp;"; "&amp;CHAR(10)&amp;'[2]II_Program-level standards'!AL14&amp;"; "&amp;CHAR(10)&amp;'[2]II_Program-level standards'!AL15)</f>
        <v>Standard #34:
LTSS; 
Appointment wait time; 
Adult and pediatric; 
Dense counties</v>
      </c>
      <c r="AM12" s="169" t="str">
        <f>"Standard #35:"&amp;CHAR(10)&amp;CHAR(10)&amp;IF('[2]II_Program-level standards'!AM7="","",'[2]II_Program-level standards'!AM7&amp;"; "&amp;CHAR(10)&amp;'[2]II_Program-level standards'!AM9&amp;"; "&amp;CHAR(10)&amp;'[2]II_Program-level standards'!AM14&amp;"; "&amp;CHAR(10)&amp;'[2]II_Program-level standards'!AM15)</f>
        <v>Standard #35:
LTSS; 
Appointment wait time; 
Adult and pediatric; 
Statewide</v>
      </c>
      <c r="AN12" s="169" t="str">
        <f>"Standard #36:"&amp;CHAR(10)&amp;CHAR(10)&amp;IF('[2]II_Program-level standards'!AN7="","",'[2]II_Program-level standards'!AN7&amp;"; "&amp;CHAR(10)&amp;'[2]II_Program-level standards'!AN9&amp;"; "&amp;CHAR(10)&amp;'[2]II_Program-level standards'!AN14&amp;"; "&amp;CHAR(10)&amp;'[2]II_Program-level standards'!AN15)</f>
        <v>Standard #36:
Primary care; 
Appointment wait time; 
Adult and pediatric; 
Statewide</v>
      </c>
      <c r="AO12" s="169" t="str">
        <f>"Standard #37:"&amp;CHAR(10)&amp;CHAR(10)&amp;IF('[2]II_Program-level standards'!AO7="","",'[2]II_Program-level standards'!AO7&amp;"; "&amp;CHAR(10)&amp;'[2]II_Program-level standards'!AO9&amp;"; "&amp;CHAR(10)&amp;'[2]II_Program-level standards'!AO14&amp;"; "&amp;CHAR(10)&amp;'[2]II_Program-level standards'!AO15)</f>
        <v>Standard #37:
Specialist; 
Appointment wait time; 
Adult and pediatric; 
Statewide</v>
      </c>
      <c r="AP12" s="169" t="str">
        <f>"Standard #38:"&amp;CHAR(10)&amp;CHAR(10)&amp;IF('[2]II_Program-level standards'!AP7="","",'[2]II_Program-level standards'!AP7&amp;"; "&amp;CHAR(10)&amp;'[2]II_Program-level standards'!AP9&amp;"; "&amp;CHAR(10)&amp;'[2]II_Program-level standards'!AP14&amp;"; "&amp;CHAR(10)&amp;'[2]II_Program-level standards'!AP15)</f>
        <v>Standard #38:
Primary care; 
Appointment wait time; 
Adult and pediatric; 
Statewide</v>
      </c>
      <c r="AQ12" s="169" t="str">
        <f>"Standard #39:"&amp;CHAR(10)&amp;CHAR(10)&amp;IF('[2]II_Program-level standards'!AQ7="","",'[2]II_Program-level standards'!AQ7&amp;"; "&amp;CHAR(10)&amp;'[2]II_Program-level standards'!AQ9&amp;"; "&amp;CHAR(10)&amp;'[2]II_Program-level standards'!AQ14&amp;"; "&amp;CHAR(10)&amp;'[2]II_Program-level standards'!AQ15)</f>
        <v>Standard #39:
Specialist; 
Appointment wait time; 
Adult and pediatric; 
Statewide</v>
      </c>
      <c r="AR12" s="169" t="str">
        <f>"Standard #40:"&amp;CHAR(10)&amp;CHAR(10)&amp;IF('[2]II_Program-level standards'!AR7="","",'[2]II_Program-level standards'!AR7&amp;"; "&amp;CHAR(10)&amp;'[2]II_Program-level standards'!AR9&amp;"; "&amp;CHAR(10)&amp;'[2]II_Program-level standards'!AR14&amp;"; "&amp;CHAR(10)&amp;'[2]II_Program-level standards'!AR15)</f>
        <v>Standard #40:
Mental health; 
Appointment wait time; 
Adult and pediatric; 
Statewide</v>
      </c>
      <c r="AS12" s="169" t="str">
        <f>"Standard #41:"&amp;CHAR(10)&amp;CHAR(10)&amp;IF('[2]II_Program-level standards'!AS7="","",'[2]II_Program-level standards'!AS7&amp;"; "&amp;CHAR(10)&amp;'[2]II_Program-level standards'!AS9&amp;"; "&amp;CHAR(10)&amp;'[2]II_Program-level standards'!AS14&amp;"; "&amp;CHAR(10)&amp;'[2]II_Program-level standards'!AS15)</f>
        <v>Standard #41:
Mental health; 
Appointment wait time; 
Adult and pediatric; 
Statewide</v>
      </c>
      <c r="AT12" s="169" t="str">
        <f>"Standard #42:"&amp;CHAR(10)&amp;CHAR(10)&amp;IF('[2]II_Program-level standards'!AT7="","",'[2]II_Program-level standards'!AT7&amp;"; "&amp;CHAR(10)&amp;'[2]II_Program-level standards'!AT9&amp;"; "&amp;CHAR(10)&amp;'[2]II_Program-level standards'!AT14&amp;"; "&amp;CHAR(10)&amp;'[2]II_Program-level standards'!AT15)</f>
        <v xml:space="preserve">Standard #42:
</v>
      </c>
      <c r="AU12" s="169" t="str">
        <f>"Standard #43:"&amp;CHAR(10)&amp;CHAR(10)&amp;IF('[2]II_Program-level standards'!AU7="","",'[2]II_Program-level standards'!AU7&amp;"; "&amp;CHAR(10)&amp;'[2]II_Program-level standards'!AU9&amp;"; "&amp;CHAR(10)&amp;'[2]II_Program-level standards'!AU14&amp;"; "&amp;CHAR(10)&amp;'[2]II_Program-level standards'!AU15)</f>
        <v xml:space="preserve">Standard #43:
</v>
      </c>
      <c r="AV12" s="169" t="str">
        <f>"Standard #44:"&amp;CHAR(10)&amp;CHAR(10)&amp;IF('[2]II_Program-level standards'!AV7="","",'[2]II_Program-level standards'!AV7&amp;"; "&amp;CHAR(10)&amp;'[2]II_Program-level standards'!AV9&amp;"; "&amp;CHAR(10)&amp;'[2]II_Program-level standards'!AV14&amp;"; "&amp;CHAR(10)&amp;'[2]II_Program-level standards'!AV15)</f>
        <v xml:space="preserve">Standard #44:
</v>
      </c>
      <c r="AW12" s="169" t="str">
        <f>"Standard #45:"&amp;CHAR(10)&amp;CHAR(10)&amp;IF('[2]II_Program-level standards'!AW7="","",'[2]II_Program-level standards'!AW7&amp;"; "&amp;CHAR(10)&amp;'[2]II_Program-level standards'!AW9&amp;"; "&amp;CHAR(10)&amp;'[2]II_Program-level standards'!AW14&amp;"; "&amp;CHAR(10)&amp;'[2]II_Program-level standards'!AW15)</f>
        <v xml:space="preserve">Standard #45:
</v>
      </c>
      <c r="AX12" s="169" t="str">
        <f>"Standard #46:"&amp;CHAR(10)&amp;CHAR(10)&amp;IF('[2]II_Program-level standards'!AX7="","",'[2]II_Program-level standards'!AX7&amp;"; "&amp;CHAR(10)&amp;'[2]II_Program-level standards'!AX9&amp;"; "&amp;CHAR(10)&amp;'[2]II_Program-level standards'!AX14&amp;"; "&amp;CHAR(10)&amp;'[2]II_Program-level standards'!AX15)</f>
        <v xml:space="preserve">Standard #46:
</v>
      </c>
      <c r="AY12" s="169" t="str">
        <f>"Standard #47:"&amp;CHAR(10)&amp;CHAR(10)&amp;IF('[2]II_Program-level standards'!AY7="","",'[2]II_Program-level standards'!AY7&amp;"; "&amp;CHAR(10)&amp;'[2]II_Program-level standards'!AY9&amp;"; "&amp;CHAR(10)&amp;'[2]II_Program-level standards'!AY14&amp;"; "&amp;CHAR(10)&amp;'[2]II_Program-level standards'!AY15)</f>
        <v xml:space="preserve">Standard #47:
</v>
      </c>
      <c r="AZ12" s="169" t="str">
        <f>"Standard #48:"&amp;CHAR(10)&amp;CHAR(10)&amp;IF('[2]II_Program-level standards'!AZ7="","",'[2]II_Program-level standards'!AZ7&amp;"; "&amp;CHAR(10)&amp;'[2]II_Program-level standards'!AZ9&amp;"; "&amp;CHAR(10)&amp;'[2]II_Program-level standards'!AZ14&amp;"; "&amp;CHAR(10)&amp;'[2]II_Program-level standards'!AZ15)</f>
        <v xml:space="preserve">Standard #48:
</v>
      </c>
      <c r="BA12" s="169" t="str">
        <f>"Standard #49:"&amp;CHAR(10)&amp;CHAR(10)&amp;IF('[2]II_Program-level standards'!BA7="","",'[2]II_Program-level standards'!BA7&amp;"; "&amp;CHAR(10)&amp;'[2]II_Program-level standards'!BA9&amp;"; "&amp;CHAR(10)&amp;'[2]II_Program-level standards'!BA14&amp;"; "&amp;CHAR(10)&amp;'[2]II_Program-level standards'!BA15)</f>
        <v xml:space="preserve">Standard #49:
</v>
      </c>
      <c r="BB12" s="169" t="str">
        <f>"Standard #50:"&amp;CHAR(10)&amp;CHAR(10)&amp;IF('[2]II_Program-level standards'!BB7="","",'[2]II_Program-level standards'!BB7&amp;"; "&amp;CHAR(10)&amp;'[2]II_Program-level standards'!BB9&amp;"; "&amp;CHAR(10)&amp;'[2]II_Program-level standards'!BB14&amp;"; "&amp;CHAR(10)&amp;'[2]II_Program-level standards'!BB15)</f>
        <v xml:space="preserve">Standard #50:
</v>
      </c>
      <c r="BC12" s="169" t="str">
        <f>"Standard #51:"&amp;CHAR(10)&amp;CHAR(10)&amp;IF('[2]II_Program-level standards'!BC7="","",'[2]II_Program-level standards'!BC7&amp;"; "&amp;CHAR(10)&amp;'[2]II_Program-level standards'!BC9&amp;"; "&amp;CHAR(10)&amp;'[2]II_Program-level standards'!BC14&amp;"; "&amp;CHAR(10)&amp;'[2]II_Program-level standards'!BC15)</f>
        <v xml:space="preserve">Standard #51:
</v>
      </c>
      <c r="BD12" s="169" t="str">
        <f>"Standard #52:"&amp;CHAR(10)&amp;CHAR(10)&amp;IF('[2]II_Program-level standards'!BD7="","",'[2]II_Program-level standards'!BD7&amp;"; "&amp;CHAR(10)&amp;'[2]II_Program-level standards'!BD9&amp;"; "&amp;CHAR(10)&amp;'[2]II_Program-level standards'!BD14&amp;"; "&amp;CHAR(10)&amp;'[2]II_Program-level standards'!BD15)</f>
        <v xml:space="preserve">Standard #52:
</v>
      </c>
      <c r="BE12" s="169" t="str">
        <f>"Standard #53:"&amp;CHAR(10)&amp;CHAR(10)&amp;IF('[2]II_Program-level standards'!BE7="","",'[2]II_Program-level standards'!BE7&amp;"; "&amp;CHAR(10)&amp;'[2]II_Program-level standards'!BE9&amp;"; "&amp;CHAR(10)&amp;'[2]II_Program-level standards'!BE14&amp;"; "&amp;CHAR(10)&amp;'[2]II_Program-level standards'!BE15)</f>
        <v xml:space="preserve">Standard #53:
</v>
      </c>
      <c r="BF12" s="169" t="str">
        <f>"Standard #54:"&amp;CHAR(10)&amp;CHAR(10)&amp;IF('[2]II_Program-level standards'!BF7="","",'[2]II_Program-level standards'!BF7&amp;"; "&amp;CHAR(10)&amp;'[2]II_Program-level standards'!BF9&amp;"; "&amp;CHAR(10)&amp;'[2]II_Program-level standards'!BF14&amp;"; "&amp;CHAR(10)&amp;'[2]II_Program-level standards'!BF15)</f>
        <v xml:space="preserve">Standard #54:
</v>
      </c>
      <c r="BG12" s="169" t="str">
        <f>"Standard #55:"&amp;CHAR(10)&amp;CHAR(10)&amp;IF('[2]II_Program-level standards'!BG7="","",'[2]II_Program-level standards'!BG7&amp;"; "&amp;CHAR(10)&amp;'[2]II_Program-level standards'!BG9&amp;"; "&amp;CHAR(10)&amp;'[2]II_Program-level standards'!BG14&amp;"; "&amp;CHAR(10)&amp;'[2]II_Program-level standards'!BG15)</f>
        <v xml:space="preserve">Standard #55:
</v>
      </c>
      <c r="BH12" s="169" t="str">
        <f>"Standard #56:"&amp;CHAR(10)&amp;CHAR(10)&amp;IF('[2]II_Program-level standards'!BH7="","",'[2]II_Program-level standards'!BH7&amp;"; "&amp;CHAR(10)&amp;'[2]II_Program-level standards'!BH9&amp;"; "&amp;CHAR(10)&amp;'[2]II_Program-level standards'!BH14&amp;"; "&amp;CHAR(10)&amp;'[2]II_Program-level standards'!BH15)</f>
        <v xml:space="preserve">Standard #56:
</v>
      </c>
      <c r="BI12" s="169" t="str">
        <f>"Standard #57:"&amp;CHAR(10)&amp;CHAR(10)&amp;IF('[2]II_Program-level standards'!BI7="","",'[2]II_Program-level standards'!BI7&amp;"; "&amp;CHAR(10)&amp;'[2]II_Program-level standards'!BI9&amp;"; "&amp;CHAR(10)&amp;'[2]II_Program-level standards'!BI14&amp;"; "&amp;CHAR(10)&amp;'[2]II_Program-level standards'!BI15)</f>
        <v xml:space="preserve">Standard #57:
</v>
      </c>
      <c r="BJ12" s="169" t="str">
        <f>"Standard #58:"&amp;CHAR(10)&amp;CHAR(10)&amp;IF('[2]II_Program-level standards'!BJ7="","",'[2]II_Program-level standards'!BJ7&amp;"; "&amp;CHAR(10)&amp;'[2]II_Program-level standards'!BJ9&amp;"; "&amp;CHAR(10)&amp;'[2]II_Program-level standards'!BJ14&amp;"; "&amp;CHAR(10)&amp;'[2]II_Program-level standards'!BJ15)</f>
        <v xml:space="preserve">Standard #58:
</v>
      </c>
      <c r="BK12" s="169" t="str">
        <f>"Standard #59:"&amp;CHAR(10)&amp;CHAR(10)&amp;IF('[2]II_Program-level standards'!BK7="","",'[2]II_Program-level standards'!BK7&amp;"; "&amp;CHAR(10)&amp;'[2]II_Program-level standards'!BK9&amp;"; "&amp;CHAR(10)&amp;'[2]II_Program-level standards'!BK14&amp;"; "&amp;CHAR(10)&amp;'[2]II_Program-level standards'!BK15)</f>
        <v xml:space="preserve">Standard #59:
</v>
      </c>
      <c r="BL12" s="169" t="str">
        <f>"Standard #60:"&amp;CHAR(10)&amp;CHAR(10)&amp;IF('[2]II_Program-level standards'!BL7="","",'[2]II_Program-level standards'!BL7&amp;"; "&amp;CHAR(10)&amp;'[2]II_Program-level standards'!BL9&amp;"; "&amp;CHAR(10)&amp;'[2]II_Program-level standards'!BL14&amp;"; "&amp;CHAR(10)&amp;'[2]II_Program-level standards'!BL15)</f>
        <v xml:space="preserve">Standard #60:
</v>
      </c>
      <c r="BM12" s="169" t="str">
        <f>"Standard #61:"&amp;CHAR(10)&amp;CHAR(10)&amp;IF('[2]II_Program-level standards'!BM7="","",'[2]II_Program-level standards'!BM7&amp;"; "&amp;CHAR(10)&amp;'[2]II_Program-level standards'!BM9&amp;"; "&amp;CHAR(10)&amp;'[2]II_Program-level standards'!BM14&amp;"; "&amp;CHAR(10)&amp;'[2]II_Program-level standards'!BM15)</f>
        <v xml:space="preserve">Standard #61:
</v>
      </c>
      <c r="BN12" s="169" t="str">
        <f>"Standard #62:"&amp;CHAR(10)&amp;CHAR(10)&amp;IF('[2]II_Program-level standards'!BN7="","",'[2]II_Program-level standards'!BN7&amp;"; "&amp;CHAR(10)&amp;'[2]II_Program-level standards'!BN9&amp;"; "&amp;CHAR(10)&amp;'[2]II_Program-level standards'!BN14&amp;"; "&amp;CHAR(10)&amp;'[2]II_Program-level standards'!BN15)</f>
        <v xml:space="preserve">Standard #62:
</v>
      </c>
      <c r="BO12" s="169" t="str">
        <f>"Standard #63:"&amp;CHAR(10)&amp;CHAR(10)&amp;IF('[2]II_Program-level standards'!BO7="","",'[2]II_Program-level standards'!BO7&amp;"; "&amp;CHAR(10)&amp;'[2]II_Program-level standards'!BO9&amp;"; "&amp;CHAR(10)&amp;'[2]II_Program-level standards'!BO14&amp;"; "&amp;CHAR(10)&amp;'[2]II_Program-level standards'!BO15)</f>
        <v xml:space="preserve">Standard #63:
</v>
      </c>
      <c r="BP12" s="169" t="str">
        <f>"Standard #64:"&amp;CHAR(10)&amp;CHAR(10)&amp;IF('[2]II_Program-level standards'!BP7="","",'[2]II_Program-level standards'!BP7&amp;"; "&amp;CHAR(10)&amp;'[2]II_Program-level standards'!BP9&amp;"; "&amp;CHAR(10)&amp;'[2]II_Program-level standards'!BP14&amp;"; "&amp;CHAR(10)&amp;'[2]II_Program-level standards'!BP15)</f>
        <v xml:space="preserve">Standard #64:
</v>
      </c>
      <c r="BQ12" s="169" t="str">
        <f>"Standard #65:"&amp;CHAR(10)&amp;CHAR(10)&amp;IF('[2]II_Program-level standards'!BQ7="","",'[2]II_Program-level standards'!BQ7&amp;"; "&amp;CHAR(10)&amp;'[2]II_Program-level standards'!BQ9&amp;"; "&amp;CHAR(10)&amp;'[2]II_Program-level standards'!BQ14&amp;"; "&amp;CHAR(10)&amp;'[2]II_Program-level standards'!BQ15)</f>
        <v xml:space="preserve">Standard #65:
</v>
      </c>
      <c r="BR12" s="169" t="str">
        <f>"Standard #66:"&amp;CHAR(10)&amp;CHAR(10)&amp;IF('[2]II_Program-level standards'!BR7="","",'[2]II_Program-level standards'!BR7&amp;"; "&amp;CHAR(10)&amp;'[2]II_Program-level standards'!BR9&amp;"; "&amp;CHAR(10)&amp;'[2]II_Program-level standards'!BR14&amp;"; "&amp;CHAR(10)&amp;'[2]II_Program-level standards'!BR15)</f>
        <v xml:space="preserve">Standard #66:
</v>
      </c>
      <c r="BS12" s="169" t="str">
        <f>"Standard #67:"&amp;CHAR(10)&amp;CHAR(10)&amp;IF('[2]II_Program-level standards'!BS7="","",'[2]II_Program-level standards'!BS7&amp;"; "&amp;CHAR(10)&amp;'[2]II_Program-level standards'!BS9&amp;"; "&amp;CHAR(10)&amp;'[2]II_Program-level standards'!BS14&amp;"; "&amp;CHAR(10)&amp;'[2]II_Program-level standards'!BS15)</f>
        <v xml:space="preserve">Standard #67:
</v>
      </c>
      <c r="BT12" s="169" t="str">
        <f>"Standard #68:"&amp;CHAR(10)&amp;CHAR(10)&amp;IF('[2]II_Program-level standards'!BT7="","",'[2]II_Program-level standards'!BT7&amp;"; "&amp;CHAR(10)&amp;'[2]II_Program-level standards'!BT9&amp;"; "&amp;CHAR(10)&amp;'[2]II_Program-level standards'!BT14&amp;"; "&amp;CHAR(10)&amp;'[2]II_Program-level standards'!BT15)</f>
        <v xml:space="preserve">Standard #68:
</v>
      </c>
      <c r="BU12" s="169" t="str">
        <f>"Standard #69:"&amp;CHAR(10)&amp;CHAR(10)&amp;IF('[2]II_Program-level standards'!BU7="","",'[2]II_Program-level standards'!BU7&amp;"; "&amp;CHAR(10)&amp;'[2]II_Program-level standards'!BU9&amp;"; "&amp;CHAR(10)&amp;'[2]II_Program-level standards'!BU14&amp;"; "&amp;CHAR(10)&amp;'[2]II_Program-level standards'!BU15)</f>
        <v xml:space="preserve">Standard #69:
</v>
      </c>
      <c r="BV12" s="169" t="str">
        <f>"Standard #70:"&amp;CHAR(10)&amp;CHAR(10)&amp;IF('[2]II_Program-level standards'!BV7="","",'[2]II_Program-level standards'!BV7&amp;"; "&amp;CHAR(10)&amp;'[2]II_Program-level standards'!BV9&amp;"; "&amp;CHAR(10)&amp;'[2]II_Program-level standards'!BV14&amp;"; "&amp;CHAR(10)&amp;'[2]II_Program-level standards'!BV15)</f>
        <v xml:space="preserve">Standard #70:
</v>
      </c>
      <c r="BW12" s="169" t="str">
        <f>"Standard #71:"&amp;CHAR(10)&amp;CHAR(10)&amp;IF('[2]II_Program-level standards'!BW7="","",'[2]II_Program-level standards'!BW7&amp;"; "&amp;CHAR(10)&amp;'[2]II_Program-level standards'!BW9&amp;"; "&amp;CHAR(10)&amp;'[2]II_Program-level standards'!BW14&amp;"; "&amp;CHAR(10)&amp;'[2]II_Program-level standards'!BW15)</f>
        <v xml:space="preserve">Standard #71:
</v>
      </c>
      <c r="BX12" s="169" t="str">
        <f>"Standard #72:"&amp;CHAR(10)&amp;CHAR(10)&amp;IF('[2]II_Program-level standards'!BX7="","",'[2]II_Program-level standards'!BX7&amp;"; "&amp;CHAR(10)&amp;'[2]II_Program-level standards'!BX9&amp;"; "&amp;CHAR(10)&amp;'[2]II_Program-level standards'!BX14&amp;"; "&amp;CHAR(10)&amp;'[2]II_Program-level standards'!BX15)</f>
        <v xml:space="preserve">Standard #72:
</v>
      </c>
      <c r="BY12" s="169" t="str">
        <f>"Standard #73:"&amp;CHAR(10)&amp;CHAR(10)&amp;IF('[2]II_Program-level standards'!BY7="","",'[2]II_Program-level standards'!BY7&amp;"; "&amp;CHAR(10)&amp;'[2]II_Program-level standards'!BY9&amp;"; "&amp;CHAR(10)&amp;'[2]II_Program-level standards'!BY14&amp;"; "&amp;CHAR(10)&amp;'[2]II_Program-level standards'!BY15)</f>
        <v xml:space="preserve">Standard #73:
</v>
      </c>
      <c r="BZ12" s="169" t="str">
        <f>"Standard #74:"&amp;CHAR(10)&amp;CHAR(10)&amp;IF('[2]II_Program-level standards'!BZ7="","",'[2]II_Program-level standards'!BZ7&amp;"; "&amp;CHAR(10)&amp;'[2]II_Program-level standards'!BZ9&amp;"; "&amp;CHAR(10)&amp;'[2]II_Program-level standards'!BZ14&amp;"; "&amp;CHAR(10)&amp;'[2]II_Program-level standards'!BZ15)</f>
        <v xml:space="preserve">Standard #74:
</v>
      </c>
      <c r="CA12" s="169" t="str">
        <f>"Standard #75:"&amp;CHAR(10)&amp;CHAR(10)&amp;IF('[2]II_Program-level standards'!CA7="","",'[2]II_Program-level standards'!CA7&amp;"; "&amp;CHAR(10)&amp;'[2]II_Program-level standards'!CA9&amp;"; "&amp;CHAR(10)&amp;'[2]II_Program-level standards'!CA14&amp;"; "&amp;CHAR(10)&amp;'[2]II_Program-level standards'!CA15)</f>
        <v xml:space="preserve">Standard #75:
</v>
      </c>
      <c r="CB12" s="169" t="str">
        <f>"Standard #76:"&amp;CHAR(10)&amp;CHAR(10)&amp;IF('[2]II_Program-level standards'!CB7="","",'[2]II_Program-level standards'!CB7&amp;"; "&amp;CHAR(10)&amp;'[2]II_Program-level standards'!CB9&amp;"; "&amp;CHAR(10)&amp;'[2]II_Program-level standards'!CB14&amp;"; "&amp;CHAR(10)&amp;'[2]II_Program-level standards'!CB15)</f>
        <v xml:space="preserve">Standard #76:
</v>
      </c>
      <c r="CC12" s="169" t="str">
        <f>"Standard #77:"&amp;CHAR(10)&amp;CHAR(10)&amp;IF('[2]II_Program-level standards'!CC7="","",'[2]II_Program-level standards'!CC7&amp;"; "&amp;CHAR(10)&amp;'[2]II_Program-level standards'!CC9&amp;"; "&amp;CHAR(10)&amp;'[2]II_Program-level standards'!CC14&amp;"; "&amp;CHAR(10)&amp;'[2]II_Program-level standards'!CC15)</f>
        <v xml:space="preserve">Standard #77:
</v>
      </c>
      <c r="CD12" s="169" t="str">
        <f>"Standard #78:"&amp;CHAR(10)&amp;CHAR(10)&amp;IF('[2]II_Program-level standards'!CD7="","",'[2]II_Program-level standards'!CD7&amp;"; "&amp;CHAR(10)&amp;'[2]II_Program-level standards'!CD9&amp;"; "&amp;CHAR(10)&amp;'[2]II_Program-level standards'!CD14&amp;"; "&amp;CHAR(10)&amp;'[2]II_Program-level standards'!CD15)</f>
        <v xml:space="preserve">Standard #78:
</v>
      </c>
      <c r="CE12" s="169" t="str">
        <f>"Standard #79:"&amp;CHAR(10)&amp;CHAR(10)&amp;IF('[2]II_Program-level standards'!CE7="","",'[2]II_Program-level standards'!CE7&amp;"; "&amp;CHAR(10)&amp;'[2]II_Program-level standards'!CE9&amp;"; "&amp;CHAR(10)&amp;'[2]II_Program-level standards'!CE14&amp;"; "&amp;CHAR(10)&amp;'[2]II_Program-level standards'!CE15)</f>
        <v xml:space="preserve">Standard #79:
</v>
      </c>
      <c r="CF12" s="169" t="str">
        <f>"Standard #80:"&amp;CHAR(10)&amp;CHAR(10)&amp;IF('[2]II_Program-level standards'!CF7="","",'[2]II_Program-level standards'!CF7&amp;"; "&amp;CHAR(10)&amp;'[2]II_Program-level standards'!CF9&amp;"; "&amp;CHAR(10)&amp;'[2]II_Program-level standards'!CF14&amp;"; "&amp;CHAR(10)&amp;'[2]II_Program-level standards'!CF15)</f>
        <v xml:space="preserve">Standard #80:
</v>
      </c>
      <c r="CG12" s="169" t="str">
        <f>"Standard #81:"&amp;CHAR(10)&amp;CHAR(10)&amp;IF('[2]II_Program-level standards'!CG7="","",'[2]II_Program-level standards'!CG7&amp;"; "&amp;CHAR(10)&amp;'[2]II_Program-level standards'!CG9&amp;"; "&amp;CHAR(10)&amp;'[2]II_Program-level standards'!CG14&amp;"; "&amp;CHAR(10)&amp;'[2]II_Program-level standards'!CG15)</f>
        <v xml:space="preserve">Standard #81:
</v>
      </c>
      <c r="CH12" s="169" t="str">
        <f>"Standard #82:"&amp;CHAR(10)&amp;CHAR(10)&amp;IF('[2]II_Program-level standards'!CH7="","",'[2]II_Program-level standards'!CH7&amp;"; "&amp;CHAR(10)&amp;'[2]II_Program-level standards'!CH9&amp;"; "&amp;CHAR(10)&amp;'[2]II_Program-level standards'!CH14&amp;"; "&amp;CHAR(10)&amp;'[2]II_Program-level standards'!CH15)</f>
        <v xml:space="preserve">Standard #82:
</v>
      </c>
      <c r="CI12" s="169" t="str">
        <f>"Standard #83:"&amp;CHAR(10)&amp;CHAR(10)&amp;IF('[2]II_Program-level standards'!CI7="","",'[2]II_Program-level standards'!CI7&amp;"; "&amp;CHAR(10)&amp;'[2]II_Program-level standards'!CI9&amp;"; "&amp;CHAR(10)&amp;'[2]II_Program-level standards'!CI14&amp;"; "&amp;CHAR(10)&amp;'[2]II_Program-level standards'!CI15)</f>
        <v xml:space="preserve">Standard #83:
</v>
      </c>
      <c r="CJ12" s="169" t="str">
        <f>"Standard #84:"&amp;CHAR(10)&amp;CHAR(10)&amp;IF('[2]II_Program-level standards'!CJ7="","",'[2]II_Program-level standards'!CJ7&amp;"; "&amp;CHAR(10)&amp;'[2]II_Program-level standards'!CJ9&amp;"; "&amp;CHAR(10)&amp;'[2]II_Program-level standards'!CJ14&amp;"; "&amp;CHAR(10)&amp;'[2]II_Program-level standards'!CJ15)</f>
        <v xml:space="preserve">Standard #84:
</v>
      </c>
      <c r="CK12" s="169" t="str">
        <f>"Standard #85:"&amp;CHAR(10)&amp;CHAR(10)&amp;IF('[2]II_Program-level standards'!CK7="","",'[2]II_Program-level standards'!CK7&amp;"; "&amp;CHAR(10)&amp;'[2]II_Program-level standards'!CK9&amp;"; "&amp;CHAR(10)&amp;'[2]II_Program-level standards'!CK14&amp;"; "&amp;CHAR(10)&amp;'[2]II_Program-level standards'!CK15)</f>
        <v xml:space="preserve">Standard #85:
</v>
      </c>
      <c r="CL12" s="169" t="str">
        <f>"Standard #86:"&amp;CHAR(10)&amp;CHAR(10)&amp;IF('[2]II_Program-level standards'!CL7="","",'[2]II_Program-level standards'!CL7&amp;"; "&amp;CHAR(10)&amp;'[2]II_Program-level standards'!CL9&amp;"; "&amp;CHAR(10)&amp;'[2]II_Program-level standards'!CL14&amp;"; "&amp;CHAR(10)&amp;'[2]II_Program-level standards'!CL15)</f>
        <v xml:space="preserve">Standard #86:
</v>
      </c>
      <c r="CM12" s="169" t="str">
        <f>"Standard #87:"&amp;CHAR(10)&amp;CHAR(10)&amp;IF('[2]II_Program-level standards'!CM7="","",'[2]II_Program-level standards'!CM7&amp;"; "&amp;CHAR(10)&amp;'[2]II_Program-level standards'!CM9&amp;"; "&amp;CHAR(10)&amp;'[2]II_Program-level standards'!CM14&amp;"; "&amp;CHAR(10)&amp;'[2]II_Program-level standards'!CM15)</f>
        <v xml:space="preserve">Standard #87:
</v>
      </c>
      <c r="CN12" s="169" t="str">
        <f>"Standard #88:"&amp;CHAR(10)&amp;CHAR(10)&amp;IF('[2]II_Program-level standards'!CN7="","",'[2]II_Program-level standards'!CN7&amp;"; "&amp;CHAR(10)&amp;'[2]II_Program-level standards'!CN9&amp;"; "&amp;CHAR(10)&amp;'[2]II_Program-level standards'!CN14&amp;"; "&amp;CHAR(10)&amp;'[2]II_Program-level standards'!CN15)</f>
        <v xml:space="preserve">Standard #88:
</v>
      </c>
      <c r="CO12" s="169" t="str">
        <f>"Standard #89:"&amp;CHAR(10)&amp;CHAR(10)&amp;IF('[2]II_Program-level standards'!CO7="","",'[2]II_Program-level standards'!CO7&amp;"; "&amp;CHAR(10)&amp;'[2]II_Program-level standards'!CO9&amp;"; "&amp;CHAR(10)&amp;'[2]II_Program-level standards'!CO14&amp;"; "&amp;CHAR(10)&amp;'[2]II_Program-level standards'!CO15)</f>
        <v xml:space="preserve">Standard #89:
</v>
      </c>
      <c r="CP12" s="169" t="str">
        <f>"Standard #90:"&amp;CHAR(10)&amp;CHAR(10)&amp;IF('[2]II_Program-level standards'!CP7="","",'[2]II_Program-level standards'!CP7&amp;"; "&amp;CHAR(10)&amp;'[2]II_Program-level standards'!CP9&amp;"; "&amp;CHAR(10)&amp;'[2]II_Program-level standards'!CP14&amp;"; "&amp;CHAR(10)&amp;'[2]II_Program-level standards'!CP15)</f>
        <v xml:space="preserve">Standard #90:
</v>
      </c>
      <c r="CQ12" s="169" t="str">
        <f>"Standard #91:"&amp;CHAR(10)&amp;CHAR(10)&amp;IF('[2]II_Program-level standards'!CQ7="","",'[2]II_Program-level standards'!CQ7&amp;"; "&amp;CHAR(10)&amp;'[2]II_Program-level standards'!CQ9&amp;"; "&amp;CHAR(10)&amp;'[2]II_Program-level standards'!CQ14&amp;"; "&amp;CHAR(10)&amp;'[2]II_Program-level standards'!CQ15)</f>
        <v xml:space="preserve">Standard #91:
</v>
      </c>
      <c r="CR12" s="169" t="str">
        <f>"Standard #92:"&amp;CHAR(10)&amp;CHAR(10)&amp;IF('[2]II_Program-level standards'!CR7="","",'[2]II_Program-level standards'!CR7&amp;"; "&amp;CHAR(10)&amp;'[2]II_Program-level standards'!CR9&amp;"; "&amp;CHAR(10)&amp;'[2]II_Program-level standards'!CR14&amp;"; "&amp;CHAR(10)&amp;'[2]II_Program-level standards'!CR15)</f>
        <v xml:space="preserve">Standard #92:
</v>
      </c>
      <c r="CS12" s="169" t="str">
        <f>"Standard #93:"&amp;CHAR(10)&amp;CHAR(10)&amp;IF('[2]II_Program-level standards'!CS7="","",'[2]II_Program-level standards'!CS7&amp;"; "&amp;CHAR(10)&amp;'[2]II_Program-level standards'!CS9&amp;"; "&amp;CHAR(10)&amp;'[2]II_Program-level standards'!CS14&amp;"; "&amp;CHAR(10)&amp;'[2]II_Program-level standards'!CS15)</f>
        <v xml:space="preserve">Standard #93:
</v>
      </c>
      <c r="CT12" s="169" t="str">
        <f>"Standard #94:"&amp;CHAR(10)&amp;CHAR(10)&amp;IF('[2]II_Program-level standards'!CT7="","",'[2]II_Program-level standards'!CT7&amp;"; "&amp;CHAR(10)&amp;'[2]II_Program-level standards'!CT9&amp;"; "&amp;CHAR(10)&amp;'[2]II_Program-level standards'!CT14&amp;"; "&amp;CHAR(10)&amp;'[2]II_Program-level standards'!CT15)</f>
        <v xml:space="preserve">Standard #94:
</v>
      </c>
      <c r="CU12" s="169" t="str">
        <f>"Standard #95:"&amp;CHAR(10)&amp;CHAR(10)&amp;IF('[2]II_Program-level standards'!CU7="","",'[2]II_Program-level standards'!CU7&amp;"; "&amp;CHAR(10)&amp;'[2]II_Program-level standards'!CU9&amp;"; "&amp;CHAR(10)&amp;'[2]II_Program-level standards'!CU14&amp;"; "&amp;CHAR(10)&amp;'[2]II_Program-level standards'!CU15)</f>
        <v xml:space="preserve">Standard #95:
</v>
      </c>
      <c r="CV12" s="169" t="str">
        <f>"Standard #96:"&amp;CHAR(10)&amp;CHAR(10)&amp;IF('[2]II_Program-level standards'!CV7="","",'[2]II_Program-level standards'!CV7&amp;"; "&amp;CHAR(10)&amp;'[2]II_Program-level standards'!CV9&amp;"; "&amp;CHAR(10)&amp;'[2]II_Program-level standards'!CV14&amp;"; "&amp;CHAR(10)&amp;'[2]II_Program-level standards'!CV15)</f>
        <v xml:space="preserve">Standard #96:
</v>
      </c>
      <c r="CW12" s="169" t="str">
        <f>"Standard #97:"&amp;CHAR(10)&amp;CHAR(10)&amp;IF('[2]II_Program-level standards'!CW7="","",'[2]II_Program-level standards'!CW7&amp;"; "&amp;CHAR(10)&amp;'[2]II_Program-level standards'!CW9&amp;"; "&amp;CHAR(10)&amp;'[2]II_Program-level standards'!CW14&amp;"; "&amp;CHAR(10)&amp;'[2]II_Program-level standards'!CW15)</f>
        <v xml:space="preserve">Standard #97:
</v>
      </c>
      <c r="CX12" s="169" t="str">
        <f>"Standard #98:"&amp;CHAR(10)&amp;CHAR(10)&amp;IF('[2]II_Program-level standards'!CX7="","",'[2]II_Program-level standards'!CX7&amp;"; "&amp;CHAR(10)&amp;'[2]II_Program-level standards'!CX9&amp;"; "&amp;CHAR(10)&amp;'[2]II_Program-level standards'!CX14&amp;"; "&amp;CHAR(10)&amp;'[2]II_Program-level standards'!CX15)</f>
        <v xml:space="preserve">Standard #98:
</v>
      </c>
      <c r="CY12" s="169" t="str">
        <f>"Standard #99:"&amp;CHAR(10)&amp;CHAR(10)&amp;IF('[2]II_Program-level standards'!CY7="","",'[2]II_Program-level standards'!CY7&amp;"; "&amp;CHAR(10)&amp;'[2]II_Program-level standards'!CY9&amp;"; "&amp;CHAR(10)&amp;'[2]II_Program-level standards'!CY14&amp;"; "&amp;CHAR(10)&amp;'[2]II_Program-level standards'!CY15)</f>
        <v xml:space="preserve">Standard #99:
</v>
      </c>
      <c r="CZ12" s="169" t="str">
        <f>"Standard #100:"&amp;CHAR(10)&amp;CHAR(10)&amp;IF('[2]II_Program-level standards'!CZ7="","",'[2]II_Program-level standards'!CZ7&amp;"; "&amp;CHAR(10)&amp;'[2]II_Program-level standards'!CZ9&amp;"; "&amp;CHAR(10)&amp;'[2]II_Program-level standards'!CZ14&amp;"; "&amp;CHAR(10)&amp;'[2]II_Program-level standards'!CZ15)</f>
        <v xml:space="preserve">Standard #100:
</v>
      </c>
    </row>
    <row r="13" spans="1:104" ht="28.5" x14ac:dyDescent="0.2">
      <c r="A13" s="44" t="s">
        <v>324</v>
      </c>
      <c r="B13" s="55" t="s">
        <v>325</v>
      </c>
      <c r="C13" s="46" t="s">
        <v>326</v>
      </c>
      <c r="D13" s="53" t="s">
        <v>37</v>
      </c>
      <c r="E13" s="180"/>
      <c r="F13" s="125"/>
      <c r="G13" s="125"/>
      <c r="H13" s="2" t="s">
        <v>421</v>
      </c>
      <c r="I13" s="125"/>
      <c r="J13" s="2" t="s">
        <v>421</v>
      </c>
      <c r="K13" s="2" t="s">
        <v>421</v>
      </c>
      <c r="L13" s="125"/>
      <c r="M13" s="2" t="s">
        <v>421</v>
      </c>
      <c r="N13" s="125"/>
      <c r="O13" s="2" t="s">
        <v>421</v>
      </c>
      <c r="P13" s="2" t="s">
        <v>421</v>
      </c>
      <c r="Q13" s="125"/>
      <c r="R13" s="2" t="s">
        <v>421</v>
      </c>
      <c r="S13" s="125"/>
      <c r="T13" s="2" t="s">
        <v>421</v>
      </c>
      <c r="U13" s="2" t="s">
        <v>421</v>
      </c>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ht="42.75" x14ac:dyDescent="0.2">
      <c r="A16" s="44" t="s">
        <v>328</v>
      </c>
      <c r="B16" s="55" t="s">
        <v>329</v>
      </c>
      <c r="C16" s="170" t="s">
        <v>330</v>
      </c>
      <c r="D16" s="53" t="s">
        <v>37</v>
      </c>
      <c r="E16" s="180"/>
      <c r="F16" s="125"/>
      <c r="G16" s="125"/>
      <c r="H16" s="2" t="s">
        <v>297</v>
      </c>
      <c r="I16" s="125"/>
      <c r="J16" s="2" t="s">
        <v>297</v>
      </c>
      <c r="K16" s="2" t="s">
        <v>297</v>
      </c>
      <c r="L16" s="125"/>
      <c r="M16" s="2" t="s">
        <v>297</v>
      </c>
      <c r="N16" s="125"/>
      <c r="O16" s="2" t="s">
        <v>297</v>
      </c>
      <c r="P16" s="2" t="s">
        <v>297</v>
      </c>
      <c r="Q16" s="125"/>
      <c r="R16" s="2" t="s">
        <v>297</v>
      </c>
      <c r="S16" s="125"/>
      <c r="T16" s="2" t="s">
        <v>297</v>
      </c>
      <c r="U16" s="2" t="s">
        <v>297</v>
      </c>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42.75" x14ac:dyDescent="0.2">
      <c r="A17" s="44" t="s">
        <v>331</v>
      </c>
      <c r="B17" s="55" t="s">
        <v>332</v>
      </c>
      <c r="C17" s="65" t="s">
        <v>333</v>
      </c>
      <c r="D17" s="53" t="s">
        <v>11</v>
      </c>
      <c r="E17" s="180"/>
      <c r="F17" s="125"/>
      <c r="G17" s="125"/>
      <c r="H17" s="2" t="s">
        <v>423</v>
      </c>
      <c r="I17" s="125"/>
      <c r="J17" s="2" t="s">
        <v>479</v>
      </c>
      <c r="K17" s="2" t="s">
        <v>525</v>
      </c>
      <c r="L17" s="125"/>
      <c r="M17" s="2" t="s">
        <v>423</v>
      </c>
      <c r="N17" s="125"/>
      <c r="O17" s="2" t="s">
        <v>479</v>
      </c>
      <c r="P17" s="2" t="s">
        <v>525</v>
      </c>
      <c r="Q17" s="125"/>
      <c r="R17" s="2" t="s">
        <v>423</v>
      </c>
      <c r="S17" s="125"/>
      <c r="T17" s="2" t="s">
        <v>479</v>
      </c>
      <c r="U17" s="2" t="s">
        <v>525</v>
      </c>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93.25" x14ac:dyDescent="0.3">
      <c r="A18" s="44" t="s">
        <v>334</v>
      </c>
      <c r="B18" s="55" t="s">
        <v>335</v>
      </c>
      <c r="C18" s="46" t="s">
        <v>336</v>
      </c>
      <c r="D18" s="53" t="s">
        <v>11</v>
      </c>
      <c r="E18" s="180"/>
      <c r="F18" s="125"/>
      <c r="G18" s="125"/>
      <c r="H18" s="219" t="s">
        <v>512</v>
      </c>
      <c r="I18" s="125"/>
      <c r="J18" s="219" t="s">
        <v>512</v>
      </c>
      <c r="K18" s="219" t="s">
        <v>512</v>
      </c>
      <c r="L18" s="125"/>
      <c r="M18" s="219" t="s">
        <v>512</v>
      </c>
      <c r="N18" s="125"/>
      <c r="O18" s="219" t="s">
        <v>512</v>
      </c>
      <c r="P18" s="219" t="s">
        <v>512</v>
      </c>
      <c r="Q18" s="125"/>
      <c r="R18" s="219" t="s">
        <v>512</v>
      </c>
      <c r="S18" s="125"/>
      <c r="T18" s="219" t="s">
        <v>512</v>
      </c>
      <c r="U18" s="219" t="s">
        <v>512</v>
      </c>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ht="57" x14ac:dyDescent="0.2">
      <c r="A19" s="44" t="s">
        <v>337</v>
      </c>
      <c r="B19" s="55" t="s">
        <v>338</v>
      </c>
      <c r="C19" s="55" t="s">
        <v>339</v>
      </c>
      <c r="D19" s="53" t="s">
        <v>11</v>
      </c>
      <c r="E19" s="180"/>
      <c r="F19" s="125"/>
      <c r="G19" s="125"/>
      <c r="H19" s="2" t="s">
        <v>514</v>
      </c>
      <c r="I19" s="125"/>
      <c r="J19" s="2" t="s">
        <v>514</v>
      </c>
      <c r="K19" s="2" t="s">
        <v>514</v>
      </c>
      <c r="L19" s="125"/>
      <c r="M19" s="2" t="s">
        <v>514</v>
      </c>
      <c r="N19" s="125"/>
      <c r="O19" s="2" t="s">
        <v>514</v>
      </c>
      <c r="P19" s="2" t="s">
        <v>514</v>
      </c>
      <c r="Q19" s="125"/>
      <c r="R19" s="2" t="s">
        <v>514</v>
      </c>
      <c r="S19" s="125"/>
      <c r="T19" s="2" t="s">
        <v>514</v>
      </c>
      <c r="U19" s="2" t="s">
        <v>514</v>
      </c>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188"/>
      <c r="H20" s="5">
        <v>46266</v>
      </c>
      <c r="I20" s="188"/>
      <c r="J20" s="5">
        <v>46266</v>
      </c>
      <c r="K20" s="5">
        <v>46266</v>
      </c>
      <c r="L20" s="188"/>
      <c r="M20" s="5">
        <v>46266</v>
      </c>
      <c r="N20" s="188"/>
      <c r="O20" s="5">
        <v>46266</v>
      </c>
      <c r="P20" s="5">
        <v>46266</v>
      </c>
      <c r="Q20" s="188"/>
      <c r="R20" s="5">
        <v>46266</v>
      </c>
      <c r="S20" s="188"/>
      <c r="T20" s="5">
        <v>46266</v>
      </c>
      <c r="U20" s="5">
        <v>46266</v>
      </c>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107"/>
      <c r="H21" s="234"/>
      <c r="I21" s="107"/>
      <c r="J21" s="234"/>
      <c r="K21" s="234"/>
      <c r="L21" s="107"/>
      <c r="M21" s="234"/>
      <c r="N21" s="107"/>
      <c r="O21" s="234"/>
      <c r="P21" s="234"/>
      <c r="Q21" s="107"/>
      <c r="R21" s="234"/>
      <c r="S21" s="107"/>
      <c r="T21" s="234"/>
      <c r="U21" s="234"/>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232"/>
      <c r="I22" s="125"/>
      <c r="J22" s="232"/>
      <c r="K22" s="232"/>
      <c r="L22" s="125"/>
      <c r="M22" s="232"/>
      <c r="N22" s="125"/>
      <c r="O22" s="232"/>
      <c r="P22" s="232"/>
      <c r="Q22" s="125"/>
      <c r="R22" s="232"/>
      <c r="S22" s="125"/>
      <c r="T22" s="232"/>
      <c r="U22" s="232"/>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232"/>
      <c r="I23" s="125"/>
      <c r="J23" s="232"/>
      <c r="K23" s="232"/>
      <c r="L23" s="125"/>
      <c r="M23" s="232"/>
      <c r="N23" s="125"/>
      <c r="O23" s="232"/>
      <c r="P23" s="232"/>
      <c r="Q23" s="125"/>
      <c r="R23" s="232"/>
      <c r="S23" s="125"/>
      <c r="T23" s="232"/>
      <c r="U23" s="232"/>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427</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B10:D10">
    <cfRule type="expression" dxfId="60" priority="12">
      <formula>$D$6="Yes, the plan complies based on all analyses"</formula>
    </cfRule>
  </conditionalFormatting>
  <conditionalFormatting sqref="B26:CZ27">
    <cfRule type="expression" dxfId="59" priority="10">
      <formula>$D$6="Yes, the plan complies based on all analyses"</formula>
    </cfRule>
  </conditionalFormatting>
  <conditionalFormatting sqref="E10:CZ17 A10:A27 D11 B12:D24 E18:G23 I18:I23 L18:L23 N18:N23 Q18:Q23 S18:S23 V18:CZ23 E24:CZ25 A28:CZ74">
    <cfRule type="expression" dxfId="58" priority="11">
      <formula>$D$6="Yes, the plan complies based on all analyses"</formula>
    </cfRule>
  </conditionalFormatting>
  <conditionalFormatting sqref="H19:H23">
    <cfRule type="expression" dxfId="57" priority="9">
      <formula>$D$6="Yes, the plan complies based on all analyses"</formula>
    </cfRule>
  </conditionalFormatting>
  <conditionalFormatting sqref="J19:K23">
    <cfRule type="expression" dxfId="56" priority="7">
      <formula>$D$6="Yes, the plan complies based on all analyses"</formula>
    </cfRule>
  </conditionalFormatting>
  <conditionalFormatting sqref="M19:M23">
    <cfRule type="expression" dxfId="55" priority="6">
      <formula>$D$6="Yes, the plan complies based on all analyses"</formula>
    </cfRule>
  </conditionalFormatting>
  <conditionalFormatting sqref="O19:P23">
    <cfRule type="expression" dxfId="54" priority="4">
      <formula>$D$6="Yes, the plan complies based on all analyses"</formula>
    </cfRule>
  </conditionalFormatting>
  <conditionalFormatting sqref="R19:R23">
    <cfRule type="expression" dxfId="53" priority="3">
      <formula>$D$6="Yes, the plan complies based on all analyses"</formula>
    </cfRule>
  </conditionalFormatting>
  <conditionalFormatting sqref="T19:U23">
    <cfRule type="expression" dxfId="52" priority="1">
      <formula>$D$6="Yes, the plan complies based on all analyses"</formula>
    </cfRule>
  </conditionalFormatting>
  <dataValidations count="2">
    <dataValidation allowBlank="1" prompt="To enter free text, select cell and type - do not click into cell" sqref="E38:CZ43 E45:CZ50 E69:CZ74 E61:CZ66 E54:CZ59" xr:uid="{98D81BEB-FC9C-436E-BB69-E8B6B804168D}"/>
    <dataValidation allowBlank="1" sqref="E31:CZ36" xr:uid="{DEC31A62-3B21-4A9D-BF92-72CFDA003E64}"/>
  </dataValidations>
  <hyperlinks>
    <hyperlink ref="B15" location="SectionE_AnalysisMethods" display="Return to the Analysis Methods section in the &quot;State and program information&quot; tab to change whether a method is used." xr:uid="{88CE20AD-2C2A-4218-B5B4-060B3309C272}"/>
    <hyperlink ref="A9" location="'III_Plan comp 438.206 All plans'!A1" display="Click to go to section B: Assurance of plan compliance for 42 C.F.R. § 438.206" xr:uid="{B18A8A35-9D06-4FF0-88B0-AF2412286532}"/>
    <hyperlink ref="A27" location="SectionE_AnalysisMethods" display="Click to return to the Analysis Methods section in the &quot;State and Program Information&quot; tab to change whether a method is used." xr:uid="{8DBCEC14-D4D6-4B46-926A-B35C90F6880A}"/>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5BF58-3ABE-413B-8F53-FBE4973666A9}">
  <dimension ref="A1:DA109"/>
  <sheetViews>
    <sheetView zoomScale="80" zoomScaleNormal="80" workbookViewId="0"/>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05" width="0" style="109" hidden="1" customWidth="1"/>
    <col min="106" max="16384" width="7.21875" style="109" hidden="1"/>
  </cols>
  <sheetData>
    <row r="1" spans="1:104" ht="15" x14ac:dyDescent="0.2">
      <c r="A1" s="28"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30" x14ac:dyDescent="0.25">
      <c r="A5" s="66" t="s">
        <v>4</v>
      </c>
      <c r="B5" s="67" t="s">
        <v>5</v>
      </c>
      <c r="C5" s="67" t="s">
        <v>6</v>
      </c>
      <c r="D5" s="218" t="s">
        <v>492</v>
      </c>
      <c r="E5" s="164" t="s">
        <v>533</v>
      </c>
    </row>
    <row r="6" spans="1:104" ht="57" x14ac:dyDescent="0.2">
      <c r="A6" s="44" t="s">
        <v>316</v>
      </c>
      <c r="B6" s="165" t="s">
        <v>317</v>
      </c>
      <c r="C6" s="46" t="s">
        <v>318</v>
      </c>
      <c r="D6" s="8" t="s">
        <v>420</v>
      </c>
      <c r="E6" s="35" t="s">
        <v>531</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#1:"&amp;CHAR(10)&amp;CHAR(10)&amp;IF('[2]II_Program-level standards'!E7="","",'[2]II_Program-level standards'!E7&amp;"; "&amp;CHAR(10)&amp;'[2]II_Program-level standards'!E9&amp;"; "&amp;CHAR(10)&amp;'[2]II_Program-level standards'!E14&amp;"; "&amp;CHAR(10)&amp;'[2]II_Program-level standards'!E15)</f>
        <v>Standard #1:
Specialist; 
Provider to enrollee ratios; 
Adult and Pediatric; 
Statewide</v>
      </c>
      <c r="F12" s="169" t="str">
        <f>"Standard #2:"&amp;CHAR(10)&amp;CHAR(10)&amp;IF('[2]II_Program-level standards'!F7="","",'[2]II_Program-level standards'!F7&amp;"; "&amp;CHAR(10)&amp;'[2]II_Program-level standards'!F9&amp;"; "&amp;CHAR(10)&amp;'[2]II_Program-level standards'!F14&amp;"; "&amp;CHAR(10)&amp;'[2]II_Program-level standards'!F15)</f>
        <v>Standard #2:
Primary care; 
Provider to enrollee ratios; 
Adult and Pediatric; 
Statewide</v>
      </c>
      <c r="G12" s="169" t="str">
        <f>"Standard #3:"&amp;CHAR(10)&amp;CHAR(10)&amp;IF('[2]II_Program-level standards'!G7="","",'[2]II_Program-level standards'!G7&amp;"; "&amp;CHAR(10)&amp;'[2]II_Program-level standards'!G9&amp;"; "&amp;CHAR(10)&amp;'[2]II_Program-level standards'!G14&amp;"; "&amp;CHAR(10)&amp;'[2]II_Program-level standards'!G15)</f>
        <v>Standard #3:
Mental health; 
Provider to enrollee ratios; 
Adult and Pediatric; 
Statewide</v>
      </c>
      <c r="H12" s="169" t="str">
        <f>"Standard #4:"&amp;CHAR(10)&amp;CHAR(10)&amp;IF('[2]II_Program-level standards'!H7="","",'[2]II_Program-level standards'!H7&amp;"; "&amp;CHAR(10)&amp;'[2]II_Program-level standards'!H9&amp;"; "&amp;CHAR(10)&amp;'[2]II_Program-level standards'!H14&amp;"; "&amp;CHAR(10)&amp;'[2]II_Program-level standards'!H15)</f>
        <v>Standard #4:
Primary care; 
Maximum time or distance (e.g. 1 provider within 30 min or 30 miles); 
Adult and Pediatric; 
Statewide</v>
      </c>
      <c r="I12" s="169" t="str">
        <f>"Standard #5:"&amp;CHAR(10)&amp;CHAR(10)&amp;IF('[2]II_Program-level standards'!I7="","",'[2]II_Program-level standards'!I7&amp;"; "&amp;CHAR(10)&amp;'[2]II_Program-level standards'!I9&amp;"; "&amp;CHAR(10)&amp;'[2]II_Program-level standards'!I14&amp;"; "&amp;CHAR(10)&amp;'[2]II_Program-level standards'!I15)</f>
        <v>Standard #5:
Specialist; 
Maximum time or distance (e.g. 1 provider within 30 min or 30 miles); 
Adult and Pediatric; 
Rural</v>
      </c>
      <c r="J12" s="169" t="str">
        <f>"Standard #6:"&amp;CHAR(10)&amp;CHAR(10)&amp;IF('[2]II_Program-level standards'!J7="","",'[2]II_Program-level standards'!J7&amp;"; "&amp;CHAR(10)&amp;'[2]II_Program-level standards'!J9&amp;"; "&amp;CHAR(10)&amp;'[2]II_Program-level standards'!J14&amp;"; "&amp;CHAR(10)&amp;'[2]II_Program-level standards'!J15)</f>
        <v>Standard #6:
Specialist; 
Maximum time or distance (e.g. 1 provider within 30 min or 30 miles); 
Adult and Pediatric; 
Small counties</v>
      </c>
      <c r="K12" s="169" t="str">
        <f>"Standard #7:"&amp;CHAR(10)&amp;CHAR(10)&amp;IF('[2]II_Program-level standards'!K7="","",'[2]II_Program-level standards'!K7&amp;"; "&amp;CHAR(10)&amp;'[2]II_Program-level standards'!K9&amp;"; "&amp;CHAR(10)&amp;'[2]II_Program-level standards'!K14&amp;"; "&amp;CHAR(10)&amp;'[2]II_Program-level standards'!K15)</f>
        <v>Standard #7:
Specialist; 
Maximum time or distance (e.g. 1 provider within 30 min or 30 miles); 
Adult and Pediatric; 
Medium counties</v>
      </c>
      <c r="L12" s="169" t="str">
        <f>"Standard #8:"&amp;CHAR(10)&amp;CHAR(10)&amp;IF('[2]II_Program-level standards'!L7="","",'[2]II_Program-level standards'!L7&amp;"; "&amp;CHAR(10)&amp;'[2]II_Program-level standards'!L9&amp;"; "&amp;CHAR(10)&amp;'[2]II_Program-level standards'!L14&amp;"; "&amp;CHAR(10)&amp;'[2]II_Program-level standards'!L15)</f>
        <v>Standard #8:
Specialist; 
Maximum time or distance (e.g. 1 provider within 30 min or 30 miles); 
Adult and Pediatric; 
Dense counties</v>
      </c>
      <c r="M12" s="169" t="str">
        <f>"Standard #9:"&amp;CHAR(10)&amp;CHAR(10)&amp;IF('[2]II_Program-level standards'!M7="","",'[2]II_Program-level standards'!M7&amp;"; "&amp;CHAR(10)&amp;'[2]II_Program-level standards'!M9&amp;"; "&amp;CHAR(10)&amp;'[2]II_Program-level standards'!M14&amp;"; "&amp;CHAR(10)&amp;'[2]II_Program-level standards'!M15)</f>
        <v>Standard #9:
OB/GYN; 
Maximum time or distance (e.g. 1 provider within 30 min or 30 miles); 
Adult and Pediatric; 
Statewide</v>
      </c>
      <c r="N12" s="169" t="str">
        <f>"Standard #10:"&amp;CHAR(10)&amp;CHAR(10)&amp;IF('[2]II_Program-level standards'!N7="","",'[2]II_Program-level standards'!N7&amp;"; "&amp;CHAR(10)&amp;'[2]II_Program-level standards'!N9&amp;"; "&amp;CHAR(10)&amp;'[2]II_Program-level standards'!N14&amp;"; "&amp;CHAR(10)&amp;'[2]II_Program-level standards'!N15)</f>
        <v>Standard #10:
OB/GYN; 
Maximum time or distance (e.g. 1 provider within 30 min or 30 miles); 
Adult and Pediatric; 
Rural</v>
      </c>
      <c r="O12" s="169" t="str">
        <f>"Standard #11:"&amp;CHAR(10)&amp;CHAR(10)&amp;IF('[2]II_Program-level standards'!O7="","",'[2]II_Program-level standards'!O7&amp;"; "&amp;CHAR(10)&amp;'[2]II_Program-level standards'!O9&amp;"; "&amp;CHAR(10)&amp;'[2]II_Program-level standards'!O14&amp;"; "&amp;CHAR(10)&amp;'[2]II_Program-level standards'!O15)</f>
        <v>Standard #11:
OB/GYN; 
Maximum time or distance (e.g. 1 provider within 30 min or 30 miles); 
Adult and Pediatric; 
Small counties</v>
      </c>
      <c r="P12" s="169" t="str">
        <f>"Standard #12:"&amp;CHAR(10)&amp;CHAR(10)&amp;IF('[2]II_Program-level standards'!P7="","",'[2]II_Program-level standards'!P7&amp;"; "&amp;CHAR(10)&amp;'[2]II_Program-level standards'!P9&amp;"; "&amp;CHAR(10)&amp;'[2]II_Program-level standards'!P14&amp;"; "&amp;CHAR(10)&amp;'[2]II_Program-level standards'!P15)</f>
        <v>Standard #12:
OB/GYN; 
Maximum time or distance (e.g. 1 provider within 30 min or 30 miles); 
Adult and Pediatric; 
Medium counties</v>
      </c>
      <c r="Q12" s="169" t="str">
        <f>"Standard #13:"&amp;CHAR(10)&amp;CHAR(10)&amp;IF('[2]II_Program-level standards'!Q7="","",'[2]II_Program-level standards'!Q7&amp;"; "&amp;CHAR(10)&amp;'[2]II_Program-level standards'!Q9&amp;"; "&amp;CHAR(10)&amp;'[2]II_Program-level standards'!Q14&amp;"; "&amp;CHAR(10)&amp;'[2]II_Program-level standards'!Q15)</f>
        <v>Standard #13:
OB/GYN; 
Maximum time or distance (e.g. 1 provider within 30 min or 30 miles); 
Adult and Pediatric; 
Dense counties</v>
      </c>
      <c r="R12" s="169" t="str">
        <f>"Standard #14:"&amp;CHAR(10)&amp;CHAR(10)&amp;IF('[2]II_Program-level standards'!R7="","",'[2]II_Program-level standards'!R7&amp;"; "&amp;CHAR(10)&amp;'[2]II_Program-level standards'!R9&amp;"; "&amp;CHAR(10)&amp;'[2]II_Program-level standards'!R14&amp;"; "&amp;CHAR(10)&amp;'[2]II_Program-level standards'!R15)</f>
        <v>Standard #14:
Hospital; 
Maximum time or distance (e.g. 1 provider within 30 min or 30 miles); 
Adult and Pediatric; 
Statewide</v>
      </c>
      <c r="S12" s="169" t="str">
        <f>"Standard #15:"&amp;CHAR(10)&amp;CHAR(10)&amp;IF('[2]II_Program-level standards'!S7="","",'[2]II_Program-level standards'!S7&amp;"; "&amp;CHAR(10)&amp;'[2]II_Program-level standards'!S9&amp;"; "&amp;CHAR(10)&amp;'[2]II_Program-level standards'!S14&amp;"; "&amp;CHAR(10)&amp;'[2]II_Program-level standards'!S15)</f>
        <v>Standard #15:
Mental health; 
Maximum time or distance (e.g. 1 provider within 30 min or 30 miles); 
Adult and Pediatric; 
Rural</v>
      </c>
      <c r="T12" s="169" t="str">
        <f>"Standard #16:"&amp;CHAR(10)&amp;CHAR(10)&amp;IF('[2]II_Program-level standards'!T7="","",'[2]II_Program-level standards'!T7&amp;"; "&amp;CHAR(10)&amp;'[2]II_Program-level standards'!T9&amp;"; "&amp;CHAR(10)&amp;'[2]II_Program-level standards'!T14&amp;"; "&amp;CHAR(10)&amp;'[2]II_Program-level standards'!T15)</f>
        <v>Standard #16:
Mental health; 
Maximum time or distance (e.g. 1 provider within 30 min or 30 miles); 
Adult and Pediatric; 
Small counties</v>
      </c>
      <c r="U12" s="169" t="str">
        <f>"Standard #17:"&amp;CHAR(10)&amp;CHAR(10)&amp;IF('[2]II_Program-level standards'!U7="","",'[2]II_Program-level standards'!U7&amp;"; "&amp;CHAR(10)&amp;'[2]II_Program-level standards'!U9&amp;"; "&amp;CHAR(10)&amp;'[2]II_Program-level standards'!U14&amp;"; "&amp;CHAR(10)&amp;'[2]II_Program-level standards'!U15)</f>
        <v>Standard #17:
Mental health; 
Maximum time or distance (e.g. 1 provider within 30 min or 30 miles); 
Adult and Pediatric; 
Medium counties</v>
      </c>
      <c r="V12" s="169" t="str">
        <f>"Standard #18:"&amp;CHAR(10)&amp;CHAR(10)&amp;IF('[2]II_Program-level standards'!V7="","",'[2]II_Program-level standards'!V7&amp;"; "&amp;CHAR(10)&amp;'[2]II_Program-level standards'!V9&amp;"; "&amp;CHAR(10)&amp;'[2]II_Program-level standards'!V14&amp;"; "&amp;CHAR(10)&amp;'[2]II_Program-level standards'!V15)</f>
        <v>Standard #18:
Mental health; 
Maximum time or distance (e.g. 1 provider within 30 min or 30 miles); 
Adult and Pediatric; 
Dense counties</v>
      </c>
      <c r="W12" s="169" t="str">
        <f>"Standard #19:"&amp;CHAR(10)&amp;CHAR(10)&amp;IF('[2]II_Program-level standards'!W7="","",'[2]II_Program-level standards'!W7&amp;"; "&amp;CHAR(10)&amp;'[2]II_Program-level standards'!W9&amp;"; "&amp;CHAR(10)&amp;'[2]II_Program-level standards'!W14&amp;"; "&amp;CHAR(10)&amp;'[2]II_Program-level standards'!W15)</f>
        <v>Standard #19:
Specialist; 
Minimum Mandatory Provider Type; 
Adult and pediatric; 
Statewide</v>
      </c>
      <c r="X12" s="169" t="str">
        <f>"Standard #20:"&amp;CHAR(10)&amp;CHAR(10)&amp;IF('[2]II_Program-level standards'!X7="","",'[2]II_Program-level standards'!X7&amp;"; "&amp;CHAR(10)&amp;'[2]II_Program-level standards'!X9&amp;"; "&amp;CHAR(10)&amp;'[2]II_Program-level standards'!X14&amp;"; "&amp;CHAR(10)&amp;'[2]II_Program-level standards'!X15)</f>
        <v>Standard #20:
Specialist; 
Minimum Mandatory Provider Type; 
Adult and pediatric; 
Statewide</v>
      </c>
      <c r="Y12" s="169" t="str">
        <f>"Standard #21:"&amp;CHAR(10)&amp;CHAR(10)&amp;IF('[2]II_Program-level standards'!Y7="","",'[2]II_Program-level standards'!Y7&amp;"; "&amp;CHAR(10)&amp;'[2]II_Program-level standards'!Y9&amp;"; "&amp;CHAR(10)&amp;'[2]II_Program-level standards'!Y14&amp;"; "&amp;CHAR(10)&amp;'[2]II_Program-level standards'!Y15)</f>
        <v>Standard #21:
Primary care; 
Appointment wait time; 
Adult and Pediatric; 
Statewide</v>
      </c>
      <c r="Z12" s="169" t="str">
        <f>"Standard #22:"&amp;CHAR(10)&amp;CHAR(10)&amp;IF('[2]II_Program-level standards'!Z7="","",'[2]II_Program-level standards'!Z7&amp;"; "&amp;CHAR(10)&amp;'[2]II_Program-level standards'!Z9&amp;"; "&amp;CHAR(10)&amp;'[2]II_Program-level standards'!Z14&amp;"; "&amp;CHAR(10)&amp;'[2]II_Program-level standards'!Z15)</f>
        <v>Standard #22:
Specialist; 
Appointment wait time; 
All applicable populations; 
Statewide</v>
      </c>
      <c r="AA12" s="169" t="str">
        <f>"Standard #23:"&amp;CHAR(10)&amp;CHAR(10)&amp;IF('[2]II_Program-level standards'!AA7="","",'[2]II_Program-level standards'!AA7&amp;"; "&amp;CHAR(10)&amp;'[2]II_Program-level standards'!AA9&amp;"; "&amp;CHAR(10)&amp;'[2]II_Program-level standards'!AA14&amp;"; "&amp;CHAR(10)&amp;'[2]II_Program-level standards'!AA15)</f>
        <v>Standard #23:
OB/GYN; 
Appointment wait time; 
All applicable populations; 
Statewide</v>
      </c>
      <c r="AB12" s="169" t="str">
        <f>"Standard #24:"&amp;CHAR(10)&amp;CHAR(10)&amp;IF('[2]II_Program-level standards'!AB7="","",'[2]II_Program-level standards'!AB7&amp;"; "&amp;CHAR(10)&amp;'[2]II_Program-level standards'!AB9&amp;"; "&amp;CHAR(10)&amp;'[2]II_Program-level standards'!AB14&amp;"; "&amp;CHAR(10)&amp;'[2]II_Program-level standards'!AB15)</f>
        <v>Standard #24:
OB/GYN; 
Appointment wait time; 
All applicable populations; 
Statewide</v>
      </c>
      <c r="AC12" s="169" t="str">
        <f>"Standard #25:"&amp;CHAR(10)&amp;CHAR(10)&amp;IF('[2]II_Program-level standards'!AC7="","",'[2]II_Program-level standards'!AC7&amp;"; "&amp;CHAR(10)&amp;'[2]II_Program-level standards'!AC9&amp;"; "&amp;CHAR(10)&amp;'[2]II_Program-level standards'!AC14&amp;"; "&amp;CHAR(10)&amp;'[2]II_Program-level standards'!AC15)</f>
        <v>Standard #25:
Mental health; 
Appointment wait time; 
Adult and pediatric; 
Statewide</v>
      </c>
      <c r="AD12" s="169" t="str">
        <f>"Standard #26:"&amp;CHAR(10)&amp;CHAR(10)&amp;IF('[2]II_Program-level standards'!AD7="","",'[2]II_Program-level standards'!AD7&amp;"; "&amp;CHAR(10)&amp;'[2]II_Program-level standards'!AD9&amp;"; "&amp;CHAR(10)&amp;'[2]II_Program-level standards'!AD14&amp;"; "&amp;CHAR(10)&amp;'[2]II_Program-level standards'!AD15)</f>
        <v xml:space="preserve">Standard #26:
</v>
      </c>
      <c r="AE12" s="169" t="str">
        <f>"Standard #27:"&amp;CHAR(10)&amp;CHAR(10)&amp;IF('[2]II_Program-level standards'!AE7="","",'[2]II_Program-level standards'!AE7&amp;"; "&amp;CHAR(10)&amp;'[2]II_Program-level standards'!AE9&amp;"; "&amp;CHAR(10)&amp;'[2]II_Program-level standards'!AE14&amp;"; "&amp;CHAR(10)&amp;'[2]II_Program-level standards'!AE15)</f>
        <v>Standard #27:
LTSS; 
Appointment wait time; 
Adult and pediatric; 
Rural</v>
      </c>
      <c r="AF12" s="169" t="str">
        <f>"Standard #28:"&amp;CHAR(10)&amp;CHAR(10)&amp;IF('[2]II_Program-level standards'!AF7="","",'[2]II_Program-level standards'!AF7&amp;"; "&amp;CHAR(10)&amp;'[2]II_Program-level standards'!AF9&amp;"; "&amp;CHAR(10)&amp;'[2]II_Program-level standards'!AF14&amp;"; "&amp;CHAR(10)&amp;'[2]II_Program-level standards'!AF15)</f>
        <v>Standard #28:
LTSS; 
Appointment wait time; 
Adult and pediatric; 
Small counties</v>
      </c>
      <c r="AG12" s="169" t="str">
        <f>"Standard #29:"&amp;CHAR(10)&amp;CHAR(10)&amp;IF('[2]II_Program-level standards'!AG7="","",'[2]II_Program-level standards'!AG7&amp;"; "&amp;CHAR(10)&amp;'[2]II_Program-level standards'!AG9&amp;"; "&amp;CHAR(10)&amp;'[2]II_Program-level standards'!AG14&amp;"; "&amp;CHAR(10)&amp;'[2]II_Program-level standards'!AG15)</f>
        <v>Standard #29:
LTSS; 
Appointment wait time; 
Adult and pediatric; 
Medium counties</v>
      </c>
      <c r="AH12" s="169" t="str">
        <f>"Standard #30:"&amp;CHAR(10)&amp;CHAR(10)&amp;IF('[2]II_Program-level standards'!AH7="","",'[2]II_Program-level standards'!AH7&amp;"; "&amp;CHAR(10)&amp;'[2]II_Program-level standards'!AH9&amp;"; "&amp;CHAR(10)&amp;'[2]II_Program-level standards'!AH14&amp;"; "&amp;CHAR(10)&amp;'[2]II_Program-level standards'!AH15)</f>
        <v>Standard #30:
LTSS; 
Appointment wait time; 
Adult and pediatric; 
Dense counties</v>
      </c>
      <c r="AI12" s="169" t="str">
        <f>"Standard #31:"&amp;CHAR(10)&amp;CHAR(10)&amp;IF('[2]II_Program-level standards'!AI7="","",'[2]II_Program-level standards'!AI7&amp;"; "&amp;CHAR(10)&amp;'[2]II_Program-level standards'!AI9&amp;"; "&amp;CHAR(10)&amp;'[2]II_Program-level standards'!AI14&amp;"; "&amp;CHAR(10)&amp;'[2]II_Program-level standards'!AI15)</f>
        <v>Standard #31:
LTSS; 
Appointment wait time; 
Adult and pediatric; 
Rural</v>
      </c>
      <c r="AJ12" s="169" t="str">
        <f>"Standard #32:"&amp;CHAR(10)&amp;CHAR(10)&amp;IF('[2]II_Program-level standards'!AJ7="","",'[2]II_Program-level standards'!AJ7&amp;"; "&amp;CHAR(10)&amp;'[2]II_Program-level standards'!AJ9&amp;"; "&amp;CHAR(10)&amp;'[2]II_Program-level standards'!AJ14&amp;"; "&amp;CHAR(10)&amp;'[2]II_Program-level standards'!AJ15)</f>
        <v>Standard #32:
LTSS; 
Appointment wait time; 
Adult and pediatric; 
Small counties</v>
      </c>
      <c r="AK12" s="169" t="str">
        <f>"Standard #33:"&amp;CHAR(10)&amp;CHAR(10)&amp;IF('[2]II_Program-level standards'!AK7="","",'[2]II_Program-level standards'!AK7&amp;"; "&amp;CHAR(10)&amp;'[2]II_Program-level standards'!AK9&amp;"; "&amp;CHAR(10)&amp;'[2]II_Program-level standards'!AK14&amp;"; "&amp;CHAR(10)&amp;'[2]II_Program-level standards'!AK15)</f>
        <v>Standard #33:
LTSS; 
Appointment wait time; 
Adult and pediatric; 
Medium counties</v>
      </c>
      <c r="AL12" s="169" t="str">
        <f>"Standard #34:"&amp;CHAR(10)&amp;CHAR(10)&amp;IF('[2]II_Program-level standards'!AL7="","",'[2]II_Program-level standards'!AL7&amp;"; "&amp;CHAR(10)&amp;'[2]II_Program-level standards'!AL9&amp;"; "&amp;CHAR(10)&amp;'[2]II_Program-level standards'!AL14&amp;"; "&amp;CHAR(10)&amp;'[2]II_Program-level standards'!AL15)</f>
        <v>Standard #34:
LTSS; 
Appointment wait time; 
Adult and pediatric; 
Dense counties</v>
      </c>
      <c r="AM12" s="169" t="str">
        <f>"Standard #35:"&amp;CHAR(10)&amp;CHAR(10)&amp;IF('[2]II_Program-level standards'!AM7="","",'[2]II_Program-level standards'!AM7&amp;"; "&amp;CHAR(10)&amp;'[2]II_Program-level standards'!AM9&amp;"; "&amp;CHAR(10)&amp;'[2]II_Program-level standards'!AM14&amp;"; "&amp;CHAR(10)&amp;'[2]II_Program-level standards'!AM15)</f>
        <v>Standard #35:
LTSS; 
Appointment wait time; 
Adult and pediatric; 
Statewide</v>
      </c>
      <c r="AN12" s="169" t="str">
        <f>"Standard #36:"&amp;CHAR(10)&amp;CHAR(10)&amp;IF('[2]II_Program-level standards'!AN7="","",'[2]II_Program-level standards'!AN7&amp;"; "&amp;CHAR(10)&amp;'[2]II_Program-level standards'!AN9&amp;"; "&amp;CHAR(10)&amp;'[2]II_Program-level standards'!AN14&amp;"; "&amp;CHAR(10)&amp;'[2]II_Program-level standards'!AN15)</f>
        <v>Standard #36:
Primary care; 
Appointment wait time; 
Adult and pediatric; 
Statewide</v>
      </c>
      <c r="AO12" s="169" t="str">
        <f>"Standard #37:"&amp;CHAR(10)&amp;CHAR(10)&amp;IF('[2]II_Program-level standards'!AO7="","",'[2]II_Program-level standards'!AO7&amp;"; "&amp;CHAR(10)&amp;'[2]II_Program-level standards'!AO9&amp;"; "&amp;CHAR(10)&amp;'[2]II_Program-level standards'!AO14&amp;"; "&amp;CHAR(10)&amp;'[2]II_Program-level standards'!AO15)</f>
        <v>Standard #37:
Specialist; 
Appointment wait time; 
Adult and pediatric; 
Statewide</v>
      </c>
      <c r="AP12" s="169" t="str">
        <f>"Standard #38:"&amp;CHAR(10)&amp;CHAR(10)&amp;IF('[2]II_Program-level standards'!AP7="","",'[2]II_Program-level standards'!AP7&amp;"; "&amp;CHAR(10)&amp;'[2]II_Program-level standards'!AP9&amp;"; "&amp;CHAR(10)&amp;'[2]II_Program-level standards'!AP14&amp;"; "&amp;CHAR(10)&amp;'[2]II_Program-level standards'!AP15)</f>
        <v>Standard #38:
Primary care; 
Appointment wait time; 
Adult and pediatric; 
Statewide</v>
      </c>
      <c r="AQ12" s="169" t="str">
        <f>"Standard #39:"&amp;CHAR(10)&amp;CHAR(10)&amp;IF('[2]II_Program-level standards'!AQ7="","",'[2]II_Program-level standards'!AQ7&amp;"; "&amp;CHAR(10)&amp;'[2]II_Program-level standards'!AQ9&amp;"; "&amp;CHAR(10)&amp;'[2]II_Program-level standards'!AQ14&amp;"; "&amp;CHAR(10)&amp;'[2]II_Program-level standards'!AQ15)</f>
        <v>Standard #39:
Specialist; 
Appointment wait time; 
Adult and pediatric; 
Statewide</v>
      </c>
      <c r="AR12" s="169" t="str">
        <f>"Standard #40:"&amp;CHAR(10)&amp;CHAR(10)&amp;IF('[2]II_Program-level standards'!AR7="","",'[2]II_Program-level standards'!AR7&amp;"; "&amp;CHAR(10)&amp;'[2]II_Program-level standards'!AR9&amp;"; "&amp;CHAR(10)&amp;'[2]II_Program-level standards'!AR14&amp;"; "&amp;CHAR(10)&amp;'[2]II_Program-level standards'!AR15)</f>
        <v>Standard #40:
Mental health; 
Appointment wait time; 
Adult and pediatric; 
Statewide</v>
      </c>
      <c r="AS12" s="169" t="str">
        <f>"Standard #41:"&amp;CHAR(10)&amp;CHAR(10)&amp;IF('[2]II_Program-level standards'!AS7="","",'[2]II_Program-level standards'!AS7&amp;"; "&amp;CHAR(10)&amp;'[2]II_Program-level standards'!AS9&amp;"; "&amp;CHAR(10)&amp;'[2]II_Program-level standards'!AS14&amp;"; "&amp;CHAR(10)&amp;'[2]II_Program-level standards'!AS15)</f>
        <v>Standard #41:
Mental health; 
Appointment wait time; 
Adult and pediatric; 
Statewide</v>
      </c>
      <c r="AT12" s="169" t="str">
        <f>"Standard #42:"&amp;CHAR(10)&amp;CHAR(10)&amp;IF('[2]II_Program-level standards'!AT7="","",'[2]II_Program-level standards'!AT7&amp;"; "&amp;CHAR(10)&amp;'[2]II_Program-level standards'!AT9&amp;"; "&amp;CHAR(10)&amp;'[2]II_Program-level standards'!AT14&amp;"; "&amp;CHAR(10)&amp;'[2]II_Program-level standards'!AT15)</f>
        <v xml:space="preserve">Standard #42:
</v>
      </c>
      <c r="AU12" s="169" t="str">
        <f>"Standard #43:"&amp;CHAR(10)&amp;CHAR(10)&amp;IF('[2]II_Program-level standards'!AU7="","",'[2]II_Program-level standards'!AU7&amp;"; "&amp;CHAR(10)&amp;'[2]II_Program-level standards'!AU9&amp;"; "&amp;CHAR(10)&amp;'[2]II_Program-level standards'!AU14&amp;"; "&amp;CHAR(10)&amp;'[2]II_Program-level standards'!AU15)</f>
        <v xml:space="preserve">Standard #43:
</v>
      </c>
      <c r="AV12" s="169" t="str">
        <f>"Standard #44:"&amp;CHAR(10)&amp;CHAR(10)&amp;IF('[2]II_Program-level standards'!AV7="","",'[2]II_Program-level standards'!AV7&amp;"; "&amp;CHAR(10)&amp;'[2]II_Program-level standards'!AV9&amp;"; "&amp;CHAR(10)&amp;'[2]II_Program-level standards'!AV14&amp;"; "&amp;CHAR(10)&amp;'[2]II_Program-level standards'!AV15)</f>
        <v xml:space="preserve">Standard #44:
</v>
      </c>
      <c r="AW12" s="169" t="str">
        <f>"Standard #45:"&amp;CHAR(10)&amp;CHAR(10)&amp;IF('[2]II_Program-level standards'!AW7="","",'[2]II_Program-level standards'!AW7&amp;"; "&amp;CHAR(10)&amp;'[2]II_Program-level standards'!AW9&amp;"; "&amp;CHAR(10)&amp;'[2]II_Program-level standards'!AW14&amp;"; "&amp;CHAR(10)&amp;'[2]II_Program-level standards'!AW15)</f>
        <v xml:space="preserve">Standard #45:
</v>
      </c>
      <c r="AX12" s="169" t="str">
        <f>"Standard #46:"&amp;CHAR(10)&amp;CHAR(10)&amp;IF('[2]II_Program-level standards'!AX7="","",'[2]II_Program-level standards'!AX7&amp;"; "&amp;CHAR(10)&amp;'[2]II_Program-level standards'!AX9&amp;"; "&amp;CHAR(10)&amp;'[2]II_Program-level standards'!AX14&amp;"; "&amp;CHAR(10)&amp;'[2]II_Program-level standards'!AX15)</f>
        <v xml:space="preserve">Standard #46:
</v>
      </c>
      <c r="AY12" s="169" t="str">
        <f>"Standard #47:"&amp;CHAR(10)&amp;CHAR(10)&amp;IF('[2]II_Program-level standards'!AY7="","",'[2]II_Program-level standards'!AY7&amp;"; "&amp;CHAR(10)&amp;'[2]II_Program-level standards'!AY9&amp;"; "&amp;CHAR(10)&amp;'[2]II_Program-level standards'!AY14&amp;"; "&amp;CHAR(10)&amp;'[2]II_Program-level standards'!AY15)</f>
        <v xml:space="preserve">Standard #47:
</v>
      </c>
      <c r="AZ12" s="169" t="str">
        <f>"Standard #48:"&amp;CHAR(10)&amp;CHAR(10)&amp;IF('[2]II_Program-level standards'!AZ7="","",'[2]II_Program-level standards'!AZ7&amp;"; "&amp;CHAR(10)&amp;'[2]II_Program-level standards'!AZ9&amp;"; "&amp;CHAR(10)&amp;'[2]II_Program-level standards'!AZ14&amp;"; "&amp;CHAR(10)&amp;'[2]II_Program-level standards'!AZ15)</f>
        <v xml:space="preserve">Standard #48:
</v>
      </c>
      <c r="BA12" s="169" t="str">
        <f>"Standard #49:"&amp;CHAR(10)&amp;CHAR(10)&amp;IF('[2]II_Program-level standards'!BA7="","",'[2]II_Program-level standards'!BA7&amp;"; "&amp;CHAR(10)&amp;'[2]II_Program-level standards'!BA9&amp;"; "&amp;CHAR(10)&amp;'[2]II_Program-level standards'!BA14&amp;"; "&amp;CHAR(10)&amp;'[2]II_Program-level standards'!BA15)</f>
        <v xml:space="preserve">Standard #49:
</v>
      </c>
      <c r="BB12" s="169" t="str">
        <f>"Standard #50:"&amp;CHAR(10)&amp;CHAR(10)&amp;IF('[2]II_Program-level standards'!BB7="","",'[2]II_Program-level standards'!BB7&amp;"; "&amp;CHAR(10)&amp;'[2]II_Program-level standards'!BB9&amp;"; "&amp;CHAR(10)&amp;'[2]II_Program-level standards'!BB14&amp;"; "&amp;CHAR(10)&amp;'[2]II_Program-level standards'!BB15)</f>
        <v xml:space="preserve">Standard #50:
</v>
      </c>
      <c r="BC12" s="169" t="str">
        <f>"Standard #51:"&amp;CHAR(10)&amp;CHAR(10)&amp;IF('[2]II_Program-level standards'!BC7="","",'[2]II_Program-level standards'!BC7&amp;"; "&amp;CHAR(10)&amp;'[2]II_Program-level standards'!BC9&amp;"; "&amp;CHAR(10)&amp;'[2]II_Program-level standards'!BC14&amp;"; "&amp;CHAR(10)&amp;'[2]II_Program-level standards'!BC15)</f>
        <v xml:space="preserve">Standard #51:
</v>
      </c>
      <c r="BD12" s="169" t="str">
        <f>"Standard #52:"&amp;CHAR(10)&amp;CHAR(10)&amp;IF('[2]II_Program-level standards'!BD7="","",'[2]II_Program-level standards'!BD7&amp;"; "&amp;CHAR(10)&amp;'[2]II_Program-level standards'!BD9&amp;"; "&amp;CHAR(10)&amp;'[2]II_Program-level standards'!BD14&amp;"; "&amp;CHAR(10)&amp;'[2]II_Program-level standards'!BD15)</f>
        <v xml:space="preserve">Standard #52:
</v>
      </c>
      <c r="BE12" s="169" t="str">
        <f>"Standard #53:"&amp;CHAR(10)&amp;CHAR(10)&amp;IF('[2]II_Program-level standards'!BE7="","",'[2]II_Program-level standards'!BE7&amp;"; "&amp;CHAR(10)&amp;'[2]II_Program-level standards'!BE9&amp;"; "&amp;CHAR(10)&amp;'[2]II_Program-level standards'!BE14&amp;"; "&amp;CHAR(10)&amp;'[2]II_Program-level standards'!BE15)</f>
        <v xml:space="preserve">Standard #53:
</v>
      </c>
      <c r="BF12" s="169" t="str">
        <f>"Standard #54:"&amp;CHAR(10)&amp;CHAR(10)&amp;IF('[2]II_Program-level standards'!BF7="","",'[2]II_Program-level standards'!BF7&amp;"; "&amp;CHAR(10)&amp;'[2]II_Program-level standards'!BF9&amp;"; "&amp;CHAR(10)&amp;'[2]II_Program-level standards'!BF14&amp;"; "&amp;CHAR(10)&amp;'[2]II_Program-level standards'!BF15)</f>
        <v xml:space="preserve">Standard #54:
</v>
      </c>
      <c r="BG12" s="169" t="str">
        <f>"Standard #55:"&amp;CHAR(10)&amp;CHAR(10)&amp;IF('[2]II_Program-level standards'!BG7="","",'[2]II_Program-level standards'!BG7&amp;"; "&amp;CHAR(10)&amp;'[2]II_Program-level standards'!BG9&amp;"; "&amp;CHAR(10)&amp;'[2]II_Program-level standards'!BG14&amp;"; "&amp;CHAR(10)&amp;'[2]II_Program-level standards'!BG15)</f>
        <v xml:space="preserve">Standard #55:
</v>
      </c>
      <c r="BH12" s="169" t="str">
        <f>"Standard #56:"&amp;CHAR(10)&amp;CHAR(10)&amp;IF('[2]II_Program-level standards'!BH7="","",'[2]II_Program-level standards'!BH7&amp;"; "&amp;CHAR(10)&amp;'[2]II_Program-level standards'!BH9&amp;"; "&amp;CHAR(10)&amp;'[2]II_Program-level standards'!BH14&amp;"; "&amp;CHAR(10)&amp;'[2]II_Program-level standards'!BH15)</f>
        <v xml:space="preserve">Standard #56:
</v>
      </c>
      <c r="BI12" s="169" t="str">
        <f>"Standard #57:"&amp;CHAR(10)&amp;CHAR(10)&amp;IF('[2]II_Program-level standards'!BI7="","",'[2]II_Program-level standards'!BI7&amp;"; "&amp;CHAR(10)&amp;'[2]II_Program-level standards'!BI9&amp;"; "&amp;CHAR(10)&amp;'[2]II_Program-level standards'!BI14&amp;"; "&amp;CHAR(10)&amp;'[2]II_Program-level standards'!BI15)</f>
        <v xml:space="preserve">Standard #57:
</v>
      </c>
      <c r="BJ12" s="169" t="str">
        <f>"Standard #58:"&amp;CHAR(10)&amp;CHAR(10)&amp;IF('[2]II_Program-level standards'!BJ7="","",'[2]II_Program-level standards'!BJ7&amp;"; "&amp;CHAR(10)&amp;'[2]II_Program-level standards'!BJ9&amp;"; "&amp;CHAR(10)&amp;'[2]II_Program-level standards'!BJ14&amp;"; "&amp;CHAR(10)&amp;'[2]II_Program-level standards'!BJ15)</f>
        <v xml:space="preserve">Standard #58:
</v>
      </c>
      <c r="BK12" s="169" t="str">
        <f>"Standard #59:"&amp;CHAR(10)&amp;CHAR(10)&amp;IF('[2]II_Program-level standards'!BK7="","",'[2]II_Program-level standards'!BK7&amp;"; "&amp;CHAR(10)&amp;'[2]II_Program-level standards'!BK9&amp;"; "&amp;CHAR(10)&amp;'[2]II_Program-level standards'!BK14&amp;"; "&amp;CHAR(10)&amp;'[2]II_Program-level standards'!BK15)</f>
        <v xml:space="preserve">Standard #59:
</v>
      </c>
      <c r="BL12" s="169" t="str">
        <f>"Standard #60:"&amp;CHAR(10)&amp;CHAR(10)&amp;IF('[2]II_Program-level standards'!BL7="","",'[2]II_Program-level standards'!BL7&amp;"; "&amp;CHAR(10)&amp;'[2]II_Program-level standards'!BL9&amp;"; "&amp;CHAR(10)&amp;'[2]II_Program-level standards'!BL14&amp;"; "&amp;CHAR(10)&amp;'[2]II_Program-level standards'!BL15)</f>
        <v xml:space="preserve">Standard #60:
</v>
      </c>
      <c r="BM12" s="169" t="str">
        <f>"Standard #61:"&amp;CHAR(10)&amp;CHAR(10)&amp;IF('[2]II_Program-level standards'!BM7="","",'[2]II_Program-level standards'!BM7&amp;"; "&amp;CHAR(10)&amp;'[2]II_Program-level standards'!BM9&amp;"; "&amp;CHAR(10)&amp;'[2]II_Program-level standards'!BM14&amp;"; "&amp;CHAR(10)&amp;'[2]II_Program-level standards'!BM15)</f>
        <v xml:space="preserve">Standard #61:
</v>
      </c>
      <c r="BN12" s="169" t="str">
        <f>"Standard #62:"&amp;CHAR(10)&amp;CHAR(10)&amp;IF('[2]II_Program-level standards'!BN7="","",'[2]II_Program-level standards'!BN7&amp;"; "&amp;CHAR(10)&amp;'[2]II_Program-level standards'!BN9&amp;"; "&amp;CHAR(10)&amp;'[2]II_Program-level standards'!BN14&amp;"; "&amp;CHAR(10)&amp;'[2]II_Program-level standards'!BN15)</f>
        <v xml:space="preserve">Standard #62:
</v>
      </c>
      <c r="BO12" s="169" t="str">
        <f>"Standard #63:"&amp;CHAR(10)&amp;CHAR(10)&amp;IF('[2]II_Program-level standards'!BO7="","",'[2]II_Program-level standards'!BO7&amp;"; "&amp;CHAR(10)&amp;'[2]II_Program-level standards'!BO9&amp;"; "&amp;CHAR(10)&amp;'[2]II_Program-level standards'!BO14&amp;"; "&amp;CHAR(10)&amp;'[2]II_Program-level standards'!BO15)</f>
        <v xml:space="preserve">Standard #63:
</v>
      </c>
      <c r="BP12" s="169" t="str">
        <f>"Standard #64:"&amp;CHAR(10)&amp;CHAR(10)&amp;IF('[2]II_Program-level standards'!BP7="","",'[2]II_Program-level standards'!BP7&amp;"; "&amp;CHAR(10)&amp;'[2]II_Program-level standards'!BP9&amp;"; "&amp;CHAR(10)&amp;'[2]II_Program-level standards'!BP14&amp;"; "&amp;CHAR(10)&amp;'[2]II_Program-level standards'!BP15)</f>
        <v xml:space="preserve">Standard #64:
</v>
      </c>
      <c r="BQ12" s="169" t="str">
        <f>"Standard #65:"&amp;CHAR(10)&amp;CHAR(10)&amp;IF('[2]II_Program-level standards'!BQ7="","",'[2]II_Program-level standards'!BQ7&amp;"; "&amp;CHAR(10)&amp;'[2]II_Program-level standards'!BQ9&amp;"; "&amp;CHAR(10)&amp;'[2]II_Program-level standards'!BQ14&amp;"; "&amp;CHAR(10)&amp;'[2]II_Program-level standards'!BQ15)</f>
        <v xml:space="preserve">Standard #65:
</v>
      </c>
      <c r="BR12" s="169" t="str">
        <f>"Standard #66:"&amp;CHAR(10)&amp;CHAR(10)&amp;IF('[2]II_Program-level standards'!BR7="","",'[2]II_Program-level standards'!BR7&amp;"; "&amp;CHAR(10)&amp;'[2]II_Program-level standards'!BR9&amp;"; "&amp;CHAR(10)&amp;'[2]II_Program-level standards'!BR14&amp;"; "&amp;CHAR(10)&amp;'[2]II_Program-level standards'!BR15)</f>
        <v xml:space="preserve">Standard #66:
</v>
      </c>
      <c r="BS12" s="169" t="str">
        <f>"Standard #67:"&amp;CHAR(10)&amp;CHAR(10)&amp;IF('[2]II_Program-level standards'!BS7="","",'[2]II_Program-level standards'!BS7&amp;"; "&amp;CHAR(10)&amp;'[2]II_Program-level standards'!BS9&amp;"; "&amp;CHAR(10)&amp;'[2]II_Program-level standards'!BS14&amp;"; "&amp;CHAR(10)&amp;'[2]II_Program-level standards'!BS15)</f>
        <v xml:space="preserve">Standard #67:
</v>
      </c>
      <c r="BT12" s="169" t="str">
        <f>"Standard #68:"&amp;CHAR(10)&amp;CHAR(10)&amp;IF('[2]II_Program-level standards'!BT7="","",'[2]II_Program-level standards'!BT7&amp;"; "&amp;CHAR(10)&amp;'[2]II_Program-level standards'!BT9&amp;"; "&amp;CHAR(10)&amp;'[2]II_Program-level standards'!BT14&amp;"; "&amp;CHAR(10)&amp;'[2]II_Program-level standards'!BT15)</f>
        <v xml:space="preserve">Standard #68:
</v>
      </c>
      <c r="BU12" s="169" t="str">
        <f>"Standard #69:"&amp;CHAR(10)&amp;CHAR(10)&amp;IF('[2]II_Program-level standards'!BU7="","",'[2]II_Program-level standards'!BU7&amp;"; "&amp;CHAR(10)&amp;'[2]II_Program-level standards'!BU9&amp;"; "&amp;CHAR(10)&amp;'[2]II_Program-level standards'!BU14&amp;"; "&amp;CHAR(10)&amp;'[2]II_Program-level standards'!BU15)</f>
        <v xml:space="preserve">Standard #69:
</v>
      </c>
      <c r="BV12" s="169" t="str">
        <f>"Standard #70:"&amp;CHAR(10)&amp;CHAR(10)&amp;IF('[2]II_Program-level standards'!BV7="","",'[2]II_Program-level standards'!BV7&amp;"; "&amp;CHAR(10)&amp;'[2]II_Program-level standards'!BV9&amp;"; "&amp;CHAR(10)&amp;'[2]II_Program-level standards'!BV14&amp;"; "&amp;CHAR(10)&amp;'[2]II_Program-level standards'!BV15)</f>
        <v xml:space="preserve">Standard #70:
</v>
      </c>
      <c r="BW12" s="169" t="str">
        <f>"Standard #71:"&amp;CHAR(10)&amp;CHAR(10)&amp;IF('[2]II_Program-level standards'!BW7="","",'[2]II_Program-level standards'!BW7&amp;"; "&amp;CHAR(10)&amp;'[2]II_Program-level standards'!BW9&amp;"; "&amp;CHAR(10)&amp;'[2]II_Program-level standards'!BW14&amp;"; "&amp;CHAR(10)&amp;'[2]II_Program-level standards'!BW15)</f>
        <v xml:space="preserve">Standard #71:
</v>
      </c>
      <c r="BX12" s="169" t="str">
        <f>"Standard #72:"&amp;CHAR(10)&amp;CHAR(10)&amp;IF('[2]II_Program-level standards'!BX7="","",'[2]II_Program-level standards'!BX7&amp;"; "&amp;CHAR(10)&amp;'[2]II_Program-level standards'!BX9&amp;"; "&amp;CHAR(10)&amp;'[2]II_Program-level standards'!BX14&amp;"; "&amp;CHAR(10)&amp;'[2]II_Program-level standards'!BX15)</f>
        <v xml:space="preserve">Standard #72:
</v>
      </c>
      <c r="BY12" s="169" t="str">
        <f>"Standard #73:"&amp;CHAR(10)&amp;CHAR(10)&amp;IF('[2]II_Program-level standards'!BY7="","",'[2]II_Program-level standards'!BY7&amp;"; "&amp;CHAR(10)&amp;'[2]II_Program-level standards'!BY9&amp;"; "&amp;CHAR(10)&amp;'[2]II_Program-level standards'!BY14&amp;"; "&amp;CHAR(10)&amp;'[2]II_Program-level standards'!BY15)</f>
        <v xml:space="preserve">Standard #73:
</v>
      </c>
      <c r="BZ12" s="169" t="str">
        <f>"Standard #74:"&amp;CHAR(10)&amp;CHAR(10)&amp;IF('[2]II_Program-level standards'!BZ7="","",'[2]II_Program-level standards'!BZ7&amp;"; "&amp;CHAR(10)&amp;'[2]II_Program-level standards'!BZ9&amp;"; "&amp;CHAR(10)&amp;'[2]II_Program-level standards'!BZ14&amp;"; "&amp;CHAR(10)&amp;'[2]II_Program-level standards'!BZ15)</f>
        <v xml:space="preserve">Standard #74:
</v>
      </c>
      <c r="CA12" s="169" t="str">
        <f>"Standard #75:"&amp;CHAR(10)&amp;CHAR(10)&amp;IF('[2]II_Program-level standards'!CA7="","",'[2]II_Program-level standards'!CA7&amp;"; "&amp;CHAR(10)&amp;'[2]II_Program-level standards'!CA9&amp;"; "&amp;CHAR(10)&amp;'[2]II_Program-level standards'!CA14&amp;"; "&amp;CHAR(10)&amp;'[2]II_Program-level standards'!CA15)</f>
        <v xml:space="preserve">Standard #75:
</v>
      </c>
      <c r="CB12" s="169" t="str">
        <f>"Standard #76:"&amp;CHAR(10)&amp;CHAR(10)&amp;IF('[2]II_Program-level standards'!CB7="","",'[2]II_Program-level standards'!CB7&amp;"; "&amp;CHAR(10)&amp;'[2]II_Program-level standards'!CB9&amp;"; "&amp;CHAR(10)&amp;'[2]II_Program-level standards'!CB14&amp;"; "&amp;CHAR(10)&amp;'[2]II_Program-level standards'!CB15)</f>
        <v xml:space="preserve">Standard #76:
</v>
      </c>
      <c r="CC12" s="169" t="str">
        <f>"Standard #77:"&amp;CHAR(10)&amp;CHAR(10)&amp;IF('[2]II_Program-level standards'!CC7="","",'[2]II_Program-level standards'!CC7&amp;"; "&amp;CHAR(10)&amp;'[2]II_Program-level standards'!CC9&amp;"; "&amp;CHAR(10)&amp;'[2]II_Program-level standards'!CC14&amp;"; "&amp;CHAR(10)&amp;'[2]II_Program-level standards'!CC15)</f>
        <v xml:space="preserve">Standard #77:
</v>
      </c>
      <c r="CD12" s="169" t="str">
        <f>"Standard #78:"&amp;CHAR(10)&amp;CHAR(10)&amp;IF('[2]II_Program-level standards'!CD7="","",'[2]II_Program-level standards'!CD7&amp;"; "&amp;CHAR(10)&amp;'[2]II_Program-level standards'!CD9&amp;"; "&amp;CHAR(10)&amp;'[2]II_Program-level standards'!CD14&amp;"; "&amp;CHAR(10)&amp;'[2]II_Program-level standards'!CD15)</f>
        <v xml:space="preserve">Standard #78:
</v>
      </c>
      <c r="CE12" s="169" t="str">
        <f>"Standard #79:"&amp;CHAR(10)&amp;CHAR(10)&amp;IF('[2]II_Program-level standards'!CE7="","",'[2]II_Program-level standards'!CE7&amp;"; "&amp;CHAR(10)&amp;'[2]II_Program-level standards'!CE9&amp;"; "&amp;CHAR(10)&amp;'[2]II_Program-level standards'!CE14&amp;"; "&amp;CHAR(10)&amp;'[2]II_Program-level standards'!CE15)</f>
        <v xml:space="preserve">Standard #79:
</v>
      </c>
      <c r="CF12" s="169" t="str">
        <f>"Standard #80:"&amp;CHAR(10)&amp;CHAR(10)&amp;IF('[2]II_Program-level standards'!CF7="","",'[2]II_Program-level standards'!CF7&amp;"; "&amp;CHAR(10)&amp;'[2]II_Program-level standards'!CF9&amp;"; "&amp;CHAR(10)&amp;'[2]II_Program-level standards'!CF14&amp;"; "&amp;CHAR(10)&amp;'[2]II_Program-level standards'!CF15)</f>
        <v xml:space="preserve">Standard #80:
</v>
      </c>
      <c r="CG12" s="169" t="str">
        <f>"Standard #81:"&amp;CHAR(10)&amp;CHAR(10)&amp;IF('[2]II_Program-level standards'!CG7="","",'[2]II_Program-level standards'!CG7&amp;"; "&amp;CHAR(10)&amp;'[2]II_Program-level standards'!CG9&amp;"; "&amp;CHAR(10)&amp;'[2]II_Program-level standards'!CG14&amp;"; "&amp;CHAR(10)&amp;'[2]II_Program-level standards'!CG15)</f>
        <v xml:space="preserve">Standard #81:
</v>
      </c>
      <c r="CH12" s="169" t="str">
        <f>"Standard #82:"&amp;CHAR(10)&amp;CHAR(10)&amp;IF('[2]II_Program-level standards'!CH7="","",'[2]II_Program-level standards'!CH7&amp;"; "&amp;CHAR(10)&amp;'[2]II_Program-level standards'!CH9&amp;"; "&amp;CHAR(10)&amp;'[2]II_Program-level standards'!CH14&amp;"; "&amp;CHAR(10)&amp;'[2]II_Program-level standards'!CH15)</f>
        <v xml:space="preserve">Standard #82:
</v>
      </c>
      <c r="CI12" s="169" t="str">
        <f>"Standard #83:"&amp;CHAR(10)&amp;CHAR(10)&amp;IF('[2]II_Program-level standards'!CI7="","",'[2]II_Program-level standards'!CI7&amp;"; "&amp;CHAR(10)&amp;'[2]II_Program-level standards'!CI9&amp;"; "&amp;CHAR(10)&amp;'[2]II_Program-level standards'!CI14&amp;"; "&amp;CHAR(10)&amp;'[2]II_Program-level standards'!CI15)</f>
        <v xml:space="preserve">Standard #83:
</v>
      </c>
      <c r="CJ12" s="169" t="str">
        <f>"Standard #84:"&amp;CHAR(10)&amp;CHAR(10)&amp;IF('[2]II_Program-level standards'!CJ7="","",'[2]II_Program-level standards'!CJ7&amp;"; "&amp;CHAR(10)&amp;'[2]II_Program-level standards'!CJ9&amp;"; "&amp;CHAR(10)&amp;'[2]II_Program-level standards'!CJ14&amp;"; "&amp;CHAR(10)&amp;'[2]II_Program-level standards'!CJ15)</f>
        <v xml:space="preserve">Standard #84:
</v>
      </c>
      <c r="CK12" s="169" t="str">
        <f>"Standard #85:"&amp;CHAR(10)&amp;CHAR(10)&amp;IF('[2]II_Program-level standards'!CK7="","",'[2]II_Program-level standards'!CK7&amp;"; "&amp;CHAR(10)&amp;'[2]II_Program-level standards'!CK9&amp;"; "&amp;CHAR(10)&amp;'[2]II_Program-level standards'!CK14&amp;"; "&amp;CHAR(10)&amp;'[2]II_Program-level standards'!CK15)</f>
        <v xml:space="preserve">Standard #85:
</v>
      </c>
      <c r="CL12" s="169" t="str">
        <f>"Standard #86:"&amp;CHAR(10)&amp;CHAR(10)&amp;IF('[2]II_Program-level standards'!CL7="","",'[2]II_Program-level standards'!CL7&amp;"; "&amp;CHAR(10)&amp;'[2]II_Program-level standards'!CL9&amp;"; "&amp;CHAR(10)&amp;'[2]II_Program-level standards'!CL14&amp;"; "&amp;CHAR(10)&amp;'[2]II_Program-level standards'!CL15)</f>
        <v xml:space="preserve">Standard #86:
</v>
      </c>
      <c r="CM12" s="169" t="str">
        <f>"Standard #87:"&amp;CHAR(10)&amp;CHAR(10)&amp;IF('[2]II_Program-level standards'!CM7="","",'[2]II_Program-level standards'!CM7&amp;"; "&amp;CHAR(10)&amp;'[2]II_Program-level standards'!CM9&amp;"; "&amp;CHAR(10)&amp;'[2]II_Program-level standards'!CM14&amp;"; "&amp;CHAR(10)&amp;'[2]II_Program-level standards'!CM15)</f>
        <v xml:space="preserve">Standard #87:
</v>
      </c>
      <c r="CN12" s="169" t="str">
        <f>"Standard #88:"&amp;CHAR(10)&amp;CHAR(10)&amp;IF('[2]II_Program-level standards'!CN7="","",'[2]II_Program-level standards'!CN7&amp;"; "&amp;CHAR(10)&amp;'[2]II_Program-level standards'!CN9&amp;"; "&amp;CHAR(10)&amp;'[2]II_Program-level standards'!CN14&amp;"; "&amp;CHAR(10)&amp;'[2]II_Program-level standards'!CN15)</f>
        <v xml:space="preserve">Standard #88:
</v>
      </c>
      <c r="CO12" s="169" t="str">
        <f>"Standard #89:"&amp;CHAR(10)&amp;CHAR(10)&amp;IF('[2]II_Program-level standards'!CO7="","",'[2]II_Program-level standards'!CO7&amp;"; "&amp;CHAR(10)&amp;'[2]II_Program-level standards'!CO9&amp;"; "&amp;CHAR(10)&amp;'[2]II_Program-level standards'!CO14&amp;"; "&amp;CHAR(10)&amp;'[2]II_Program-level standards'!CO15)</f>
        <v xml:space="preserve">Standard #89:
</v>
      </c>
      <c r="CP12" s="169" t="str">
        <f>"Standard #90:"&amp;CHAR(10)&amp;CHAR(10)&amp;IF('[2]II_Program-level standards'!CP7="","",'[2]II_Program-level standards'!CP7&amp;"; "&amp;CHAR(10)&amp;'[2]II_Program-level standards'!CP9&amp;"; "&amp;CHAR(10)&amp;'[2]II_Program-level standards'!CP14&amp;"; "&amp;CHAR(10)&amp;'[2]II_Program-level standards'!CP15)</f>
        <v xml:space="preserve">Standard #90:
</v>
      </c>
      <c r="CQ12" s="169" t="str">
        <f>"Standard #91:"&amp;CHAR(10)&amp;CHAR(10)&amp;IF('[2]II_Program-level standards'!CQ7="","",'[2]II_Program-level standards'!CQ7&amp;"; "&amp;CHAR(10)&amp;'[2]II_Program-level standards'!CQ9&amp;"; "&amp;CHAR(10)&amp;'[2]II_Program-level standards'!CQ14&amp;"; "&amp;CHAR(10)&amp;'[2]II_Program-level standards'!CQ15)</f>
        <v xml:space="preserve">Standard #91:
</v>
      </c>
      <c r="CR12" s="169" t="str">
        <f>"Standard #92:"&amp;CHAR(10)&amp;CHAR(10)&amp;IF('[2]II_Program-level standards'!CR7="","",'[2]II_Program-level standards'!CR7&amp;"; "&amp;CHAR(10)&amp;'[2]II_Program-level standards'!CR9&amp;"; "&amp;CHAR(10)&amp;'[2]II_Program-level standards'!CR14&amp;"; "&amp;CHAR(10)&amp;'[2]II_Program-level standards'!CR15)</f>
        <v xml:space="preserve">Standard #92:
</v>
      </c>
      <c r="CS12" s="169" t="str">
        <f>"Standard #93:"&amp;CHAR(10)&amp;CHAR(10)&amp;IF('[2]II_Program-level standards'!CS7="","",'[2]II_Program-level standards'!CS7&amp;"; "&amp;CHAR(10)&amp;'[2]II_Program-level standards'!CS9&amp;"; "&amp;CHAR(10)&amp;'[2]II_Program-level standards'!CS14&amp;"; "&amp;CHAR(10)&amp;'[2]II_Program-level standards'!CS15)</f>
        <v xml:space="preserve">Standard #93:
</v>
      </c>
      <c r="CT12" s="169" t="str">
        <f>"Standard #94:"&amp;CHAR(10)&amp;CHAR(10)&amp;IF('[2]II_Program-level standards'!CT7="","",'[2]II_Program-level standards'!CT7&amp;"; "&amp;CHAR(10)&amp;'[2]II_Program-level standards'!CT9&amp;"; "&amp;CHAR(10)&amp;'[2]II_Program-level standards'!CT14&amp;"; "&amp;CHAR(10)&amp;'[2]II_Program-level standards'!CT15)</f>
        <v xml:space="preserve">Standard #94:
</v>
      </c>
      <c r="CU12" s="169" t="str">
        <f>"Standard #95:"&amp;CHAR(10)&amp;CHAR(10)&amp;IF('[2]II_Program-level standards'!CU7="","",'[2]II_Program-level standards'!CU7&amp;"; "&amp;CHAR(10)&amp;'[2]II_Program-level standards'!CU9&amp;"; "&amp;CHAR(10)&amp;'[2]II_Program-level standards'!CU14&amp;"; "&amp;CHAR(10)&amp;'[2]II_Program-level standards'!CU15)</f>
        <v xml:space="preserve">Standard #95:
</v>
      </c>
      <c r="CV12" s="169" t="str">
        <f>"Standard #96:"&amp;CHAR(10)&amp;CHAR(10)&amp;IF('[2]II_Program-level standards'!CV7="","",'[2]II_Program-level standards'!CV7&amp;"; "&amp;CHAR(10)&amp;'[2]II_Program-level standards'!CV9&amp;"; "&amp;CHAR(10)&amp;'[2]II_Program-level standards'!CV14&amp;"; "&amp;CHAR(10)&amp;'[2]II_Program-level standards'!CV15)</f>
        <v xml:space="preserve">Standard #96:
</v>
      </c>
      <c r="CW12" s="169" t="str">
        <f>"Standard #97:"&amp;CHAR(10)&amp;CHAR(10)&amp;IF('[2]II_Program-level standards'!CW7="","",'[2]II_Program-level standards'!CW7&amp;"; "&amp;CHAR(10)&amp;'[2]II_Program-level standards'!CW9&amp;"; "&amp;CHAR(10)&amp;'[2]II_Program-level standards'!CW14&amp;"; "&amp;CHAR(10)&amp;'[2]II_Program-level standards'!CW15)</f>
        <v xml:space="preserve">Standard #97:
</v>
      </c>
      <c r="CX12" s="169" t="str">
        <f>"Standard #98:"&amp;CHAR(10)&amp;CHAR(10)&amp;IF('[2]II_Program-level standards'!CX7="","",'[2]II_Program-level standards'!CX7&amp;"; "&amp;CHAR(10)&amp;'[2]II_Program-level standards'!CX9&amp;"; "&amp;CHAR(10)&amp;'[2]II_Program-level standards'!CX14&amp;"; "&amp;CHAR(10)&amp;'[2]II_Program-level standards'!CX15)</f>
        <v xml:space="preserve">Standard #98:
</v>
      </c>
      <c r="CY12" s="169" t="str">
        <f>"Standard #99:"&amp;CHAR(10)&amp;CHAR(10)&amp;IF('[2]II_Program-level standards'!CY7="","",'[2]II_Program-level standards'!CY7&amp;"; "&amp;CHAR(10)&amp;'[2]II_Program-level standards'!CY9&amp;"; "&amp;CHAR(10)&amp;'[2]II_Program-level standards'!CY14&amp;"; "&amp;CHAR(10)&amp;'[2]II_Program-level standards'!CY15)</f>
        <v xml:space="preserve">Standard #99:
</v>
      </c>
      <c r="CZ12" s="169" t="str">
        <f>"Standard #100:"&amp;CHAR(10)&amp;CHAR(10)&amp;IF('[2]II_Program-level standards'!CZ7="","",'[2]II_Program-level standards'!CZ7&amp;"; "&amp;CHAR(10)&amp;'[2]II_Program-level standards'!CZ9&amp;"; "&amp;CHAR(10)&amp;'[2]II_Program-level standards'!CZ14&amp;"; "&amp;CHAR(10)&amp;'[2]II_Program-level standards'!CZ15)</f>
        <v xml:space="preserve">Standard #100:
</v>
      </c>
    </row>
    <row r="13" spans="1:104" ht="28.5" x14ac:dyDescent="0.2">
      <c r="A13" s="44" t="s">
        <v>324</v>
      </c>
      <c r="B13" s="55" t="s">
        <v>325</v>
      </c>
      <c r="C13" s="46" t="s">
        <v>326</v>
      </c>
      <c r="D13" s="53" t="s">
        <v>37</v>
      </c>
      <c r="E13" s="180"/>
      <c r="F13" s="125"/>
      <c r="G13" s="125"/>
      <c r="H13" s="125"/>
      <c r="I13" s="125"/>
      <c r="J13" s="125"/>
      <c r="K13" s="125"/>
      <c r="L13" s="125"/>
      <c r="M13" s="125"/>
      <c r="N13" s="125"/>
      <c r="O13" s="125"/>
      <c r="P13" s="125"/>
      <c r="Q13" s="125"/>
      <c r="R13" s="125"/>
      <c r="S13" s="125"/>
      <c r="T13" s="125"/>
      <c r="U13" s="125"/>
      <c r="V13" s="125"/>
      <c r="W13" s="2" t="s">
        <v>421</v>
      </c>
      <c r="X13" s="2" t="s">
        <v>421</v>
      </c>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ht="28.5" x14ac:dyDescent="0.2">
      <c r="A16" s="44" t="s">
        <v>328</v>
      </c>
      <c r="B16" s="55" t="s">
        <v>329</v>
      </c>
      <c r="C16" s="170" t="s">
        <v>330</v>
      </c>
      <c r="D16" s="53" t="s">
        <v>37</v>
      </c>
      <c r="E16" s="180"/>
      <c r="F16" s="125"/>
      <c r="G16" s="125"/>
      <c r="H16" s="125"/>
      <c r="I16" s="125"/>
      <c r="J16" s="125"/>
      <c r="K16" s="125"/>
      <c r="L16" s="125"/>
      <c r="M16" s="125"/>
      <c r="N16" s="125"/>
      <c r="O16" s="125"/>
      <c r="P16" s="125"/>
      <c r="Q16" s="125"/>
      <c r="R16" s="125"/>
      <c r="S16" s="125"/>
      <c r="T16" s="125"/>
      <c r="U16" s="125"/>
      <c r="V16" s="125"/>
      <c r="W16" s="21" t="s">
        <v>128</v>
      </c>
      <c r="X16" s="21" t="s">
        <v>128</v>
      </c>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42.75" x14ac:dyDescent="0.2">
      <c r="A17" s="44" t="s">
        <v>331</v>
      </c>
      <c r="B17" s="55" t="s">
        <v>332</v>
      </c>
      <c r="C17" s="65" t="s">
        <v>333</v>
      </c>
      <c r="D17" s="53" t="s">
        <v>11</v>
      </c>
      <c r="E17" s="180"/>
      <c r="F17" s="125"/>
      <c r="G17" s="125"/>
      <c r="H17" s="125"/>
      <c r="I17" s="125"/>
      <c r="J17" s="125"/>
      <c r="K17" s="125"/>
      <c r="L17" s="125"/>
      <c r="M17" s="125"/>
      <c r="N17" s="125"/>
      <c r="O17" s="125"/>
      <c r="P17" s="125"/>
      <c r="Q17" s="125"/>
      <c r="R17" s="125"/>
      <c r="S17" s="125"/>
      <c r="T17" s="125"/>
      <c r="U17" s="125"/>
      <c r="V17" s="125"/>
      <c r="W17" s="2" t="s">
        <v>424</v>
      </c>
      <c r="X17" s="2" t="s">
        <v>425</v>
      </c>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42.75" x14ac:dyDescent="0.2">
      <c r="A18" s="44" t="s">
        <v>334</v>
      </c>
      <c r="B18" s="55" t="s">
        <v>335</v>
      </c>
      <c r="C18" s="46" t="s">
        <v>336</v>
      </c>
      <c r="D18" s="53" t="s">
        <v>11</v>
      </c>
      <c r="E18" s="180"/>
      <c r="F18" s="125"/>
      <c r="G18" s="125"/>
      <c r="H18" s="125"/>
      <c r="I18" s="125"/>
      <c r="J18" s="125"/>
      <c r="K18" s="125"/>
      <c r="L18" s="125"/>
      <c r="M18" s="125"/>
      <c r="N18" s="125"/>
      <c r="O18" s="125"/>
      <c r="P18" s="125"/>
      <c r="Q18" s="125"/>
      <c r="R18" s="125"/>
      <c r="S18" s="125"/>
      <c r="T18" s="125"/>
      <c r="U18" s="125"/>
      <c r="V18" s="125"/>
      <c r="W18" s="2" t="s">
        <v>426</v>
      </c>
      <c r="X18" s="2" t="s">
        <v>426</v>
      </c>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ht="57" x14ac:dyDescent="0.2">
      <c r="A19" s="44" t="s">
        <v>337</v>
      </c>
      <c r="B19" s="55" t="s">
        <v>338</v>
      </c>
      <c r="C19" s="55" t="s">
        <v>339</v>
      </c>
      <c r="D19" s="53" t="s">
        <v>11</v>
      </c>
      <c r="E19" s="180"/>
      <c r="F19" s="125"/>
      <c r="G19" s="125"/>
      <c r="H19" s="125"/>
      <c r="I19" s="125"/>
      <c r="J19" s="125"/>
      <c r="K19" s="125"/>
      <c r="L19" s="125"/>
      <c r="M19" s="125"/>
      <c r="N19" s="125"/>
      <c r="O19" s="125"/>
      <c r="P19" s="125"/>
      <c r="Q19" s="125"/>
      <c r="R19" s="125"/>
      <c r="S19" s="125"/>
      <c r="T19" s="125"/>
      <c r="U19" s="125"/>
      <c r="V19" s="125"/>
      <c r="W19" s="2" t="s">
        <v>422</v>
      </c>
      <c r="X19" s="2" t="s">
        <v>422</v>
      </c>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188"/>
      <c r="H20" s="188"/>
      <c r="I20" s="188"/>
      <c r="J20" s="188"/>
      <c r="K20" s="188"/>
      <c r="L20" s="188"/>
      <c r="M20" s="188"/>
      <c r="N20" s="188"/>
      <c r="O20" s="188"/>
      <c r="P20" s="188"/>
      <c r="Q20" s="188"/>
      <c r="R20" s="188"/>
      <c r="S20" s="188"/>
      <c r="T20" s="188"/>
      <c r="U20" s="188"/>
      <c r="V20" s="188"/>
      <c r="W20" s="5">
        <v>46266</v>
      </c>
      <c r="X20" s="5">
        <v>46266</v>
      </c>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107"/>
      <c r="H21" s="107"/>
      <c r="I21" s="107"/>
      <c r="J21" s="107"/>
      <c r="K21" s="107"/>
      <c r="L21" s="107"/>
      <c r="M21" s="107"/>
      <c r="N21" s="107"/>
      <c r="O21" s="107"/>
      <c r="P21" s="107"/>
      <c r="Q21" s="107"/>
      <c r="R21" s="107"/>
      <c r="S21" s="107"/>
      <c r="T21" s="107"/>
      <c r="U21" s="107"/>
      <c r="V21" s="107"/>
      <c r="W21" s="4" t="s">
        <v>110</v>
      </c>
      <c r="X21" s="4" t="s">
        <v>110</v>
      </c>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427</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A10:A27 D11 B12:D24 A28:CZ74">
    <cfRule type="expression" dxfId="51" priority="4">
      <formula>$D$6="Yes, the plan complies based on all analyses"</formula>
    </cfRule>
  </conditionalFormatting>
  <conditionalFormatting sqref="B10:D10">
    <cfRule type="expression" dxfId="50" priority="5">
      <formula>$D$6="Yes, the plan complies based on all analyses"</formula>
    </cfRule>
  </conditionalFormatting>
  <conditionalFormatting sqref="B26:CZ27">
    <cfRule type="expression" dxfId="49" priority="3">
      <formula>$D$6="Yes, the plan complies based on all analyses"</formula>
    </cfRule>
  </conditionalFormatting>
  <conditionalFormatting sqref="E10:CZ25">
    <cfRule type="expression" dxfId="48" priority="1">
      <formula>$D$6="Yes, the plan complies based on all analyses"</formula>
    </cfRule>
  </conditionalFormatting>
  <dataValidations count="2">
    <dataValidation allowBlank="1" sqref="E31:CZ36" xr:uid="{2AF177F9-77A2-421E-B8A8-4B5244B06D2A}"/>
    <dataValidation allowBlank="1" prompt="To enter free text, select cell and type - do not click into cell" sqref="E38:CZ43 E45:CZ50 E69:CZ74 E61:CZ66 E54:CZ59" xr:uid="{4ECB2A87-C26C-4644-9FD6-FDF111312F1F}"/>
  </dataValidations>
  <hyperlinks>
    <hyperlink ref="B15" location="SectionE_AnalysisMethods" display="Return to the Analysis Methods section in the &quot;State and program information&quot; tab to change whether a method is used." xr:uid="{EAF3207E-596C-420B-94DC-9FAB2D9E684E}"/>
    <hyperlink ref="A9" location="'III_Plan comp 438.206 All plans'!A1" display="Click to go to section B: Assurance of plan compliance for 42 C.F.R. § 438.206" xr:uid="{91291042-717F-4ECE-B3E8-BDA9D82A7ED9}"/>
    <hyperlink ref="A27" location="SectionE_AnalysisMethods" display="Click to return to the Analysis Methods section in the &quot;State and Program Information&quot; tab to change whether a method is used." xr:uid="{0565E963-A5B6-497A-A74A-5AB6CE7E290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D2CD2-FEC6-44E3-BFB4-0EB0C646510C}">
  <dimension ref="A1:DA99"/>
  <sheetViews>
    <sheetView zoomScale="70" zoomScaleNormal="70" workbookViewId="0">
      <selection activeCell="F10" sqref="F10"/>
    </sheetView>
  </sheetViews>
  <sheetFormatPr defaultColWidth="0" defaultRowHeight="14.25" zeroHeight="1" x14ac:dyDescent="0.2"/>
  <cols>
    <col min="1" max="1" width="6" style="35" customWidth="1"/>
    <col min="2" max="2" width="16.109375" style="35" customWidth="1"/>
    <col min="3" max="3" width="37.5546875" style="64" customWidth="1"/>
    <col min="4" max="4" width="13.88671875" style="64" customWidth="1"/>
    <col min="5" max="5" width="19.21875" style="64" customWidth="1"/>
    <col min="6" max="6" width="20.5546875" style="64" customWidth="1"/>
    <col min="7" max="12" width="19.21875" style="64" customWidth="1"/>
    <col min="13" max="44" width="16" style="64" customWidth="1"/>
    <col min="45" max="45" width="16" style="35" customWidth="1"/>
    <col min="46" max="103" width="16" style="35" hidden="1" customWidth="1"/>
    <col min="104" max="104" width="16.88671875" style="35" hidden="1" customWidth="1"/>
    <col min="105" max="105" width="16" style="35" hidden="1" customWidth="1"/>
    <col min="106" max="16384" width="7.21875" style="35" hidden="1"/>
  </cols>
  <sheetData>
    <row r="1" spans="1:104" s="29" customFormat="1" ht="15" x14ac:dyDescent="0.2">
      <c r="A1" s="28" t="s">
        <v>542</v>
      </c>
      <c r="B1"/>
      <c r="C1" s="93"/>
      <c r="D1" s="93"/>
      <c r="E1" s="93"/>
      <c r="F1" s="93"/>
      <c r="G1"/>
      <c r="H1"/>
      <c r="I1"/>
      <c r="J1"/>
      <c r="K1"/>
      <c r="L1"/>
      <c r="M1"/>
      <c r="N1"/>
      <c r="O1"/>
      <c r="P1"/>
      <c r="Q1"/>
      <c r="R1"/>
      <c r="S1"/>
      <c r="T1"/>
      <c r="U1"/>
      <c r="V1"/>
      <c r="W1"/>
      <c r="X1"/>
      <c r="Y1"/>
      <c r="Z1"/>
      <c r="AA1"/>
      <c r="AB1"/>
      <c r="AC1"/>
      <c r="AD1"/>
      <c r="AE1"/>
      <c r="AF1"/>
      <c r="AG1"/>
      <c r="AH1"/>
      <c r="AI1"/>
      <c r="AJ1"/>
      <c r="AK1"/>
      <c r="AL1"/>
      <c r="AM1"/>
      <c r="AN1"/>
      <c r="AO1"/>
      <c r="AP1"/>
      <c r="AQ1"/>
      <c r="AR1"/>
      <c r="AS1"/>
    </row>
    <row r="2" spans="1:104" s="134" customFormat="1" ht="64.900000000000006" customHeight="1" x14ac:dyDescent="0.3">
      <c r="A2" s="130" t="s">
        <v>130</v>
      </c>
      <c r="B2" s="262"/>
      <c r="C2" s="263"/>
      <c r="D2" s="264"/>
      <c r="E2" s="131" t="s">
        <v>131</v>
      </c>
      <c r="F2" s="132" t="s">
        <v>132</v>
      </c>
      <c r="G2" s="132" t="s">
        <v>133</v>
      </c>
      <c r="H2" s="132" t="s">
        <v>134</v>
      </c>
      <c r="I2" s="132" t="s">
        <v>135</v>
      </c>
      <c r="J2" s="132" t="s">
        <v>136</v>
      </c>
      <c r="K2" s="132" t="s">
        <v>137</v>
      </c>
      <c r="L2" s="132" t="s">
        <v>138</v>
      </c>
      <c r="M2" s="132" t="s">
        <v>139</v>
      </c>
      <c r="N2" s="132" t="s">
        <v>140</v>
      </c>
      <c r="O2" s="132" t="s">
        <v>141</v>
      </c>
      <c r="P2" s="132" t="s">
        <v>142</v>
      </c>
      <c r="Q2" s="132" t="s">
        <v>143</v>
      </c>
      <c r="R2" s="132" t="s">
        <v>144</v>
      </c>
      <c r="S2" s="132" t="s">
        <v>145</v>
      </c>
      <c r="T2" s="132" t="s">
        <v>146</v>
      </c>
      <c r="U2" s="132" t="s">
        <v>147</v>
      </c>
      <c r="V2" s="132" t="s">
        <v>148</v>
      </c>
      <c r="W2" s="132" t="s">
        <v>149</v>
      </c>
      <c r="X2" s="132" t="s">
        <v>150</v>
      </c>
      <c r="Y2" s="132" t="s">
        <v>151</v>
      </c>
      <c r="Z2" s="132" t="s">
        <v>152</v>
      </c>
      <c r="AA2" s="132" t="s">
        <v>153</v>
      </c>
      <c r="AB2" s="132" t="s">
        <v>154</v>
      </c>
      <c r="AC2" s="132" t="s">
        <v>155</v>
      </c>
      <c r="AD2" s="132" t="s">
        <v>156</v>
      </c>
      <c r="AE2" s="132" t="s">
        <v>157</v>
      </c>
      <c r="AF2" s="132" t="s">
        <v>158</v>
      </c>
      <c r="AG2" s="132" t="s">
        <v>159</v>
      </c>
      <c r="AH2" s="132" t="s">
        <v>160</v>
      </c>
      <c r="AI2" s="132" t="s">
        <v>161</v>
      </c>
      <c r="AJ2" s="132" t="s">
        <v>162</v>
      </c>
      <c r="AK2" s="132" t="s">
        <v>163</v>
      </c>
      <c r="AL2" s="132" t="s">
        <v>164</v>
      </c>
      <c r="AM2" s="132" t="s">
        <v>165</v>
      </c>
      <c r="AN2" s="132" t="s">
        <v>166</v>
      </c>
      <c r="AO2" s="132" t="s">
        <v>167</v>
      </c>
      <c r="AP2" s="132" t="s">
        <v>168</v>
      </c>
      <c r="AQ2" s="132" t="s">
        <v>169</v>
      </c>
      <c r="AR2" s="132" t="s">
        <v>170</v>
      </c>
      <c r="AS2" s="132" t="s">
        <v>171</v>
      </c>
      <c r="AT2" s="132" t="s">
        <v>172</v>
      </c>
      <c r="AU2" s="132" t="s">
        <v>173</v>
      </c>
      <c r="AV2" s="132" t="s">
        <v>174</v>
      </c>
      <c r="AW2" s="132" t="s">
        <v>175</v>
      </c>
      <c r="AX2" s="132" t="s">
        <v>176</v>
      </c>
      <c r="AY2" s="132" t="s">
        <v>177</v>
      </c>
      <c r="AZ2" s="132" t="s">
        <v>178</v>
      </c>
      <c r="BA2" s="132" t="s">
        <v>179</v>
      </c>
      <c r="BB2" s="132" t="s">
        <v>180</v>
      </c>
      <c r="BC2" s="132" t="s">
        <v>181</v>
      </c>
      <c r="BD2" s="132" t="s">
        <v>182</v>
      </c>
      <c r="BE2" s="132" t="s">
        <v>183</v>
      </c>
      <c r="BF2" s="132" t="s">
        <v>184</v>
      </c>
      <c r="BG2" s="132" t="s">
        <v>185</v>
      </c>
      <c r="BH2" s="132" t="s">
        <v>186</v>
      </c>
      <c r="BI2" s="132" t="s">
        <v>187</v>
      </c>
      <c r="BJ2" s="132" t="s">
        <v>188</v>
      </c>
      <c r="BK2" s="132" t="s">
        <v>189</v>
      </c>
      <c r="BL2" s="132" t="s">
        <v>190</v>
      </c>
      <c r="BM2" s="132" t="s">
        <v>191</v>
      </c>
      <c r="BN2" s="132" t="s">
        <v>192</v>
      </c>
      <c r="BO2" s="132" t="s">
        <v>193</v>
      </c>
      <c r="BP2" s="132" t="s">
        <v>194</v>
      </c>
      <c r="BQ2" s="132" t="s">
        <v>195</v>
      </c>
      <c r="BR2" s="132" t="s">
        <v>196</v>
      </c>
      <c r="BS2" s="132" t="s">
        <v>197</v>
      </c>
      <c r="BT2" s="132" t="s">
        <v>198</v>
      </c>
      <c r="BU2" s="132" t="s">
        <v>199</v>
      </c>
      <c r="BV2" s="132" t="s">
        <v>200</v>
      </c>
      <c r="BW2" s="132" t="s">
        <v>201</v>
      </c>
      <c r="BX2" s="132" t="s">
        <v>202</v>
      </c>
      <c r="BY2" s="132" t="s">
        <v>203</v>
      </c>
      <c r="BZ2" s="132" t="s">
        <v>204</v>
      </c>
      <c r="CA2" s="132" t="s">
        <v>205</v>
      </c>
      <c r="CB2" s="132" t="s">
        <v>206</v>
      </c>
      <c r="CC2" s="132" t="s">
        <v>207</v>
      </c>
      <c r="CD2" s="132" t="s">
        <v>208</v>
      </c>
      <c r="CE2" s="132" t="s">
        <v>209</v>
      </c>
      <c r="CF2" s="132" t="s">
        <v>210</v>
      </c>
      <c r="CG2" s="132" t="s">
        <v>211</v>
      </c>
      <c r="CH2" s="132" t="s">
        <v>212</v>
      </c>
      <c r="CI2" s="132" t="s">
        <v>213</v>
      </c>
      <c r="CJ2" s="132" t="s">
        <v>214</v>
      </c>
      <c r="CK2" s="132" t="s">
        <v>215</v>
      </c>
      <c r="CL2" s="132" t="s">
        <v>216</v>
      </c>
      <c r="CM2" s="132" t="s">
        <v>217</v>
      </c>
      <c r="CN2" s="132" t="s">
        <v>218</v>
      </c>
      <c r="CO2" s="132" t="s">
        <v>219</v>
      </c>
      <c r="CP2" s="132" t="s">
        <v>220</v>
      </c>
      <c r="CQ2" s="132" t="s">
        <v>221</v>
      </c>
      <c r="CR2" s="132" t="s">
        <v>222</v>
      </c>
      <c r="CS2" s="132" t="s">
        <v>223</v>
      </c>
      <c r="CT2" s="132" t="s">
        <v>224</v>
      </c>
      <c r="CU2" s="132" t="s">
        <v>225</v>
      </c>
      <c r="CV2" s="132" t="s">
        <v>226</v>
      </c>
      <c r="CW2" s="132" t="s">
        <v>227</v>
      </c>
      <c r="CX2" s="132" t="s">
        <v>228</v>
      </c>
      <c r="CY2" s="132" t="s">
        <v>229</v>
      </c>
      <c r="CZ2" s="133" t="s">
        <v>230</v>
      </c>
    </row>
    <row r="3" spans="1:104" ht="15" hidden="1" customHeight="1" x14ac:dyDescent="0.2">
      <c r="A3" s="302" t="s">
        <v>231</v>
      </c>
      <c r="B3" s="303"/>
      <c r="C3" s="135" t="e">
        <f>IF('[1]I_State and program information'!#REF!="","(Placeholder for separate analysis and results document)",'[1]I_State and program information'!#REF!)</f>
        <v>#REF!</v>
      </c>
      <c r="D3" s="136" t="e">
        <f>IF(C3="Yes, analysis methods and results are contained in a separate document(s)","",(IF(AND(C3="No, analysis methods and results are not contained in a separate document(s)",COUNTA(#REF!)&gt;1),"DATA OK: Analysis and results correctly reported to II.B.1-3","WARNING: Info not yet reported to II.B.1-3")))</f>
        <v>#REF!</v>
      </c>
      <c r="H3" s="35"/>
      <c r="I3" s="35"/>
      <c r="J3" s="35"/>
      <c r="K3" s="35"/>
      <c r="L3" s="35"/>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row>
    <row r="4" spans="1:104" ht="23.25" hidden="1" customHeight="1" x14ac:dyDescent="0.2">
      <c r="A4" s="302" t="s">
        <v>232</v>
      </c>
      <c r="B4" s="303"/>
      <c r="C4" s="135" t="e">
        <f>IF('[1]I_State and program information'!#REF!="","(Placeholder for separate analysis and results document)",'[1]I_State and program information'!#REF!)</f>
        <v>#REF!</v>
      </c>
      <c r="D4" s="34"/>
      <c r="E4" s="35"/>
      <c r="F4" s="35"/>
      <c r="G4" s="35"/>
      <c r="H4" s="35"/>
      <c r="I4" s="35"/>
      <c r="J4" s="35"/>
      <c r="K4" s="35"/>
      <c r="L4" s="35"/>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row>
    <row r="5" spans="1:104" ht="40.15" customHeight="1" x14ac:dyDescent="0.3">
      <c r="A5" s="38" t="s">
        <v>233</v>
      </c>
      <c r="B5" s="109"/>
      <c r="C5" s="152"/>
      <c r="D5" s="108"/>
      <c r="E5" s="109"/>
      <c r="F5" s="109"/>
      <c r="G5" s="109"/>
      <c r="H5" s="109"/>
      <c r="I5" s="109"/>
      <c r="J5" s="109"/>
      <c r="K5" s="109"/>
      <c r="L5" s="109"/>
      <c r="M5" s="153"/>
      <c r="N5" s="153"/>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09"/>
    </row>
    <row r="6" spans="1:104" ht="37.9" customHeight="1" x14ac:dyDescent="0.25">
      <c r="A6" s="283" t="s">
        <v>234</v>
      </c>
      <c r="B6" s="284"/>
      <c r="C6" s="284"/>
      <c r="D6" s="154"/>
      <c r="E6" s="155"/>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9"/>
    </row>
    <row r="7" spans="1:104" ht="30" customHeight="1" x14ac:dyDescent="0.2">
      <c r="A7" s="58" t="s">
        <v>4</v>
      </c>
      <c r="B7" s="42" t="s">
        <v>5</v>
      </c>
      <c r="C7" s="42" t="s">
        <v>6</v>
      </c>
      <c r="D7" s="42" t="s">
        <v>7</v>
      </c>
      <c r="E7" s="140" t="s">
        <v>131</v>
      </c>
      <c r="F7" s="141" t="s">
        <v>132</v>
      </c>
      <c r="G7" s="141" t="s">
        <v>133</v>
      </c>
      <c r="H7" s="141" t="s">
        <v>134</v>
      </c>
      <c r="I7" s="141" t="s">
        <v>135</v>
      </c>
      <c r="J7" s="141" t="s">
        <v>136</v>
      </c>
      <c r="K7" s="141" t="s">
        <v>137</v>
      </c>
      <c r="L7" s="141" t="s">
        <v>138</v>
      </c>
      <c r="M7" s="141" t="s">
        <v>139</v>
      </c>
      <c r="N7" s="141" t="s">
        <v>140</v>
      </c>
      <c r="O7" s="141" t="s">
        <v>141</v>
      </c>
      <c r="P7" s="141" t="s">
        <v>142</v>
      </c>
      <c r="Q7" s="141" t="s">
        <v>143</v>
      </c>
      <c r="R7" s="141" t="s">
        <v>144</v>
      </c>
      <c r="S7" s="141" t="s">
        <v>145</v>
      </c>
      <c r="T7" s="141" t="s">
        <v>146</v>
      </c>
      <c r="U7" s="141" t="s">
        <v>147</v>
      </c>
      <c r="V7" s="141" t="s">
        <v>148</v>
      </c>
      <c r="W7" s="141" t="s">
        <v>149</v>
      </c>
      <c r="X7" s="141" t="s">
        <v>150</v>
      </c>
      <c r="Y7" s="141" t="s">
        <v>151</v>
      </c>
      <c r="Z7" s="141" t="s">
        <v>152</v>
      </c>
      <c r="AA7" s="141" t="s">
        <v>153</v>
      </c>
      <c r="AB7" s="141" t="s">
        <v>154</v>
      </c>
      <c r="AC7" s="141" t="s">
        <v>155</v>
      </c>
      <c r="AD7" s="141" t="s">
        <v>156</v>
      </c>
      <c r="AE7" s="141" t="s">
        <v>157</v>
      </c>
      <c r="AF7" s="141" t="s">
        <v>158</v>
      </c>
      <c r="AG7" s="141" t="s">
        <v>159</v>
      </c>
      <c r="AH7" s="141" t="s">
        <v>160</v>
      </c>
      <c r="AI7" s="141" t="s">
        <v>161</v>
      </c>
      <c r="AJ7" s="141" t="s">
        <v>162</v>
      </c>
      <c r="AK7" s="141" t="s">
        <v>163</v>
      </c>
      <c r="AL7" s="141" t="s">
        <v>164</v>
      </c>
      <c r="AM7" s="141" t="s">
        <v>165</v>
      </c>
      <c r="AN7" s="141" t="s">
        <v>166</v>
      </c>
      <c r="AO7" s="141" t="s">
        <v>167</v>
      </c>
      <c r="AP7" s="141" t="s">
        <v>168</v>
      </c>
      <c r="AQ7" s="141" t="s">
        <v>169</v>
      </c>
      <c r="AR7" s="141" t="s">
        <v>170</v>
      </c>
      <c r="AS7" s="141" t="s">
        <v>171</v>
      </c>
      <c r="AT7" s="141" t="s">
        <v>172</v>
      </c>
      <c r="AU7" s="141" t="s">
        <v>173</v>
      </c>
      <c r="AV7" s="141" t="s">
        <v>174</v>
      </c>
      <c r="AW7" s="141" t="s">
        <v>175</v>
      </c>
      <c r="AX7" s="141" t="s">
        <v>176</v>
      </c>
      <c r="AY7" s="141" t="s">
        <v>177</v>
      </c>
      <c r="AZ7" s="141" t="s">
        <v>178</v>
      </c>
      <c r="BA7" s="141" t="s">
        <v>179</v>
      </c>
      <c r="BB7" s="141" t="s">
        <v>180</v>
      </c>
      <c r="BC7" s="141" t="s">
        <v>181</v>
      </c>
      <c r="BD7" s="141" t="s">
        <v>182</v>
      </c>
      <c r="BE7" s="141" t="s">
        <v>183</v>
      </c>
      <c r="BF7" s="141" t="s">
        <v>184</v>
      </c>
      <c r="BG7" s="141" t="s">
        <v>185</v>
      </c>
      <c r="BH7" s="141" t="s">
        <v>186</v>
      </c>
      <c r="BI7" s="141" t="s">
        <v>187</v>
      </c>
      <c r="BJ7" s="141" t="s">
        <v>188</v>
      </c>
      <c r="BK7" s="141" t="s">
        <v>189</v>
      </c>
      <c r="BL7" s="141" t="s">
        <v>190</v>
      </c>
      <c r="BM7" s="141" t="s">
        <v>191</v>
      </c>
      <c r="BN7" s="141" t="s">
        <v>192</v>
      </c>
      <c r="BO7" s="141" t="s">
        <v>193</v>
      </c>
      <c r="BP7" s="141" t="s">
        <v>194</v>
      </c>
      <c r="BQ7" s="141" t="s">
        <v>195</v>
      </c>
      <c r="BR7" s="141" t="s">
        <v>196</v>
      </c>
      <c r="BS7" s="141" t="s">
        <v>197</v>
      </c>
      <c r="BT7" s="141" t="s">
        <v>198</v>
      </c>
      <c r="BU7" s="141" t="s">
        <v>199</v>
      </c>
      <c r="BV7" s="141" t="s">
        <v>200</v>
      </c>
      <c r="BW7" s="141" t="s">
        <v>201</v>
      </c>
      <c r="BX7" s="141" t="s">
        <v>202</v>
      </c>
      <c r="BY7" s="141" t="s">
        <v>203</v>
      </c>
      <c r="BZ7" s="141" t="s">
        <v>204</v>
      </c>
      <c r="CA7" s="141" t="s">
        <v>205</v>
      </c>
      <c r="CB7" s="141" t="s">
        <v>206</v>
      </c>
      <c r="CC7" s="141" t="s">
        <v>207</v>
      </c>
      <c r="CD7" s="141" t="s">
        <v>208</v>
      </c>
      <c r="CE7" s="141" t="s">
        <v>209</v>
      </c>
      <c r="CF7" s="141" t="s">
        <v>210</v>
      </c>
      <c r="CG7" s="141" t="s">
        <v>211</v>
      </c>
      <c r="CH7" s="141" t="s">
        <v>212</v>
      </c>
      <c r="CI7" s="141" t="s">
        <v>213</v>
      </c>
      <c r="CJ7" s="141" t="s">
        <v>214</v>
      </c>
      <c r="CK7" s="141" t="s">
        <v>215</v>
      </c>
      <c r="CL7" s="141" t="s">
        <v>216</v>
      </c>
      <c r="CM7" s="141" t="s">
        <v>217</v>
      </c>
      <c r="CN7" s="141" t="s">
        <v>218</v>
      </c>
      <c r="CO7" s="141" t="s">
        <v>219</v>
      </c>
      <c r="CP7" s="141" t="s">
        <v>220</v>
      </c>
      <c r="CQ7" s="141" t="s">
        <v>221</v>
      </c>
      <c r="CR7" s="141" t="s">
        <v>222</v>
      </c>
      <c r="CS7" s="141" t="s">
        <v>223</v>
      </c>
      <c r="CT7" s="141" t="s">
        <v>224</v>
      </c>
      <c r="CU7" s="141" t="s">
        <v>225</v>
      </c>
      <c r="CV7" s="141" t="s">
        <v>226</v>
      </c>
      <c r="CW7" s="141" t="s">
        <v>227</v>
      </c>
      <c r="CX7" s="141" t="s">
        <v>228</v>
      </c>
      <c r="CY7" s="141" t="s">
        <v>229</v>
      </c>
      <c r="CZ7" s="142" t="s">
        <v>230</v>
      </c>
    </row>
    <row r="8" spans="1:104" ht="171" x14ac:dyDescent="0.2">
      <c r="A8" s="157" t="s">
        <v>235</v>
      </c>
      <c r="B8" s="46" t="s">
        <v>236</v>
      </c>
      <c r="C8" s="143" t="s">
        <v>237</v>
      </c>
      <c r="D8" s="46" t="s">
        <v>37</v>
      </c>
      <c r="E8" s="8" t="s">
        <v>79</v>
      </c>
      <c r="F8" s="9" t="s">
        <v>76</v>
      </c>
      <c r="G8" s="9" t="s">
        <v>81</v>
      </c>
      <c r="H8" s="9" t="s">
        <v>76</v>
      </c>
      <c r="I8" s="9" t="s">
        <v>79</v>
      </c>
      <c r="J8" s="9" t="s">
        <v>79</v>
      </c>
      <c r="K8" s="9" t="s">
        <v>79</v>
      </c>
      <c r="L8" s="9" t="s">
        <v>79</v>
      </c>
      <c r="M8" s="9" t="s">
        <v>86</v>
      </c>
      <c r="N8" s="9" t="s">
        <v>86</v>
      </c>
      <c r="O8" s="9" t="s">
        <v>86</v>
      </c>
      <c r="P8" s="9" t="s">
        <v>86</v>
      </c>
      <c r="Q8" s="9" t="s">
        <v>86</v>
      </c>
      <c r="R8" s="9" t="s">
        <v>88</v>
      </c>
      <c r="S8" s="9" t="s">
        <v>81</v>
      </c>
      <c r="T8" s="9" t="s">
        <v>81</v>
      </c>
      <c r="U8" s="9" t="s">
        <v>81</v>
      </c>
      <c r="V8" s="9" t="s">
        <v>81</v>
      </c>
      <c r="W8" s="9" t="s">
        <v>79</v>
      </c>
      <c r="X8" s="9" t="s">
        <v>79</v>
      </c>
      <c r="Y8" s="9" t="s">
        <v>76</v>
      </c>
      <c r="Z8" s="9" t="s">
        <v>79</v>
      </c>
      <c r="AA8" s="9" t="s">
        <v>86</v>
      </c>
      <c r="AB8" s="9" t="s">
        <v>86</v>
      </c>
      <c r="AC8" s="9" t="s">
        <v>81</v>
      </c>
      <c r="AD8" s="9" t="s">
        <v>79</v>
      </c>
      <c r="AE8" s="9" t="s">
        <v>94</v>
      </c>
      <c r="AF8" s="9" t="s">
        <v>94</v>
      </c>
      <c r="AG8" s="9" t="s">
        <v>94</v>
      </c>
      <c r="AH8" s="9" t="s">
        <v>94</v>
      </c>
      <c r="AI8" s="9" t="s">
        <v>94</v>
      </c>
      <c r="AJ8" s="9" t="s">
        <v>94</v>
      </c>
      <c r="AK8" s="9" t="s">
        <v>94</v>
      </c>
      <c r="AL8" s="9" t="s">
        <v>94</v>
      </c>
      <c r="AM8" s="9" t="s">
        <v>94</v>
      </c>
      <c r="AN8" s="9" t="s">
        <v>76</v>
      </c>
      <c r="AO8" s="9" t="s">
        <v>79</v>
      </c>
      <c r="AP8" s="9" t="s">
        <v>76</v>
      </c>
      <c r="AQ8" s="9" t="s">
        <v>79</v>
      </c>
      <c r="AR8" s="9" t="s">
        <v>81</v>
      </c>
      <c r="AS8" s="9" t="s">
        <v>81</v>
      </c>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row>
    <row r="9" spans="1:104" ht="212.25" customHeight="1" x14ac:dyDescent="0.2">
      <c r="A9" s="44" t="s">
        <v>238</v>
      </c>
      <c r="B9" s="46" t="s">
        <v>239</v>
      </c>
      <c r="C9" s="143" t="s">
        <v>240</v>
      </c>
      <c r="D9" s="46" t="s">
        <v>11</v>
      </c>
      <c r="E9" s="8" t="s">
        <v>241</v>
      </c>
      <c r="F9" s="158"/>
      <c r="G9" s="9" t="s">
        <v>242</v>
      </c>
      <c r="H9" s="158"/>
      <c r="I9" s="9" t="s">
        <v>243</v>
      </c>
      <c r="J9" s="9" t="s">
        <v>243</v>
      </c>
      <c r="K9" s="9" t="s">
        <v>243</v>
      </c>
      <c r="L9" s="9" t="s">
        <v>243</v>
      </c>
      <c r="M9" s="9" t="s">
        <v>244</v>
      </c>
      <c r="N9" s="9" t="s">
        <v>245</v>
      </c>
      <c r="O9" s="9" t="s">
        <v>245</v>
      </c>
      <c r="P9" s="9" t="s">
        <v>245</v>
      </c>
      <c r="Q9" s="9" t="s">
        <v>245</v>
      </c>
      <c r="R9" s="158"/>
      <c r="S9" s="9" t="s">
        <v>242</v>
      </c>
      <c r="T9" s="9" t="s">
        <v>242</v>
      </c>
      <c r="U9" s="9" t="s">
        <v>242</v>
      </c>
      <c r="V9" s="9" t="s">
        <v>242</v>
      </c>
      <c r="W9" s="9" t="s">
        <v>485</v>
      </c>
      <c r="X9" s="9" t="s">
        <v>246</v>
      </c>
      <c r="Y9" s="158"/>
      <c r="Z9" s="158"/>
      <c r="AA9" s="9" t="s">
        <v>244</v>
      </c>
      <c r="AB9" s="9" t="s">
        <v>247</v>
      </c>
      <c r="AC9" s="9" t="s">
        <v>242</v>
      </c>
      <c r="AD9" s="9" t="s">
        <v>248</v>
      </c>
      <c r="AE9" s="9" t="s">
        <v>249</v>
      </c>
      <c r="AF9" s="9" t="s">
        <v>249</v>
      </c>
      <c r="AG9" s="9" t="s">
        <v>249</v>
      </c>
      <c r="AH9" s="9" t="s">
        <v>249</v>
      </c>
      <c r="AI9" s="9" t="s">
        <v>250</v>
      </c>
      <c r="AJ9" s="9" t="s">
        <v>250</v>
      </c>
      <c r="AK9" s="9" t="s">
        <v>250</v>
      </c>
      <c r="AL9" s="9" t="s">
        <v>250</v>
      </c>
      <c r="AM9" s="9" t="s">
        <v>251</v>
      </c>
      <c r="AN9" s="158"/>
      <c r="AO9" s="9" t="s">
        <v>252</v>
      </c>
      <c r="AP9" s="158"/>
      <c r="AQ9" s="9" t="s">
        <v>252</v>
      </c>
      <c r="AR9" s="9" t="s">
        <v>242</v>
      </c>
      <c r="AS9" s="9" t="s">
        <v>242</v>
      </c>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row>
    <row r="10" spans="1:104" ht="57" x14ac:dyDescent="0.2">
      <c r="A10" s="44" t="s">
        <v>253</v>
      </c>
      <c r="B10" s="46" t="s">
        <v>254</v>
      </c>
      <c r="C10" s="55" t="s">
        <v>255</v>
      </c>
      <c r="D10" s="46" t="s">
        <v>22</v>
      </c>
      <c r="E10" s="8" t="s">
        <v>256</v>
      </c>
      <c r="F10" s="9" t="s">
        <v>256</v>
      </c>
      <c r="G10" s="9" t="s">
        <v>256</v>
      </c>
      <c r="H10" s="9" t="s">
        <v>257</v>
      </c>
      <c r="I10" s="9" t="s">
        <v>257</v>
      </c>
      <c r="J10" s="9" t="s">
        <v>257</v>
      </c>
      <c r="K10" s="9" t="s">
        <v>257</v>
      </c>
      <c r="L10" s="9" t="s">
        <v>257</v>
      </c>
      <c r="M10" s="9" t="s">
        <v>257</v>
      </c>
      <c r="N10" s="9" t="s">
        <v>257</v>
      </c>
      <c r="O10" s="9" t="s">
        <v>257</v>
      </c>
      <c r="P10" s="9" t="s">
        <v>257</v>
      </c>
      <c r="Q10" s="9" t="s">
        <v>257</v>
      </c>
      <c r="R10" s="9" t="s">
        <v>257</v>
      </c>
      <c r="S10" s="9" t="s">
        <v>257</v>
      </c>
      <c r="T10" s="9" t="s">
        <v>257</v>
      </c>
      <c r="U10" s="9" t="s">
        <v>257</v>
      </c>
      <c r="V10" s="9" t="s">
        <v>257</v>
      </c>
      <c r="W10" s="9" t="s">
        <v>258</v>
      </c>
      <c r="X10" s="9" t="s">
        <v>258</v>
      </c>
      <c r="Y10" s="9" t="s">
        <v>259</v>
      </c>
      <c r="Z10" s="9" t="s">
        <v>259</v>
      </c>
      <c r="AA10" s="9" t="s">
        <v>259</v>
      </c>
      <c r="AB10" s="9" t="s">
        <v>259</v>
      </c>
      <c r="AC10" s="9" t="s">
        <v>259</v>
      </c>
      <c r="AD10" s="9" t="s">
        <v>260</v>
      </c>
      <c r="AE10" s="9" t="s">
        <v>259</v>
      </c>
      <c r="AF10" s="9" t="s">
        <v>259</v>
      </c>
      <c r="AG10" s="9" t="s">
        <v>259</v>
      </c>
      <c r="AH10" s="9" t="s">
        <v>259</v>
      </c>
      <c r="AI10" s="9" t="s">
        <v>259</v>
      </c>
      <c r="AJ10" s="9" t="s">
        <v>259</v>
      </c>
      <c r="AK10" s="9" t="s">
        <v>259</v>
      </c>
      <c r="AL10" s="9" t="s">
        <v>259</v>
      </c>
      <c r="AM10" s="9" t="s">
        <v>259</v>
      </c>
      <c r="AN10" s="9" t="s">
        <v>259</v>
      </c>
      <c r="AO10" s="9" t="s">
        <v>259</v>
      </c>
      <c r="AP10" s="9" t="s">
        <v>259</v>
      </c>
      <c r="AQ10" s="9" t="s">
        <v>259</v>
      </c>
      <c r="AR10" s="9" t="s">
        <v>259</v>
      </c>
      <c r="AS10" s="9" t="s">
        <v>259</v>
      </c>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row>
    <row r="11" spans="1:104" ht="159" customHeight="1" x14ac:dyDescent="0.2">
      <c r="A11" s="44" t="s">
        <v>261</v>
      </c>
      <c r="B11" s="46" t="s">
        <v>262</v>
      </c>
      <c r="C11" s="55" t="s">
        <v>263</v>
      </c>
      <c r="D11" s="46" t="s">
        <v>11</v>
      </c>
      <c r="E11" s="10" t="s">
        <v>264</v>
      </c>
      <c r="F11" s="11" t="s">
        <v>265</v>
      </c>
      <c r="G11" s="9" t="s">
        <v>266</v>
      </c>
      <c r="H11" s="12" t="s">
        <v>267</v>
      </c>
      <c r="I11" s="9" t="s">
        <v>268</v>
      </c>
      <c r="J11" s="9" t="s">
        <v>269</v>
      </c>
      <c r="K11" s="9" t="s">
        <v>270</v>
      </c>
      <c r="L11" s="9" t="s">
        <v>271</v>
      </c>
      <c r="M11" s="9" t="s">
        <v>267</v>
      </c>
      <c r="N11" s="9" t="s">
        <v>272</v>
      </c>
      <c r="O11" s="9" t="s">
        <v>269</v>
      </c>
      <c r="P11" s="9" t="s">
        <v>273</v>
      </c>
      <c r="Q11" s="9" t="s">
        <v>274</v>
      </c>
      <c r="R11" s="9" t="s">
        <v>274</v>
      </c>
      <c r="S11" s="9" t="s">
        <v>272</v>
      </c>
      <c r="T11" s="9" t="s">
        <v>275</v>
      </c>
      <c r="U11" s="9" t="s">
        <v>270</v>
      </c>
      <c r="V11" s="9" t="s">
        <v>274</v>
      </c>
      <c r="W11" s="9" t="s">
        <v>276</v>
      </c>
      <c r="X11" s="9" t="s">
        <v>277</v>
      </c>
      <c r="Y11" s="9" t="s">
        <v>278</v>
      </c>
      <c r="Z11" s="9" t="s">
        <v>279</v>
      </c>
      <c r="AA11" s="9" t="s">
        <v>280</v>
      </c>
      <c r="AB11" s="9" t="s">
        <v>279</v>
      </c>
      <c r="AC11" s="9" t="s">
        <v>280</v>
      </c>
      <c r="AD11" s="9" t="s">
        <v>281</v>
      </c>
      <c r="AE11" s="9" t="s">
        <v>282</v>
      </c>
      <c r="AF11" s="9" t="s">
        <v>282</v>
      </c>
      <c r="AG11" s="9" t="s">
        <v>283</v>
      </c>
      <c r="AH11" s="9" t="s">
        <v>284</v>
      </c>
      <c r="AI11" s="9" t="s">
        <v>282</v>
      </c>
      <c r="AJ11" s="9" t="s">
        <v>282</v>
      </c>
      <c r="AK11" s="9" t="s">
        <v>283</v>
      </c>
      <c r="AL11" s="9" t="s">
        <v>284</v>
      </c>
      <c r="AM11" s="9" t="s">
        <v>285</v>
      </c>
      <c r="AN11" s="9" t="s">
        <v>286</v>
      </c>
      <c r="AO11" s="9" t="s">
        <v>286</v>
      </c>
      <c r="AP11" s="9" t="s">
        <v>287</v>
      </c>
      <c r="AQ11" s="9" t="s">
        <v>287</v>
      </c>
      <c r="AR11" s="9" t="s">
        <v>288</v>
      </c>
      <c r="AS11" s="9" t="s">
        <v>289</v>
      </c>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row>
    <row r="12" spans="1:104" ht="43.15" customHeight="1" x14ac:dyDescent="0.2">
      <c r="A12" s="109"/>
      <c r="B12" s="304" t="s">
        <v>290</v>
      </c>
      <c r="C12" s="305"/>
      <c r="D12" s="265" t="s">
        <v>119</v>
      </c>
      <c r="E12" s="266" t="s">
        <v>119</v>
      </c>
      <c r="F12" s="144" t="s">
        <v>119</v>
      </c>
      <c r="G12" s="144" t="s">
        <v>119</v>
      </c>
      <c r="H12" s="144" t="s">
        <v>119</v>
      </c>
      <c r="I12" s="144" t="s">
        <v>119</v>
      </c>
      <c r="J12" s="144" t="s">
        <v>119</v>
      </c>
      <c r="K12" s="144" t="s">
        <v>119</v>
      </c>
      <c r="L12" s="144" t="s">
        <v>119</v>
      </c>
      <c r="M12" s="144" t="s">
        <v>119</v>
      </c>
      <c r="N12" s="144" t="s">
        <v>119</v>
      </c>
      <c r="O12" s="144" t="s">
        <v>119</v>
      </c>
      <c r="P12" s="144" t="s">
        <v>119</v>
      </c>
      <c r="Q12" s="144" t="s">
        <v>119</v>
      </c>
      <c r="R12" s="144" t="s">
        <v>119</v>
      </c>
      <c r="S12" s="144" t="s">
        <v>119</v>
      </c>
      <c r="T12" s="144" t="s">
        <v>119</v>
      </c>
      <c r="U12" s="144" t="s">
        <v>119</v>
      </c>
      <c r="V12" s="144" t="s">
        <v>119</v>
      </c>
      <c r="W12" s="144" t="s">
        <v>119</v>
      </c>
      <c r="X12" s="144" t="s">
        <v>119</v>
      </c>
      <c r="Y12" s="144" t="s">
        <v>119</v>
      </c>
      <c r="Z12" s="144" t="s">
        <v>119</v>
      </c>
      <c r="AA12" s="144" t="s">
        <v>119</v>
      </c>
      <c r="AB12" s="144" t="s">
        <v>119</v>
      </c>
      <c r="AC12" s="144" t="s">
        <v>119</v>
      </c>
      <c r="AD12" s="144" t="s">
        <v>119</v>
      </c>
      <c r="AE12" s="144" t="s">
        <v>119</v>
      </c>
      <c r="AF12" s="144" t="s">
        <v>119</v>
      </c>
      <c r="AG12" s="144" t="s">
        <v>119</v>
      </c>
      <c r="AH12" s="144" t="s">
        <v>119</v>
      </c>
      <c r="AI12" s="144" t="s">
        <v>119</v>
      </c>
      <c r="AJ12" s="144" t="s">
        <v>119</v>
      </c>
      <c r="AK12" s="144" t="s">
        <v>119</v>
      </c>
      <c r="AL12" s="144" t="s">
        <v>119</v>
      </c>
      <c r="AM12" s="144" t="s">
        <v>119</v>
      </c>
      <c r="AN12" s="144" t="s">
        <v>119</v>
      </c>
      <c r="AO12" s="144" t="s">
        <v>119</v>
      </c>
      <c r="AP12" s="144" t="s">
        <v>119</v>
      </c>
      <c r="AQ12" s="144" t="s">
        <v>119</v>
      </c>
      <c r="AR12" s="144" t="s">
        <v>119</v>
      </c>
      <c r="AS12" s="144" t="s">
        <v>119</v>
      </c>
      <c r="AT12" s="144" t="s">
        <v>119</v>
      </c>
      <c r="AU12" s="144" t="s">
        <v>119</v>
      </c>
      <c r="AV12" s="144" t="s">
        <v>119</v>
      </c>
      <c r="AW12" s="144" t="s">
        <v>119</v>
      </c>
      <c r="AX12" s="144" t="s">
        <v>119</v>
      </c>
      <c r="AY12" s="144" t="s">
        <v>119</v>
      </c>
      <c r="AZ12" s="144" t="s">
        <v>119</v>
      </c>
      <c r="BA12" s="144" t="s">
        <v>119</v>
      </c>
      <c r="BB12" s="144" t="s">
        <v>119</v>
      </c>
      <c r="BC12" s="144" t="s">
        <v>119</v>
      </c>
      <c r="BD12" s="144" t="s">
        <v>119</v>
      </c>
      <c r="BE12" s="144" t="s">
        <v>119</v>
      </c>
      <c r="BF12" s="144" t="s">
        <v>119</v>
      </c>
      <c r="BG12" s="144" t="s">
        <v>119</v>
      </c>
      <c r="BH12" s="144" t="s">
        <v>119</v>
      </c>
      <c r="BI12" s="144" t="s">
        <v>119</v>
      </c>
      <c r="BJ12" s="144" t="s">
        <v>119</v>
      </c>
      <c r="BK12" s="144" t="s">
        <v>119</v>
      </c>
      <c r="BL12" s="144" t="s">
        <v>119</v>
      </c>
      <c r="BM12" s="144" t="s">
        <v>119</v>
      </c>
      <c r="BN12" s="144" t="s">
        <v>119</v>
      </c>
      <c r="BO12" s="144" t="s">
        <v>119</v>
      </c>
      <c r="BP12" s="144" t="s">
        <v>119</v>
      </c>
      <c r="BQ12" s="144" t="s">
        <v>119</v>
      </c>
      <c r="BR12" s="144" t="s">
        <v>119</v>
      </c>
      <c r="BS12" s="144" t="s">
        <v>119</v>
      </c>
      <c r="BT12" s="144" t="s">
        <v>119</v>
      </c>
      <c r="BU12" s="144" t="s">
        <v>119</v>
      </c>
      <c r="BV12" s="144" t="s">
        <v>119</v>
      </c>
      <c r="BW12" s="144" t="s">
        <v>119</v>
      </c>
      <c r="BX12" s="144" t="s">
        <v>119</v>
      </c>
      <c r="BY12" s="144" t="s">
        <v>119</v>
      </c>
      <c r="BZ12" s="144" t="s">
        <v>119</v>
      </c>
      <c r="CA12" s="144" t="s">
        <v>119</v>
      </c>
      <c r="CB12" s="144" t="s">
        <v>119</v>
      </c>
      <c r="CC12" s="144" t="s">
        <v>119</v>
      </c>
      <c r="CD12" s="144" t="s">
        <v>119</v>
      </c>
      <c r="CE12" s="144" t="s">
        <v>119</v>
      </c>
      <c r="CF12" s="144" t="s">
        <v>119</v>
      </c>
      <c r="CG12" s="144" t="s">
        <v>119</v>
      </c>
      <c r="CH12" s="144" t="s">
        <v>119</v>
      </c>
      <c r="CI12" s="144" t="s">
        <v>119</v>
      </c>
      <c r="CJ12" s="144" t="s">
        <v>119</v>
      </c>
      <c r="CK12" s="144" t="s">
        <v>119</v>
      </c>
      <c r="CL12" s="144" t="s">
        <v>119</v>
      </c>
      <c r="CM12" s="144" t="s">
        <v>119</v>
      </c>
      <c r="CN12" s="144" t="s">
        <v>119</v>
      </c>
      <c r="CO12" s="144" t="s">
        <v>119</v>
      </c>
      <c r="CP12" s="144" t="s">
        <v>119</v>
      </c>
      <c r="CQ12" s="144" t="s">
        <v>119</v>
      </c>
      <c r="CR12" s="144" t="s">
        <v>119</v>
      </c>
      <c r="CS12" s="144" t="s">
        <v>119</v>
      </c>
      <c r="CT12" s="144" t="s">
        <v>119</v>
      </c>
      <c r="CU12" s="144" t="s">
        <v>119</v>
      </c>
      <c r="CV12" s="144" t="s">
        <v>119</v>
      </c>
      <c r="CW12" s="144" t="s">
        <v>119</v>
      </c>
      <c r="CX12" s="144" t="s">
        <v>119</v>
      </c>
      <c r="CY12" s="144" t="s">
        <v>119</v>
      </c>
      <c r="CZ12" s="144" t="s">
        <v>119</v>
      </c>
    </row>
    <row r="13" spans="1:104" ht="30.6" customHeight="1" x14ac:dyDescent="0.2">
      <c r="A13" s="109"/>
      <c r="B13" s="287" t="s">
        <v>291</v>
      </c>
      <c r="C13" s="288"/>
      <c r="D13" s="159"/>
      <c r="E13" s="160"/>
      <c r="F13" s="161"/>
      <c r="G13" s="161"/>
      <c r="H13" s="161"/>
      <c r="I13" s="161"/>
      <c r="J13" s="161"/>
      <c r="K13" s="161"/>
      <c r="L13" s="161"/>
      <c r="M13" s="161"/>
      <c r="N13" s="161"/>
      <c r="O13" s="161"/>
      <c r="P13" s="161"/>
      <c r="Q13" s="161"/>
      <c r="R13" s="161"/>
      <c r="S13" s="161"/>
      <c r="T13" s="161"/>
      <c r="U13" s="161"/>
      <c r="V13" s="161"/>
      <c r="W13" s="161"/>
      <c r="X13" s="161"/>
      <c r="Y13" s="161"/>
      <c r="Z13" s="161"/>
      <c r="AA13" s="161"/>
      <c r="AB13" s="161"/>
      <c r="AC13" s="161"/>
      <c r="AD13" s="161"/>
      <c r="AE13" s="161"/>
      <c r="AF13" s="161"/>
      <c r="AG13" s="161"/>
      <c r="AH13" s="161"/>
      <c r="AI13" s="161"/>
      <c r="AJ13" s="161"/>
      <c r="AK13" s="161"/>
      <c r="AL13" s="161"/>
      <c r="AM13" s="161"/>
      <c r="AN13" s="161"/>
      <c r="AO13" s="161"/>
      <c r="AP13" s="161"/>
      <c r="AQ13" s="161"/>
      <c r="AR13" s="161"/>
      <c r="AS13" s="161"/>
      <c r="AT13" s="145"/>
      <c r="AU13" s="145"/>
      <c r="AV13" s="145"/>
      <c r="AW13" s="145"/>
      <c r="AX13" s="145"/>
      <c r="AY13" s="145"/>
      <c r="AZ13" s="145"/>
      <c r="BA13" s="145"/>
      <c r="BB13" s="145"/>
      <c r="BC13" s="145"/>
      <c r="BD13" s="145"/>
      <c r="BE13" s="145"/>
      <c r="BF13" s="145"/>
      <c r="BG13" s="145"/>
      <c r="BH13" s="145"/>
      <c r="BI13" s="145"/>
      <c r="BJ13" s="145"/>
      <c r="BK13" s="145"/>
      <c r="BL13" s="145"/>
      <c r="BM13" s="145"/>
      <c r="BN13" s="145"/>
      <c r="BO13" s="145"/>
      <c r="BP13" s="145"/>
      <c r="BQ13" s="145"/>
      <c r="BR13" s="145"/>
      <c r="BS13" s="145"/>
      <c r="BT13" s="145"/>
      <c r="BU13" s="145"/>
      <c r="BV13" s="145"/>
      <c r="BW13" s="145"/>
      <c r="BX13" s="145"/>
      <c r="BY13" s="145"/>
      <c r="BZ13" s="145"/>
      <c r="CA13" s="145"/>
      <c r="CB13" s="145"/>
      <c r="CC13" s="145"/>
      <c r="CD13" s="145"/>
      <c r="CE13" s="145"/>
      <c r="CF13" s="145"/>
      <c r="CG13" s="145"/>
      <c r="CH13" s="145"/>
      <c r="CI13" s="145"/>
      <c r="CJ13" s="145"/>
      <c r="CK13" s="145"/>
      <c r="CL13" s="145"/>
      <c r="CM13" s="145"/>
      <c r="CN13" s="145"/>
      <c r="CO13" s="145"/>
      <c r="CP13" s="145"/>
      <c r="CQ13" s="145"/>
      <c r="CR13" s="145"/>
      <c r="CS13" s="145"/>
      <c r="CT13" s="145"/>
      <c r="CU13" s="145"/>
      <c r="CV13" s="145"/>
      <c r="CW13" s="145"/>
      <c r="CX13" s="145"/>
      <c r="CY13" s="145"/>
      <c r="CZ13" s="145"/>
    </row>
    <row r="14" spans="1:104" s="146" customFormat="1" ht="71.25" x14ac:dyDescent="0.2">
      <c r="A14" s="44" t="s">
        <v>292</v>
      </c>
      <c r="B14" s="76" t="s">
        <v>293</v>
      </c>
      <c r="C14" s="76" t="s">
        <v>294</v>
      </c>
      <c r="D14" s="46" t="s">
        <v>295</v>
      </c>
      <c r="E14" s="13" t="s">
        <v>504</v>
      </c>
      <c r="F14" s="13" t="s">
        <v>504</v>
      </c>
      <c r="G14" s="13" t="s">
        <v>504</v>
      </c>
      <c r="H14" s="14" t="s">
        <v>505</v>
      </c>
      <c r="I14" s="14" t="s">
        <v>505</v>
      </c>
      <c r="J14" s="14" t="s">
        <v>505</v>
      </c>
      <c r="K14" s="14" t="s">
        <v>505</v>
      </c>
      <c r="L14" s="14" t="s">
        <v>505</v>
      </c>
      <c r="M14" s="14" t="s">
        <v>505</v>
      </c>
      <c r="N14" s="14" t="s">
        <v>505</v>
      </c>
      <c r="O14" s="14" t="s">
        <v>505</v>
      </c>
      <c r="P14" s="14" t="s">
        <v>505</v>
      </c>
      <c r="Q14" s="14" t="s">
        <v>505</v>
      </c>
      <c r="R14" s="14" t="s">
        <v>505</v>
      </c>
      <c r="S14" s="14" t="s">
        <v>505</v>
      </c>
      <c r="T14" s="14" t="s">
        <v>505</v>
      </c>
      <c r="U14" s="14" t="s">
        <v>505</v>
      </c>
      <c r="V14" s="14" t="s">
        <v>505</v>
      </c>
      <c r="W14" s="14" t="s">
        <v>128</v>
      </c>
      <c r="X14" s="14" t="s">
        <v>128</v>
      </c>
      <c r="Y14" s="14" t="s">
        <v>122</v>
      </c>
      <c r="Z14" s="14" t="s">
        <v>122</v>
      </c>
      <c r="AA14" s="14" t="s">
        <v>122</v>
      </c>
      <c r="AB14" s="14" t="s">
        <v>122</v>
      </c>
      <c r="AC14" s="14" t="s">
        <v>122</v>
      </c>
      <c r="AD14" s="14" t="s">
        <v>122</v>
      </c>
      <c r="AE14" s="14" t="s">
        <v>122</v>
      </c>
      <c r="AF14" s="14" t="s">
        <v>122</v>
      </c>
      <c r="AG14" s="14" t="s">
        <v>122</v>
      </c>
      <c r="AH14" s="14" t="s">
        <v>122</v>
      </c>
      <c r="AI14" s="14" t="s">
        <v>122</v>
      </c>
      <c r="AJ14" s="14" t="s">
        <v>122</v>
      </c>
      <c r="AK14" s="14" t="s">
        <v>122</v>
      </c>
      <c r="AL14" s="14" t="s">
        <v>122</v>
      </c>
      <c r="AM14" s="14" t="s">
        <v>122</v>
      </c>
      <c r="AN14" s="14" t="s">
        <v>122</v>
      </c>
      <c r="AO14" s="14" t="s">
        <v>122</v>
      </c>
      <c r="AP14" s="14" t="s">
        <v>122</v>
      </c>
      <c r="AQ14" s="14" t="s">
        <v>122</v>
      </c>
      <c r="AR14" s="14" t="s">
        <v>122</v>
      </c>
      <c r="AS14" s="14" t="s">
        <v>122</v>
      </c>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row>
    <row r="15" spans="1:104" ht="57" x14ac:dyDescent="0.2">
      <c r="A15" s="44" t="s">
        <v>298</v>
      </c>
      <c r="B15" s="76" t="s">
        <v>299</v>
      </c>
      <c r="C15" s="147" t="s">
        <v>300</v>
      </c>
      <c r="D15" s="46" t="s">
        <v>22</v>
      </c>
      <c r="E15" s="8" t="s">
        <v>301</v>
      </c>
      <c r="F15" s="9" t="s">
        <v>301</v>
      </c>
      <c r="G15" s="9" t="s">
        <v>301</v>
      </c>
      <c r="H15" s="9" t="s">
        <v>301</v>
      </c>
      <c r="I15" s="9" t="s">
        <v>301</v>
      </c>
      <c r="J15" s="9" t="s">
        <v>301</v>
      </c>
      <c r="K15" s="9" t="s">
        <v>301</v>
      </c>
      <c r="L15" s="9" t="s">
        <v>301</v>
      </c>
      <c r="M15" s="9" t="s">
        <v>301</v>
      </c>
      <c r="N15" s="9" t="s">
        <v>301</v>
      </c>
      <c r="O15" s="9" t="s">
        <v>301</v>
      </c>
      <c r="P15" s="9" t="s">
        <v>301</v>
      </c>
      <c r="Q15" s="9" t="s">
        <v>301</v>
      </c>
      <c r="R15" s="9" t="s">
        <v>301</v>
      </c>
      <c r="S15" s="9" t="s">
        <v>301</v>
      </c>
      <c r="T15" s="9" t="s">
        <v>301</v>
      </c>
      <c r="U15" s="9" t="s">
        <v>301</v>
      </c>
      <c r="V15" s="9" t="s">
        <v>301</v>
      </c>
      <c r="W15" s="9" t="s">
        <v>302</v>
      </c>
      <c r="X15" s="9" t="s">
        <v>302</v>
      </c>
      <c r="Y15" s="9" t="s">
        <v>301</v>
      </c>
      <c r="Z15" s="9" t="s">
        <v>303</v>
      </c>
      <c r="AA15" s="9" t="s">
        <v>303</v>
      </c>
      <c r="AB15" s="9" t="s">
        <v>303</v>
      </c>
      <c r="AC15" s="9" t="s">
        <v>302</v>
      </c>
      <c r="AD15" s="9" t="s">
        <v>304</v>
      </c>
      <c r="AE15" s="9" t="s">
        <v>302</v>
      </c>
      <c r="AF15" s="9" t="s">
        <v>302</v>
      </c>
      <c r="AG15" s="9" t="s">
        <v>302</v>
      </c>
      <c r="AH15" s="9" t="s">
        <v>302</v>
      </c>
      <c r="AI15" s="9" t="s">
        <v>302</v>
      </c>
      <c r="AJ15" s="9" t="s">
        <v>302</v>
      </c>
      <c r="AK15" s="9" t="s">
        <v>302</v>
      </c>
      <c r="AL15" s="9" t="s">
        <v>302</v>
      </c>
      <c r="AM15" s="9" t="s">
        <v>302</v>
      </c>
      <c r="AN15" s="9" t="s">
        <v>302</v>
      </c>
      <c r="AO15" s="9" t="s">
        <v>302</v>
      </c>
      <c r="AP15" s="9" t="s">
        <v>302</v>
      </c>
      <c r="AQ15" s="9" t="s">
        <v>302</v>
      </c>
      <c r="AR15" s="9" t="s">
        <v>302</v>
      </c>
      <c r="AS15" s="9" t="s">
        <v>302</v>
      </c>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row>
    <row r="16" spans="1:104" ht="85.5" x14ac:dyDescent="0.2">
      <c r="A16" s="44" t="s">
        <v>305</v>
      </c>
      <c r="B16" s="46" t="s">
        <v>306</v>
      </c>
      <c r="C16" s="55" t="s">
        <v>307</v>
      </c>
      <c r="D16" s="46" t="s">
        <v>22</v>
      </c>
      <c r="E16" s="8" t="s">
        <v>308</v>
      </c>
      <c r="F16" s="9" t="s">
        <v>308</v>
      </c>
      <c r="G16" s="9" t="s">
        <v>308</v>
      </c>
      <c r="H16" s="9" t="s">
        <v>308</v>
      </c>
      <c r="I16" s="9" t="s">
        <v>309</v>
      </c>
      <c r="J16" s="9" t="s">
        <v>310</v>
      </c>
      <c r="K16" s="9" t="s">
        <v>311</v>
      </c>
      <c r="L16" s="9" t="s">
        <v>312</v>
      </c>
      <c r="M16" s="9" t="s">
        <v>308</v>
      </c>
      <c r="N16" s="9" t="s">
        <v>309</v>
      </c>
      <c r="O16" s="9" t="s">
        <v>310</v>
      </c>
      <c r="P16" s="9" t="s">
        <v>311</v>
      </c>
      <c r="Q16" s="9" t="s">
        <v>312</v>
      </c>
      <c r="R16" s="9" t="s">
        <v>308</v>
      </c>
      <c r="S16" s="9" t="s">
        <v>309</v>
      </c>
      <c r="T16" s="9" t="s">
        <v>310</v>
      </c>
      <c r="U16" s="9" t="s">
        <v>311</v>
      </c>
      <c r="V16" s="9" t="s">
        <v>312</v>
      </c>
      <c r="W16" s="9" t="s">
        <v>308</v>
      </c>
      <c r="X16" s="9" t="s">
        <v>308</v>
      </c>
      <c r="Y16" s="9" t="s">
        <v>308</v>
      </c>
      <c r="Z16" s="9" t="s">
        <v>308</v>
      </c>
      <c r="AA16" s="9" t="s">
        <v>308</v>
      </c>
      <c r="AB16" s="9" t="s">
        <v>308</v>
      </c>
      <c r="AC16" s="9" t="s">
        <v>308</v>
      </c>
      <c r="AD16" s="9" t="s">
        <v>308</v>
      </c>
      <c r="AE16" s="9" t="s">
        <v>309</v>
      </c>
      <c r="AF16" s="9" t="s">
        <v>310</v>
      </c>
      <c r="AG16" s="9" t="s">
        <v>311</v>
      </c>
      <c r="AH16" s="9" t="s">
        <v>312</v>
      </c>
      <c r="AI16" s="9" t="s">
        <v>309</v>
      </c>
      <c r="AJ16" s="9" t="s">
        <v>310</v>
      </c>
      <c r="AK16" s="9" t="s">
        <v>311</v>
      </c>
      <c r="AL16" s="9" t="s">
        <v>312</v>
      </c>
      <c r="AM16" s="9" t="s">
        <v>308</v>
      </c>
      <c r="AN16" s="9" t="s">
        <v>308</v>
      </c>
      <c r="AO16" s="9" t="s">
        <v>308</v>
      </c>
      <c r="AP16" s="9" t="s">
        <v>308</v>
      </c>
      <c r="AQ16" s="9" t="s">
        <v>308</v>
      </c>
      <c r="AR16" s="9" t="s">
        <v>308</v>
      </c>
      <c r="AS16" s="9" t="s">
        <v>308</v>
      </c>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row>
    <row r="17" spans="1:12" s="150" customFormat="1" hidden="1" x14ac:dyDescent="0.2">
      <c r="A17" s="148"/>
      <c r="B17" s="149"/>
      <c r="C17" s="149"/>
      <c r="D17" s="149"/>
    </row>
    <row r="18" spans="1:12" hidden="1" x14ac:dyDescent="0.2">
      <c r="A18" s="151"/>
      <c r="C18" s="35"/>
      <c r="D18" s="35"/>
      <c r="E18" s="35"/>
      <c r="F18" s="35"/>
      <c r="G18" s="35"/>
      <c r="H18" s="35"/>
      <c r="I18" s="35"/>
      <c r="J18" s="35"/>
      <c r="K18" s="35"/>
      <c r="L18" s="35"/>
    </row>
    <row r="19" spans="1:12" ht="14.25" hidden="1" customHeight="1" x14ac:dyDescent="0.2"/>
    <row r="20" spans="1:12" ht="14.25" hidden="1" customHeight="1" x14ac:dyDescent="0.2"/>
    <row r="21" spans="1:12" ht="14.25" hidden="1" customHeight="1" x14ac:dyDescent="0.2"/>
    <row r="22" spans="1:12" ht="14.25" hidden="1" customHeight="1" x14ac:dyDescent="0.2"/>
    <row r="23" spans="1:12" ht="14.25" hidden="1" customHeight="1" x14ac:dyDescent="0.2"/>
    <row r="24" spans="1:12" ht="14.25" hidden="1" customHeight="1" x14ac:dyDescent="0.2"/>
    <row r="25" spans="1:12" ht="14.25" hidden="1" customHeight="1" x14ac:dyDescent="0.2"/>
    <row r="26" spans="1:12" ht="14.25" hidden="1" customHeight="1" x14ac:dyDescent="0.2"/>
    <row r="27" spans="1:12" ht="14.25" hidden="1" customHeight="1" x14ac:dyDescent="0.2"/>
    <row r="28" spans="1:12" ht="14.25" hidden="1" customHeight="1" x14ac:dyDescent="0.2"/>
    <row r="29" spans="1:12" ht="14.25" hidden="1" customHeight="1" x14ac:dyDescent="0.2"/>
    <row r="30" spans="1:12" ht="14.25" hidden="1" customHeight="1" x14ac:dyDescent="0.2"/>
    <row r="31" spans="1:12" ht="14.25" hidden="1" customHeight="1" x14ac:dyDescent="0.2"/>
    <row r="32" spans="1:12" ht="14.25" hidden="1" customHeight="1" x14ac:dyDescent="0.2"/>
    <row r="33" ht="14.25" hidden="1" customHeight="1" x14ac:dyDescent="0.2"/>
    <row r="34" ht="14.25" hidden="1" customHeight="1" x14ac:dyDescent="0.2"/>
    <row r="35" ht="14.25" hidden="1" customHeight="1" x14ac:dyDescent="0.2"/>
    <row r="36" ht="14.25" hidden="1" customHeight="1" x14ac:dyDescent="0.2"/>
    <row r="37" ht="14.25" hidden="1" customHeight="1" x14ac:dyDescent="0.2"/>
    <row r="38" ht="14.25" hidden="1" customHeight="1" x14ac:dyDescent="0.2"/>
    <row r="39" ht="14.25" hidden="1" customHeight="1" x14ac:dyDescent="0.2"/>
    <row r="40" ht="14.25" hidden="1" customHeight="1" x14ac:dyDescent="0.2"/>
    <row r="41" ht="14.25" hidden="1" customHeight="1" x14ac:dyDescent="0.2"/>
    <row r="42" ht="14.25" hidden="1" customHeight="1" x14ac:dyDescent="0.2"/>
    <row r="43" ht="14.25" hidden="1" customHeight="1" x14ac:dyDescent="0.2"/>
    <row r="44" ht="14.25" hidden="1" customHeight="1" x14ac:dyDescent="0.2"/>
    <row r="45" ht="14.25" hidden="1" customHeight="1" x14ac:dyDescent="0.2"/>
    <row r="46" ht="14.25" hidden="1" customHeight="1" x14ac:dyDescent="0.2"/>
    <row r="47" ht="14.25" hidden="1" customHeight="1" x14ac:dyDescent="0.2"/>
    <row r="48" ht="14.25" hidden="1" customHeight="1" x14ac:dyDescent="0.2"/>
    <row r="49" ht="14.25" hidden="1" customHeight="1" x14ac:dyDescent="0.2"/>
    <row r="50" ht="14.25" hidden="1" customHeight="1" x14ac:dyDescent="0.2"/>
    <row r="51" ht="14.25" hidden="1" customHeight="1" x14ac:dyDescent="0.2"/>
    <row r="52" ht="14.25" hidden="1" customHeight="1" x14ac:dyDescent="0.2"/>
    <row r="53" ht="14.25" hidden="1" customHeight="1" x14ac:dyDescent="0.2"/>
    <row r="54" ht="14.25" hidden="1" customHeight="1" x14ac:dyDescent="0.2"/>
    <row r="55" ht="14.25" hidden="1" customHeight="1" x14ac:dyDescent="0.2"/>
    <row r="56" ht="14.25" hidden="1" customHeight="1" x14ac:dyDescent="0.2"/>
    <row r="57" ht="14.25" hidden="1" customHeight="1" x14ac:dyDescent="0.2"/>
    <row r="58" ht="14.25" hidden="1" customHeight="1" x14ac:dyDescent="0.2"/>
    <row r="59" ht="14.25" hidden="1" customHeight="1" x14ac:dyDescent="0.2"/>
    <row r="60" ht="14.25" hidden="1" customHeight="1" x14ac:dyDescent="0.2"/>
    <row r="61" ht="14.25" hidden="1" customHeight="1" x14ac:dyDescent="0.2"/>
    <row r="62" ht="14.25" hidden="1" customHeight="1" x14ac:dyDescent="0.2"/>
    <row r="63" ht="14.25" hidden="1" customHeight="1" x14ac:dyDescent="0.2"/>
    <row r="64" ht="14.25" hidden="1" customHeight="1" x14ac:dyDescent="0.2"/>
    <row r="65" ht="14.25" hidden="1" customHeight="1" x14ac:dyDescent="0.2"/>
    <row r="66" ht="14.25" hidden="1" customHeight="1" x14ac:dyDescent="0.2"/>
    <row r="67" ht="14.25" hidden="1" customHeight="1" x14ac:dyDescent="0.2"/>
    <row r="68" ht="14.25" hidden="1" customHeight="1" x14ac:dyDescent="0.2"/>
    <row r="69" ht="14.25" hidden="1" customHeight="1" x14ac:dyDescent="0.2"/>
    <row r="70" ht="14.25" hidden="1" customHeight="1" x14ac:dyDescent="0.2"/>
    <row r="71" ht="14.25" hidden="1" customHeight="1" x14ac:dyDescent="0.2"/>
    <row r="72" ht="14.25" hidden="1" customHeight="1" x14ac:dyDescent="0.2"/>
    <row r="73" ht="14.25" hidden="1" customHeight="1" x14ac:dyDescent="0.2"/>
    <row r="74" ht="14.25" hidden="1" customHeight="1" x14ac:dyDescent="0.2"/>
    <row r="75" ht="14.25" hidden="1" customHeight="1" x14ac:dyDescent="0.2"/>
    <row r="76" ht="14.25" hidden="1" customHeight="1" x14ac:dyDescent="0.2"/>
    <row r="77" ht="14.25" hidden="1" customHeight="1" x14ac:dyDescent="0.2"/>
    <row r="78" ht="14.25" hidden="1" customHeight="1" x14ac:dyDescent="0.2"/>
    <row r="79" ht="14.25" hidden="1" customHeight="1" x14ac:dyDescent="0.2"/>
    <row r="80"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sheetData>
  <sheetProtection sheet="1" objects="1" scenarios="1" selectLockedCells="1"/>
  <mergeCells count="5">
    <mergeCell ref="A3:B3"/>
    <mergeCell ref="A4:B4"/>
    <mergeCell ref="A6:C6"/>
    <mergeCell ref="B12:C12"/>
    <mergeCell ref="B13:C13"/>
  </mergeCells>
  <dataValidations count="2">
    <dataValidation allowBlank="1" showInputMessage="1" sqref="A17:XFD17" xr:uid="{2C18763A-E803-4A19-8951-163996374D0B}"/>
    <dataValidation allowBlank="1" showInputMessage="1" prompt="To enter free text, select cell and type - do not click into cell" sqref="E13:CZ13 G11 I11:CZ11" xr:uid="{DF98E55D-270A-4330-8589-2FBEA2241E57}"/>
  </dataValidations>
  <hyperlinks>
    <hyperlink ref="B13" location="SectionE_AnalysisMethods" display="Return to the Analysis Methods section in the &quot;State and program information&quot; tab to change whether a method is used." xr:uid="{12742EAA-35E7-4FB5-9920-70709823586D}"/>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DB422-0E73-420B-914A-8AB5AB051532}">
  <sheetPr>
    <tabColor theme="2"/>
  </sheetPr>
  <dimension ref="A1:DA109"/>
  <sheetViews>
    <sheetView zoomScale="70" zoomScaleNormal="70" workbookViewId="0"/>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05" width="0" style="109" hidden="1" customWidth="1"/>
    <col min="106" max="16384" width="7.21875" style="109" hidden="1"/>
  </cols>
  <sheetData>
    <row r="1" spans="1:104" ht="15" x14ac:dyDescent="0.2">
      <c r="A1" s="28"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30" x14ac:dyDescent="0.25">
      <c r="A5" s="66" t="s">
        <v>4</v>
      </c>
      <c r="B5" s="67" t="s">
        <v>5</v>
      </c>
      <c r="C5" s="67" t="s">
        <v>6</v>
      </c>
      <c r="D5" s="218" t="s">
        <v>501</v>
      </c>
      <c r="E5" s="164" t="s">
        <v>533</v>
      </c>
    </row>
    <row r="6" spans="1:104" ht="57" x14ac:dyDescent="0.2">
      <c r="A6" s="44" t="s">
        <v>316</v>
      </c>
      <c r="B6" s="165" t="s">
        <v>317</v>
      </c>
      <c r="C6" s="46" t="s">
        <v>318</v>
      </c>
      <c r="D6" s="8" t="s">
        <v>420</v>
      </c>
      <c r="E6" s="248" t="s">
        <v>543</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#1:"&amp;CHAR(10)&amp;CHAR(10)&amp;IF('[2]II_Program-level standards'!E7="","",'[2]II_Program-level standards'!E7&amp;"; "&amp;CHAR(10)&amp;'[2]II_Program-level standards'!E9&amp;"; "&amp;CHAR(10)&amp;'[2]II_Program-level standards'!E14&amp;"; "&amp;CHAR(10)&amp;'[2]II_Program-level standards'!E15)</f>
        <v>Standard #1:
Specialist; 
Provider to enrollee ratios; 
Adult and Pediatric; 
Statewide</v>
      </c>
      <c r="F12" s="169" t="str">
        <f>"Standard #2:"&amp;CHAR(10)&amp;CHAR(10)&amp;IF('[2]II_Program-level standards'!F7="","",'[2]II_Program-level standards'!F7&amp;"; "&amp;CHAR(10)&amp;'[2]II_Program-level standards'!F9&amp;"; "&amp;CHAR(10)&amp;'[2]II_Program-level standards'!F14&amp;"; "&amp;CHAR(10)&amp;'[2]II_Program-level standards'!F15)</f>
        <v>Standard #2:
Primary care; 
Provider to enrollee ratios; 
Adult and Pediatric; 
Statewide</v>
      </c>
      <c r="G12" s="169" t="str">
        <f>"Standard #3:"&amp;CHAR(10)&amp;CHAR(10)&amp;IF('[2]II_Program-level standards'!G7="","",'[2]II_Program-level standards'!G7&amp;"; "&amp;CHAR(10)&amp;'[2]II_Program-level standards'!G9&amp;"; "&amp;CHAR(10)&amp;'[2]II_Program-level standards'!G14&amp;"; "&amp;CHAR(10)&amp;'[2]II_Program-level standards'!G15)</f>
        <v>Standard #3:
Mental health; 
Provider to enrollee ratios; 
Adult and Pediatric; 
Statewide</v>
      </c>
      <c r="H12" s="169" t="str">
        <f>"Standard #4:"&amp;CHAR(10)&amp;CHAR(10)&amp;IF('[2]II_Program-level standards'!H7="","",'[2]II_Program-level standards'!H7&amp;"; "&amp;CHAR(10)&amp;'[2]II_Program-level standards'!H9&amp;"; "&amp;CHAR(10)&amp;'[2]II_Program-level standards'!H14&amp;"; "&amp;CHAR(10)&amp;'[2]II_Program-level standards'!H15)</f>
        <v>Standard #4:
Primary care; 
Maximum time or distance (e.g. 1 provider within 30 min or 30 miles); 
Adult and Pediatric; 
Statewide</v>
      </c>
      <c r="I12" s="169" t="str">
        <f>"Standard #5:"&amp;CHAR(10)&amp;CHAR(10)&amp;IF('[2]II_Program-level standards'!I7="","",'[2]II_Program-level standards'!I7&amp;"; "&amp;CHAR(10)&amp;'[2]II_Program-level standards'!I9&amp;"; "&amp;CHAR(10)&amp;'[2]II_Program-level standards'!I14&amp;"; "&amp;CHAR(10)&amp;'[2]II_Program-level standards'!I15)</f>
        <v>Standard #5:
Specialist; 
Maximum time or distance (e.g. 1 provider within 30 min or 30 miles); 
Adult and Pediatric; 
Rural</v>
      </c>
      <c r="J12" s="169" t="str">
        <f>"Standard #6:"&amp;CHAR(10)&amp;CHAR(10)&amp;IF('[2]II_Program-level standards'!J7="","",'[2]II_Program-level standards'!J7&amp;"; "&amp;CHAR(10)&amp;'[2]II_Program-level standards'!J9&amp;"; "&amp;CHAR(10)&amp;'[2]II_Program-level standards'!J14&amp;"; "&amp;CHAR(10)&amp;'[2]II_Program-level standards'!J15)</f>
        <v>Standard #6:
Specialist; 
Maximum time or distance (e.g. 1 provider within 30 min or 30 miles); 
Adult and Pediatric; 
Small counties</v>
      </c>
      <c r="K12" s="169" t="str">
        <f>"Standard #7:"&amp;CHAR(10)&amp;CHAR(10)&amp;IF('[2]II_Program-level standards'!K7="","",'[2]II_Program-level standards'!K7&amp;"; "&amp;CHAR(10)&amp;'[2]II_Program-level standards'!K9&amp;"; "&amp;CHAR(10)&amp;'[2]II_Program-level standards'!K14&amp;"; "&amp;CHAR(10)&amp;'[2]II_Program-level standards'!K15)</f>
        <v>Standard #7:
Specialist; 
Maximum time or distance (e.g. 1 provider within 30 min or 30 miles); 
Adult and Pediatric; 
Medium counties</v>
      </c>
      <c r="L12" s="169" t="str">
        <f>"Standard #8:"&amp;CHAR(10)&amp;CHAR(10)&amp;IF('[2]II_Program-level standards'!L7="","",'[2]II_Program-level standards'!L7&amp;"; "&amp;CHAR(10)&amp;'[2]II_Program-level standards'!L9&amp;"; "&amp;CHAR(10)&amp;'[2]II_Program-level standards'!L14&amp;"; "&amp;CHAR(10)&amp;'[2]II_Program-level standards'!L15)</f>
        <v>Standard #8:
Specialist; 
Maximum time or distance (e.g. 1 provider within 30 min or 30 miles); 
Adult and Pediatric; 
Dense counties</v>
      </c>
      <c r="M12" s="169" t="str">
        <f>"Standard #9:"&amp;CHAR(10)&amp;CHAR(10)&amp;IF('[2]II_Program-level standards'!M7="","",'[2]II_Program-level standards'!M7&amp;"; "&amp;CHAR(10)&amp;'[2]II_Program-level standards'!M9&amp;"; "&amp;CHAR(10)&amp;'[2]II_Program-level standards'!M14&amp;"; "&amp;CHAR(10)&amp;'[2]II_Program-level standards'!M15)</f>
        <v>Standard #9:
OB/GYN; 
Maximum time or distance (e.g. 1 provider within 30 min or 30 miles); 
Adult and Pediatric; 
Statewide</v>
      </c>
      <c r="N12" s="169" t="str">
        <f>"Standard #10:"&amp;CHAR(10)&amp;CHAR(10)&amp;IF('[2]II_Program-level standards'!N7="","",'[2]II_Program-level standards'!N7&amp;"; "&amp;CHAR(10)&amp;'[2]II_Program-level standards'!N9&amp;"; "&amp;CHAR(10)&amp;'[2]II_Program-level standards'!N14&amp;"; "&amp;CHAR(10)&amp;'[2]II_Program-level standards'!N15)</f>
        <v>Standard #10:
OB/GYN; 
Maximum time or distance (e.g. 1 provider within 30 min or 30 miles); 
Adult and Pediatric; 
Rural</v>
      </c>
      <c r="O12" s="169" t="str">
        <f>"Standard #11:"&amp;CHAR(10)&amp;CHAR(10)&amp;IF('[2]II_Program-level standards'!O7="","",'[2]II_Program-level standards'!O7&amp;"; "&amp;CHAR(10)&amp;'[2]II_Program-level standards'!O9&amp;"; "&amp;CHAR(10)&amp;'[2]II_Program-level standards'!O14&amp;"; "&amp;CHAR(10)&amp;'[2]II_Program-level standards'!O15)</f>
        <v>Standard #11:
OB/GYN; 
Maximum time or distance (e.g. 1 provider within 30 min or 30 miles); 
Adult and Pediatric; 
Small counties</v>
      </c>
      <c r="P12" s="169" t="str">
        <f>"Standard #12:"&amp;CHAR(10)&amp;CHAR(10)&amp;IF('[2]II_Program-level standards'!P7="","",'[2]II_Program-level standards'!P7&amp;"; "&amp;CHAR(10)&amp;'[2]II_Program-level standards'!P9&amp;"; "&amp;CHAR(10)&amp;'[2]II_Program-level standards'!P14&amp;"; "&amp;CHAR(10)&amp;'[2]II_Program-level standards'!P15)</f>
        <v>Standard #12:
OB/GYN; 
Maximum time or distance (e.g. 1 provider within 30 min or 30 miles); 
Adult and Pediatric; 
Medium counties</v>
      </c>
      <c r="Q12" s="169" t="str">
        <f>"Standard #13:"&amp;CHAR(10)&amp;CHAR(10)&amp;IF('[2]II_Program-level standards'!Q7="","",'[2]II_Program-level standards'!Q7&amp;"; "&amp;CHAR(10)&amp;'[2]II_Program-level standards'!Q9&amp;"; "&amp;CHAR(10)&amp;'[2]II_Program-level standards'!Q14&amp;"; "&amp;CHAR(10)&amp;'[2]II_Program-level standards'!Q15)</f>
        <v>Standard #13:
OB/GYN; 
Maximum time or distance (e.g. 1 provider within 30 min or 30 miles); 
Adult and Pediatric; 
Dense counties</v>
      </c>
      <c r="R12" s="169" t="str">
        <f>"Standard #14:"&amp;CHAR(10)&amp;CHAR(10)&amp;IF('[2]II_Program-level standards'!R7="","",'[2]II_Program-level standards'!R7&amp;"; "&amp;CHAR(10)&amp;'[2]II_Program-level standards'!R9&amp;"; "&amp;CHAR(10)&amp;'[2]II_Program-level standards'!R14&amp;"; "&amp;CHAR(10)&amp;'[2]II_Program-level standards'!R15)</f>
        <v>Standard #14:
Hospital; 
Maximum time or distance (e.g. 1 provider within 30 min or 30 miles); 
Adult and Pediatric; 
Statewide</v>
      </c>
      <c r="S12" s="169" t="str">
        <f>"Standard #15:"&amp;CHAR(10)&amp;CHAR(10)&amp;IF('[2]II_Program-level standards'!S7="","",'[2]II_Program-level standards'!S7&amp;"; "&amp;CHAR(10)&amp;'[2]II_Program-level standards'!S9&amp;"; "&amp;CHAR(10)&amp;'[2]II_Program-level standards'!S14&amp;"; "&amp;CHAR(10)&amp;'[2]II_Program-level standards'!S15)</f>
        <v>Standard #15:
Mental health; 
Maximum time or distance (e.g. 1 provider within 30 min or 30 miles); 
Adult and Pediatric; 
Rural</v>
      </c>
      <c r="T12" s="169" t="str">
        <f>"Standard #16:"&amp;CHAR(10)&amp;CHAR(10)&amp;IF('[2]II_Program-level standards'!T7="","",'[2]II_Program-level standards'!T7&amp;"; "&amp;CHAR(10)&amp;'[2]II_Program-level standards'!T9&amp;"; "&amp;CHAR(10)&amp;'[2]II_Program-level standards'!T14&amp;"; "&amp;CHAR(10)&amp;'[2]II_Program-level standards'!T15)</f>
        <v>Standard #16:
Mental health; 
Maximum time or distance (e.g. 1 provider within 30 min or 30 miles); 
Adult and Pediatric; 
Small counties</v>
      </c>
      <c r="U12" s="169" t="str">
        <f>"Standard #17:"&amp;CHAR(10)&amp;CHAR(10)&amp;IF('[2]II_Program-level standards'!U7="","",'[2]II_Program-level standards'!U7&amp;"; "&amp;CHAR(10)&amp;'[2]II_Program-level standards'!U9&amp;"; "&amp;CHAR(10)&amp;'[2]II_Program-level standards'!U14&amp;"; "&amp;CHAR(10)&amp;'[2]II_Program-level standards'!U15)</f>
        <v>Standard #17:
Mental health; 
Maximum time or distance (e.g. 1 provider within 30 min or 30 miles); 
Adult and Pediatric; 
Medium counties</v>
      </c>
      <c r="V12" s="169" t="str">
        <f>"Standard #18:"&amp;CHAR(10)&amp;CHAR(10)&amp;IF('[2]II_Program-level standards'!V7="","",'[2]II_Program-level standards'!V7&amp;"; "&amp;CHAR(10)&amp;'[2]II_Program-level standards'!V9&amp;"; "&amp;CHAR(10)&amp;'[2]II_Program-level standards'!V14&amp;"; "&amp;CHAR(10)&amp;'[2]II_Program-level standards'!V15)</f>
        <v>Standard #18:
Mental health; 
Maximum time or distance (e.g. 1 provider within 30 min or 30 miles); 
Adult and Pediatric; 
Dense counties</v>
      </c>
      <c r="W12" s="169" t="str">
        <f>"Standard #19:"&amp;CHAR(10)&amp;CHAR(10)&amp;IF('[2]II_Program-level standards'!W7="","",'[2]II_Program-level standards'!W7&amp;"; "&amp;CHAR(10)&amp;'[2]II_Program-level standards'!W9&amp;"; "&amp;CHAR(10)&amp;'[2]II_Program-level standards'!W14&amp;"; "&amp;CHAR(10)&amp;'[2]II_Program-level standards'!W15)</f>
        <v>Standard #19:
Specialist; 
Minimum Mandatory Provider Type; 
Adult and pediatric; 
Statewide</v>
      </c>
      <c r="X12" s="169" t="str">
        <f>"Standard #20:"&amp;CHAR(10)&amp;CHAR(10)&amp;IF('[2]II_Program-level standards'!X7="","",'[2]II_Program-level standards'!X7&amp;"; "&amp;CHAR(10)&amp;'[2]II_Program-level standards'!X9&amp;"; "&amp;CHAR(10)&amp;'[2]II_Program-level standards'!X14&amp;"; "&amp;CHAR(10)&amp;'[2]II_Program-level standards'!X15)</f>
        <v>Standard #20:
Specialist; 
Minimum Mandatory Provider Type; 
Adult and pediatric; 
Statewide</v>
      </c>
      <c r="Y12" s="169" t="str">
        <f>"Standard #21:"&amp;CHAR(10)&amp;CHAR(10)&amp;IF('[2]II_Program-level standards'!Y7="","",'[2]II_Program-level standards'!Y7&amp;"; "&amp;CHAR(10)&amp;'[2]II_Program-level standards'!Y9&amp;"; "&amp;CHAR(10)&amp;'[2]II_Program-level standards'!Y14&amp;"; "&amp;CHAR(10)&amp;'[2]II_Program-level standards'!Y15)</f>
        <v>Standard #21:
Primary care; 
Appointment wait time; 
Adult and Pediatric; 
Statewide</v>
      </c>
      <c r="Z12" s="169" t="str">
        <f>"Standard #22:"&amp;CHAR(10)&amp;CHAR(10)&amp;IF('[2]II_Program-level standards'!Z7="","",'[2]II_Program-level standards'!Z7&amp;"; "&amp;CHAR(10)&amp;'[2]II_Program-level standards'!Z9&amp;"; "&amp;CHAR(10)&amp;'[2]II_Program-level standards'!Z14&amp;"; "&amp;CHAR(10)&amp;'[2]II_Program-level standards'!Z15)</f>
        <v>Standard #22:
Specialist; 
Appointment wait time; 
All applicable populations; 
Statewide</v>
      </c>
      <c r="AA12" s="169" t="str">
        <f>"Standard #23:"&amp;CHAR(10)&amp;CHAR(10)&amp;IF('[2]II_Program-level standards'!AA7="","",'[2]II_Program-level standards'!AA7&amp;"; "&amp;CHAR(10)&amp;'[2]II_Program-level standards'!AA9&amp;"; "&amp;CHAR(10)&amp;'[2]II_Program-level standards'!AA14&amp;"; "&amp;CHAR(10)&amp;'[2]II_Program-level standards'!AA15)</f>
        <v>Standard #23:
OB/GYN; 
Appointment wait time; 
All applicable populations; 
Statewide</v>
      </c>
      <c r="AB12" s="169" t="str">
        <f>"Standard #24:"&amp;CHAR(10)&amp;CHAR(10)&amp;IF('[2]II_Program-level standards'!AB7="","",'[2]II_Program-level standards'!AB7&amp;"; "&amp;CHAR(10)&amp;'[2]II_Program-level standards'!AB9&amp;"; "&amp;CHAR(10)&amp;'[2]II_Program-level standards'!AB14&amp;"; "&amp;CHAR(10)&amp;'[2]II_Program-level standards'!AB15)</f>
        <v>Standard #24:
OB/GYN; 
Appointment wait time; 
All applicable populations; 
Statewide</v>
      </c>
      <c r="AC12" s="169" t="str">
        <f>"Standard #25:"&amp;CHAR(10)&amp;CHAR(10)&amp;IF('[2]II_Program-level standards'!AC7="","",'[2]II_Program-level standards'!AC7&amp;"; "&amp;CHAR(10)&amp;'[2]II_Program-level standards'!AC9&amp;"; "&amp;CHAR(10)&amp;'[2]II_Program-level standards'!AC14&amp;"; "&amp;CHAR(10)&amp;'[2]II_Program-level standards'!AC15)</f>
        <v>Standard #25:
Mental health; 
Appointment wait time; 
Adult and pediatric; 
Statewide</v>
      </c>
      <c r="AD12" s="169" t="str">
        <f>"Standard #26:"&amp;CHAR(10)&amp;CHAR(10)&amp;IF('[2]II_Program-level standards'!AD7="","",'[2]II_Program-level standards'!AD7&amp;"; "&amp;CHAR(10)&amp;'[2]II_Program-level standards'!AD9&amp;"; "&amp;CHAR(10)&amp;'[2]II_Program-level standards'!AD14&amp;"; "&amp;CHAR(10)&amp;'[2]II_Program-level standards'!AD15)</f>
        <v xml:space="preserve">Standard #26:
</v>
      </c>
      <c r="AE12" s="169" t="str">
        <f>"Standard #27:"&amp;CHAR(10)&amp;CHAR(10)&amp;IF('[2]II_Program-level standards'!AE7="","",'[2]II_Program-level standards'!AE7&amp;"; "&amp;CHAR(10)&amp;'[2]II_Program-level standards'!AE9&amp;"; "&amp;CHAR(10)&amp;'[2]II_Program-level standards'!AE14&amp;"; "&amp;CHAR(10)&amp;'[2]II_Program-level standards'!AE15)</f>
        <v>Standard #27:
LTSS; 
Appointment wait time; 
Adult and pediatric; 
Rural</v>
      </c>
      <c r="AF12" s="169" t="str">
        <f>"Standard #28:"&amp;CHAR(10)&amp;CHAR(10)&amp;IF('[2]II_Program-level standards'!AF7="","",'[2]II_Program-level standards'!AF7&amp;"; "&amp;CHAR(10)&amp;'[2]II_Program-level standards'!AF9&amp;"; "&amp;CHAR(10)&amp;'[2]II_Program-level standards'!AF14&amp;"; "&amp;CHAR(10)&amp;'[2]II_Program-level standards'!AF15)</f>
        <v>Standard #28:
LTSS; 
Appointment wait time; 
Adult and pediatric; 
Small counties</v>
      </c>
      <c r="AG12" s="169" t="str">
        <f>"Standard #29:"&amp;CHAR(10)&amp;CHAR(10)&amp;IF('[2]II_Program-level standards'!AG7="","",'[2]II_Program-level standards'!AG7&amp;"; "&amp;CHAR(10)&amp;'[2]II_Program-level standards'!AG9&amp;"; "&amp;CHAR(10)&amp;'[2]II_Program-level standards'!AG14&amp;"; "&amp;CHAR(10)&amp;'[2]II_Program-level standards'!AG15)</f>
        <v>Standard #29:
LTSS; 
Appointment wait time; 
Adult and pediatric; 
Medium counties</v>
      </c>
      <c r="AH12" s="169" t="str">
        <f>"Standard #30:"&amp;CHAR(10)&amp;CHAR(10)&amp;IF('[2]II_Program-level standards'!AH7="","",'[2]II_Program-level standards'!AH7&amp;"; "&amp;CHAR(10)&amp;'[2]II_Program-level standards'!AH9&amp;"; "&amp;CHAR(10)&amp;'[2]II_Program-level standards'!AH14&amp;"; "&amp;CHAR(10)&amp;'[2]II_Program-level standards'!AH15)</f>
        <v>Standard #30:
LTSS; 
Appointment wait time; 
Adult and pediatric; 
Dense counties</v>
      </c>
      <c r="AI12" s="169" t="str">
        <f>"Standard #31:"&amp;CHAR(10)&amp;CHAR(10)&amp;IF('[2]II_Program-level standards'!AI7="","",'[2]II_Program-level standards'!AI7&amp;"; "&amp;CHAR(10)&amp;'[2]II_Program-level standards'!AI9&amp;"; "&amp;CHAR(10)&amp;'[2]II_Program-level standards'!AI14&amp;"; "&amp;CHAR(10)&amp;'[2]II_Program-level standards'!AI15)</f>
        <v>Standard #31:
LTSS; 
Appointment wait time; 
Adult and pediatric; 
Rural</v>
      </c>
      <c r="AJ12" s="169" t="str">
        <f>"Standard #32:"&amp;CHAR(10)&amp;CHAR(10)&amp;IF('[2]II_Program-level standards'!AJ7="","",'[2]II_Program-level standards'!AJ7&amp;"; "&amp;CHAR(10)&amp;'[2]II_Program-level standards'!AJ9&amp;"; "&amp;CHAR(10)&amp;'[2]II_Program-level standards'!AJ14&amp;"; "&amp;CHAR(10)&amp;'[2]II_Program-level standards'!AJ15)</f>
        <v>Standard #32:
LTSS; 
Appointment wait time; 
Adult and pediatric; 
Small counties</v>
      </c>
      <c r="AK12" s="169" t="str">
        <f>"Standard #33:"&amp;CHAR(10)&amp;CHAR(10)&amp;IF('[2]II_Program-level standards'!AK7="","",'[2]II_Program-level standards'!AK7&amp;"; "&amp;CHAR(10)&amp;'[2]II_Program-level standards'!AK9&amp;"; "&amp;CHAR(10)&amp;'[2]II_Program-level standards'!AK14&amp;"; "&amp;CHAR(10)&amp;'[2]II_Program-level standards'!AK15)</f>
        <v>Standard #33:
LTSS; 
Appointment wait time; 
Adult and pediatric; 
Medium counties</v>
      </c>
      <c r="AL12" s="169" t="str">
        <f>"Standard #34:"&amp;CHAR(10)&amp;CHAR(10)&amp;IF('[2]II_Program-level standards'!AL7="","",'[2]II_Program-level standards'!AL7&amp;"; "&amp;CHAR(10)&amp;'[2]II_Program-level standards'!AL9&amp;"; "&amp;CHAR(10)&amp;'[2]II_Program-level standards'!AL14&amp;"; "&amp;CHAR(10)&amp;'[2]II_Program-level standards'!AL15)</f>
        <v>Standard #34:
LTSS; 
Appointment wait time; 
Adult and pediatric; 
Dense counties</v>
      </c>
      <c r="AM12" s="169" t="str">
        <f>"Standard #35:"&amp;CHAR(10)&amp;CHAR(10)&amp;IF('[2]II_Program-level standards'!AM7="","",'[2]II_Program-level standards'!AM7&amp;"; "&amp;CHAR(10)&amp;'[2]II_Program-level standards'!AM9&amp;"; "&amp;CHAR(10)&amp;'[2]II_Program-level standards'!AM14&amp;"; "&amp;CHAR(10)&amp;'[2]II_Program-level standards'!AM15)</f>
        <v>Standard #35:
LTSS; 
Appointment wait time; 
Adult and pediatric; 
Statewide</v>
      </c>
      <c r="AN12" s="169" t="str">
        <f>"Standard #36:"&amp;CHAR(10)&amp;CHAR(10)&amp;IF('[2]II_Program-level standards'!AN7="","",'[2]II_Program-level standards'!AN7&amp;"; "&amp;CHAR(10)&amp;'[2]II_Program-level standards'!AN9&amp;"; "&amp;CHAR(10)&amp;'[2]II_Program-level standards'!AN14&amp;"; "&amp;CHAR(10)&amp;'[2]II_Program-level standards'!AN15)</f>
        <v>Standard #36:
Primary care; 
Appointment wait time; 
Adult and pediatric; 
Statewide</v>
      </c>
      <c r="AO12" s="169" t="str">
        <f>"Standard #37:"&amp;CHAR(10)&amp;CHAR(10)&amp;IF('[2]II_Program-level standards'!AO7="","",'[2]II_Program-level standards'!AO7&amp;"; "&amp;CHAR(10)&amp;'[2]II_Program-level standards'!AO9&amp;"; "&amp;CHAR(10)&amp;'[2]II_Program-level standards'!AO14&amp;"; "&amp;CHAR(10)&amp;'[2]II_Program-level standards'!AO15)</f>
        <v>Standard #37:
Specialist; 
Appointment wait time; 
Adult and pediatric; 
Statewide</v>
      </c>
      <c r="AP12" s="169" t="str">
        <f>"Standard #38:"&amp;CHAR(10)&amp;CHAR(10)&amp;IF('[2]II_Program-level standards'!AP7="","",'[2]II_Program-level standards'!AP7&amp;"; "&amp;CHAR(10)&amp;'[2]II_Program-level standards'!AP9&amp;"; "&amp;CHAR(10)&amp;'[2]II_Program-level standards'!AP14&amp;"; "&amp;CHAR(10)&amp;'[2]II_Program-level standards'!AP15)</f>
        <v>Standard #38:
Primary care; 
Appointment wait time; 
Adult and pediatric; 
Statewide</v>
      </c>
      <c r="AQ12" s="169" t="str">
        <f>"Standard #39:"&amp;CHAR(10)&amp;CHAR(10)&amp;IF('[2]II_Program-level standards'!AQ7="","",'[2]II_Program-level standards'!AQ7&amp;"; "&amp;CHAR(10)&amp;'[2]II_Program-level standards'!AQ9&amp;"; "&amp;CHAR(10)&amp;'[2]II_Program-level standards'!AQ14&amp;"; "&amp;CHAR(10)&amp;'[2]II_Program-level standards'!AQ15)</f>
        <v>Standard #39:
Specialist; 
Appointment wait time; 
Adult and pediatric; 
Statewide</v>
      </c>
      <c r="AR12" s="169" t="str">
        <f>"Standard #40:"&amp;CHAR(10)&amp;CHAR(10)&amp;IF('[2]II_Program-level standards'!AR7="","",'[2]II_Program-level standards'!AR7&amp;"; "&amp;CHAR(10)&amp;'[2]II_Program-level standards'!AR9&amp;"; "&amp;CHAR(10)&amp;'[2]II_Program-level standards'!AR14&amp;"; "&amp;CHAR(10)&amp;'[2]II_Program-level standards'!AR15)</f>
        <v>Standard #40:
Mental health; 
Appointment wait time; 
Adult and pediatric; 
Statewide</v>
      </c>
      <c r="AS12" s="169" t="str">
        <f>"Standard #41:"&amp;CHAR(10)&amp;CHAR(10)&amp;IF('[2]II_Program-level standards'!AS7="","",'[2]II_Program-level standards'!AS7&amp;"; "&amp;CHAR(10)&amp;'[2]II_Program-level standards'!AS9&amp;"; "&amp;CHAR(10)&amp;'[2]II_Program-level standards'!AS14&amp;"; "&amp;CHAR(10)&amp;'[2]II_Program-level standards'!AS15)</f>
        <v>Standard #41:
Mental health; 
Appointment wait time; 
Adult and pediatric; 
Statewide</v>
      </c>
      <c r="AT12" s="169" t="str">
        <f>"Standard #42:"&amp;CHAR(10)&amp;CHAR(10)&amp;IF('[2]II_Program-level standards'!AT7="","",'[2]II_Program-level standards'!AT7&amp;"; "&amp;CHAR(10)&amp;'[2]II_Program-level standards'!AT9&amp;"; "&amp;CHAR(10)&amp;'[2]II_Program-level standards'!AT14&amp;"; "&amp;CHAR(10)&amp;'[2]II_Program-level standards'!AT15)</f>
        <v xml:space="preserve">Standard #42:
</v>
      </c>
      <c r="AU12" s="169" t="str">
        <f>"Standard #43:"&amp;CHAR(10)&amp;CHAR(10)&amp;IF('[2]II_Program-level standards'!AU7="","",'[2]II_Program-level standards'!AU7&amp;"; "&amp;CHAR(10)&amp;'[2]II_Program-level standards'!AU9&amp;"; "&amp;CHAR(10)&amp;'[2]II_Program-level standards'!AU14&amp;"; "&amp;CHAR(10)&amp;'[2]II_Program-level standards'!AU15)</f>
        <v xml:space="preserve">Standard #43:
</v>
      </c>
      <c r="AV12" s="169" t="str">
        <f>"Standard #44:"&amp;CHAR(10)&amp;CHAR(10)&amp;IF('[2]II_Program-level standards'!AV7="","",'[2]II_Program-level standards'!AV7&amp;"; "&amp;CHAR(10)&amp;'[2]II_Program-level standards'!AV9&amp;"; "&amp;CHAR(10)&amp;'[2]II_Program-level standards'!AV14&amp;"; "&amp;CHAR(10)&amp;'[2]II_Program-level standards'!AV15)</f>
        <v xml:space="preserve">Standard #44:
</v>
      </c>
      <c r="AW12" s="169" t="str">
        <f>"Standard #45:"&amp;CHAR(10)&amp;CHAR(10)&amp;IF('[2]II_Program-level standards'!AW7="","",'[2]II_Program-level standards'!AW7&amp;"; "&amp;CHAR(10)&amp;'[2]II_Program-level standards'!AW9&amp;"; "&amp;CHAR(10)&amp;'[2]II_Program-level standards'!AW14&amp;"; "&amp;CHAR(10)&amp;'[2]II_Program-level standards'!AW15)</f>
        <v xml:space="preserve">Standard #45:
</v>
      </c>
      <c r="AX12" s="169" t="str">
        <f>"Standard #46:"&amp;CHAR(10)&amp;CHAR(10)&amp;IF('[2]II_Program-level standards'!AX7="","",'[2]II_Program-level standards'!AX7&amp;"; "&amp;CHAR(10)&amp;'[2]II_Program-level standards'!AX9&amp;"; "&amp;CHAR(10)&amp;'[2]II_Program-level standards'!AX14&amp;"; "&amp;CHAR(10)&amp;'[2]II_Program-level standards'!AX15)</f>
        <v xml:space="preserve">Standard #46:
</v>
      </c>
      <c r="AY12" s="169" t="str">
        <f>"Standard #47:"&amp;CHAR(10)&amp;CHAR(10)&amp;IF('[2]II_Program-level standards'!AY7="","",'[2]II_Program-level standards'!AY7&amp;"; "&amp;CHAR(10)&amp;'[2]II_Program-level standards'!AY9&amp;"; "&amp;CHAR(10)&amp;'[2]II_Program-level standards'!AY14&amp;"; "&amp;CHAR(10)&amp;'[2]II_Program-level standards'!AY15)</f>
        <v xml:space="preserve">Standard #47:
</v>
      </c>
      <c r="AZ12" s="169" t="str">
        <f>"Standard #48:"&amp;CHAR(10)&amp;CHAR(10)&amp;IF('[2]II_Program-level standards'!AZ7="","",'[2]II_Program-level standards'!AZ7&amp;"; "&amp;CHAR(10)&amp;'[2]II_Program-level standards'!AZ9&amp;"; "&amp;CHAR(10)&amp;'[2]II_Program-level standards'!AZ14&amp;"; "&amp;CHAR(10)&amp;'[2]II_Program-level standards'!AZ15)</f>
        <v xml:space="preserve">Standard #48:
</v>
      </c>
      <c r="BA12" s="169" t="str">
        <f>"Standard #49:"&amp;CHAR(10)&amp;CHAR(10)&amp;IF('[2]II_Program-level standards'!BA7="","",'[2]II_Program-level standards'!BA7&amp;"; "&amp;CHAR(10)&amp;'[2]II_Program-level standards'!BA9&amp;"; "&amp;CHAR(10)&amp;'[2]II_Program-level standards'!BA14&amp;"; "&amp;CHAR(10)&amp;'[2]II_Program-level standards'!BA15)</f>
        <v xml:space="preserve">Standard #49:
</v>
      </c>
      <c r="BB12" s="169" t="str">
        <f>"Standard #50:"&amp;CHAR(10)&amp;CHAR(10)&amp;IF('[2]II_Program-level standards'!BB7="","",'[2]II_Program-level standards'!BB7&amp;"; "&amp;CHAR(10)&amp;'[2]II_Program-level standards'!BB9&amp;"; "&amp;CHAR(10)&amp;'[2]II_Program-level standards'!BB14&amp;"; "&amp;CHAR(10)&amp;'[2]II_Program-level standards'!BB15)</f>
        <v xml:space="preserve">Standard #50:
</v>
      </c>
      <c r="BC12" s="169" t="str">
        <f>"Standard #51:"&amp;CHAR(10)&amp;CHAR(10)&amp;IF('[2]II_Program-level standards'!BC7="","",'[2]II_Program-level standards'!BC7&amp;"; "&amp;CHAR(10)&amp;'[2]II_Program-level standards'!BC9&amp;"; "&amp;CHAR(10)&amp;'[2]II_Program-level standards'!BC14&amp;"; "&amp;CHAR(10)&amp;'[2]II_Program-level standards'!BC15)</f>
        <v xml:space="preserve">Standard #51:
</v>
      </c>
      <c r="BD12" s="169" t="str">
        <f>"Standard #52:"&amp;CHAR(10)&amp;CHAR(10)&amp;IF('[2]II_Program-level standards'!BD7="","",'[2]II_Program-level standards'!BD7&amp;"; "&amp;CHAR(10)&amp;'[2]II_Program-level standards'!BD9&amp;"; "&amp;CHAR(10)&amp;'[2]II_Program-level standards'!BD14&amp;"; "&amp;CHAR(10)&amp;'[2]II_Program-level standards'!BD15)</f>
        <v xml:space="preserve">Standard #52:
</v>
      </c>
      <c r="BE12" s="169" t="str">
        <f>"Standard #53:"&amp;CHAR(10)&amp;CHAR(10)&amp;IF('[2]II_Program-level standards'!BE7="","",'[2]II_Program-level standards'!BE7&amp;"; "&amp;CHAR(10)&amp;'[2]II_Program-level standards'!BE9&amp;"; "&amp;CHAR(10)&amp;'[2]II_Program-level standards'!BE14&amp;"; "&amp;CHAR(10)&amp;'[2]II_Program-level standards'!BE15)</f>
        <v xml:space="preserve">Standard #53:
</v>
      </c>
      <c r="BF12" s="169" t="str">
        <f>"Standard #54:"&amp;CHAR(10)&amp;CHAR(10)&amp;IF('[2]II_Program-level standards'!BF7="","",'[2]II_Program-level standards'!BF7&amp;"; "&amp;CHAR(10)&amp;'[2]II_Program-level standards'!BF9&amp;"; "&amp;CHAR(10)&amp;'[2]II_Program-level standards'!BF14&amp;"; "&amp;CHAR(10)&amp;'[2]II_Program-level standards'!BF15)</f>
        <v xml:space="preserve">Standard #54:
</v>
      </c>
      <c r="BG12" s="169" t="str">
        <f>"Standard #55:"&amp;CHAR(10)&amp;CHAR(10)&amp;IF('[2]II_Program-level standards'!BG7="","",'[2]II_Program-level standards'!BG7&amp;"; "&amp;CHAR(10)&amp;'[2]II_Program-level standards'!BG9&amp;"; "&amp;CHAR(10)&amp;'[2]II_Program-level standards'!BG14&amp;"; "&amp;CHAR(10)&amp;'[2]II_Program-level standards'!BG15)</f>
        <v xml:space="preserve">Standard #55:
</v>
      </c>
      <c r="BH12" s="169" t="str">
        <f>"Standard #56:"&amp;CHAR(10)&amp;CHAR(10)&amp;IF('[2]II_Program-level standards'!BH7="","",'[2]II_Program-level standards'!BH7&amp;"; "&amp;CHAR(10)&amp;'[2]II_Program-level standards'!BH9&amp;"; "&amp;CHAR(10)&amp;'[2]II_Program-level standards'!BH14&amp;"; "&amp;CHAR(10)&amp;'[2]II_Program-level standards'!BH15)</f>
        <v xml:space="preserve">Standard #56:
</v>
      </c>
      <c r="BI12" s="169" t="str">
        <f>"Standard #57:"&amp;CHAR(10)&amp;CHAR(10)&amp;IF('[2]II_Program-level standards'!BI7="","",'[2]II_Program-level standards'!BI7&amp;"; "&amp;CHAR(10)&amp;'[2]II_Program-level standards'!BI9&amp;"; "&amp;CHAR(10)&amp;'[2]II_Program-level standards'!BI14&amp;"; "&amp;CHAR(10)&amp;'[2]II_Program-level standards'!BI15)</f>
        <v xml:space="preserve">Standard #57:
</v>
      </c>
      <c r="BJ12" s="169" t="str">
        <f>"Standard #58:"&amp;CHAR(10)&amp;CHAR(10)&amp;IF('[2]II_Program-level standards'!BJ7="","",'[2]II_Program-level standards'!BJ7&amp;"; "&amp;CHAR(10)&amp;'[2]II_Program-level standards'!BJ9&amp;"; "&amp;CHAR(10)&amp;'[2]II_Program-level standards'!BJ14&amp;"; "&amp;CHAR(10)&amp;'[2]II_Program-level standards'!BJ15)</f>
        <v xml:space="preserve">Standard #58:
</v>
      </c>
      <c r="BK12" s="169" t="str">
        <f>"Standard #59:"&amp;CHAR(10)&amp;CHAR(10)&amp;IF('[2]II_Program-level standards'!BK7="","",'[2]II_Program-level standards'!BK7&amp;"; "&amp;CHAR(10)&amp;'[2]II_Program-level standards'!BK9&amp;"; "&amp;CHAR(10)&amp;'[2]II_Program-level standards'!BK14&amp;"; "&amp;CHAR(10)&amp;'[2]II_Program-level standards'!BK15)</f>
        <v xml:space="preserve">Standard #59:
</v>
      </c>
      <c r="BL12" s="169" t="str">
        <f>"Standard #60:"&amp;CHAR(10)&amp;CHAR(10)&amp;IF('[2]II_Program-level standards'!BL7="","",'[2]II_Program-level standards'!BL7&amp;"; "&amp;CHAR(10)&amp;'[2]II_Program-level standards'!BL9&amp;"; "&amp;CHAR(10)&amp;'[2]II_Program-level standards'!BL14&amp;"; "&amp;CHAR(10)&amp;'[2]II_Program-level standards'!BL15)</f>
        <v xml:space="preserve">Standard #60:
</v>
      </c>
      <c r="BM12" s="169" t="str">
        <f>"Standard #61:"&amp;CHAR(10)&amp;CHAR(10)&amp;IF('[2]II_Program-level standards'!BM7="","",'[2]II_Program-level standards'!BM7&amp;"; "&amp;CHAR(10)&amp;'[2]II_Program-level standards'!BM9&amp;"; "&amp;CHAR(10)&amp;'[2]II_Program-level standards'!BM14&amp;"; "&amp;CHAR(10)&amp;'[2]II_Program-level standards'!BM15)</f>
        <v xml:space="preserve">Standard #61:
</v>
      </c>
      <c r="BN12" s="169" t="str">
        <f>"Standard #62:"&amp;CHAR(10)&amp;CHAR(10)&amp;IF('[2]II_Program-level standards'!BN7="","",'[2]II_Program-level standards'!BN7&amp;"; "&amp;CHAR(10)&amp;'[2]II_Program-level standards'!BN9&amp;"; "&amp;CHAR(10)&amp;'[2]II_Program-level standards'!BN14&amp;"; "&amp;CHAR(10)&amp;'[2]II_Program-level standards'!BN15)</f>
        <v xml:space="preserve">Standard #62:
</v>
      </c>
      <c r="BO12" s="169" t="str">
        <f>"Standard #63:"&amp;CHAR(10)&amp;CHAR(10)&amp;IF('[2]II_Program-level standards'!BO7="","",'[2]II_Program-level standards'!BO7&amp;"; "&amp;CHAR(10)&amp;'[2]II_Program-level standards'!BO9&amp;"; "&amp;CHAR(10)&amp;'[2]II_Program-level standards'!BO14&amp;"; "&amp;CHAR(10)&amp;'[2]II_Program-level standards'!BO15)</f>
        <v xml:space="preserve">Standard #63:
</v>
      </c>
      <c r="BP12" s="169" t="str">
        <f>"Standard #64:"&amp;CHAR(10)&amp;CHAR(10)&amp;IF('[2]II_Program-level standards'!BP7="","",'[2]II_Program-level standards'!BP7&amp;"; "&amp;CHAR(10)&amp;'[2]II_Program-level standards'!BP9&amp;"; "&amp;CHAR(10)&amp;'[2]II_Program-level standards'!BP14&amp;"; "&amp;CHAR(10)&amp;'[2]II_Program-level standards'!BP15)</f>
        <v xml:space="preserve">Standard #64:
</v>
      </c>
      <c r="BQ12" s="169" t="str">
        <f>"Standard #65:"&amp;CHAR(10)&amp;CHAR(10)&amp;IF('[2]II_Program-level standards'!BQ7="","",'[2]II_Program-level standards'!BQ7&amp;"; "&amp;CHAR(10)&amp;'[2]II_Program-level standards'!BQ9&amp;"; "&amp;CHAR(10)&amp;'[2]II_Program-level standards'!BQ14&amp;"; "&amp;CHAR(10)&amp;'[2]II_Program-level standards'!BQ15)</f>
        <v xml:space="preserve">Standard #65:
</v>
      </c>
      <c r="BR12" s="169" t="str">
        <f>"Standard #66:"&amp;CHAR(10)&amp;CHAR(10)&amp;IF('[2]II_Program-level standards'!BR7="","",'[2]II_Program-level standards'!BR7&amp;"; "&amp;CHAR(10)&amp;'[2]II_Program-level standards'!BR9&amp;"; "&amp;CHAR(10)&amp;'[2]II_Program-level standards'!BR14&amp;"; "&amp;CHAR(10)&amp;'[2]II_Program-level standards'!BR15)</f>
        <v xml:space="preserve">Standard #66:
</v>
      </c>
      <c r="BS12" s="169" t="str">
        <f>"Standard #67:"&amp;CHAR(10)&amp;CHAR(10)&amp;IF('[2]II_Program-level standards'!BS7="","",'[2]II_Program-level standards'!BS7&amp;"; "&amp;CHAR(10)&amp;'[2]II_Program-level standards'!BS9&amp;"; "&amp;CHAR(10)&amp;'[2]II_Program-level standards'!BS14&amp;"; "&amp;CHAR(10)&amp;'[2]II_Program-level standards'!BS15)</f>
        <v xml:space="preserve">Standard #67:
</v>
      </c>
      <c r="BT12" s="169" t="str">
        <f>"Standard #68:"&amp;CHAR(10)&amp;CHAR(10)&amp;IF('[2]II_Program-level standards'!BT7="","",'[2]II_Program-level standards'!BT7&amp;"; "&amp;CHAR(10)&amp;'[2]II_Program-level standards'!BT9&amp;"; "&amp;CHAR(10)&amp;'[2]II_Program-level standards'!BT14&amp;"; "&amp;CHAR(10)&amp;'[2]II_Program-level standards'!BT15)</f>
        <v xml:space="preserve">Standard #68:
</v>
      </c>
      <c r="BU12" s="169" t="str">
        <f>"Standard #69:"&amp;CHAR(10)&amp;CHAR(10)&amp;IF('[2]II_Program-level standards'!BU7="","",'[2]II_Program-level standards'!BU7&amp;"; "&amp;CHAR(10)&amp;'[2]II_Program-level standards'!BU9&amp;"; "&amp;CHAR(10)&amp;'[2]II_Program-level standards'!BU14&amp;"; "&amp;CHAR(10)&amp;'[2]II_Program-level standards'!BU15)</f>
        <v xml:space="preserve">Standard #69:
</v>
      </c>
      <c r="BV12" s="169" t="str">
        <f>"Standard #70:"&amp;CHAR(10)&amp;CHAR(10)&amp;IF('[2]II_Program-level standards'!BV7="","",'[2]II_Program-level standards'!BV7&amp;"; "&amp;CHAR(10)&amp;'[2]II_Program-level standards'!BV9&amp;"; "&amp;CHAR(10)&amp;'[2]II_Program-level standards'!BV14&amp;"; "&amp;CHAR(10)&amp;'[2]II_Program-level standards'!BV15)</f>
        <v xml:space="preserve">Standard #70:
</v>
      </c>
      <c r="BW12" s="169" t="str">
        <f>"Standard #71:"&amp;CHAR(10)&amp;CHAR(10)&amp;IF('[2]II_Program-level standards'!BW7="","",'[2]II_Program-level standards'!BW7&amp;"; "&amp;CHAR(10)&amp;'[2]II_Program-level standards'!BW9&amp;"; "&amp;CHAR(10)&amp;'[2]II_Program-level standards'!BW14&amp;"; "&amp;CHAR(10)&amp;'[2]II_Program-level standards'!BW15)</f>
        <v xml:space="preserve">Standard #71:
</v>
      </c>
      <c r="BX12" s="169" t="str">
        <f>"Standard #72:"&amp;CHAR(10)&amp;CHAR(10)&amp;IF('[2]II_Program-level standards'!BX7="","",'[2]II_Program-level standards'!BX7&amp;"; "&amp;CHAR(10)&amp;'[2]II_Program-level standards'!BX9&amp;"; "&amp;CHAR(10)&amp;'[2]II_Program-level standards'!BX14&amp;"; "&amp;CHAR(10)&amp;'[2]II_Program-level standards'!BX15)</f>
        <v xml:space="preserve">Standard #72:
</v>
      </c>
      <c r="BY12" s="169" t="str">
        <f>"Standard #73:"&amp;CHAR(10)&amp;CHAR(10)&amp;IF('[2]II_Program-level standards'!BY7="","",'[2]II_Program-level standards'!BY7&amp;"; "&amp;CHAR(10)&amp;'[2]II_Program-level standards'!BY9&amp;"; "&amp;CHAR(10)&amp;'[2]II_Program-level standards'!BY14&amp;"; "&amp;CHAR(10)&amp;'[2]II_Program-level standards'!BY15)</f>
        <v xml:space="preserve">Standard #73:
</v>
      </c>
      <c r="BZ12" s="169" t="str">
        <f>"Standard #74:"&amp;CHAR(10)&amp;CHAR(10)&amp;IF('[2]II_Program-level standards'!BZ7="","",'[2]II_Program-level standards'!BZ7&amp;"; "&amp;CHAR(10)&amp;'[2]II_Program-level standards'!BZ9&amp;"; "&amp;CHAR(10)&amp;'[2]II_Program-level standards'!BZ14&amp;"; "&amp;CHAR(10)&amp;'[2]II_Program-level standards'!BZ15)</f>
        <v xml:space="preserve">Standard #74:
</v>
      </c>
      <c r="CA12" s="169" t="str">
        <f>"Standard #75:"&amp;CHAR(10)&amp;CHAR(10)&amp;IF('[2]II_Program-level standards'!CA7="","",'[2]II_Program-level standards'!CA7&amp;"; "&amp;CHAR(10)&amp;'[2]II_Program-level standards'!CA9&amp;"; "&amp;CHAR(10)&amp;'[2]II_Program-level standards'!CA14&amp;"; "&amp;CHAR(10)&amp;'[2]II_Program-level standards'!CA15)</f>
        <v xml:space="preserve">Standard #75:
</v>
      </c>
      <c r="CB12" s="169" t="str">
        <f>"Standard #76:"&amp;CHAR(10)&amp;CHAR(10)&amp;IF('[2]II_Program-level standards'!CB7="","",'[2]II_Program-level standards'!CB7&amp;"; "&amp;CHAR(10)&amp;'[2]II_Program-level standards'!CB9&amp;"; "&amp;CHAR(10)&amp;'[2]II_Program-level standards'!CB14&amp;"; "&amp;CHAR(10)&amp;'[2]II_Program-level standards'!CB15)</f>
        <v xml:space="preserve">Standard #76:
</v>
      </c>
      <c r="CC12" s="169" t="str">
        <f>"Standard #77:"&amp;CHAR(10)&amp;CHAR(10)&amp;IF('[2]II_Program-level standards'!CC7="","",'[2]II_Program-level standards'!CC7&amp;"; "&amp;CHAR(10)&amp;'[2]II_Program-level standards'!CC9&amp;"; "&amp;CHAR(10)&amp;'[2]II_Program-level standards'!CC14&amp;"; "&amp;CHAR(10)&amp;'[2]II_Program-level standards'!CC15)</f>
        <v xml:space="preserve">Standard #77:
</v>
      </c>
      <c r="CD12" s="169" t="str">
        <f>"Standard #78:"&amp;CHAR(10)&amp;CHAR(10)&amp;IF('[2]II_Program-level standards'!CD7="","",'[2]II_Program-level standards'!CD7&amp;"; "&amp;CHAR(10)&amp;'[2]II_Program-level standards'!CD9&amp;"; "&amp;CHAR(10)&amp;'[2]II_Program-level standards'!CD14&amp;"; "&amp;CHAR(10)&amp;'[2]II_Program-level standards'!CD15)</f>
        <v xml:space="preserve">Standard #78:
</v>
      </c>
      <c r="CE12" s="169" t="str">
        <f>"Standard #79:"&amp;CHAR(10)&amp;CHAR(10)&amp;IF('[2]II_Program-level standards'!CE7="","",'[2]II_Program-level standards'!CE7&amp;"; "&amp;CHAR(10)&amp;'[2]II_Program-level standards'!CE9&amp;"; "&amp;CHAR(10)&amp;'[2]II_Program-level standards'!CE14&amp;"; "&amp;CHAR(10)&amp;'[2]II_Program-level standards'!CE15)</f>
        <v xml:space="preserve">Standard #79:
</v>
      </c>
      <c r="CF12" s="169" t="str">
        <f>"Standard #80:"&amp;CHAR(10)&amp;CHAR(10)&amp;IF('[2]II_Program-level standards'!CF7="","",'[2]II_Program-level standards'!CF7&amp;"; "&amp;CHAR(10)&amp;'[2]II_Program-level standards'!CF9&amp;"; "&amp;CHAR(10)&amp;'[2]II_Program-level standards'!CF14&amp;"; "&amp;CHAR(10)&amp;'[2]II_Program-level standards'!CF15)</f>
        <v xml:space="preserve">Standard #80:
</v>
      </c>
      <c r="CG12" s="169" t="str">
        <f>"Standard #81:"&amp;CHAR(10)&amp;CHAR(10)&amp;IF('[2]II_Program-level standards'!CG7="","",'[2]II_Program-level standards'!CG7&amp;"; "&amp;CHAR(10)&amp;'[2]II_Program-level standards'!CG9&amp;"; "&amp;CHAR(10)&amp;'[2]II_Program-level standards'!CG14&amp;"; "&amp;CHAR(10)&amp;'[2]II_Program-level standards'!CG15)</f>
        <v xml:space="preserve">Standard #81:
</v>
      </c>
      <c r="CH12" s="169" t="str">
        <f>"Standard #82:"&amp;CHAR(10)&amp;CHAR(10)&amp;IF('[2]II_Program-level standards'!CH7="","",'[2]II_Program-level standards'!CH7&amp;"; "&amp;CHAR(10)&amp;'[2]II_Program-level standards'!CH9&amp;"; "&amp;CHAR(10)&amp;'[2]II_Program-level standards'!CH14&amp;"; "&amp;CHAR(10)&amp;'[2]II_Program-level standards'!CH15)</f>
        <v xml:space="preserve">Standard #82:
</v>
      </c>
      <c r="CI12" s="169" t="str">
        <f>"Standard #83:"&amp;CHAR(10)&amp;CHAR(10)&amp;IF('[2]II_Program-level standards'!CI7="","",'[2]II_Program-level standards'!CI7&amp;"; "&amp;CHAR(10)&amp;'[2]II_Program-level standards'!CI9&amp;"; "&amp;CHAR(10)&amp;'[2]II_Program-level standards'!CI14&amp;"; "&amp;CHAR(10)&amp;'[2]II_Program-level standards'!CI15)</f>
        <v xml:space="preserve">Standard #83:
</v>
      </c>
      <c r="CJ12" s="169" t="str">
        <f>"Standard #84:"&amp;CHAR(10)&amp;CHAR(10)&amp;IF('[2]II_Program-level standards'!CJ7="","",'[2]II_Program-level standards'!CJ7&amp;"; "&amp;CHAR(10)&amp;'[2]II_Program-level standards'!CJ9&amp;"; "&amp;CHAR(10)&amp;'[2]II_Program-level standards'!CJ14&amp;"; "&amp;CHAR(10)&amp;'[2]II_Program-level standards'!CJ15)</f>
        <v xml:space="preserve">Standard #84:
</v>
      </c>
      <c r="CK12" s="169" t="str">
        <f>"Standard #85:"&amp;CHAR(10)&amp;CHAR(10)&amp;IF('[2]II_Program-level standards'!CK7="","",'[2]II_Program-level standards'!CK7&amp;"; "&amp;CHAR(10)&amp;'[2]II_Program-level standards'!CK9&amp;"; "&amp;CHAR(10)&amp;'[2]II_Program-level standards'!CK14&amp;"; "&amp;CHAR(10)&amp;'[2]II_Program-level standards'!CK15)</f>
        <v xml:space="preserve">Standard #85:
</v>
      </c>
      <c r="CL12" s="169" t="str">
        <f>"Standard #86:"&amp;CHAR(10)&amp;CHAR(10)&amp;IF('[2]II_Program-level standards'!CL7="","",'[2]II_Program-level standards'!CL7&amp;"; "&amp;CHAR(10)&amp;'[2]II_Program-level standards'!CL9&amp;"; "&amp;CHAR(10)&amp;'[2]II_Program-level standards'!CL14&amp;"; "&amp;CHAR(10)&amp;'[2]II_Program-level standards'!CL15)</f>
        <v xml:space="preserve">Standard #86:
</v>
      </c>
      <c r="CM12" s="169" t="str">
        <f>"Standard #87:"&amp;CHAR(10)&amp;CHAR(10)&amp;IF('[2]II_Program-level standards'!CM7="","",'[2]II_Program-level standards'!CM7&amp;"; "&amp;CHAR(10)&amp;'[2]II_Program-level standards'!CM9&amp;"; "&amp;CHAR(10)&amp;'[2]II_Program-level standards'!CM14&amp;"; "&amp;CHAR(10)&amp;'[2]II_Program-level standards'!CM15)</f>
        <v xml:space="preserve">Standard #87:
</v>
      </c>
      <c r="CN12" s="169" t="str">
        <f>"Standard #88:"&amp;CHAR(10)&amp;CHAR(10)&amp;IF('[2]II_Program-level standards'!CN7="","",'[2]II_Program-level standards'!CN7&amp;"; "&amp;CHAR(10)&amp;'[2]II_Program-level standards'!CN9&amp;"; "&amp;CHAR(10)&amp;'[2]II_Program-level standards'!CN14&amp;"; "&amp;CHAR(10)&amp;'[2]II_Program-level standards'!CN15)</f>
        <v xml:space="preserve">Standard #88:
</v>
      </c>
      <c r="CO12" s="169" t="str">
        <f>"Standard #89:"&amp;CHAR(10)&amp;CHAR(10)&amp;IF('[2]II_Program-level standards'!CO7="","",'[2]II_Program-level standards'!CO7&amp;"; "&amp;CHAR(10)&amp;'[2]II_Program-level standards'!CO9&amp;"; "&amp;CHAR(10)&amp;'[2]II_Program-level standards'!CO14&amp;"; "&amp;CHAR(10)&amp;'[2]II_Program-level standards'!CO15)</f>
        <v xml:space="preserve">Standard #89:
</v>
      </c>
      <c r="CP12" s="169" t="str">
        <f>"Standard #90:"&amp;CHAR(10)&amp;CHAR(10)&amp;IF('[2]II_Program-level standards'!CP7="","",'[2]II_Program-level standards'!CP7&amp;"; "&amp;CHAR(10)&amp;'[2]II_Program-level standards'!CP9&amp;"; "&amp;CHAR(10)&amp;'[2]II_Program-level standards'!CP14&amp;"; "&amp;CHAR(10)&amp;'[2]II_Program-level standards'!CP15)</f>
        <v xml:space="preserve">Standard #90:
</v>
      </c>
      <c r="CQ12" s="169" t="str">
        <f>"Standard #91:"&amp;CHAR(10)&amp;CHAR(10)&amp;IF('[2]II_Program-level standards'!CQ7="","",'[2]II_Program-level standards'!CQ7&amp;"; "&amp;CHAR(10)&amp;'[2]II_Program-level standards'!CQ9&amp;"; "&amp;CHAR(10)&amp;'[2]II_Program-level standards'!CQ14&amp;"; "&amp;CHAR(10)&amp;'[2]II_Program-level standards'!CQ15)</f>
        <v xml:space="preserve">Standard #91:
</v>
      </c>
      <c r="CR12" s="169" t="str">
        <f>"Standard #92:"&amp;CHAR(10)&amp;CHAR(10)&amp;IF('[2]II_Program-level standards'!CR7="","",'[2]II_Program-level standards'!CR7&amp;"; "&amp;CHAR(10)&amp;'[2]II_Program-level standards'!CR9&amp;"; "&amp;CHAR(10)&amp;'[2]II_Program-level standards'!CR14&amp;"; "&amp;CHAR(10)&amp;'[2]II_Program-level standards'!CR15)</f>
        <v xml:space="preserve">Standard #92:
</v>
      </c>
      <c r="CS12" s="169" t="str">
        <f>"Standard #93:"&amp;CHAR(10)&amp;CHAR(10)&amp;IF('[2]II_Program-level standards'!CS7="","",'[2]II_Program-level standards'!CS7&amp;"; "&amp;CHAR(10)&amp;'[2]II_Program-level standards'!CS9&amp;"; "&amp;CHAR(10)&amp;'[2]II_Program-level standards'!CS14&amp;"; "&amp;CHAR(10)&amp;'[2]II_Program-level standards'!CS15)</f>
        <v xml:space="preserve">Standard #93:
</v>
      </c>
      <c r="CT12" s="169" t="str">
        <f>"Standard #94:"&amp;CHAR(10)&amp;CHAR(10)&amp;IF('[2]II_Program-level standards'!CT7="","",'[2]II_Program-level standards'!CT7&amp;"; "&amp;CHAR(10)&amp;'[2]II_Program-level standards'!CT9&amp;"; "&amp;CHAR(10)&amp;'[2]II_Program-level standards'!CT14&amp;"; "&amp;CHAR(10)&amp;'[2]II_Program-level standards'!CT15)</f>
        <v xml:space="preserve">Standard #94:
</v>
      </c>
      <c r="CU12" s="169" t="str">
        <f>"Standard #95:"&amp;CHAR(10)&amp;CHAR(10)&amp;IF('[2]II_Program-level standards'!CU7="","",'[2]II_Program-level standards'!CU7&amp;"; "&amp;CHAR(10)&amp;'[2]II_Program-level standards'!CU9&amp;"; "&amp;CHAR(10)&amp;'[2]II_Program-level standards'!CU14&amp;"; "&amp;CHAR(10)&amp;'[2]II_Program-level standards'!CU15)</f>
        <v xml:space="preserve">Standard #95:
</v>
      </c>
      <c r="CV12" s="169" t="str">
        <f>"Standard #96:"&amp;CHAR(10)&amp;CHAR(10)&amp;IF('[2]II_Program-level standards'!CV7="","",'[2]II_Program-level standards'!CV7&amp;"; "&amp;CHAR(10)&amp;'[2]II_Program-level standards'!CV9&amp;"; "&amp;CHAR(10)&amp;'[2]II_Program-level standards'!CV14&amp;"; "&amp;CHAR(10)&amp;'[2]II_Program-level standards'!CV15)</f>
        <v xml:space="preserve">Standard #96:
</v>
      </c>
      <c r="CW12" s="169" t="str">
        <f>"Standard #97:"&amp;CHAR(10)&amp;CHAR(10)&amp;IF('[2]II_Program-level standards'!CW7="","",'[2]II_Program-level standards'!CW7&amp;"; "&amp;CHAR(10)&amp;'[2]II_Program-level standards'!CW9&amp;"; "&amp;CHAR(10)&amp;'[2]II_Program-level standards'!CW14&amp;"; "&amp;CHAR(10)&amp;'[2]II_Program-level standards'!CW15)</f>
        <v xml:space="preserve">Standard #97:
</v>
      </c>
      <c r="CX12" s="169" t="str">
        <f>"Standard #98:"&amp;CHAR(10)&amp;CHAR(10)&amp;IF('[2]II_Program-level standards'!CX7="","",'[2]II_Program-level standards'!CX7&amp;"; "&amp;CHAR(10)&amp;'[2]II_Program-level standards'!CX9&amp;"; "&amp;CHAR(10)&amp;'[2]II_Program-level standards'!CX14&amp;"; "&amp;CHAR(10)&amp;'[2]II_Program-level standards'!CX15)</f>
        <v xml:space="preserve">Standard #98:
</v>
      </c>
      <c r="CY12" s="169" t="str">
        <f>"Standard #99:"&amp;CHAR(10)&amp;CHAR(10)&amp;IF('[2]II_Program-level standards'!CY7="","",'[2]II_Program-level standards'!CY7&amp;"; "&amp;CHAR(10)&amp;'[2]II_Program-level standards'!CY9&amp;"; "&amp;CHAR(10)&amp;'[2]II_Program-level standards'!CY14&amp;"; "&amp;CHAR(10)&amp;'[2]II_Program-level standards'!CY15)</f>
        <v xml:space="preserve">Standard #99:
</v>
      </c>
      <c r="CZ12" s="169" t="str">
        <f>"Standard #100:"&amp;CHAR(10)&amp;CHAR(10)&amp;IF('[2]II_Program-level standards'!CZ7="","",'[2]II_Program-level standards'!CZ7&amp;"; "&amp;CHAR(10)&amp;'[2]II_Program-level standards'!CZ9&amp;"; "&amp;CHAR(10)&amp;'[2]II_Program-level standards'!CZ14&amp;"; "&amp;CHAR(10)&amp;'[2]II_Program-level standards'!CZ15)</f>
        <v xml:space="preserve">Standard #100:
</v>
      </c>
    </row>
    <row r="13" spans="1:104" ht="28.5" x14ac:dyDescent="0.2">
      <c r="A13" s="44" t="s">
        <v>324</v>
      </c>
      <c r="B13" s="55" t="s">
        <v>325</v>
      </c>
      <c r="C13" s="46" t="s">
        <v>326</v>
      </c>
      <c r="D13" s="53" t="s">
        <v>37</v>
      </c>
      <c r="E13" s="180"/>
      <c r="F13" s="125"/>
      <c r="G13" s="125"/>
      <c r="H13" s="2" t="s">
        <v>421</v>
      </c>
      <c r="I13" s="2" t="s">
        <v>421</v>
      </c>
      <c r="J13" s="2" t="s">
        <v>421</v>
      </c>
      <c r="K13" s="2" t="s">
        <v>421</v>
      </c>
      <c r="L13" s="2" t="s">
        <v>421</v>
      </c>
      <c r="M13" s="2" t="s">
        <v>421</v>
      </c>
      <c r="N13" s="2" t="s">
        <v>421</v>
      </c>
      <c r="O13" s="2" t="s">
        <v>421</v>
      </c>
      <c r="P13" s="2" t="s">
        <v>421</v>
      </c>
      <c r="Q13" s="2" t="s">
        <v>421</v>
      </c>
      <c r="R13" s="2" t="s">
        <v>421</v>
      </c>
      <c r="S13" s="2" t="s">
        <v>421</v>
      </c>
      <c r="T13" s="2" t="s">
        <v>421</v>
      </c>
      <c r="U13" s="2" t="s">
        <v>421</v>
      </c>
      <c r="V13" s="2" t="s">
        <v>421</v>
      </c>
      <c r="W13" s="2" t="s">
        <v>421</v>
      </c>
      <c r="X13" s="2" t="s">
        <v>421</v>
      </c>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ht="42.75" x14ac:dyDescent="0.2">
      <c r="A16" s="44" t="s">
        <v>328</v>
      </c>
      <c r="B16" s="55" t="s">
        <v>329</v>
      </c>
      <c r="C16" s="170" t="s">
        <v>330</v>
      </c>
      <c r="D16" s="53" t="s">
        <v>37</v>
      </c>
      <c r="E16" s="180"/>
      <c r="F16" s="125"/>
      <c r="G16" s="125"/>
      <c r="H16" s="2" t="s">
        <v>297</v>
      </c>
      <c r="I16" s="2" t="s">
        <v>297</v>
      </c>
      <c r="J16" s="2" t="s">
        <v>297</v>
      </c>
      <c r="K16" s="2" t="s">
        <v>297</v>
      </c>
      <c r="L16" s="2" t="s">
        <v>297</v>
      </c>
      <c r="M16" s="2" t="s">
        <v>297</v>
      </c>
      <c r="N16" s="2" t="s">
        <v>297</v>
      </c>
      <c r="O16" s="2" t="s">
        <v>297</v>
      </c>
      <c r="P16" s="2" t="s">
        <v>297</v>
      </c>
      <c r="Q16" s="2" t="s">
        <v>297</v>
      </c>
      <c r="R16" s="2" t="s">
        <v>297</v>
      </c>
      <c r="S16" s="2" t="s">
        <v>297</v>
      </c>
      <c r="T16" s="2" t="s">
        <v>297</v>
      </c>
      <c r="U16" s="2" t="s">
        <v>297</v>
      </c>
      <c r="V16" s="2" t="s">
        <v>297</v>
      </c>
      <c r="W16" s="21" t="s">
        <v>513</v>
      </c>
      <c r="X16" s="21" t="s">
        <v>513</v>
      </c>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85.5" x14ac:dyDescent="0.2">
      <c r="A17" s="44" t="s">
        <v>331</v>
      </c>
      <c r="B17" s="55" t="s">
        <v>332</v>
      </c>
      <c r="C17" s="65" t="s">
        <v>333</v>
      </c>
      <c r="D17" s="53" t="s">
        <v>11</v>
      </c>
      <c r="E17" s="180"/>
      <c r="F17" s="125"/>
      <c r="G17" s="125"/>
      <c r="H17" s="2" t="s">
        <v>423</v>
      </c>
      <c r="I17" s="2" t="s">
        <v>526</v>
      </c>
      <c r="J17" s="2" t="s">
        <v>527</v>
      </c>
      <c r="K17" s="2" t="s">
        <v>528</v>
      </c>
      <c r="L17" s="2" t="s">
        <v>529</v>
      </c>
      <c r="M17" s="2" t="s">
        <v>423</v>
      </c>
      <c r="N17" s="2" t="s">
        <v>526</v>
      </c>
      <c r="O17" s="2" t="s">
        <v>527</v>
      </c>
      <c r="P17" s="2" t="s">
        <v>528</v>
      </c>
      <c r="Q17" s="2" t="s">
        <v>529</v>
      </c>
      <c r="R17" s="2" t="s">
        <v>423</v>
      </c>
      <c r="S17" s="2" t="s">
        <v>526</v>
      </c>
      <c r="T17" s="2" t="s">
        <v>527</v>
      </c>
      <c r="U17" s="2" t="s">
        <v>528</v>
      </c>
      <c r="V17" s="2" t="s">
        <v>529</v>
      </c>
      <c r="W17" s="2" t="s">
        <v>424</v>
      </c>
      <c r="X17" s="2" t="s">
        <v>425</v>
      </c>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93.25" x14ac:dyDescent="0.3">
      <c r="A18" s="44" t="s">
        <v>334</v>
      </c>
      <c r="B18" s="55" t="s">
        <v>335</v>
      </c>
      <c r="C18" s="46" t="s">
        <v>336</v>
      </c>
      <c r="D18" s="53" t="s">
        <v>11</v>
      </c>
      <c r="E18" s="180"/>
      <c r="F18" s="125"/>
      <c r="G18" s="125"/>
      <c r="H18" s="219" t="s">
        <v>512</v>
      </c>
      <c r="I18" s="219" t="s">
        <v>512</v>
      </c>
      <c r="J18" s="219" t="s">
        <v>512</v>
      </c>
      <c r="K18" s="219" t="s">
        <v>512</v>
      </c>
      <c r="L18" s="219" t="s">
        <v>512</v>
      </c>
      <c r="M18" s="219" t="s">
        <v>512</v>
      </c>
      <c r="N18" s="219" t="s">
        <v>512</v>
      </c>
      <c r="O18" s="219" t="s">
        <v>512</v>
      </c>
      <c r="P18" s="219" t="s">
        <v>512</v>
      </c>
      <c r="Q18" s="219" t="s">
        <v>512</v>
      </c>
      <c r="R18" s="219" t="s">
        <v>512</v>
      </c>
      <c r="S18" s="219" t="s">
        <v>512</v>
      </c>
      <c r="T18" s="219" t="s">
        <v>512</v>
      </c>
      <c r="U18" s="219" t="s">
        <v>512</v>
      </c>
      <c r="V18" s="219" t="s">
        <v>512</v>
      </c>
      <c r="W18" s="2" t="s">
        <v>426</v>
      </c>
      <c r="X18" s="2" t="s">
        <v>426</v>
      </c>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ht="57" x14ac:dyDescent="0.2">
      <c r="A19" s="44" t="s">
        <v>337</v>
      </c>
      <c r="B19" s="55" t="s">
        <v>338</v>
      </c>
      <c r="C19" s="55" t="s">
        <v>339</v>
      </c>
      <c r="D19" s="53" t="s">
        <v>11</v>
      </c>
      <c r="E19" s="180"/>
      <c r="F19" s="125"/>
      <c r="G19" s="125"/>
      <c r="H19" s="2" t="s">
        <v>514</v>
      </c>
      <c r="I19" s="2" t="s">
        <v>514</v>
      </c>
      <c r="J19" s="2" t="s">
        <v>514</v>
      </c>
      <c r="K19" s="2" t="s">
        <v>514</v>
      </c>
      <c r="L19" s="2" t="s">
        <v>514</v>
      </c>
      <c r="M19" s="2" t="s">
        <v>514</v>
      </c>
      <c r="N19" s="2" t="s">
        <v>514</v>
      </c>
      <c r="O19" s="2" t="s">
        <v>514</v>
      </c>
      <c r="P19" s="2" t="s">
        <v>514</v>
      </c>
      <c r="Q19" s="2" t="s">
        <v>514</v>
      </c>
      <c r="R19" s="2" t="s">
        <v>514</v>
      </c>
      <c r="S19" s="2" t="s">
        <v>514</v>
      </c>
      <c r="T19" s="2" t="s">
        <v>514</v>
      </c>
      <c r="U19" s="2" t="s">
        <v>514</v>
      </c>
      <c r="V19" s="2" t="s">
        <v>514</v>
      </c>
      <c r="W19" s="2" t="s">
        <v>422</v>
      </c>
      <c r="X19" s="2" t="s">
        <v>422</v>
      </c>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188"/>
      <c r="H20" s="5">
        <v>46266</v>
      </c>
      <c r="I20" s="5">
        <v>46266</v>
      </c>
      <c r="J20" s="5">
        <v>46266</v>
      </c>
      <c r="K20" s="5">
        <v>46266</v>
      </c>
      <c r="L20" s="5">
        <v>46266</v>
      </c>
      <c r="M20" s="5">
        <v>46266</v>
      </c>
      <c r="N20" s="5">
        <v>46266</v>
      </c>
      <c r="O20" s="5">
        <v>46266</v>
      </c>
      <c r="P20" s="5">
        <v>46266</v>
      </c>
      <c r="Q20" s="5">
        <v>46266</v>
      </c>
      <c r="R20" s="5">
        <v>46266</v>
      </c>
      <c r="S20" s="5">
        <v>46266</v>
      </c>
      <c r="T20" s="5">
        <v>46266</v>
      </c>
      <c r="U20" s="5">
        <v>46266</v>
      </c>
      <c r="V20" s="5">
        <v>46266</v>
      </c>
      <c r="W20" s="5">
        <v>46266</v>
      </c>
      <c r="X20" s="5">
        <v>46266</v>
      </c>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107"/>
      <c r="H21" s="234"/>
      <c r="I21" s="234"/>
      <c r="J21" s="234"/>
      <c r="K21" s="234"/>
      <c r="L21" s="234"/>
      <c r="M21" s="234"/>
      <c r="N21" s="234"/>
      <c r="O21" s="234"/>
      <c r="P21" s="234"/>
      <c r="Q21" s="234"/>
      <c r="R21" s="234"/>
      <c r="S21" s="234"/>
      <c r="T21" s="234"/>
      <c r="U21" s="234"/>
      <c r="V21" s="234"/>
      <c r="W21" s="4" t="s">
        <v>110</v>
      </c>
      <c r="X21" s="4" t="s">
        <v>110</v>
      </c>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232"/>
      <c r="I22" s="232"/>
      <c r="J22" s="232"/>
      <c r="K22" s="232"/>
      <c r="L22" s="232"/>
      <c r="M22" s="232"/>
      <c r="N22" s="232"/>
      <c r="O22" s="232"/>
      <c r="P22" s="232"/>
      <c r="Q22" s="232"/>
      <c r="R22" s="232"/>
      <c r="S22" s="232"/>
      <c r="T22" s="232"/>
      <c r="U22" s="232"/>
      <c r="V22" s="232"/>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232"/>
      <c r="I23" s="232"/>
      <c r="J23" s="232"/>
      <c r="K23" s="232"/>
      <c r="L23" s="232"/>
      <c r="M23" s="232"/>
      <c r="N23" s="232"/>
      <c r="O23" s="232"/>
      <c r="P23" s="232"/>
      <c r="Q23" s="232"/>
      <c r="R23" s="232"/>
      <c r="S23" s="232"/>
      <c r="T23" s="232"/>
      <c r="U23" s="232"/>
      <c r="V23" s="232"/>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430</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B10:D10">
    <cfRule type="expression" dxfId="47" priority="18">
      <formula>$D$6="Yes, the plan complies based on all analyses"</formula>
    </cfRule>
  </conditionalFormatting>
  <conditionalFormatting sqref="B26:CZ27">
    <cfRule type="expression" dxfId="46" priority="16">
      <formula>$D$6="Yes, the plan complies based on all analyses"</formula>
    </cfRule>
  </conditionalFormatting>
  <conditionalFormatting sqref="E10:CZ17 A10:A27 D11 B12:D24 E18:G23 W18:CZ23 E24:CZ25 A28:CZ74">
    <cfRule type="expression" dxfId="0" priority="17">
      <formula>$D$6="Yes, the plan complies based on all analyses"</formula>
    </cfRule>
  </conditionalFormatting>
  <conditionalFormatting sqref="H19:V23">
    <cfRule type="expression" dxfId="45" priority="1">
      <formula>$D$6="Yes, the plan complies based on all analyses"</formula>
    </cfRule>
  </conditionalFormatting>
  <dataValidations count="2">
    <dataValidation allowBlank="1" prompt="To enter free text, select cell and type - do not click into cell" sqref="E38:CZ43 E45:CZ50 E69:CZ74 E61:CZ66 E54:CZ59" xr:uid="{972FD816-2DD5-44D8-9434-EFEDB83E097F}"/>
    <dataValidation allowBlank="1" sqref="E31:CZ36" xr:uid="{8AD58E28-D843-4AA3-964F-C79A10979A8C}"/>
  </dataValidations>
  <hyperlinks>
    <hyperlink ref="B15" location="SectionE_AnalysisMethods" display="Return to the Analysis Methods section in the &quot;State and program information&quot; tab to change whether a method is used." xr:uid="{35B8F079-DD56-43A6-A202-AFF8CB2FE0D2}"/>
    <hyperlink ref="A9" location="'III_Plan comp 438.206 All plans'!A1" display="Click to go to section B: Assurance of plan compliance for 42 C.F.R. § 438.206" xr:uid="{F2058837-6EEC-4F9B-BBA8-374E86A6F96F}"/>
    <hyperlink ref="A27" location="SectionE_AnalysisMethods" display="Click to return to the Analysis Methods section in the &quot;State and Program Information&quot; tab to change whether a method is used." xr:uid="{0A0ACC6C-60D9-4A3D-A927-A54660662C9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FA5B6-F0D5-47D1-9353-5405CA1A7C7E}">
  <sheetPr>
    <tabColor theme="2"/>
  </sheetPr>
  <dimension ref="A1:DA109"/>
  <sheetViews>
    <sheetView zoomScale="70" zoomScaleNormal="70" workbookViewId="0"/>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05" width="0" style="109" hidden="1" customWidth="1"/>
    <col min="106" max="16384" width="7.21875" style="109" hidden="1"/>
  </cols>
  <sheetData>
    <row r="1" spans="1:104" ht="15" x14ac:dyDescent="0.2">
      <c r="A1" s="249"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30" x14ac:dyDescent="0.25">
      <c r="A5" s="66" t="s">
        <v>4</v>
      </c>
      <c r="B5" s="67" t="s">
        <v>5</v>
      </c>
      <c r="C5" s="67" t="s">
        <v>6</v>
      </c>
      <c r="D5" s="218" t="s">
        <v>493</v>
      </c>
      <c r="E5" s="164" t="s">
        <v>533</v>
      </c>
    </row>
    <row r="6" spans="1:104" ht="57" x14ac:dyDescent="0.2">
      <c r="A6" s="44" t="s">
        <v>316</v>
      </c>
      <c r="B6" s="165" t="s">
        <v>317</v>
      </c>
      <c r="C6" s="46" t="s">
        <v>318</v>
      </c>
      <c r="D6" s="8" t="s">
        <v>420</v>
      </c>
      <c r="E6" s="35" t="s">
        <v>532</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#1:"&amp;CHAR(10)&amp;CHAR(10)&amp;IF('[2]II_Program-level standards'!E7="","",'[2]II_Program-level standards'!E7&amp;"; "&amp;CHAR(10)&amp;'[2]II_Program-level standards'!E9&amp;"; "&amp;CHAR(10)&amp;'[2]II_Program-level standards'!E14&amp;"; "&amp;CHAR(10)&amp;'[2]II_Program-level standards'!E15)</f>
        <v>Standard #1:
Specialist; 
Provider to enrollee ratios; 
Adult and Pediatric; 
Statewide</v>
      </c>
      <c r="F12" s="169" t="str">
        <f>"Standard #2:"&amp;CHAR(10)&amp;CHAR(10)&amp;IF('[2]II_Program-level standards'!F7="","",'[2]II_Program-level standards'!F7&amp;"; "&amp;CHAR(10)&amp;'[2]II_Program-level standards'!F9&amp;"; "&amp;CHAR(10)&amp;'[2]II_Program-level standards'!F14&amp;"; "&amp;CHAR(10)&amp;'[2]II_Program-level standards'!F15)</f>
        <v>Standard #2:
Primary care; 
Provider to enrollee ratios; 
Adult and Pediatric; 
Statewide</v>
      </c>
      <c r="G12" s="169" t="str">
        <f>"Standard #3:"&amp;CHAR(10)&amp;CHAR(10)&amp;IF('[2]II_Program-level standards'!G7="","",'[2]II_Program-level standards'!G7&amp;"; "&amp;CHAR(10)&amp;'[2]II_Program-level standards'!G9&amp;"; "&amp;CHAR(10)&amp;'[2]II_Program-level standards'!G14&amp;"; "&amp;CHAR(10)&amp;'[2]II_Program-level standards'!G15)</f>
        <v>Standard #3:
Mental health; 
Provider to enrollee ratios; 
Adult and Pediatric; 
Statewide</v>
      </c>
      <c r="H12" s="169" t="str">
        <f>"Standard #4:"&amp;CHAR(10)&amp;CHAR(10)&amp;IF('[2]II_Program-level standards'!H7="","",'[2]II_Program-level standards'!H7&amp;"; "&amp;CHAR(10)&amp;'[2]II_Program-level standards'!H9&amp;"; "&amp;CHAR(10)&amp;'[2]II_Program-level standards'!H14&amp;"; "&amp;CHAR(10)&amp;'[2]II_Program-level standards'!H15)</f>
        <v>Standard #4:
Primary care; 
Maximum time or distance (e.g. 1 provider within 30 min or 30 miles); 
Adult and Pediatric; 
Statewide</v>
      </c>
      <c r="I12" s="169" t="str">
        <f>"Standard #5:"&amp;CHAR(10)&amp;CHAR(10)&amp;IF('[2]II_Program-level standards'!I7="","",'[2]II_Program-level standards'!I7&amp;"; "&amp;CHAR(10)&amp;'[2]II_Program-level standards'!I9&amp;"; "&amp;CHAR(10)&amp;'[2]II_Program-level standards'!I14&amp;"; "&amp;CHAR(10)&amp;'[2]II_Program-level standards'!I15)</f>
        <v>Standard #5:
Specialist; 
Maximum time or distance (e.g. 1 provider within 30 min or 30 miles); 
Adult and Pediatric; 
Rural</v>
      </c>
      <c r="J12" s="169" t="str">
        <f>"Standard #6:"&amp;CHAR(10)&amp;CHAR(10)&amp;IF('[2]II_Program-level standards'!J7="","",'[2]II_Program-level standards'!J7&amp;"; "&amp;CHAR(10)&amp;'[2]II_Program-level standards'!J9&amp;"; "&amp;CHAR(10)&amp;'[2]II_Program-level standards'!J14&amp;"; "&amp;CHAR(10)&amp;'[2]II_Program-level standards'!J15)</f>
        <v>Standard #6:
Specialist; 
Maximum time or distance (e.g. 1 provider within 30 min or 30 miles); 
Adult and Pediatric; 
Small counties</v>
      </c>
      <c r="K12" s="169" t="str">
        <f>"Standard #7:"&amp;CHAR(10)&amp;CHAR(10)&amp;IF('[2]II_Program-level standards'!K7="","",'[2]II_Program-level standards'!K7&amp;"; "&amp;CHAR(10)&amp;'[2]II_Program-level standards'!K9&amp;"; "&amp;CHAR(10)&amp;'[2]II_Program-level standards'!K14&amp;"; "&amp;CHAR(10)&amp;'[2]II_Program-level standards'!K15)</f>
        <v>Standard #7:
Specialist; 
Maximum time or distance (e.g. 1 provider within 30 min or 30 miles); 
Adult and Pediatric; 
Medium counties</v>
      </c>
      <c r="L12" s="169" t="str">
        <f>"Standard #8:"&amp;CHAR(10)&amp;CHAR(10)&amp;IF('[2]II_Program-level standards'!L7="","",'[2]II_Program-level standards'!L7&amp;"; "&amp;CHAR(10)&amp;'[2]II_Program-level standards'!L9&amp;"; "&amp;CHAR(10)&amp;'[2]II_Program-level standards'!L14&amp;"; "&amp;CHAR(10)&amp;'[2]II_Program-level standards'!L15)</f>
        <v>Standard #8:
Specialist; 
Maximum time or distance (e.g. 1 provider within 30 min or 30 miles); 
Adult and Pediatric; 
Dense counties</v>
      </c>
      <c r="M12" s="169" t="str">
        <f>"Standard #9:"&amp;CHAR(10)&amp;CHAR(10)&amp;IF('[2]II_Program-level standards'!M7="","",'[2]II_Program-level standards'!M7&amp;"; "&amp;CHAR(10)&amp;'[2]II_Program-level standards'!M9&amp;"; "&amp;CHAR(10)&amp;'[2]II_Program-level standards'!M14&amp;"; "&amp;CHAR(10)&amp;'[2]II_Program-level standards'!M15)</f>
        <v>Standard #9:
OB/GYN; 
Maximum time or distance (e.g. 1 provider within 30 min or 30 miles); 
Adult and Pediatric; 
Statewide</v>
      </c>
      <c r="N12" s="169" t="str">
        <f>"Standard #10:"&amp;CHAR(10)&amp;CHAR(10)&amp;IF('[2]II_Program-level standards'!N7="","",'[2]II_Program-level standards'!N7&amp;"; "&amp;CHAR(10)&amp;'[2]II_Program-level standards'!N9&amp;"; "&amp;CHAR(10)&amp;'[2]II_Program-level standards'!N14&amp;"; "&amp;CHAR(10)&amp;'[2]II_Program-level standards'!N15)</f>
        <v>Standard #10:
OB/GYN; 
Maximum time or distance (e.g. 1 provider within 30 min or 30 miles); 
Adult and Pediatric; 
Rural</v>
      </c>
      <c r="O12" s="169" t="str">
        <f>"Standard #11:"&amp;CHAR(10)&amp;CHAR(10)&amp;IF('[2]II_Program-level standards'!O7="","",'[2]II_Program-level standards'!O7&amp;"; "&amp;CHAR(10)&amp;'[2]II_Program-level standards'!O9&amp;"; "&amp;CHAR(10)&amp;'[2]II_Program-level standards'!O14&amp;"; "&amp;CHAR(10)&amp;'[2]II_Program-level standards'!O15)</f>
        <v>Standard #11:
OB/GYN; 
Maximum time or distance (e.g. 1 provider within 30 min or 30 miles); 
Adult and Pediatric; 
Small counties</v>
      </c>
      <c r="P12" s="169" t="str">
        <f>"Standard #12:"&amp;CHAR(10)&amp;CHAR(10)&amp;IF('[2]II_Program-level standards'!P7="","",'[2]II_Program-level standards'!P7&amp;"; "&amp;CHAR(10)&amp;'[2]II_Program-level standards'!P9&amp;"; "&amp;CHAR(10)&amp;'[2]II_Program-level standards'!P14&amp;"; "&amp;CHAR(10)&amp;'[2]II_Program-level standards'!P15)</f>
        <v>Standard #12:
OB/GYN; 
Maximum time or distance (e.g. 1 provider within 30 min or 30 miles); 
Adult and Pediatric; 
Medium counties</v>
      </c>
      <c r="Q12" s="169" t="str">
        <f>"Standard #13:"&amp;CHAR(10)&amp;CHAR(10)&amp;IF('[2]II_Program-level standards'!Q7="","",'[2]II_Program-level standards'!Q7&amp;"; "&amp;CHAR(10)&amp;'[2]II_Program-level standards'!Q9&amp;"; "&amp;CHAR(10)&amp;'[2]II_Program-level standards'!Q14&amp;"; "&amp;CHAR(10)&amp;'[2]II_Program-level standards'!Q15)</f>
        <v>Standard #13:
OB/GYN; 
Maximum time or distance (e.g. 1 provider within 30 min or 30 miles); 
Adult and Pediatric; 
Dense counties</v>
      </c>
      <c r="R12" s="169" t="str">
        <f>"Standard #14:"&amp;CHAR(10)&amp;CHAR(10)&amp;IF('[2]II_Program-level standards'!R7="","",'[2]II_Program-level standards'!R7&amp;"; "&amp;CHAR(10)&amp;'[2]II_Program-level standards'!R9&amp;"; "&amp;CHAR(10)&amp;'[2]II_Program-level standards'!R14&amp;"; "&amp;CHAR(10)&amp;'[2]II_Program-level standards'!R15)</f>
        <v>Standard #14:
Hospital; 
Maximum time or distance (e.g. 1 provider within 30 min or 30 miles); 
Adult and Pediatric; 
Statewide</v>
      </c>
      <c r="S12" s="169" t="str">
        <f>"Standard #15:"&amp;CHAR(10)&amp;CHAR(10)&amp;IF('[2]II_Program-level standards'!S7="","",'[2]II_Program-level standards'!S7&amp;"; "&amp;CHAR(10)&amp;'[2]II_Program-level standards'!S9&amp;"; "&amp;CHAR(10)&amp;'[2]II_Program-level standards'!S14&amp;"; "&amp;CHAR(10)&amp;'[2]II_Program-level standards'!S15)</f>
        <v>Standard #15:
Mental health; 
Maximum time or distance (e.g. 1 provider within 30 min or 30 miles); 
Adult and Pediatric; 
Rural</v>
      </c>
      <c r="T12" s="169" t="str">
        <f>"Standard #16:"&amp;CHAR(10)&amp;CHAR(10)&amp;IF('[2]II_Program-level standards'!T7="","",'[2]II_Program-level standards'!T7&amp;"; "&amp;CHAR(10)&amp;'[2]II_Program-level standards'!T9&amp;"; "&amp;CHAR(10)&amp;'[2]II_Program-level standards'!T14&amp;"; "&amp;CHAR(10)&amp;'[2]II_Program-level standards'!T15)</f>
        <v>Standard #16:
Mental health; 
Maximum time or distance (e.g. 1 provider within 30 min or 30 miles); 
Adult and Pediatric; 
Small counties</v>
      </c>
      <c r="U12" s="169" t="str">
        <f>"Standard #17:"&amp;CHAR(10)&amp;CHAR(10)&amp;IF('[2]II_Program-level standards'!U7="","",'[2]II_Program-level standards'!U7&amp;"; "&amp;CHAR(10)&amp;'[2]II_Program-level standards'!U9&amp;"; "&amp;CHAR(10)&amp;'[2]II_Program-level standards'!U14&amp;"; "&amp;CHAR(10)&amp;'[2]II_Program-level standards'!U15)</f>
        <v>Standard #17:
Mental health; 
Maximum time or distance (e.g. 1 provider within 30 min or 30 miles); 
Adult and Pediatric; 
Medium counties</v>
      </c>
      <c r="V12" s="169" t="str">
        <f>"Standard #18:"&amp;CHAR(10)&amp;CHAR(10)&amp;IF('[2]II_Program-level standards'!V7="","",'[2]II_Program-level standards'!V7&amp;"; "&amp;CHAR(10)&amp;'[2]II_Program-level standards'!V9&amp;"; "&amp;CHAR(10)&amp;'[2]II_Program-level standards'!V14&amp;"; "&amp;CHAR(10)&amp;'[2]II_Program-level standards'!V15)</f>
        <v>Standard #18:
Mental health; 
Maximum time or distance (e.g. 1 provider within 30 min or 30 miles); 
Adult and Pediatric; 
Dense counties</v>
      </c>
      <c r="W12" s="169" t="str">
        <f>"Standard #19:"&amp;CHAR(10)&amp;CHAR(10)&amp;IF('[2]II_Program-level standards'!W7="","",'[2]II_Program-level standards'!W7&amp;"; "&amp;CHAR(10)&amp;'[2]II_Program-level standards'!W9&amp;"; "&amp;CHAR(10)&amp;'[2]II_Program-level standards'!W14&amp;"; "&amp;CHAR(10)&amp;'[2]II_Program-level standards'!W15)</f>
        <v>Standard #19:
Specialist; 
Minimum Mandatory Provider Type; 
Adult and pediatric; 
Statewide</v>
      </c>
      <c r="X12" s="169" t="str">
        <f>"Standard #20:"&amp;CHAR(10)&amp;CHAR(10)&amp;IF('[2]II_Program-level standards'!X7="","",'[2]II_Program-level standards'!X7&amp;"; "&amp;CHAR(10)&amp;'[2]II_Program-level standards'!X9&amp;"; "&amp;CHAR(10)&amp;'[2]II_Program-level standards'!X14&amp;"; "&amp;CHAR(10)&amp;'[2]II_Program-level standards'!X15)</f>
        <v>Standard #20:
Specialist; 
Minimum Mandatory Provider Type; 
Adult and pediatric; 
Statewide</v>
      </c>
      <c r="Y12" s="169" t="str">
        <f>"Standard #21:"&amp;CHAR(10)&amp;CHAR(10)&amp;IF('[2]II_Program-level standards'!Y7="","",'[2]II_Program-level standards'!Y7&amp;"; "&amp;CHAR(10)&amp;'[2]II_Program-level standards'!Y9&amp;"; "&amp;CHAR(10)&amp;'[2]II_Program-level standards'!Y14&amp;"; "&amp;CHAR(10)&amp;'[2]II_Program-level standards'!Y15)</f>
        <v>Standard #21:
Primary care; 
Appointment wait time; 
Adult and Pediatric; 
Statewide</v>
      </c>
      <c r="Z12" s="169" t="str">
        <f>"Standard #22:"&amp;CHAR(10)&amp;CHAR(10)&amp;IF('[2]II_Program-level standards'!Z7="","",'[2]II_Program-level standards'!Z7&amp;"; "&amp;CHAR(10)&amp;'[2]II_Program-level standards'!Z9&amp;"; "&amp;CHAR(10)&amp;'[2]II_Program-level standards'!Z14&amp;"; "&amp;CHAR(10)&amp;'[2]II_Program-level standards'!Z15)</f>
        <v>Standard #22:
Specialist; 
Appointment wait time; 
All applicable populations; 
Statewide</v>
      </c>
      <c r="AA12" s="169" t="str">
        <f>"Standard #23:"&amp;CHAR(10)&amp;CHAR(10)&amp;IF('[2]II_Program-level standards'!AA7="","",'[2]II_Program-level standards'!AA7&amp;"; "&amp;CHAR(10)&amp;'[2]II_Program-level standards'!AA9&amp;"; "&amp;CHAR(10)&amp;'[2]II_Program-level standards'!AA14&amp;"; "&amp;CHAR(10)&amp;'[2]II_Program-level standards'!AA15)</f>
        <v>Standard #23:
OB/GYN; 
Appointment wait time; 
All applicable populations; 
Statewide</v>
      </c>
      <c r="AB12" s="169" t="str">
        <f>"Standard #24:"&amp;CHAR(10)&amp;CHAR(10)&amp;IF('[2]II_Program-level standards'!AB7="","",'[2]II_Program-level standards'!AB7&amp;"; "&amp;CHAR(10)&amp;'[2]II_Program-level standards'!AB9&amp;"; "&amp;CHAR(10)&amp;'[2]II_Program-level standards'!AB14&amp;"; "&amp;CHAR(10)&amp;'[2]II_Program-level standards'!AB15)</f>
        <v>Standard #24:
OB/GYN; 
Appointment wait time; 
All applicable populations; 
Statewide</v>
      </c>
      <c r="AC12" s="169" t="str">
        <f>"Standard #25:"&amp;CHAR(10)&amp;CHAR(10)&amp;IF('[2]II_Program-level standards'!AC7="","",'[2]II_Program-level standards'!AC7&amp;"; "&amp;CHAR(10)&amp;'[2]II_Program-level standards'!AC9&amp;"; "&amp;CHAR(10)&amp;'[2]II_Program-level standards'!AC14&amp;"; "&amp;CHAR(10)&amp;'[2]II_Program-level standards'!AC15)</f>
        <v>Standard #25:
Mental health; 
Appointment wait time; 
Adult and pediatric; 
Statewide</v>
      </c>
      <c r="AD12" s="169" t="str">
        <f>"Standard #26:"&amp;CHAR(10)&amp;CHAR(10)&amp;IF('[2]II_Program-level standards'!AD7="","",'[2]II_Program-level standards'!AD7&amp;"; "&amp;CHAR(10)&amp;'[2]II_Program-level standards'!AD9&amp;"; "&amp;CHAR(10)&amp;'[2]II_Program-level standards'!AD14&amp;"; "&amp;CHAR(10)&amp;'[2]II_Program-level standards'!AD15)</f>
        <v xml:space="preserve">Standard #26:
</v>
      </c>
      <c r="AE12" s="169" t="str">
        <f>"Standard #27:"&amp;CHAR(10)&amp;CHAR(10)&amp;IF('[2]II_Program-level standards'!AE7="","",'[2]II_Program-level standards'!AE7&amp;"; "&amp;CHAR(10)&amp;'[2]II_Program-level standards'!AE9&amp;"; "&amp;CHAR(10)&amp;'[2]II_Program-level standards'!AE14&amp;"; "&amp;CHAR(10)&amp;'[2]II_Program-level standards'!AE15)</f>
        <v>Standard #27:
LTSS; 
Appointment wait time; 
Adult and pediatric; 
Rural</v>
      </c>
      <c r="AF12" s="169" t="str">
        <f>"Standard #28:"&amp;CHAR(10)&amp;CHAR(10)&amp;IF('[2]II_Program-level standards'!AF7="","",'[2]II_Program-level standards'!AF7&amp;"; "&amp;CHAR(10)&amp;'[2]II_Program-level standards'!AF9&amp;"; "&amp;CHAR(10)&amp;'[2]II_Program-level standards'!AF14&amp;"; "&amp;CHAR(10)&amp;'[2]II_Program-level standards'!AF15)</f>
        <v>Standard #28:
LTSS; 
Appointment wait time; 
Adult and pediatric; 
Small counties</v>
      </c>
      <c r="AG12" s="169" t="str">
        <f>"Standard #29:"&amp;CHAR(10)&amp;CHAR(10)&amp;IF('[2]II_Program-level standards'!AG7="","",'[2]II_Program-level standards'!AG7&amp;"; "&amp;CHAR(10)&amp;'[2]II_Program-level standards'!AG9&amp;"; "&amp;CHAR(10)&amp;'[2]II_Program-level standards'!AG14&amp;"; "&amp;CHAR(10)&amp;'[2]II_Program-level standards'!AG15)</f>
        <v>Standard #29:
LTSS; 
Appointment wait time; 
Adult and pediatric; 
Medium counties</v>
      </c>
      <c r="AH12" s="169" t="str">
        <f>"Standard #30:"&amp;CHAR(10)&amp;CHAR(10)&amp;IF('[2]II_Program-level standards'!AH7="","",'[2]II_Program-level standards'!AH7&amp;"; "&amp;CHAR(10)&amp;'[2]II_Program-level standards'!AH9&amp;"; "&amp;CHAR(10)&amp;'[2]II_Program-level standards'!AH14&amp;"; "&amp;CHAR(10)&amp;'[2]II_Program-level standards'!AH15)</f>
        <v>Standard #30:
LTSS; 
Appointment wait time; 
Adult and pediatric; 
Dense counties</v>
      </c>
      <c r="AI12" s="169" t="str">
        <f>"Standard #31:"&amp;CHAR(10)&amp;CHAR(10)&amp;IF('[2]II_Program-level standards'!AI7="","",'[2]II_Program-level standards'!AI7&amp;"; "&amp;CHAR(10)&amp;'[2]II_Program-level standards'!AI9&amp;"; "&amp;CHAR(10)&amp;'[2]II_Program-level standards'!AI14&amp;"; "&amp;CHAR(10)&amp;'[2]II_Program-level standards'!AI15)</f>
        <v>Standard #31:
LTSS; 
Appointment wait time; 
Adult and pediatric; 
Rural</v>
      </c>
      <c r="AJ12" s="169" t="str">
        <f>"Standard #32:"&amp;CHAR(10)&amp;CHAR(10)&amp;IF('[2]II_Program-level standards'!AJ7="","",'[2]II_Program-level standards'!AJ7&amp;"; "&amp;CHAR(10)&amp;'[2]II_Program-level standards'!AJ9&amp;"; "&amp;CHAR(10)&amp;'[2]II_Program-level standards'!AJ14&amp;"; "&amp;CHAR(10)&amp;'[2]II_Program-level standards'!AJ15)</f>
        <v>Standard #32:
LTSS; 
Appointment wait time; 
Adult and pediatric; 
Small counties</v>
      </c>
      <c r="AK12" s="169" t="str">
        <f>"Standard #33:"&amp;CHAR(10)&amp;CHAR(10)&amp;IF('[2]II_Program-level standards'!AK7="","",'[2]II_Program-level standards'!AK7&amp;"; "&amp;CHAR(10)&amp;'[2]II_Program-level standards'!AK9&amp;"; "&amp;CHAR(10)&amp;'[2]II_Program-level standards'!AK14&amp;"; "&amp;CHAR(10)&amp;'[2]II_Program-level standards'!AK15)</f>
        <v>Standard #33:
LTSS; 
Appointment wait time; 
Adult and pediatric; 
Medium counties</v>
      </c>
      <c r="AL12" s="169" t="str">
        <f>"Standard #34:"&amp;CHAR(10)&amp;CHAR(10)&amp;IF('[2]II_Program-level standards'!AL7="","",'[2]II_Program-level standards'!AL7&amp;"; "&amp;CHAR(10)&amp;'[2]II_Program-level standards'!AL9&amp;"; "&amp;CHAR(10)&amp;'[2]II_Program-level standards'!AL14&amp;"; "&amp;CHAR(10)&amp;'[2]II_Program-level standards'!AL15)</f>
        <v>Standard #34:
LTSS; 
Appointment wait time; 
Adult and pediatric; 
Dense counties</v>
      </c>
      <c r="AM12" s="169" t="str">
        <f>"Standard #35:"&amp;CHAR(10)&amp;CHAR(10)&amp;IF('[2]II_Program-level standards'!AM7="","",'[2]II_Program-level standards'!AM7&amp;"; "&amp;CHAR(10)&amp;'[2]II_Program-level standards'!AM9&amp;"; "&amp;CHAR(10)&amp;'[2]II_Program-level standards'!AM14&amp;"; "&amp;CHAR(10)&amp;'[2]II_Program-level standards'!AM15)</f>
        <v>Standard #35:
LTSS; 
Appointment wait time; 
Adult and pediatric; 
Statewide</v>
      </c>
      <c r="AN12" s="169" t="str">
        <f>"Standard #36:"&amp;CHAR(10)&amp;CHAR(10)&amp;IF('[2]II_Program-level standards'!AN7="","",'[2]II_Program-level standards'!AN7&amp;"; "&amp;CHAR(10)&amp;'[2]II_Program-level standards'!AN9&amp;"; "&amp;CHAR(10)&amp;'[2]II_Program-level standards'!AN14&amp;"; "&amp;CHAR(10)&amp;'[2]II_Program-level standards'!AN15)</f>
        <v>Standard #36:
Primary care; 
Appointment wait time; 
Adult and pediatric; 
Statewide</v>
      </c>
      <c r="AO12" s="169" t="str">
        <f>"Standard #37:"&amp;CHAR(10)&amp;CHAR(10)&amp;IF('[2]II_Program-level standards'!AO7="","",'[2]II_Program-level standards'!AO7&amp;"; "&amp;CHAR(10)&amp;'[2]II_Program-level standards'!AO9&amp;"; "&amp;CHAR(10)&amp;'[2]II_Program-level standards'!AO14&amp;"; "&amp;CHAR(10)&amp;'[2]II_Program-level standards'!AO15)</f>
        <v>Standard #37:
Specialist; 
Appointment wait time; 
Adult and pediatric; 
Statewide</v>
      </c>
      <c r="AP12" s="169" t="str">
        <f>"Standard #38:"&amp;CHAR(10)&amp;CHAR(10)&amp;IF('[2]II_Program-level standards'!AP7="","",'[2]II_Program-level standards'!AP7&amp;"; "&amp;CHAR(10)&amp;'[2]II_Program-level standards'!AP9&amp;"; "&amp;CHAR(10)&amp;'[2]II_Program-level standards'!AP14&amp;"; "&amp;CHAR(10)&amp;'[2]II_Program-level standards'!AP15)</f>
        <v>Standard #38:
Primary care; 
Appointment wait time; 
Adult and pediatric; 
Statewide</v>
      </c>
      <c r="AQ12" s="169" t="str">
        <f>"Standard #39:"&amp;CHAR(10)&amp;CHAR(10)&amp;IF('[2]II_Program-level standards'!AQ7="","",'[2]II_Program-level standards'!AQ7&amp;"; "&amp;CHAR(10)&amp;'[2]II_Program-level standards'!AQ9&amp;"; "&amp;CHAR(10)&amp;'[2]II_Program-level standards'!AQ14&amp;"; "&amp;CHAR(10)&amp;'[2]II_Program-level standards'!AQ15)</f>
        <v>Standard #39:
Specialist; 
Appointment wait time; 
Adult and pediatric; 
Statewide</v>
      </c>
      <c r="AR12" s="169" t="str">
        <f>"Standard #40:"&amp;CHAR(10)&amp;CHAR(10)&amp;IF('[2]II_Program-level standards'!AR7="","",'[2]II_Program-level standards'!AR7&amp;"; "&amp;CHAR(10)&amp;'[2]II_Program-level standards'!AR9&amp;"; "&amp;CHAR(10)&amp;'[2]II_Program-level standards'!AR14&amp;"; "&amp;CHAR(10)&amp;'[2]II_Program-level standards'!AR15)</f>
        <v>Standard #40:
Mental health; 
Appointment wait time; 
Adult and pediatric; 
Statewide</v>
      </c>
      <c r="AS12" s="169" t="str">
        <f>"Standard #41:"&amp;CHAR(10)&amp;CHAR(10)&amp;IF('[2]II_Program-level standards'!AS7="","",'[2]II_Program-level standards'!AS7&amp;"; "&amp;CHAR(10)&amp;'[2]II_Program-level standards'!AS9&amp;"; "&amp;CHAR(10)&amp;'[2]II_Program-level standards'!AS14&amp;"; "&amp;CHAR(10)&amp;'[2]II_Program-level standards'!AS15)</f>
        <v>Standard #41:
Mental health; 
Appointment wait time; 
Adult and pediatric; 
Statewide</v>
      </c>
      <c r="AT12" s="169" t="str">
        <f>"Standard #42:"&amp;CHAR(10)&amp;CHAR(10)&amp;IF('[2]II_Program-level standards'!AT7="","",'[2]II_Program-level standards'!AT7&amp;"; "&amp;CHAR(10)&amp;'[2]II_Program-level standards'!AT9&amp;"; "&amp;CHAR(10)&amp;'[2]II_Program-level standards'!AT14&amp;"; "&amp;CHAR(10)&amp;'[2]II_Program-level standards'!AT15)</f>
        <v xml:space="preserve">Standard #42:
</v>
      </c>
      <c r="AU12" s="169" t="str">
        <f>"Standard #43:"&amp;CHAR(10)&amp;CHAR(10)&amp;IF('[2]II_Program-level standards'!AU7="","",'[2]II_Program-level standards'!AU7&amp;"; "&amp;CHAR(10)&amp;'[2]II_Program-level standards'!AU9&amp;"; "&amp;CHAR(10)&amp;'[2]II_Program-level standards'!AU14&amp;"; "&amp;CHAR(10)&amp;'[2]II_Program-level standards'!AU15)</f>
        <v xml:space="preserve">Standard #43:
</v>
      </c>
      <c r="AV12" s="169" t="str">
        <f>"Standard #44:"&amp;CHAR(10)&amp;CHAR(10)&amp;IF('[2]II_Program-level standards'!AV7="","",'[2]II_Program-level standards'!AV7&amp;"; "&amp;CHAR(10)&amp;'[2]II_Program-level standards'!AV9&amp;"; "&amp;CHAR(10)&amp;'[2]II_Program-level standards'!AV14&amp;"; "&amp;CHAR(10)&amp;'[2]II_Program-level standards'!AV15)</f>
        <v xml:space="preserve">Standard #44:
</v>
      </c>
      <c r="AW12" s="169" t="str">
        <f>"Standard #45:"&amp;CHAR(10)&amp;CHAR(10)&amp;IF('[2]II_Program-level standards'!AW7="","",'[2]II_Program-level standards'!AW7&amp;"; "&amp;CHAR(10)&amp;'[2]II_Program-level standards'!AW9&amp;"; "&amp;CHAR(10)&amp;'[2]II_Program-level standards'!AW14&amp;"; "&amp;CHAR(10)&amp;'[2]II_Program-level standards'!AW15)</f>
        <v xml:space="preserve">Standard #45:
</v>
      </c>
      <c r="AX12" s="169" t="str">
        <f>"Standard #46:"&amp;CHAR(10)&amp;CHAR(10)&amp;IF('[2]II_Program-level standards'!AX7="","",'[2]II_Program-level standards'!AX7&amp;"; "&amp;CHAR(10)&amp;'[2]II_Program-level standards'!AX9&amp;"; "&amp;CHAR(10)&amp;'[2]II_Program-level standards'!AX14&amp;"; "&amp;CHAR(10)&amp;'[2]II_Program-level standards'!AX15)</f>
        <v xml:space="preserve">Standard #46:
</v>
      </c>
      <c r="AY12" s="169" t="str">
        <f>"Standard #47:"&amp;CHAR(10)&amp;CHAR(10)&amp;IF('[2]II_Program-level standards'!AY7="","",'[2]II_Program-level standards'!AY7&amp;"; "&amp;CHAR(10)&amp;'[2]II_Program-level standards'!AY9&amp;"; "&amp;CHAR(10)&amp;'[2]II_Program-level standards'!AY14&amp;"; "&amp;CHAR(10)&amp;'[2]II_Program-level standards'!AY15)</f>
        <v xml:space="preserve">Standard #47:
</v>
      </c>
      <c r="AZ12" s="169" t="str">
        <f>"Standard #48:"&amp;CHAR(10)&amp;CHAR(10)&amp;IF('[2]II_Program-level standards'!AZ7="","",'[2]II_Program-level standards'!AZ7&amp;"; "&amp;CHAR(10)&amp;'[2]II_Program-level standards'!AZ9&amp;"; "&amp;CHAR(10)&amp;'[2]II_Program-level standards'!AZ14&amp;"; "&amp;CHAR(10)&amp;'[2]II_Program-level standards'!AZ15)</f>
        <v xml:space="preserve">Standard #48:
</v>
      </c>
      <c r="BA12" s="169" t="str">
        <f>"Standard #49:"&amp;CHAR(10)&amp;CHAR(10)&amp;IF('[2]II_Program-level standards'!BA7="","",'[2]II_Program-level standards'!BA7&amp;"; "&amp;CHAR(10)&amp;'[2]II_Program-level standards'!BA9&amp;"; "&amp;CHAR(10)&amp;'[2]II_Program-level standards'!BA14&amp;"; "&amp;CHAR(10)&amp;'[2]II_Program-level standards'!BA15)</f>
        <v xml:space="preserve">Standard #49:
</v>
      </c>
      <c r="BB12" s="169" t="str">
        <f>"Standard #50:"&amp;CHAR(10)&amp;CHAR(10)&amp;IF('[2]II_Program-level standards'!BB7="","",'[2]II_Program-level standards'!BB7&amp;"; "&amp;CHAR(10)&amp;'[2]II_Program-level standards'!BB9&amp;"; "&amp;CHAR(10)&amp;'[2]II_Program-level standards'!BB14&amp;"; "&amp;CHAR(10)&amp;'[2]II_Program-level standards'!BB15)</f>
        <v xml:space="preserve">Standard #50:
</v>
      </c>
      <c r="BC12" s="169" t="str">
        <f>"Standard #51:"&amp;CHAR(10)&amp;CHAR(10)&amp;IF('[2]II_Program-level standards'!BC7="","",'[2]II_Program-level standards'!BC7&amp;"; "&amp;CHAR(10)&amp;'[2]II_Program-level standards'!BC9&amp;"; "&amp;CHAR(10)&amp;'[2]II_Program-level standards'!BC14&amp;"; "&amp;CHAR(10)&amp;'[2]II_Program-level standards'!BC15)</f>
        <v xml:space="preserve">Standard #51:
</v>
      </c>
      <c r="BD12" s="169" t="str">
        <f>"Standard #52:"&amp;CHAR(10)&amp;CHAR(10)&amp;IF('[2]II_Program-level standards'!BD7="","",'[2]II_Program-level standards'!BD7&amp;"; "&amp;CHAR(10)&amp;'[2]II_Program-level standards'!BD9&amp;"; "&amp;CHAR(10)&amp;'[2]II_Program-level standards'!BD14&amp;"; "&amp;CHAR(10)&amp;'[2]II_Program-level standards'!BD15)</f>
        <v xml:space="preserve">Standard #52:
</v>
      </c>
      <c r="BE12" s="169" t="str">
        <f>"Standard #53:"&amp;CHAR(10)&amp;CHAR(10)&amp;IF('[2]II_Program-level standards'!BE7="","",'[2]II_Program-level standards'!BE7&amp;"; "&amp;CHAR(10)&amp;'[2]II_Program-level standards'!BE9&amp;"; "&amp;CHAR(10)&amp;'[2]II_Program-level standards'!BE14&amp;"; "&amp;CHAR(10)&amp;'[2]II_Program-level standards'!BE15)</f>
        <v xml:space="preserve">Standard #53:
</v>
      </c>
      <c r="BF12" s="169" t="str">
        <f>"Standard #54:"&amp;CHAR(10)&amp;CHAR(10)&amp;IF('[2]II_Program-level standards'!BF7="","",'[2]II_Program-level standards'!BF7&amp;"; "&amp;CHAR(10)&amp;'[2]II_Program-level standards'!BF9&amp;"; "&amp;CHAR(10)&amp;'[2]II_Program-level standards'!BF14&amp;"; "&amp;CHAR(10)&amp;'[2]II_Program-level standards'!BF15)</f>
        <v xml:space="preserve">Standard #54:
</v>
      </c>
      <c r="BG12" s="169" t="str">
        <f>"Standard #55:"&amp;CHAR(10)&amp;CHAR(10)&amp;IF('[2]II_Program-level standards'!BG7="","",'[2]II_Program-level standards'!BG7&amp;"; "&amp;CHAR(10)&amp;'[2]II_Program-level standards'!BG9&amp;"; "&amp;CHAR(10)&amp;'[2]II_Program-level standards'!BG14&amp;"; "&amp;CHAR(10)&amp;'[2]II_Program-level standards'!BG15)</f>
        <v xml:space="preserve">Standard #55:
</v>
      </c>
      <c r="BH12" s="169" t="str">
        <f>"Standard #56:"&amp;CHAR(10)&amp;CHAR(10)&amp;IF('[2]II_Program-level standards'!BH7="","",'[2]II_Program-level standards'!BH7&amp;"; "&amp;CHAR(10)&amp;'[2]II_Program-level standards'!BH9&amp;"; "&amp;CHAR(10)&amp;'[2]II_Program-level standards'!BH14&amp;"; "&amp;CHAR(10)&amp;'[2]II_Program-level standards'!BH15)</f>
        <v xml:space="preserve">Standard #56:
</v>
      </c>
      <c r="BI12" s="169" t="str">
        <f>"Standard #57:"&amp;CHAR(10)&amp;CHAR(10)&amp;IF('[2]II_Program-level standards'!BI7="","",'[2]II_Program-level standards'!BI7&amp;"; "&amp;CHAR(10)&amp;'[2]II_Program-level standards'!BI9&amp;"; "&amp;CHAR(10)&amp;'[2]II_Program-level standards'!BI14&amp;"; "&amp;CHAR(10)&amp;'[2]II_Program-level standards'!BI15)</f>
        <v xml:space="preserve">Standard #57:
</v>
      </c>
      <c r="BJ12" s="169" t="str">
        <f>"Standard #58:"&amp;CHAR(10)&amp;CHAR(10)&amp;IF('[2]II_Program-level standards'!BJ7="","",'[2]II_Program-level standards'!BJ7&amp;"; "&amp;CHAR(10)&amp;'[2]II_Program-level standards'!BJ9&amp;"; "&amp;CHAR(10)&amp;'[2]II_Program-level standards'!BJ14&amp;"; "&amp;CHAR(10)&amp;'[2]II_Program-level standards'!BJ15)</f>
        <v xml:space="preserve">Standard #58:
</v>
      </c>
      <c r="BK12" s="169" t="str">
        <f>"Standard #59:"&amp;CHAR(10)&amp;CHAR(10)&amp;IF('[2]II_Program-level standards'!BK7="","",'[2]II_Program-level standards'!BK7&amp;"; "&amp;CHAR(10)&amp;'[2]II_Program-level standards'!BK9&amp;"; "&amp;CHAR(10)&amp;'[2]II_Program-level standards'!BK14&amp;"; "&amp;CHAR(10)&amp;'[2]II_Program-level standards'!BK15)</f>
        <v xml:space="preserve">Standard #59:
</v>
      </c>
      <c r="BL12" s="169" t="str">
        <f>"Standard #60:"&amp;CHAR(10)&amp;CHAR(10)&amp;IF('[2]II_Program-level standards'!BL7="","",'[2]II_Program-level standards'!BL7&amp;"; "&amp;CHAR(10)&amp;'[2]II_Program-level standards'!BL9&amp;"; "&amp;CHAR(10)&amp;'[2]II_Program-level standards'!BL14&amp;"; "&amp;CHAR(10)&amp;'[2]II_Program-level standards'!BL15)</f>
        <v xml:space="preserve">Standard #60:
</v>
      </c>
      <c r="BM12" s="169" t="str">
        <f>"Standard #61:"&amp;CHAR(10)&amp;CHAR(10)&amp;IF('[2]II_Program-level standards'!BM7="","",'[2]II_Program-level standards'!BM7&amp;"; "&amp;CHAR(10)&amp;'[2]II_Program-level standards'!BM9&amp;"; "&amp;CHAR(10)&amp;'[2]II_Program-level standards'!BM14&amp;"; "&amp;CHAR(10)&amp;'[2]II_Program-level standards'!BM15)</f>
        <v xml:space="preserve">Standard #61:
</v>
      </c>
      <c r="BN12" s="169" t="str">
        <f>"Standard #62:"&amp;CHAR(10)&amp;CHAR(10)&amp;IF('[2]II_Program-level standards'!BN7="","",'[2]II_Program-level standards'!BN7&amp;"; "&amp;CHAR(10)&amp;'[2]II_Program-level standards'!BN9&amp;"; "&amp;CHAR(10)&amp;'[2]II_Program-level standards'!BN14&amp;"; "&amp;CHAR(10)&amp;'[2]II_Program-level standards'!BN15)</f>
        <v xml:space="preserve">Standard #62:
</v>
      </c>
      <c r="BO12" s="169" t="str">
        <f>"Standard #63:"&amp;CHAR(10)&amp;CHAR(10)&amp;IF('[2]II_Program-level standards'!BO7="","",'[2]II_Program-level standards'!BO7&amp;"; "&amp;CHAR(10)&amp;'[2]II_Program-level standards'!BO9&amp;"; "&amp;CHAR(10)&amp;'[2]II_Program-level standards'!BO14&amp;"; "&amp;CHAR(10)&amp;'[2]II_Program-level standards'!BO15)</f>
        <v xml:space="preserve">Standard #63:
</v>
      </c>
      <c r="BP12" s="169" t="str">
        <f>"Standard #64:"&amp;CHAR(10)&amp;CHAR(10)&amp;IF('[2]II_Program-level standards'!BP7="","",'[2]II_Program-level standards'!BP7&amp;"; "&amp;CHAR(10)&amp;'[2]II_Program-level standards'!BP9&amp;"; "&amp;CHAR(10)&amp;'[2]II_Program-level standards'!BP14&amp;"; "&amp;CHAR(10)&amp;'[2]II_Program-level standards'!BP15)</f>
        <v xml:space="preserve">Standard #64:
</v>
      </c>
      <c r="BQ12" s="169" t="str">
        <f>"Standard #65:"&amp;CHAR(10)&amp;CHAR(10)&amp;IF('[2]II_Program-level standards'!BQ7="","",'[2]II_Program-level standards'!BQ7&amp;"; "&amp;CHAR(10)&amp;'[2]II_Program-level standards'!BQ9&amp;"; "&amp;CHAR(10)&amp;'[2]II_Program-level standards'!BQ14&amp;"; "&amp;CHAR(10)&amp;'[2]II_Program-level standards'!BQ15)</f>
        <v xml:space="preserve">Standard #65:
</v>
      </c>
      <c r="BR12" s="169" t="str">
        <f>"Standard #66:"&amp;CHAR(10)&amp;CHAR(10)&amp;IF('[2]II_Program-level standards'!BR7="","",'[2]II_Program-level standards'!BR7&amp;"; "&amp;CHAR(10)&amp;'[2]II_Program-level standards'!BR9&amp;"; "&amp;CHAR(10)&amp;'[2]II_Program-level standards'!BR14&amp;"; "&amp;CHAR(10)&amp;'[2]II_Program-level standards'!BR15)</f>
        <v xml:space="preserve">Standard #66:
</v>
      </c>
      <c r="BS12" s="169" t="str">
        <f>"Standard #67:"&amp;CHAR(10)&amp;CHAR(10)&amp;IF('[2]II_Program-level standards'!BS7="","",'[2]II_Program-level standards'!BS7&amp;"; "&amp;CHAR(10)&amp;'[2]II_Program-level standards'!BS9&amp;"; "&amp;CHAR(10)&amp;'[2]II_Program-level standards'!BS14&amp;"; "&amp;CHAR(10)&amp;'[2]II_Program-level standards'!BS15)</f>
        <v xml:space="preserve">Standard #67:
</v>
      </c>
      <c r="BT12" s="169" t="str">
        <f>"Standard #68:"&amp;CHAR(10)&amp;CHAR(10)&amp;IF('[2]II_Program-level standards'!BT7="","",'[2]II_Program-level standards'!BT7&amp;"; "&amp;CHAR(10)&amp;'[2]II_Program-level standards'!BT9&amp;"; "&amp;CHAR(10)&amp;'[2]II_Program-level standards'!BT14&amp;"; "&amp;CHAR(10)&amp;'[2]II_Program-level standards'!BT15)</f>
        <v xml:space="preserve">Standard #68:
</v>
      </c>
      <c r="BU12" s="169" t="str">
        <f>"Standard #69:"&amp;CHAR(10)&amp;CHAR(10)&amp;IF('[2]II_Program-level standards'!BU7="","",'[2]II_Program-level standards'!BU7&amp;"; "&amp;CHAR(10)&amp;'[2]II_Program-level standards'!BU9&amp;"; "&amp;CHAR(10)&amp;'[2]II_Program-level standards'!BU14&amp;"; "&amp;CHAR(10)&amp;'[2]II_Program-level standards'!BU15)</f>
        <v xml:space="preserve">Standard #69:
</v>
      </c>
      <c r="BV12" s="169" t="str">
        <f>"Standard #70:"&amp;CHAR(10)&amp;CHAR(10)&amp;IF('[2]II_Program-level standards'!BV7="","",'[2]II_Program-level standards'!BV7&amp;"; "&amp;CHAR(10)&amp;'[2]II_Program-level standards'!BV9&amp;"; "&amp;CHAR(10)&amp;'[2]II_Program-level standards'!BV14&amp;"; "&amp;CHAR(10)&amp;'[2]II_Program-level standards'!BV15)</f>
        <v xml:space="preserve">Standard #70:
</v>
      </c>
      <c r="BW12" s="169" t="str">
        <f>"Standard #71:"&amp;CHAR(10)&amp;CHAR(10)&amp;IF('[2]II_Program-level standards'!BW7="","",'[2]II_Program-level standards'!BW7&amp;"; "&amp;CHAR(10)&amp;'[2]II_Program-level standards'!BW9&amp;"; "&amp;CHAR(10)&amp;'[2]II_Program-level standards'!BW14&amp;"; "&amp;CHAR(10)&amp;'[2]II_Program-level standards'!BW15)</f>
        <v xml:space="preserve">Standard #71:
</v>
      </c>
      <c r="BX12" s="169" t="str">
        <f>"Standard #72:"&amp;CHAR(10)&amp;CHAR(10)&amp;IF('[2]II_Program-level standards'!BX7="","",'[2]II_Program-level standards'!BX7&amp;"; "&amp;CHAR(10)&amp;'[2]II_Program-level standards'!BX9&amp;"; "&amp;CHAR(10)&amp;'[2]II_Program-level standards'!BX14&amp;"; "&amp;CHAR(10)&amp;'[2]II_Program-level standards'!BX15)</f>
        <v xml:space="preserve">Standard #72:
</v>
      </c>
      <c r="BY12" s="169" t="str">
        <f>"Standard #73:"&amp;CHAR(10)&amp;CHAR(10)&amp;IF('[2]II_Program-level standards'!BY7="","",'[2]II_Program-level standards'!BY7&amp;"; "&amp;CHAR(10)&amp;'[2]II_Program-level standards'!BY9&amp;"; "&amp;CHAR(10)&amp;'[2]II_Program-level standards'!BY14&amp;"; "&amp;CHAR(10)&amp;'[2]II_Program-level standards'!BY15)</f>
        <v xml:space="preserve">Standard #73:
</v>
      </c>
      <c r="BZ12" s="169" t="str">
        <f>"Standard #74:"&amp;CHAR(10)&amp;CHAR(10)&amp;IF('[2]II_Program-level standards'!BZ7="","",'[2]II_Program-level standards'!BZ7&amp;"; "&amp;CHAR(10)&amp;'[2]II_Program-level standards'!BZ9&amp;"; "&amp;CHAR(10)&amp;'[2]II_Program-level standards'!BZ14&amp;"; "&amp;CHAR(10)&amp;'[2]II_Program-level standards'!BZ15)</f>
        <v xml:space="preserve">Standard #74:
</v>
      </c>
      <c r="CA12" s="169" t="str">
        <f>"Standard #75:"&amp;CHAR(10)&amp;CHAR(10)&amp;IF('[2]II_Program-level standards'!CA7="","",'[2]II_Program-level standards'!CA7&amp;"; "&amp;CHAR(10)&amp;'[2]II_Program-level standards'!CA9&amp;"; "&amp;CHAR(10)&amp;'[2]II_Program-level standards'!CA14&amp;"; "&amp;CHAR(10)&amp;'[2]II_Program-level standards'!CA15)</f>
        <v xml:space="preserve">Standard #75:
</v>
      </c>
      <c r="CB12" s="169" t="str">
        <f>"Standard #76:"&amp;CHAR(10)&amp;CHAR(10)&amp;IF('[2]II_Program-level standards'!CB7="","",'[2]II_Program-level standards'!CB7&amp;"; "&amp;CHAR(10)&amp;'[2]II_Program-level standards'!CB9&amp;"; "&amp;CHAR(10)&amp;'[2]II_Program-level standards'!CB14&amp;"; "&amp;CHAR(10)&amp;'[2]II_Program-level standards'!CB15)</f>
        <v xml:space="preserve">Standard #76:
</v>
      </c>
      <c r="CC12" s="169" t="str">
        <f>"Standard #77:"&amp;CHAR(10)&amp;CHAR(10)&amp;IF('[2]II_Program-level standards'!CC7="","",'[2]II_Program-level standards'!CC7&amp;"; "&amp;CHAR(10)&amp;'[2]II_Program-level standards'!CC9&amp;"; "&amp;CHAR(10)&amp;'[2]II_Program-level standards'!CC14&amp;"; "&amp;CHAR(10)&amp;'[2]II_Program-level standards'!CC15)</f>
        <v xml:space="preserve">Standard #77:
</v>
      </c>
      <c r="CD12" s="169" t="str">
        <f>"Standard #78:"&amp;CHAR(10)&amp;CHAR(10)&amp;IF('[2]II_Program-level standards'!CD7="","",'[2]II_Program-level standards'!CD7&amp;"; "&amp;CHAR(10)&amp;'[2]II_Program-level standards'!CD9&amp;"; "&amp;CHAR(10)&amp;'[2]II_Program-level standards'!CD14&amp;"; "&amp;CHAR(10)&amp;'[2]II_Program-level standards'!CD15)</f>
        <v xml:space="preserve">Standard #78:
</v>
      </c>
      <c r="CE12" s="169" t="str">
        <f>"Standard #79:"&amp;CHAR(10)&amp;CHAR(10)&amp;IF('[2]II_Program-level standards'!CE7="","",'[2]II_Program-level standards'!CE7&amp;"; "&amp;CHAR(10)&amp;'[2]II_Program-level standards'!CE9&amp;"; "&amp;CHAR(10)&amp;'[2]II_Program-level standards'!CE14&amp;"; "&amp;CHAR(10)&amp;'[2]II_Program-level standards'!CE15)</f>
        <v xml:space="preserve">Standard #79:
</v>
      </c>
      <c r="CF12" s="169" t="str">
        <f>"Standard #80:"&amp;CHAR(10)&amp;CHAR(10)&amp;IF('[2]II_Program-level standards'!CF7="","",'[2]II_Program-level standards'!CF7&amp;"; "&amp;CHAR(10)&amp;'[2]II_Program-level standards'!CF9&amp;"; "&amp;CHAR(10)&amp;'[2]II_Program-level standards'!CF14&amp;"; "&amp;CHAR(10)&amp;'[2]II_Program-level standards'!CF15)</f>
        <v xml:space="preserve">Standard #80:
</v>
      </c>
      <c r="CG12" s="169" t="str">
        <f>"Standard #81:"&amp;CHAR(10)&amp;CHAR(10)&amp;IF('[2]II_Program-level standards'!CG7="","",'[2]II_Program-level standards'!CG7&amp;"; "&amp;CHAR(10)&amp;'[2]II_Program-level standards'!CG9&amp;"; "&amp;CHAR(10)&amp;'[2]II_Program-level standards'!CG14&amp;"; "&amp;CHAR(10)&amp;'[2]II_Program-level standards'!CG15)</f>
        <v xml:space="preserve">Standard #81:
</v>
      </c>
      <c r="CH12" s="169" t="str">
        <f>"Standard #82:"&amp;CHAR(10)&amp;CHAR(10)&amp;IF('[2]II_Program-level standards'!CH7="","",'[2]II_Program-level standards'!CH7&amp;"; "&amp;CHAR(10)&amp;'[2]II_Program-level standards'!CH9&amp;"; "&amp;CHAR(10)&amp;'[2]II_Program-level standards'!CH14&amp;"; "&amp;CHAR(10)&amp;'[2]II_Program-level standards'!CH15)</f>
        <v xml:space="preserve">Standard #82:
</v>
      </c>
      <c r="CI12" s="169" t="str">
        <f>"Standard #83:"&amp;CHAR(10)&amp;CHAR(10)&amp;IF('[2]II_Program-level standards'!CI7="","",'[2]II_Program-level standards'!CI7&amp;"; "&amp;CHAR(10)&amp;'[2]II_Program-level standards'!CI9&amp;"; "&amp;CHAR(10)&amp;'[2]II_Program-level standards'!CI14&amp;"; "&amp;CHAR(10)&amp;'[2]II_Program-level standards'!CI15)</f>
        <v xml:space="preserve">Standard #83:
</v>
      </c>
      <c r="CJ12" s="169" t="str">
        <f>"Standard #84:"&amp;CHAR(10)&amp;CHAR(10)&amp;IF('[2]II_Program-level standards'!CJ7="","",'[2]II_Program-level standards'!CJ7&amp;"; "&amp;CHAR(10)&amp;'[2]II_Program-level standards'!CJ9&amp;"; "&amp;CHAR(10)&amp;'[2]II_Program-level standards'!CJ14&amp;"; "&amp;CHAR(10)&amp;'[2]II_Program-level standards'!CJ15)</f>
        <v xml:space="preserve">Standard #84:
</v>
      </c>
      <c r="CK12" s="169" t="str">
        <f>"Standard #85:"&amp;CHAR(10)&amp;CHAR(10)&amp;IF('[2]II_Program-level standards'!CK7="","",'[2]II_Program-level standards'!CK7&amp;"; "&amp;CHAR(10)&amp;'[2]II_Program-level standards'!CK9&amp;"; "&amp;CHAR(10)&amp;'[2]II_Program-level standards'!CK14&amp;"; "&amp;CHAR(10)&amp;'[2]II_Program-level standards'!CK15)</f>
        <v xml:space="preserve">Standard #85:
</v>
      </c>
      <c r="CL12" s="169" t="str">
        <f>"Standard #86:"&amp;CHAR(10)&amp;CHAR(10)&amp;IF('[2]II_Program-level standards'!CL7="","",'[2]II_Program-level standards'!CL7&amp;"; "&amp;CHAR(10)&amp;'[2]II_Program-level standards'!CL9&amp;"; "&amp;CHAR(10)&amp;'[2]II_Program-level standards'!CL14&amp;"; "&amp;CHAR(10)&amp;'[2]II_Program-level standards'!CL15)</f>
        <v xml:space="preserve">Standard #86:
</v>
      </c>
      <c r="CM12" s="169" t="str">
        <f>"Standard #87:"&amp;CHAR(10)&amp;CHAR(10)&amp;IF('[2]II_Program-level standards'!CM7="","",'[2]II_Program-level standards'!CM7&amp;"; "&amp;CHAR(10)&amp;'[2]II_Program-level standards'!CM9&amp;"; "&amp;CHAR(10)&amp;'[2]II_Program-level standards'!CM14&amp;"; "&amp;CHAR(10)&amp;'[2]II_Program-level standards'!CM15)</f>
        <v xml:space="preserve">Standard #87:
</v>
      </c>
      <c r="CN12" s="169" t="str">
        <f>"Standard #88:"&amp;CHAR(10)&amp;CHAR(10)&amp;IF('[2]II_Program-level standards'!CN7="","",'[2]II_Program-level standards'!CN7&amp;"; "&amp;CHAR(10)&amp;'[2]II_Program-level standards'!CN9&amp;"; "&amp;CHAR(10)&amp;'[2]II_Program-level standards'!CN14&amp;"; "&amp;CHAR(10)&amp;'[2]II_Program-level standards'!CN15)</f>
        <v xml:space="preserve">Standard #88:
</v>
      </c>
      <c r="CO12" s="169" t="str">
        <f>"Standard #89:"&amp;CHAR(10)&amp;CHAR(10)&amp;IF('[2]II_Program-level standards'!CO7="","",'[2]II_Program-level standards'!CO7&amp;"; "&amp;CHAR(10)&amp;'[2]II_Program-level standards'!CO9&amp;"; "&amp;CHAR(10)&amp;'[2]II_Program-level standards'!CO14&amp;"; "&amp;CHAR(10)&amp;'[2]II_Program-level standards'!CO15)</f>
        <v xml:space="preserve">Standard #89:
</v>
      </c>
      <c r="CP12" s="169" t="str">
        <f>"Standard #90:"&amp;CHAR(10)&amp;CHAR(10)&amp;IF('[2]II_Program-level standards'!CP7="","",'[2]II_Program-level standards'!CP7&amp;"; "&amp;CHAR(10)&amp;'[2]II_Program-level standards'!CP9&amp;"; "&amp;CHAR(10)&amp;'[2]II_Program-level standards'!CP14&amp;"; "&amp;CHAR(10)&amp;'[2]II_Program-level standards'!CP15)</f>
        <v xml:space="preserve">Standard #90:
</v>
      </c>
      <c r="CQ12" s="169" t="str">
        <f>"Standard #91:"&amp;CHAR(10)&amp;CHAR(10)&amp;IF('[2]II_Program-level standards'!CQ7="","",'[2]II_Program-level standards'!CQ7&amp;"; "&amp;CHAR(10)&amp;'[2]II_Program-level standards'!CQ9&amp;"; "&amp;CHAR(10)&amp;'[2]II_Program-level standards'!CQ14&amp;"; "&amp;CHAR(10)&amp;'[2]II_Program-level standards'!CQ15)</f>
        <v xml:space="preserve">Standard #91:
</v>
      </c>
      <c r="CR12" s="169" t="str">
        <f>"Standard #92:"&amp;CHAR(10)&amp;CHAR(10)&amp;IF('[2]II_Program-level standards'!CR7="","",'[2]II_Program-level standards'!CR7&amp;"; "&amp;CHAR(10)&amp;'[2]II_Program-level standards'!CR9&amp;"; "&amp;CHAR(10)&amp;'[2]II_Program-level standards'!CR14&amp;"; "&amp;CHAR(10)&amp;'[2]II_Program-level standards'!CR15)</f>
        <v xml:space="preserve">Standard #92:
</v>
      </c>
      <c r="CS12" s="169" t="str">
        <f>"Standard #93:"&amp;CHAR(10)&amp;CHAR(10)&amp;IF('[2]II_Program-level standards'!CS7="","",'[2]II_Program-level standards'!CS7&amp;"; "&amp;CHAR(10)&amp;'[2]II_Program-level standards'!CS9&amp;"; "&amp;CHAR(10)&amp;'[2]II_Program-level standards'!CS14&amp;"; "&amp;CHAR(10)&amp;'[2]II_Program-level standards'!CS15)</f>
        <v xml:space="preserve">Standard #93:
</v>
      </c>
      <c r="CT12" s="169" t="str">
        <f>"Standard #94:"&amp;CHAR(10)&amp;CHAR(10)&amp;IF('[2]II_Program-level standards'!CT7="","",'[2]II_Program-level standards'!CT7&amp;"; "&amp;CHAR(10)&amp;'[2]II_Program-level standards'!CT9&amp;"; "&amp;CHAR(10)&amp;'[2]II_Program-level standards'!CT14&amp;"; "&amp;CHAR(10)&amp;'[2]II_Program-level standards'!CT15)</f>
        <v xml:space="preserve">Standard #94:
</v>
      </c>
      <c r="CU12" s="169" t="str">
        <f>"Standard #95:"&amp;CHAR(10)&amp;CHAR(10)&amp;IF('[2]II_Program-level standards'!CU7="","",'[2]II_Program-level standards'!CU7&amp;"; "&amp;CHAR(10)&amp;'[2]II_Program-level standards'!CU9&amp;"; "&amp;CHAR(10)&amp;'[2]II_Program-level standards'!CU14&amp;"; "&amp;CHAR(10)&amp;'[2]II_Program-level standards'!CU15)</f>
        <v xml:space="preserve">Standard #95:
</v>
      </c>
      <c r="CV12" s="169" t="str">
        <f>"Standard #96:"&amp;CHAR(10)&amp;CHAR(10)&amp;IF('[2]II_Program-level standards'!CV7="","",'[2]II_Program-level standards'!CV7&amp;"; "&amp;CHAR(10)&amp;'[2]II_Program-level standards'!CV9&amp;"; "&amp;CHAR(10)&amp;'[2]II_Program-level standards'!CV14&amp;"; "&amp;CHAR(10)&amp;'[2]II_Program-level standards'!CV15)</f>
        <v xml:space="preserve">Standard #96:
</v>
      </c>
      <c r="CW12" s="169" t="str">
        <f>"Standard #97:"&amp;CHAR(10)&amp;CHAR(10)&amp;IF('[2]II_Program-level standards'!CW7="","",'[2]II_Program-level standards'!CW7&amp;"; "&amp;CHAR(10)&amp;'[2]II_Program-level standards'!CW9&amp;"; "&amp;CHAR(10)&amp;'[2]II_Program-level standards'!CW14&amp;"; "&amp;CHAR(10)&amp;'[2]II_Program-level standards'!CW15)</f>
        <v xml:space="preserve">Standard #97:
</v>
      </c>
      <c r="CX12" s="169" t="str">
        <f>"Standard #98:"&amp;CHAR(10)&amp;CHAR(10)&amp;IF('[2]II_Program-level standards'!CX7="","",'[2]II_Program-level standards'!CX7&amp;"; "&amp;CHAR(10)&amp;'[2]II_Program-level standards'!CX9&amp;"; "&amp;CHAR(10)&amp;'[2]II_Program-level standards'!CX14&amp;"; "&amp;CHAR(10)&amp;'[2]II_Program-level standards'!CX15)</f>
        <v xml:space="preserve">Standard #98:
</v>
      </c>
      <c r="CY12" s="169" t="str">
        <f>"Standard #99:"&amp;CHAR(10)&amp;CHAR(10)&amp;IF('[2]II_Program-level standards'!CY7="","",'[2]II_Program-level standards'!CY7&amp;"; "&amp;CHAR(10)&amp;'[2]II_Program-level standards'!CY9&amp;"; "&amp;CHAR(10)&amp;'[2]II_Program-level standards'!CY14&amp;"; "&amp;CHAR(10)&amp;'[2]II_Program-level standards'!CY15)</f>
        <v xml:space="preserve">Standard #99:
</v>
      </c>
      <c r="CZ12" s="169" t="str">
        <f>"Standard #100:"&amp;CHAR(10)&amp;CHAR(10)&amp;IF('[2]II_Program-level standards'!CZ7="","",'[2]II_Program-level standards'!CZ7&amp;"; "&amp;CHAR(10)&amp;'[2]II_Program-level standards'!CZ9&amp;"; "&amp;CHAR(10)&amp;'[2]II_Program-level standards'!CZ14&amp;"; "&amp;CHAR(10)&amp;'[2]II_Program-level standards'!CZ15)</f>
        <v xml:space="preserve">Standard #100:
</v>
      </c>
    </row>
    <row r="13" spans="1:104" ht="28.5" x14ac:dyDescent="0.2">
      <c r="A13" s="44" t="s">
        <v>324</v>
      </c>
      <c r="B13" s="55" t="s">
        <v>325</v>
      </c>
      <c r="C13" s="46" t="s">
        <v>326</v>
      </c>
      <c r="D13" s="53" t="s">
        <v>37</v>
      </c>
      <c r="E13" s="180"/>
      <c r="F13" s="125"/>
      <c r="G13" s="125"/>
      <c r="H13" s="2" t="s">
        <v>421</v>
      </c>
      <c r="I13" s="125"/>
      <c r="J13" s="125"/>
      <c r="K13" s="125"/>
      <c r="L13" s="2" t="s">
        <v>421</v>
      </c>
      <c r="M13" s="2" t="s">
        <v>421</v>
      </c>
      <c r="N13" s="125"/>
      <c r="O13" s="125"/>
      <c r="P13" s="125"/>
      <c r="Q13" s="2" t="s">
        <v>421</v>
      </c>
      <c r="R13" s="2" t="s">
        <v>421</v>
      </c>
      <c r="S13" s="125"/>
      <c r="T13" s="125"/>
      <c r="U13" s="125"/>
      <c r="V13" s="2" t="s">
        <v>421</v>
      </c>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ht="42.75" x14ac:dyDescent="0.2">
      <c r="A16" s="44" t="s">
        <v>328</v>
      </c>
      <c r="B16" s="55" t="s">
        <v>329</v>
      </c>
      <c r="C16" s="170" t="s">
        <v>330</v>
      </c>
      <c r="D16" s="53" t="s">
        <v>37</v>
      </c>
      <c r="E16" s="180"/>
      <c r="F16" s="125"/>
      <c r="G16" s="125"/>
      <c r="H16" s="2" t="s">
        <v>297</v>
      </c>
      <c r="I16" s="125"/>
      <c r="J16" s="125"/>
      <c r="K16" s="125"/>
      <c r="L16" s="2" t="s">
        <v>297</v>
      </c>
      <c r="M16" s="2" t="s">
        <v>297</v>
      </c>
      <c r="N16" s="125"/>
      <c r="O16" s="125"/>
      <c r="P16" s="125"/>
      <c r="Q16" s="2" t="s">
        <v>297</v>
      </c>
      <c r="R16" s="2" t="s">
        <v>297</v>
      </c>
      <c r="S16" s="125"/>
      <c r="T16" s="125"/>
      <c r="U16" s="125"/>
      <c r="V16" s="2" t="s">
        <v>297</v>
      </c>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42.75" x14ac:dyDescent="0.2">
      <c r="A17" s="44" t="s">
        <v>331</v>
      </c>
      <c r="B17" s="55" t="s">
        <v>332</v>
      </c>
      <c r="C17" s="65" t="s">
        <v>333</v>
      </c>
      <c r="D17" s="53" t="s">
        <v>11</v>
      </c>
      <c r="E17" s="180"/>
      <c r="F17" s="125"/>
      <c r="G17" s="125"/>
      <c r="H17" s="2" t="s">
        <v>423</v>
      </c>
      <c r="I17" s="125"/>
      <c r="J17" s="125"/>
      <c r="K17" s="125"/>
      <c r="L17" s="2" t="s">
        <v>480</v>
      </c>
      <c r="M17" s="2" t="s">
        <v>423</v>
      </c>
      <c r="N17" s="125"/>
      <c r="O17" s="125"/>
      <c r="P17" s="125"/>
      <c r="Q17" s="2" t="s">
        <v>480</v>
      </c>
      <c r="R17" s="2" t="s">
        <v>423</v>
      </c>
      <c r="S17" s="125"/>
      <c r="T17" s="125"/>
      <c r="U17" s="125"/>
      <c r="V17" s="2" t="s">
        <v>480</v>
      </c>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93.25" x14ac:dyDescent="0.3">
      <c r="A18" s="44" t="s">
        <v>334</v>
      </c>
      <c r="B18" s="55" t="s">
        <v>335</v>
      </c>
      <c r="C18" s="46" t="s">
        <v>336</v>
      </c>
      <c r="D18" s="53" t="s">
        <v>11</v>
      </c>
      <c r="E18" s="180"/>
      <c r="F18" s="125"/>
      <c r="G18" s="125"/>
      <c r="H18" s="219" t="s">
        <v>512</v>
      </c>
      <c r="I18" s="125"/>
      <c r="J18" s="125"/>
      <c r="K18" s="125"/>
      <c r="L18" s="219" t="s">
        <v>512</v>
      </c>
      <c r="M18" s="219" t="s">
        <v>512</v>
      </c>
      <c r="N18" s="125"/>
      <c r="O18" s="125"/>
      <c r="P18" s="125"/>
      <c r="Q18" s="219" t="s">
        <v>512</v>
      </c>
      <c r="R18" s="219" t="s">
        <v>512</v>
      </c>
      <c r="S18" s="125"/>
      <c r="T18" s="125"/>
      <c r="U18" s="125"/>
      <c r="V18" s="219" t="s">
        <v>512</v>
      </c>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ht="57" x14ac:dyDescent="0.2">
      <c r="A19" s="44" t="s">
        <v>337</v>
      </c>
      <c r="B19" s="55" t="s">
        <v>338</v>
      </c>
      <c r="C19" s="55" t="s">
        <v>339</v>
      </c>
      <c r="D19" s="53" t="s">
        <v>11</v>
      </c>
      <c r="E19" s="180"/>
      <c r="F19" s="125"/>
      <c r="G19" s="125"/>
      <c r="H19" s="2" t="s">
        <v>514</v>
      </c>
      <c r="I19" s="125"/>
      <c r="J19" s="125"/>
      <c r="K19" s="125"/>
      <c r="L19" s="2" t="s">
        <v>514</v>
      </c>
      <c r="M19" s="2" t="s">
        <v>514</v>
      </c>
      <c r="N19" s="125"/>
      <c r="O19" s="125"/>
      <c r="P19" s="125"/>
      <c r="Q19" s="2" t="s">
        <v>514</v>
      </c>
      <c r="R19" s="2" t="s">
        <v>514</v>
      </c>
      <c r="S19" s="125"/>
      <c r="T19" s="125"/>
      <c r="U19" s="125"/>
      <c r="V19" s="2" t="s">
        <v>514</v>
      </c>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188"/>
      <c r="H20" s="5">
        <v>46266</v>
      </c>
      <c r="I20" s="188"/>
      <c r="J20" s="188"/>
      <c r="K20" s="188"/>
      <c r="L20" s="5">
        <v>46266</v>
      </c>
      <c r="M20" s="5">
        <v>46266</v>
      </c>
      <c r="N20" s="188"/>
      <c r="O20" s="188"/>
      <c r="P20" s="188"/>
      <c r="Q20" s="5">
        <v>46266</v>
      </c>
      <c r="R20" s="5">
        <v>46266</v>
      </c>
      <c r="S20" s="188"/>
      <c r="T20" s="188"/>
      <c r="U20" s="188"/>
      <c r="V20" s="5">
        <v>46266</v>
      </c>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107"/>
      <c r="H21" s="234"/>
      <c r="I21" s="107"/>
      <c r="J21" s="107"/>
      <c r="K21" s="107"/>
      <c r="L21" s="234"/>
      <c r="M21" s="234"/>
      <c r="N21" s="107"/>
      <c r="O21" s="107"/>
      <c r="P21" s="107"/>
      <c r="Q21" s="234"/>
      <c r="R21" s="234"/>
      <c r="S21" s="107"/>
      <c r="T21" s="107"/>
      <c r="U21" s="107"/>
      <c r="V21" s="234"/>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232"/>
      <c r="I22" s="125"/>
      <c r="J22" s="125"/>
      <c r="K22" s="125"/>
      <c r="L22" s="232"/>
      <c r="M22" s="232"/>
      <c r="N22" s="125"/>
      <c r="O22" s="125"/>
      <c r="P22" s="125"/>
      <c r="Q22" s="232"/>
      <c r="R22" s="232"/>
      <c r="S22" s="125"/>
      <c r="T22" s="125"/>
      <c r="U22" s="125"/>
      <c r="V22" s="232"/>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232"/>
      <c r="I23" s="125"/>
      <c r="J23" s="125"/>
      <c r="K23" s="125"/>
      <c r="L23" s="232"/>
      <c r="M23" s="232"/>
      <c r="N23" s="125"/>
      <c r="O23" s="125"/>
      <c r="P23" s="125"/>
      <c r="Q23" s="232"/>
      <c r="R23" s="232"/>
      <c r="S23" s="125"/>
      <c r="T23" s="125"/>
      <c r="U23" s="125"/>
      <c r="V23" s="232"/>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107</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B10:D10">
    <cfRule type="expression" dxfId="44" priority="3">
      <formula>$D$6="Yes, the plan complies based on all analyses"</formula>
    </cfRule>
  </conditionalFormatting>
  <conditionalFormatting sqref="B26:CZ27">
    <cfRule type="expression" dxfId="43" priority="1">
      <formula>$D$6="Yes, the plan complies based on all analyses"</formula>
    </cfRule>
  </conditionalFormatting>
  <conditionalFormatting sqref="E10:CZ17 A10:A27 D11 B12:D24 E18:G18 I18:K18 N18:P23 S18:U23 W18:CZ23 E19:M23 Q19:R23 V19:V23 E24:CZ25 A28:CZ74">
    <cfRule type="expression" dxfId="42" priority="2">
      <formula>$D$6="Yes, the plan complies based on all analyses"</formula>
    </cfRule>
  </conditionalFormatting>
  <dataValidations count="2">
    <dataValidation allowBlank="1" sqref="E31:CZ36" xr:uid="{F5C8F33A-D36F-4085-94F4-26D835F3514E}"/>
    <dataValidation allowBlank="1" prompt="To enter free text, select cell and type - do not click into cell" sqref="E38:CZ43 E45:CZ50 E69:CZ74 E61:CZ66 E54:CZ59" xr:uid="{A1C910E8-6261-457C-B382-3F5F0A6A8C4B}"/>
  </dataValidations>
  <hyperlinks>
    <hyperlink ref="B15" location="SectionE_AnalysisMethods" display="Return to the Analysis Methods section in the &quot;State and program information&quot; tab to change whether a method is used." xr:uid="{D7D80AB4-C31F-4A60-998E-BA11CA3424F9}"/>
    <hyperlink ref="A9" location="'III_Plan comp 438.206 All plans'!A1" display="Click to go to section B: Assurance of plan compliance for 42 C.F.R. § 438.206" xr:uid="{06DEB88E-ECD7-459D-A726-741B1C06110A}"/>
    <hyperlink ref="A27" location="SectionE_AnalysisMethods" display="Click to return to the Analysis Methods section in the &quot;State and Program Information&quot; tab to change whether a method is used." xr:uid="{30878EFA-AC87-492A-BA70-307387D4912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60623-EE28-4162-A400-7C22CAEFCAE6}">
  <dimension ref="A1:DA109"/>
  <sheetViews>
    <sheetView zoomScale="70" zoomScaleNormal="70" workbookViewId="0"/>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05" width="0" style="109" hidden="1" customWidth="1"/>
    <col min="106" max="16384" width="7.21875" style="109" hidden="1"/>
  </cols>
  <sheetData>
    <row r="1" spans="1:104" ht="15" x14ac:dyDescent="0.2">
      <c r="A1" s="28"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30" x14ac:dyDescent="0.25">
      <c r="A5" s="66" t="s">
        <v>4</v>
      </c>
      <c r="B5" s="67" t="s">
        <v>5</v>
      </c>
      <c r="C5" s="67" t="s">
        <v>6</v>
      </c>
      <c r="D5" s="163" t="s">
        <v>503</v>
      </c>
      <c r="E5" s="215"/>
    </row>
    <row r="6" spans="1:104" ht="57" x14ac:dyDescent="0.2">
      <c r="A6" s="44" t="s">
        <v>316</v>
      </c>
      <c r="B6" s="165" t="s">
        <v>317</v>
      </c>
      <c r="C6" s="46" t="s">
        <v>318</v>
      </c>
      <c r="D6" s="20" t="s">
        <v>319</v>
      </c>
      <c r="E6" s="237"/>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#1:"&amp;CHAR(10)&amp;CHAR(10)&amp;IF('[2]II_Program-level standards'!E7="","",'[2]II_Program-level standards'!E7&amp;"; "&amp;CHAR(10)&amp;'[2]II_Program-level standards'!E9&amp;"; "&amp;CHAR(10)&amp;'[2]II_Program-level standards'!E14&amp;"; "&amp;CHAR(10)&amp;'[2]II_Program-level standards'!E15)</f>
        <v>Standard #1:
Specialist; 
Provider to enrollee ratios; 
Adult and Pediatric; 
Statewide</v>
      </c>
      <c r="F12" s="169" t="str">
        <f>"Standard #2:"&amp;CHAR(10)&amp;CHAR(10)&amp;IF('[2]II_Program-level standards'!F7="","",'[2]II_Program-level standards'!F7&amp;"; "&amp;CHAR(10)&amp;'[2]II_Program-level standards'!F9&amp;"; "&amp;CHAR(10)&amp;'[2]II_Program-level standards'!F14&amp;"; "&amp;CHAR(10)&amp;'[2]II_Program-level standards'!F15)</f>
        <v>Standard #2:
Primary care; 
Provider to enrollee ratios; 
Adult and Pediatric; 
Statewide</v>
      </c>
      <c r="G12" s="169" t="str">
        <f>"Standard #3:"&amp;CHAR(10)&amp;CHAR(10)&amp;IF('[2]II_Program-level standards'!G7="","",'[2]II_Program-level standards'!G7&amp;"; "&amp;CHAR(10)&amp;'[2]II_Program-level standards'!G9&amp;"; "&amp;CHAR(10)&amp;'[2]II_Program-level standards'!G14&amp;"; "&amp;CHAR(10)&amp;'[2]II_Program-level standards'!G15)</f>
        <v>Standard #3:
Mental health; 
Provider to enrollee ratios; 
Adult and Pediatric; 
Statewide</v>
      </c>
      <c r="H12" s="169" t="str">
        <f>"Standard #4:"&amp;CHAR(10)&amp;CHAR(10)&amp;IF('[2]II_Program-level standards'!H7="","",'[2]II_Program-level standards'!H7&amp;"; "&amp;CHAR(10)&amp;'[2]II_Program-level standards'!H9&amp;"; "&amp;CHAR(10)&amp;'[2]II_Program-level standards'!H14&amp;"; "&amp;CHAR(10)&amp;'[2]II_Program-level standards'!H15)</f>
        <v>Standard #4:
Primary care; 
Maximum time or distance (e.g. 1 provider within 30 min or 30 miles); 
Adult and Pediatric; 
Statewide</v>
      </c>
      <c r="I12" s="169" t="str">
        <f>"Standard #5:"&amp;CHAR(10)&amp;CHAR(10)&amp;IF('[2]II_Program-level standards'!I7="","",'[2]II_Program-level standards'!I7&amp;"; "&amp;CHAR(10)&amp;'[2]II_Program-level standards'!I9&amp;"; "&amp;CHAR(10)&amp;'[2]II_Program-level standards'!I14&amp;"; "&amp;CHAR(10)&amp;'[2]II_Program-level standards'!I15)</f>
        <v>Standard #5:
Specialist; 
Maximum time or distance (e.g. 1 provider within 30 min or 30 miles); 
Adult and Pediatric; 
Rural</v>
      </c>
      <c r="J12" s="169" t="str">
        <f>"Standard #6:"&amp;CHAR(10)&amp;CHAR(10)&amp;IF('[2]II_Program-level standards'!J7="","",'[2]II_Program-level standards'!J7&amp;"; "&amp;CHAR(10)&amp;'[2]II_Program-level standards'!J9&amp;"; "&amp;CHAR(10)&amp;'[2]II_Program-level standards'!J14&amp;"; "&amp;CHAR(10)&amp;'[2]II_Program-level standards'!J15)</f>
        <v>Standard #6:
Specialist; 
Maximum time or distance (e.g. 1 provider within 30 min or 30 miles); 
Adult and Pediatric; 
Small counties</v>
      </c>
      <c r="K12" s="169" t="str">
        <f>"Standard #7:"&amp;CHAR(10)&amp;CHAR(10)&amp;IF('[2]II_Program-level standards'!K7="","",'[2]II_Program-level standards'!K7&amp;"; "&amp;CHAR(10)&amp;'[2]II_Program-level standards'!K9&amp;"; "&amp;CHAR(10)&amp;'[2]II_Program-level standards'!K14&amp;"; "&amp;CHAR(10)&amp;'[2]II_Program-level standards'!K15)</f>
        <v>Standard #7:
Specialist; 
Maximum time or distance (e.g. 1 provider within 30 min or 30 miles); 
Adult and Pediatric; 
Medium counties</v>
      </c>
      <c r="L12" s="169" t="str">
        <f>"Standard #8:"&amp;CHAR(10)&amp;CHAR(10)&amp;IF('[2]II_Program-level standards'!L7="","",'[2]II_Program-level standards'!L7&amp;"; "&amp;CHAR(10)&amp;'[2]II_Program-level standards'!L9&amp;"; "&amp;CHAR(10)&amp;'[2]II_Program-level standards'!L14&amp;"; "&amp;CHAR(10)&amp;'[2]II_Program-level standards'!L15)</f>
        <v>Standard #8:
Specialist; 
Maximum time or distance (e.g. 1 provider within 30 min or 30 miles); 
Adult and Pediatric; 
Dense counties</v>
      </c>
      <c r="M12" s="169" t="str">
        <f>"Standard #9:"&amp;CHAR(10)&amp;CHAR(10)&amp;IF('[2]II_Program-level standards'!M7="","",'[2]II_Program-level standards'!M7&amp;"; "&amp;CHAR(10)&amp;'[2]II_Program-level standards'!M9&amp;"; "&amp;CHAR(10)&amp;'[2]II_Program-level standards'!M14&amp;"; "&amp;CHAR(10)&amp;'[2]II_Program-level standards'!M15)</f>
        <v>Standard #9:
OB/GYN; 
Maximum time or distance (e.g. 1 provider within 30 min or 30 miles); 
Adult and Pediatric; 
Statewide</v>
      </c>
      <c r="N12" s="169" t="str">
        <f>"Standard #10:"&amp;CHAR(10)&amp;CHAR(10)&amp;IF('[2]II_Program-level standards'!N7="","",'[2]II_Program-level standards'!N7&amp;"; "&amp;CHAR(10)&amp;'[2]II_Program-level standards'!N9&amp;"; "&amp;CHAR(10)&amp;'[2]II_Program-level standards'!N14&amp;"; "&amp;CHAR(10)&amp;'[2]II_Program-level standards'!N15)</f>
        <v>Standard #10:
OB/GYN; 
Maximum time or distance (e.g. 1 provider within 30 min or 30 miles); 
Adult and Pediatric; 
Rural</v>
      </c>
      <c r="O12" s="169" t="str">
        <f>"Standard #11:"&amp;CHAR(10)&amp;CHAR(10)&amp;IF('[2]II_Program-level standards'!O7="","",'[2]II_Program-level standards'!O7&amp;"; "&amp;CHAR(10)&amp;'[2]II_Program-level standards'!O9&amp;"; "&amp;CHAR(10)&amp;'[2]II_Program-level standards'!O14&amp;"; "&amp;CHAR(10)&amp;'[2]II_Program-level standards'!O15)</f>
        <v>Standard #11:
OB/GYN; 
Maximum time or distance (e.g. 1 provider within 30 min or 30 miles); 
Adult and Pediatric; 
Small counties</v>
      </c>
      <c r="P12" s="169" t="str">
        <f>"Standard #12:"&amp;CHAR(10)&amp;CHAR(10)&amp;IF('[2]II_Program-level standards'!P7="","",'[2]II_Program-level standards'!P7&amp;"; "&amp;CHAR(10)&amp;'[2]II_Program-level standards'!P9&amp;"; "&amp;CHAR(10)&amp;'[2]II_Program-level standards'!P14&amp;"; "&amp;CHAR(10)&amp;'[2]II_Program-level standards'!P15)</f>
        <v>Standard #12:
OB/GYN; 
Maximum time or distance (e.g. 1 provider within 30 min or 30 miles); 
Adult and Pediatric; 
Medium counties</v>
      </c>
      <c r="Q12" s="169" t="str">
        <f>"Standard #13:"&amp;CHAR(10)&amp;CHAR(10)&amp;IF('[2]II_Program-level standards'!Q7="","",'[2]II_Program-level standards'!Q7&amp;"; "&amp;CHAR(10)&amp;'[2]II_Program-level standards'!Q9&amp;"; "&amp;CHAR(10)&amp;'[2]II_Program-level standards'!Q14&amp;"; "&amp;CHAR(10)&amp;'[2]II_Program-level standards'!Q15)</f>
        <v>Standard #13:
OB/GYN; 
Maximum time or distance (e.g. 1 provider within 30 min or 30 miles); 
Adult and Pediatric; 
Dense counties</v>
      </c>
      <c r="R12" s="169" t="str">
        <f>"Standard #14:"&amp;CHAR(10)&amp;CHAR(10)&amp;IF('[2]II_Program-level standards'!R7="","",'[2]II_Program-level standards'!R7&amp;"; "&amp;CHAR(10)&amp;'[2]II_Program-level standards'!R9&amp;"; "&amp;CHAR(10)&amp;'[2]II_Program-level standards'!R14&amp;"; "&amp;CHAR(10)&amp;'[2]II_Program-level standards'!R15)</f>
        <v>Standard #14:
Hospital; 
Maximum time or distance (e.g. 1 provider within 30 min or 30 miles); 
Adult and Pediatric; 
Statewide</v>
      </c>
      <c r="S12" s="169" t="str">
        <f>"Standard #15:"&amp;CHAR(10)&amp;CHAR(10)&amp;IF('[2]II_Program-level standards'!S7="","",'[2]II_Program-level standards'!S7&amp;"; "&amp;CHAR(10)&amp;'[2]II_Program-level standards'!S9&amp;"; "&amp;CHAR(10)&amp;'[2]II_Program-level standards'!S14&amp;"; "&amp;CHAR(10)&amp;'[2]II_Program-level standards'!S15)</f>
        <v>Standard #15:
Mental health; 
Maximum time or distance (e.g. 1 provider within 30 min or 30 miles); 
Adult and Pediatric; 
Rural</v>
      </c>
      <c r="T12" s="169" t="str">
        <f>"Standard #16:"&amp;CHAR(10)&amp;CHAR(10)&amp;IF('[2]II_Program-level standards'!T7="","",'[2]II_Program-level standards'!T7&amp;"; "&amp;CHAR(10)&amp;'[2]II_Program-level standards'!T9&amp;"; "&amp;CHAR(10)&amp;'[2]II_Program-level standards'!T14&amp;"; "&amp;CHAR(10)&amp;'[2]II_Program-level standards'!T15)</f>
        <v>Standard #16:
Mental health; 
Maximum time or distance (e.g. 1 provider within 30 min or 30 miles); 
Adult and Pediatric; 
Small counties</v>
      </c>
      <c r="U12" s="169" t="str">
        <f>"Standard #17:"&amp;CHAR(10)&amp;CHAR(10)&amp;IF('[2]II_Program-level standards'!U7="","",'[2]II_Program-level standards'!U7&amp;"; "&amp;CHAR(10)&amp;'[2]II_Program-level standards'!U9&amp;"; "&amp;CHAR(10)&amp;'[2]II_Program-level standards'!U14&amp;"; "&amp;CHAR(10)&amp;'[2]II_Program-level standards'!U15)</f>
        <v>Standard #17:
Mental health; 
Maximum time or distance (e.g. 1 provider within 30 min or 30 miles); 
Adult and Pediatric; 
Medium counties</v>
      </c>
      <c r="V12" s="169" t="str">
        <f>"Standard #18:"&amp;CHAR(10)&amp;CHAR(10)&amp;IF('[2]II_Program-level standards'!V7="","",'[2]II_Program-level standards'!V7&amp;"; "&amp;CHAR(10)&amp;'[2]II_Program-level standards'!V9&amp;"; "&amp;CHAR(10)&amp;'[2]II_Program-level standards'!V14&amp;"; "&amp;CHAR(10)&amp;'[2]II_Program-level standards'!V15)</f>
        <v>Standard #18:
Mental health; 
Maximum time or distance (e.g. 1 provider within 30 min or 30 miles); 
Adult and Pediatric; 
Dense counties</v>
      </c>
      <c r="W12" s="169" t="str">
        <f>"Standard #19:"&amp;CHAR(10)&amp;CHAR(10)&amp;IF('[2]II_Program-level standards'!W7="","",'[2]II_Program-level standards'!W7&amp;"; "&amp;CHAR(10)&amp;'[2]II_Program-level standards'!W9&amp;"; "&amp;CHAR(10)&amp;'[2]II_Program-level standards'!W14&amp;"; "&amp;CHAR(10)&amp;'[2]II_Program-level standards'!W15)</f>
        <v>Standard #19:
Specialist; 
Minimum Mandatory Provider Type; 
Adult and pediatric; 
Statewide</v>
      </c>
      <c r="X12" s="169" t="str">
        <f>"Standard #20:"&amp;CHAR(10)&amp;CHAR(10)&amp;IF('[2]II_Program-level standards'!X7="","",'[2]II_Program-level standards'!X7&amp;"; "&amp;CHAR(10)&amp;'[2]II_Program-level standards'!X9&amp;"; "&amp;CHAR(10)&amp;'[2]II_Program-level standards'!X14&amp;"; "&amp;CHAR(10)&amp;'[2]II_Program-level standards'!X15)</f>
        <v>Standard #20:
Specialist; 
Minimum Mandatory Provider Type; 
Adult and pediatric; 
Statewide</v>
      </c>
      <c r="Y12" s="169" t="str">
        <f>"Standard #21:"&amp;CHAR(10)&amp;CHAR(10)&amp;IF('[2]II_Program-level standards'!Y7="","",'[2]II_Program-level standards'!Y7&amp;"; "&amp;CHAR(10)&amp;'[2]II_Program-level standards'!Y9&amp;"; "&amp;CHAR(10)&amp;'[2]II_Program-level standards'!Y14&amp;"; "&amp;CHAR(10)&amp;'[2]II_Program-level standards'!Y15)</f>
        <v>Standard #21:
Primary care; 
Appointment wait time; 
Adult and Pediatric; 
Statewide</v>
      </c>
      <c r="Z12" s="169" t="str">
        <f>"Standard #22:"&amp;CHAR(10)&amp;CHAR(10)&amp;IF('[2]II_Program-level standards'!Z7="","",'[2]II_Program-level standards'!Z7&amp;"; "&amp;CHAR(10)&amp;'[2]II_Program-level standards'!Z9&amp;"; "&amp;CHAR(10)&amp;'[2]II_Program-level standards'!Z14&amp;"; "&amp;CHAR(10)&amp;'[2]II_Program-level standards'!Z15)</f>
        <v>Standard #22:
Specialist; 
Appointment wait time; 
All applicable populations; 
Statewide</v>
      </c>
      <c r="AA12" s="169" t="str">
        <f>"Standard #23:"&amp;CHAR(10)&amp;CHAR(10)&amp;IF('[2]II_Program-level standards'!AA7="","",'[2]II_Program-level standards'!AA7&amp;"; "&amp;CHAR(10)&amp;'[2]II_Program-level standards'!AA9&amp;"; "&amp;CHAR(10)&amp;'[2]II_Program-level standards'!AA14&amp;"; "&amp;CHAR(10)&amp;'[2]II_Program-level standards'!AA15)</f>
        <v>Standard #23:
OB/GYN; 
Appointment wait time; 
All applicable populations; 
Statewide</v>
      </c>
      <c r="AB12" s="169" t="str">
        <f>"Standard #24:"&amp;CHAR(10)&amp;CHAR(10)&amp;IF('[2]II_Program-level standards'!AB7="","",'[2]II_Program-level standards'!AB7&amp;"; "&amp;CHAR(10)&amp;'[2]II_Program-level standards'!AB9&amp;"; "&amp;CHAR(10)&amp;'[2]II_Program-level standards'!AB14&amp;"; "&amp;CHAR(10)&amp;'[2]II_Program-level standards'!AB15)</f>
        <v>Standard #24:
OB/GYN; 
Appointment wait time; 
All applicable populations; 
Statewide</v>
      </c>
      <c r="AC12" s="169" t="str">
        <f>"Standard #25:"&amp;CHAR(10)&amp;CHAR(10)&amp;IF('[2]II_Program-level standards'!AC7="","",'[2]II_Program-level standards'!AC7&amp;"; "&amp;CHAR(10)&amp;'[2]II_Program-level standards'!AC9&amp;"; "&amp;CHAR(10)&amp;'[2]II_Program-level standards'!AC14&amp;"; "&amp;CHAR(10)&amp;'[2]II_Program-level standards'!AC15)</f>
        <v>Standard #25:
Mental health; 
Appointment wait time; 
Adult and pediatric; 
Statewide</v>
      </c>
      <c r="AD12" s="169" t="str">
        <f>"Standard #26:"&amp;CHAR(10)&amp;CHAR(10)&amp;IF('[2]II_Program-level standards'!AD7="","",'[2]II_Program-level standards'!AD7&amp;"; "&amp;CHAR(10)&amp;'[2]II_Program-level standards'!AD9&amp;"; "&amp;CHAR(10)&amp;'[2]II_Program-level standards'!AD14&amp;"; "&amp;CHAR(10)&amp;'[2]II_Program-level standards'!AD15)</f>
        <v xml:space="preserve">Standard #26:
</v>
      </c>
      <c r="AE12" s="169" t="str">
        <f>"Standard #27:"&amp;CHAR(10)&amp;CHAR(10)&amp;IF('[2]II_Program-level standards'!AE7="","",'[2]II_Program-level standards'!AE7&amp;"; "&amp;CHAR(10)&amp;'[2]II_Program-level standards'!AE9&amp;"; "&amp;CHAR(10)&amp;'[2]II_Program-level standards'!AE14&amp;"; "&amp;CHAR(10)&amp;'[2]II_Program-level standards'!AE15)</f>
        <v>Standard #27:
LTSS; 
Appointment wait time; 
Adult and pediatric; 
Rural</v>
      </c>
      <c r="AF12" s="169" t="str">
        <f>"Standard #28:"&amp;CHAR(10)&amp;CHAR(10)&amp;IF('[2]II_Program-level standards'!AF7="","",'[2]II_Program-level standards'!AF7&amp;"; "&amp;CHAR(10)&amp;'[2]II_Program-level standards'!AF9&amp;"; "&amp;CHAR(10)&amp;'[2]II_Program-level standards'!AF14&amp;"; "&amp;CHAR(10)&amp;'[2]II_Program-level standards'!AF15)</f>
        <v>Standard #28:
LTSS; 
Appointment wait time; 
Adult and pediatric; 
Small counties</v>
      </c>
      <c r="AG12" s="169" t="str">
        <f>"Standard #29:"&amp;CHAR(10)&amp;CHAR(10)&amp;IF('[2]II_Program-level standards'!AG7="","",'[2]II_Program-level standards'!AG7&amp;"; "&amp;CHAR(10)&amp;'[2]II_Program-level standards'!AG9&amp;"; "&amp;CHAR(10)&amp;'[2]II_Program-level standards'!AG14&amp;"; "&amp;CHAR(10)&amp;'[2]II_Program-level standards'!AG15)</f>
        <v>Standard #29:
LTSS; 
Appointment wait time; 
Adult and pediatric; 
Medium counties</v>
      </c>
      <c r="AH12" s="169" t="str">
        <f>"Standard #30:"&amp;CHAR(10)&amp;CHAR(10)&amp;IF('[2]II_Program-level standards'!AH7="","",'[2]II_Program-level standards'!AH7&amp;"; "&amp;CHAR(10)&amp;'[2]II_Program-level standards'!AH9&amp;"; "&amp;CHAR(10)&amp;'[2]II_Program-level standards'!AH14&amp;"; "&amp;CHAR(10)&amp;'[2]II_Program-level standards'!AH15)</f>
        <v>Standard #30:
LTSS; 
Appointment wait time; 
Adult and pediatric; 
Dense counties</v>
      </c>
      <c r="AI12" s="169" t="str">
        <f>"Standard #31:"&amp;CHAR(10)&amp;CHAR(10)&amp;IF('[2]II_Program-level standards'!AI7="","",'[2]II_Program-level standards'!AI7&amp;"; "&amp;CHAR(10)&amp;'[2]II_Program-level standards'!AI9&amp;"; "&amp;CHAR(10)&amp;'[2]II_Program-level standards'!AI14&amp;"; "&amp;CHAR(10)&amp;'[2]II_Program-level standards'!AI15)</f>
        <v>Standard #31:
LTSS; 
Appointment wait time; 
Adult and pediatric; 
Rural</v>
      </c>
      <c r="AJ12" s="169" t="str">
        <f>"Standard #32:"&amp;CHAR(10)&amp;CHAR(10)&amp;IF('[2]II_Program-level standards'!AJ7="","",'[2]II_Program-level standards'!AJ7&amp;"; "&amp;CHAR(10)&amp;'[2]II_Program-level standards'!AJ9&amp;"; "&amp;CHAR(10)&amp;'[2]II_Program-level standards'!AJ14&amp;"; "&amp;CHAR(10)&amp;'[2]II_Program-level standards'!AJ15)</f>
        <v>Standard #32:
LTSS; 
Appointment wait time; 
Adult and pediatric; 
Small counties</v>
      </c>
      <c r="AK12" s="169" t="str">
        <f>"Standard #33:"&amp;CHAR(10)&amp;CHAR(10)&amp;IF('[2]II_Program-level standards'!AK7="","",'[2]II_Program-level standards'!AK7&amp;"; "&amp;CHAR(10)&amp;'[2]II_Program-level standards'!AK9&amp;"; "&amp;CHAR(10)&amp;'[2]II_Program-level standards'!AK14&amp;"; "&amp;CHAR(10)&amp;'[2]II_Program-level standards'!AK15)</f>
        <v>Standard #33:
LTSS; 
Appointment wait time; 
Adult and pediatric; 
Medium counties</v>
      </c>
      <c r="AL12" s="169" t="str">
        <f>"Standard #34:"&amp;CHAR(10)&amp;CHAR(10)&amp;IF('[2]II_Program-level standards'!AL7="","",'[2]II_Program-level standards'!AL7&amp;"; "&amp;CHAR(10)&amp;'[2]II_Program-level standards'!AL9&amp;"; "&amp;CHAR(10)&amp;'[2]II_Program-level standards'!AL14&amp;"; "&amp;CHAR(10)&amp;'[2]II_Program-level standards'!AL15)</f>
        <v>Standard #34:
LTSS; 
Appointment wait time; 
Adult and pediatric; 
Dense counties</v>
      </c>
      <c r="AM12" s="169" t="str">
        <f>"Standard #35:"&amp;CHAR(10)&amp;CHAR(10)&amp;IF('[2]II_Program-level standards'!AM7="","",'[2]II_Program-level standards'!AM7&amp;"; "&amp;CHAR(10)&amp;'[2]II_Program-level standards'!AM9&amp;"; "&amp;CHAR(10)&amp;'[2]II_Program-level standards'!AM14&amp;"; "&amp;CHAR(10)&amp;'[2]II_Program-level standards'!AM15)</f>
        <v>Standard #35:
LTSS; 
Appointment wait time; 
Adult and pediatric; 
Statewide</v>
      </c>
      <c r="AN12" s="169" t="str">
        <f>"Standard #36:"&amp;CHAR(10)&amp;CHAR(10)&amp;IF('[2]II_Program-level standards'!AN7="","",'[2]II_Program-level standards'!AN7&amp;"; "&amp;CHAR(10)&amp;'[2]II_Program-level standards'!AN9&amp;"; "&amp;CHAR(10)&amp;'[2]II_Program-level standards'!AN14&amp;"; "&amp;CHAR(10)&amp;'[2]II_Program-level standards'!AN15)</f>
        <v>Standard #36:
Primary care; 
Appointment wait time; 
Adult and pediatric; 
Statewide</v>
      </c>
      <c r="AO12" s="169" t="str">
        <f>"Standard #37:"&amp;CHAR(10)&amp;CHAR(10)&amp;IF('[2]II_Program-level standards'!AO7="","",'[2]II_Program-level standards'!AO7&amp;"; "&amp;CHAR(10)&amp;'[2]II_Program-level standards'!AO9&amp;"; "&amp;CHAR(10)&amp;'[2]II_Program-level standards'!AO14&amp;"; "&amp;CHAR(10)&amp;'[2]II_Program-level standards'!AO15)</f>
        <v>Standard #37:
Specialist; 
Appointment wait time; 
Adult and pediatric; 
Statewide</v>
      </c>
      <c r="AP12" s="169" t="str">
        <f>"Standard #38:"&amp;CHAR(10)&amp;CHAR(10)&amp;IF('[2]II_Program-level standards'!AP7="","",'[2]II_Program-level standards'!AP7&amp;"; "&amp;CHAR(10)&amp;'[2]II_Program-level standards'!AP9&amp;"; "&amp;CHAR(10)&amp;'[2]II_Program-level standards'!AP14&amp;"; "&amp;CHAR(10)&amp;'[2]II_Program-level standards'!AP15)</f>
        <v>Standard #38:
Primary care; 
Appointment wait time; 
Adult and pediatric; 
Statewide</v>
      </c>
      <c r="AQ12" s="169" t="str">
        <f>"Standard #39:"&amp;CHAR(10)&amp;CHAR(10)&amp;IF('[2]II_Program-level standards'!AQ7="","",'[2]II_Program-level standards'!AQ7&amp;"; "&amp;CHAR(10)&amp;'[2]II_Program-level standards'!AQ9&amp;"; "&amp;CHAR(10)&amp;'[2]II_Program-level standards'!AQ14&amp;"; "&amp;CHAR(10)&amp;'[2]II_Program-level standards'!AQ15)</f>
        <v>Standard #39:
Specialist; 
Appointment wait time; 
Adult and pediatric; 
Statewide</v>
      </c>
      <c r="AR12" s="169" t="str">
        <f>"Standard #40:"&amp;CHAR(10)&amp;CHAR(10)&amp;IF('[2]II_Program-level standards'!AR7="","",'[2]II_Program-level standards'!AR7&amp;"; "&amp;CHAR(10)&amp;'[2]II_Program-level standards'!AR9&amp;"; "&amp;CHAR(10)&amp;'[2]II_Program-level standards'!AR14&amp;"; "&amp;CHAR(10)&amp;'[2]II_Program-level standards'!AR15)</f>
        <v>Standard #40:
Mental health; 
Appointment wait time; 
Adult and pediatric; 
Statewide</v>
      </c>
      <c r="AS12" s="169" t="str">
        <f>"Standard #41:"&amp;CHAR(10)&amp;CHAR(10)&amp;IF('[2]II_Program-level standards'!AS7="","",'[2]II_Program-level standards'!AS7&amp;"; "&amp;CHAR(10)&amp;'[2]II_Program-level standards'!AS9&amp;"; "&amp;CHAR(10)&amp;'[2]II_Program-level standards'!AS14&amp;"; "&amp;CHAR(10)&amp;'[2]II_Program-level standards'!AS15)</f>
        <v>Standard #41:
Mental health; 
Appointment wait time; 
Adult and pediatric; 
Statewide</v>
      </c>
      <c r="AT12" s="169" t="str">
        <f>"Standard #42:"&amp;CHAR(10)&amp;CHAR(10)&amp;IF('[2]II_Program-level standards'!AT7="","",'[2]II_Program-level standards'!AT7&amp;"; "&amp;CHAR(10)&amp;'[2]II_Program-level standards'!AT9&amp;"; "&amp;CHAR(10)&amp;'[2]II_Program-level standards'!AT14&amp;"; "&amp;CHAR(10)&amp;'[2]II_Program-level standards'!AT15)</f>
        <v xml:space="preserve">Standard #42:
</v>
      </c>
      <c r="AU12" s="169" t="str">
        <f>"Standard #43:"&amp;CHAR(10)&amp;CHAR(10)&amp;IF('[2]II_Program-level standards'!AU7="","",'[2]II_Program-level standards'!AU7&amp;"; "&amp;CHAR(10)&amp;'[2]II_Program-level standards'!AU9&amp;"; "&amp;CHAR(10)&amp;'[2]II_Program-level standards'!AU14&amp;"; "&amp;CHAR(10)&amp;'[2]II_Program-level standards'!AU15)</f>
        <v xml:space="preserve">Standard #43:
</v>
      </c>
      <c r="AV12" s="169" t="str">
        <f>"Standard #44:"&amp;CHAR(10)&amp;CHAR(10)&amp;IF('[2]II_Program-level standards'!AV7="","",'[2]II_Program-level standards'!AV7&amp;"; "&amp;CHAR(10)&amp;'[2]II_Program-level standards'!AV9&amp;"; "&amp;CHAR(10)&amp;'[2]II_Program-level standards'!AV14&amp;"; "&amp;CHAR(10)&amp;'[2]II_Program-level standards'!AV15)</f>
        <v xml:space="preserve">Standard #44:
</v>
      </c>
      <c r="AW12" s="169" t="str">
        <f>"Standard #45:"&amp;CHAR(10)&amp;CHAR(10)&amp;IF('[2]II_Program-level standards'!AW7="","",'[2]II_Program-level standards'!AW7&amp;"; "&amp;CHAR(10)&amp;'[2]II_Program-level standards'!AW9&amp;"; "&amp;CHAR(10)&amp;'[2]II_Program-level standards'!AW14&amp;"; "&amp;CHAR(10)&amp;'[2]II_Program-level standards'!AW15)</f>
        <v xml:space="preserve">Standard #45:
</v>
      </c>
      <c r="AX12" s="169" t="str">
        <f>"Standard #46:"&amp;CHAR(10)&amp;CHAR(10)&amp;IF('[2]II_Program-level standards'!AX7="","",'[2]II_Program-level standards'!AX7&amp;"; "&amp;CHAR(10)&amp;'[2]II_Program-level standards'!AX9&amp;"; "&amp;CHAR(10)&amp;'[2]II_Program-level standards'!AX14&amp;"; "&amp;CHAR(10)&amp;'[2]II_Program-level standards'!AX15)</f>
        <v xml:space="preserve">Standard #46:
</v>
      </c>
      <c r="AY12" s="169" t="str">
        <f>"Standard #47:"&amp;CHAR(10)&amp;CHAR(10)&amp;IF('[2]II_Program-level standards'!AY7="","",'[2]II_Program-level standards'!AY7&amp;"; "&amp;CHAR(10)&amp;'[2]II_Program-level standards'!AY9&amp;"; "&amp;CHAR(10)&amp;'[2]II_Program-level standards'!AY14&amp;"; "&amp;CHAR(10)&amp;'[2]II_Program-level standards'!AY15)</f>
        <v xml:space="preserve">Standard #47:
</v>
      </c>
      <c r="AZ12" s="169" t="str">
        <f>"Standard #48:"&amp;CHAR(10)&amp;CHAR(10)&amp;IF('[2]II_Program-level standards'!AZ7="","",'[2]II_Program-level standards'!AZ7&amp;"; "&amp;CHAR(10)&amp;'[2]II_Program-level standards'!AZ9&amp;"; "&amp;CHAR(10)&amp;'[2]II_Program-level standards'!AZ14&amp;"; "&amp;CHAR(10)&amp;'[2]II_Program-level standards'!AZ15)</f>
        <v xml:space="preserve">Standard #48:
</v>
      </c>
      <c r="BA12" s="169" t="str">
        <f>"Standard #49:"&amp;CHAR(10)&amp;CHAR(10)&amp;IF('[2]II_Program-level standards'!BA7="","",'[2]II_Program-level standards'!BA7&amp;"; "&amp;CHAR(10)&amp;'[2]II_Program-level standards'!BA9&amp;"; "&amp;CHAR(10)&amp;'[2]II_Program-level standards'!BA14&amp;"; "&amp;CHAR(10)&amp;'[2]II_Program-level standards'!BA15)</f>
        <v xml:space="preserve">Standard #49:
</v>
      </c>
      <c r="BB12" s="169" t="str">
        <f>"Standard #50:"&amp;CHAR(10)&amp;CHAR(10)&amp;IF('[2]II_Program-level standards'!BB7="","",'[2]II_Program-level standards'!BB7&amp;"; "&amp;CHAR(10)&amp;'[2]II_Program-level standards'!BB9&amp;"; "&amp;CHAR(10)&amp;'[2]II_Program-level standards'!BB14&amp;"; "&amp;CHAR(10)&amp;'[2]II_Program-level standards'!BB15)</f>
        <v xml:space="preserve">Standard #50:
</v>
      </c>
      <c r="BC12" s="169" t="str">
        <f>"Standard #51:"&amp;CHAR(10)&amp;CHAR(10)&amp;IF('[2]II_Program-level standards'!BC7="","",'[2]II_Program-level standards'!BC7&amp;"; "&amp;CHAR(10)&amp;'[2]II_Program-level standards'!BC9&amp;"; "&amp;CHAR(10)&amp;'[2]II_Program-level standards'!BC14&amp;"; "&amp;CHAR(10)&amp;'[2]II_Program-level standards'!BC15)</f>
        <v xml:space="preserve">Standard #51:
</v>
      </c>
      <c r="BD12" s="169" t="str">
        <f>"Standard #52:"&amp;CHAR(10)&amp;CHAR(10)&amp;IF('[2]II_Program-level standards'!BD7="","",'[2]II_Program-level standards'!BD7&amp;"; "&amp;CHAR(10)&amp;'[2]II_Program-level standards'!BD9&amp;"; "&amp;CHAR(10)&amp;'[2]II_Program-level standards'!BD14&amp;"; "&amp;CHAR(10)&amp;'[2]II_Program-level standards'!BD15)</f>
        <v xml:space="preserve">Standard #52:
</v>
      </c>
      <c r="BE12" s="169" t="str">
        <f>"Standard #53:"&amp;CHAR(10)&amp;CHAR(10)&amp;IF('[2]II_Program-level standards'!BE7="","",'[2]II_Program-level standards'!BE7&amp;"; "&amp;CHAR(10)&amp;'[2]II_Program-level standards'!BE9&amp;"; "&amp;CHAR(10)&amp;'[2]II_Program-level standards'!BE14&amp;"; "&amp;CHAR(10)&amp;'[2]II_Program-level standards'!BE15)</f>
        <v xml:space="preserve">Standard #53:
</v>
      </c>
      <c r="BF12" s="169" t="str">
        <f>"Standard #54:"&amp;CHAR(10)&amp;CHAR(10)&amp;IF('[2]II_Program-level standards'!BF7="","",'[2]II_Program-level standards'!BF7&amp;"; "&amp;CHAR(10)&amp;'[2]II_Program-level standards'!BF9&amp;"; "&amp;CHAR(10)&amp;'[2]II_Program-level standards'!BF14&amp;"; "&amp;CHAR(10)&amp;'[2]II_Program-level standards'!BF15)</f>
        <v xml:space="preserve">Standard #54:
</v>
      </c>
      <c r="BG12" s="169" t="str">
        <f>"Standard #55:"&amp;CHAR(10)&amp;CHAR(10)&amp;IF('[2]II_Program-level standards'!BG7="","",'[2]II_Program-level standards'!BG7&amp;"; "&amp;CHAR(10)&amp;'[2]II_Program-level standards'!BG9&amp;"; "&amp;CHAR(10)&amp;'[2]II_Program-level standards'!BG14&amp;"; "&amp;CHAR(10)&amp;'[2]II_Program-level standards'!BG15)</f>
        <v xml:space="preserve">Standard #55:
</v>
      </c>
      <c r="BH12" s="169" t="str">
        <f>"Standard #56:"&amp;CHAR(10)&amp;CHAR(10)&amp;IF('[2]II_Program-level standards'!BH7="","",'[2]II_Program-level standards'!BH7&amp;"; "&amp;CHAR(10)&amp;'[2]II_Program-level standards'!BH9&amp;"; "&amp;CHAR(10)&amp;'[2]II_Program-level standards'!BH14&amp;"; "&amp;CHAR(10)&amp;'[2]II_Program-level standards'!BH15)</f>
        <v xml:space="preserve">Standard #56:
</v>
      </c>
      <c r="BI12" s="169" t="str">
        <f>"Standard #57:"&amp;CHAR(10)&amp;CHAR(10)&amp;IF('[2]II_Program-level standards'!BI7="","",'[2]II_Program-level standards'!BI7&amp;"; "&amp;CHAR(10)&amp;'[2]II_Program-level standards'!BI9&amp;"; "&amp;CHAR(10)&amp;'[2]II_Program-level standards'!BI14&amp;"; "&amp;CHAR(10)&amp;'[2]II_Program-level standards'!BI15)</f>
        <v xml:space="preserve">Standard #57:
</v>
      </c>
      <c r="BJ12" s="169" t="str">
        <f>"Standard #58:"&amp;CHAR(10)&amp;CHAR(10)&amp;IF('[2]II_Program-level standards'!BJ7="","",'[2]II_Program-level standards'!BJ7&amp;"; "&amp;CHAR(10)&amp;'[2]II_Program-level standards'!BJ9&amp;"; "&amp;CHAR(10)&amp;'[2]II_Program-level standards'!BJ14&amp;"; "&amp;CHAR(10)&amp;'[2]II_Program-level standards'!BJ15)</f>
        <v xml:space="preserve">Standard #58:
</v>
      </c>
      <c r="BK12" s="169" t="str">
        <f>"Standard #59:"&amp;CHAR(10)&amp;CHAR(10)&amp;IF('[2]II_Program-level standards'!BK7="","",'[2]II_Program-level standards'!BK7&amp;"; "&amp;CHAR(10)&amp;'[2]II_Program-level standards'!BK9&amp;"; "&amp;CHAR(10)&amp;'[2]II_Program-level standards'!BK14&amp;"; "&amp;CHAR(10)&amp;'[2]II_Program-level standards'!BK15)</f>
        <v xml:space="preserve">Standard #59:
</v>
      </c>
      <c r="BL12" s="169" t="str">
        <f>"Standard #60:"&amp;CHAR(10)&amp;CHAR(10)&amp;IF('[2]II_Program-level standards'!BL7="","",'[2]II_Program-level standards'!BL7&amp;"; "&amp;CHAR(10)&amp;'[2]II_Program-level standards'!BL9&amp;"; "&amp;CHAR(10)&amp;'[2]II_Program-level standards'!BL14&amp;"; "&amp;CHAR(10)&amp;'[2]II_Program-level standards'!BL15)</f>
        <v xml:space="preserve">Standard #60:
</v>
      </c>
      <c r="BM12" s="169" t="str">
        <f>"Standard #61:"&amp;CHAR(10)&amp;CHAR(10)&amp;IF('[2]II_Program-level standards'!BM7="","",'[2]II_Program-level standards'!BM7&amp;"; "&amp;CHAR(10)&amp;'[2]II_Program-level standards'!BM9&amp;"; "&amp;CHAR(10)&amp;'[2]II_Program-level standards'!BM14&amp;"; "&amp;CHAR(10)&amp;'[2]II_Program-level standards'!BM15)</f>
        <v xml:space="preserve">Standard #61:
</v>
      </c>
      <c r="BN12" s="169" t="str">
        <f>"Standard #62:"&amp;CHAR(10)&amp;CHAR(10)&amp;IF('[2]II_Program-level standards'!BN7="","",'[2]II_Program-level standards'!BN7&amp;"; "&amp;CHAR(10)&amp;'[2]II_Program-level standards'!BN9&amp;"; "&amp;CHAR(10)&amp;'[2]II_Program-level standards'!BN14&amp;"; "&amp;CHAR(10)&amp;'[2]II_Program-level standards'!BN15)</f>
        <v xml:space="preserve">Standard #62:
</v>
      </c>
      <c r="BO12" s="169" t="str">
        <f>"Standard #63:"&amp;CHAR(10)&amp;CHAR(10)&amp;IF('[2]II_Program-level standards'!BO7="","",'[2]II_Program-level standards'!BO7&amp;"; "&amp;CHAR(10)&amp;'[2]II_Program-level standards'!BO9&amp;"; "&amp;CHAR(10)&amp;'[2]II_Program-level standards'!BO14&amp;"; "&amp;CHAR(10)&amp;'[2]II_Program-level standards'!BO15)</f>
        <v xml:space="preserve">Standard #63:
</v>
      </c>
      <c r="BP12" s="169" t="str">
        <f>"Standard #64:"&amp;CHAR(10)&amp;CHAR(10)&amp;IF('[2]II_Program-level standards'!BP7="","",'[2]II_Program-level standards'!BP7&amp;"; "&amp;CHAR(10)&amp;'[2]II_Program-level standards'!BP9&amp;"; "&amp;CHAR(10)&amp;'[2]II_Program-level standards'!BP14&amp;"; "&amp;CHAR(10)&amp;'[2]II_Program-level standards'!BP15)</f>
        <v xml:space="preserve">Standard #64:
</v>
      </c>
      <c r="BQ12" s="169" t="str">
        <f>"Standard #65:"&amp;CHAR(10)&amp;CHAR(10)&amp;IF('[2]II_Program-level standards'!BQ7="","",'[2]II_Program-level standards'!BQ7&amp;"; "&amp;CHAR(10)&amp;'[2]II_Program-level standards'!BQ9&amp;"; "&amp;CHAR(10)&amp;'[2]II_Program-level standards'!BQ14&amp;"; "&amp;CHAR(10)&amp;'[2]II_Program-level standards'!BQ15)</f>
        <v xml:space="preserve">Standard #65:
</v>
      </c>
      <c r="BR12" s="169" t="str">
        <f>"Standard #66:"&amp;CHAR(10)&amp;CHAR(10)&amp;IF('[2]II_Program-level standards'!BR7="","",'[2]II_Program-level standards'!BR7&amp;"; "&amp;CHAR(10)&amp;'[2]II_Program-level standards'!BR9&amp;"; "&amp;CHAR(10)&amp;'[2]II_Program-level standards'!BR14&amp;"; "&amp;CHAR(10)&amp;'[2]II_Program-level standards'!BR15)</f>
        <v xml:space="preserve">Standard #66:
</v>
      </c>
      <c r="BS12" s="169" t="str">
        <f>"Standard #67:"&amp;CHAR(10)&amp;CHAR(10)&amp;IF('[2]II_Program-level standards'!BS7="","",'[2]II_Program-level standards'!BS7&amp;"; "&amp;CHAR(10)&amp;'[2]II_Program-level standards'!BS9&amp;"; "&amp;CHAR(10)&amp;'[2]II_Program-level standards'!BS14&amp;"; "&amp;CHAR(10)&amp;'[2]II_Program-level standards'!BS15)</f>
        <v xml:space="preserve">Standard #67:
</v>
      </c>
      <c r="BT12" s="169" t="str">
        <f>"Standard #68:"&amp;CHAR(10)&amp;CHAR(10)&amp;IF('[2]II_Program-level standards'!BT7="","",'[2]II_Program-level standards'!BT7&amp;"; "&amp;CHAR(10)&amp;'[2]II_Program-level standards'!BT9&amp;"; "&amp;CHAR(10)&amp;'[2]II_Program-level standards'!BT14&amp;"; "&amp;CHAR(10)&amp;'[2]II_Program-level standards'!BT15)</f>
        <v xml:space="preserve">Standard #68:
</v>
      </c>
      <c r="BU12" s="169" t="str">
        <f>"Standard #69:"&amp;CHAR(10)&amp;CHAR(10)&amp;IF('[2]II_Program-level standards'!BU7="","",'[2]II_Program-level standards'!BU7&amp;"; "&amp;CHAR(10)&amp;'[2]II_Program-level standards'!BU9&amp;"; "&amp;CHAR(10)&amp;'[2]II_Program-level standards'!BU14&amp;"; "&amp;CHAR(10)&amp;'[2]II_Program-level standards'!BU15)</f>
        <v xml:space="preserve">Standard #69:
</v>
      </c>
      <c r="BV12" s="169" t="str">
        <f>"Standard #70:"&amp;CHAR(10)&amp;CHAR(10)&amp;IF('[2]II_Program-level standards'!BV7="","",'[2]II_Program-level standards'!BV7&amp;"; "&amp;CHAR(10)&amp;'[2]II_Program-level standards'!BV9&amp;"; "&amp;CHAR(10)&amp;'[2]II_Program-level standards'!BV14&amp;"; "&amp;CHAR(10)&amp;'[2]II_Program-level standards'!BV15)</f>
        <v xml:space="preserve">Standard #70:
</v>
      </c>
      <c r="BW12" s="169" t="str">
        <f>"Standard #71:"&amp;CHAR(10)&amp;CHAR(10)&amp;IF('[2]II_Program-level standards'!BW7="","",'[2]II_Program-level standards'!BW7&amp;"; "&amp;CHAR(10)&amp;'[2]II_Program-level standards'!BW9&amp;"; "&amp;CHAR(10)&amp;'[2]II_Program-level standards'!BW14&amp;"; "&amp;CHAR(10)&amp;'[2]II_Program-level standards'!BW15)</f>
        <v xml:space="preserve">Standard #71:
</v>
      </c>
      <c r="BX12" s="169" t="str">
        <f>"Standard #72:"&amp;CHAR(10)&amp;CHAR(10)&amp;IF('[2]II_Program-level standards'!BX7="","",'[2]II_Program-level standards'!BX7&amp;"; "&amp;CHAR(10)&amp;'[2]II_Program-level standards'!BX9&amp;"; "&amp;CHAR(10)&amp;'[2]II_Program-level standards'!BX14&amp;"; "&amp;CHAR(10)&amp;'[2]II_Program-level standards'!BX15)</f>
        <v xml:space="preserve">Standard #72:
</v>
      </c>
      <c r="BY12" s="169" t="str">
        <f>"Standard #73:"&amp;CHAR(10)&amp;CHAR(10)&amp;IF('[2]II_Program-level standards'!BY7="","",'[2]II_Program-level standards'!BY7&amp;"; "&amp;CHAR(10)&amp;'[2]II_Program-level standards'!BY9&amp;"; "&amp;CHAR(10)&amp;'[2]II_Program-level standards'!BY14&amp;"; "&amp;CHAR(10)&amp;'[2]II_Program-level standards'!BY15)</f>
        <v xml:space="preserve">Standard #73:
</v>
      </c>
      <c r="BZ12" s="169" t="str">
        <f>"Standard #74:"&amp;CHAR(10)&amp;CHAR(10)&amp;IF('[2]II_Program-level standards'!BZ7="","",'[2]II_Program-level standards'!BZ7&amp;"; "&amp;CHAR(10)&amp;'[2]II_Program-level standards'!BZ9&amp;"; "&amp;CHAR(10)&amp;'[2]II_Program-level standards'!BZ14&amp;"; "&amp;CHAR(10)&amp;'[2]II_Program-level standards'!BZ15)</f>
        <v xml:space="preserve">Standard #74:
</v>
      </c>
      <c r="CA12" s="169" t="str">
        <f>"Standard #75:"&amp;CHAR(10)&amp;CHAR(10)&amp;IF('[2]II_Program-level standards'!CA7="","",'[2]II_Program-level standards'!CA7&amp;"; "&amp;CHAR(10)&amp;'[2]II_Program-level standards'!CA9&amp;"; "&amp;CHAR(10)&amp;'[2]II_Program-level standards'!CA14&amp;"; "&amp;CHAR(10)&amp;'[2]II_Program-level standards'!CA15)</f>
        <v xml:space="preserve">Standard #75:
</v>
      </c>
      <c r="CB12" s="169" t="str">
        <f>"Standard #76:"&amp;CHAR(10)&amp;CHAR(10)&amp;IF('[2]II_Program-level standards'!CB7="","",'[2]II_Program-level standards'!CB7&amp;"; "&amp;CHAR(10)&amp;'[2]II_Program-level standards'!CB9&amp;"; "&amp;CHAR(10)&amp;'[2]II_Program-level standards'!CB14&amp;"; "&amp;CHAR(10)&amp;'[2]II_Program-level standards'!CB15)</f>
        <v xml:space="preserve">Standard #76:
</v>
      </c>
      <c r="CC12" s="169" t="str">
        <f>"Standard #77:"&amp;CHAR(10)&amp;CHAR(10)&amp;IF('[2]II_Program-level standards'!CC7="","",'[2]II_Program-level standards'!CC7&amp;"; "&amp;CHAR(10)&amp;'[2]II_Program-level standards'!CC9&amp;"; "&amp;CHAR(10)&amp;'[2]II_Program-level standards'!CC14&amp;"; "&amp;CHAR(10)&amp;'[2]II_Program-level standards'!CC15)</f>
        <v xml:space="preserve">Standard #77:
</v>
      </c>
      <c r="CD12" s="169" t="str">
        <f>"Standard #78:"&amp;CHAR(10)&amp;CHAR(10)&amp;IF('[2]II_Program-level standards'!CD7="","",'[2]II_Program-level standards'!CD7&amp;"; "&amp;CHAR(10)&amp;'[2]II_Program-level standards'!CD9&amp;"; "&amp;CHAR(10)&amp;'[2]II_Program-level standards'!CD14&amp;"; "&amp;CHAR(10)&amp;'[2]II_Program-level standards'!CD15)</f>
        <v xml:space="preserve">Standard #78:
</v>
      </c>
      <c r="CE12" s="169" t="str">
        <f>"Standard #79:"&amp;CHAR(10)&amp;CHAR(10)&amp;IF('[2]II_Program-level standards'!CE7="","",'[2]II_Program-level standards'!CE7&amp;"; "&amp;CHAR(10)&amp;'[2]II_Program-level standards'!CE9&amp;"; "&amp;CHAR(10)&amp;'[2]II_Program-level standards'!CE14&amp;"; "&amp;CHAR(10)&amp;'[2]II_Program-level standards'!CE15)</f>
        <v xml:space="preserve">Standard #79:
</v>
      </c>
      <c r="CF12" s="169" t="str">
        <f>"Standard #80:"&amp;CHAR(10)&amp;CHAR(10)&amp;IF('[2]II_Program-level standards'!CF7="","",'[2]II_Program-level standards'!CF7&amp;"; "&amp;CHAR(10)&amp;'[2]II_Program-level standards'!CF9&amp;"; "&amp;CHAR(10)&amp;'[2]II_Program-level standards'!CF14&amp;"; "&amp;CHAR(10)&amp;'[2]II_Program-level standards'!CF15)</f>
        <v xml:space="preserve">Standard #80:
</v>
      </c>
      <c r="CG12" s="169" t="str">
        <f>"Standard #81:"&amp;CHAR(10)&amp;CHAR(10)&amp;IF('[2]II_Program-level standards'!CG7="","",'[2]II_Program-level standards'!CG7&amp;"; "&amp;CHAR(10)&amp;'[2]II_Program-level standards'!CG9&amp;"; "&amp;CHAR(10)&amp;'[2]II_Program-level standards'!CG14&amp;"; "&amp;CHAR(10)&amp;'[2]II_Program-level standards'!CG15)</f>
        <v xml:space="preserve">Standard #81:
</v>
      </c>
      <c r="CH12" s="169" t="str">
        <f>"Standard #82:"&amp;CHAR(10)&amp;CHAR(10)&amp;IF('[2]II_Program-level standards'!CH7="","",'[2]II_Program-level standards'!CH7&amp;"; "&amp;CHAR(10)&amp;'[2]II_Program-level standards'!CH9&amp;"; "&amp;CHAR(10)&amp;'[2]II_Program-level standards'!CH14&amp;"; "&amp;CHAR(10)&amp;'[2]II_Program-level standards'!CH15)</f>
        <v xml:space="preserve">Standard #82:
</v>
      </c>
      <c r="CI12" s="169" t="str">
        <f>"Standard #83:"&amp;CHAR(10)&amp;CHAR(10)&amp;IF('[2]II_Program-level standards'!CI7="","",'[2]II_Program-level standards'!CI7&amp;"; "&amp;CHAR(10)&amp;'[2]II_Program-level standards'!CI9&amp;"; "&amp;CHAR(10)&amp;'[2]II_Program-level standards'!CI14&amp;"; "&amp;CHAR(10)&amp;'[2]II_Program-level standards'!CI15)</f>
        <v xml:space="preserve">Standard #83:
</v>
      </c>
      <c r="CJ12" s="169" t="str">
        <f>"Standard #84:"&amp;CHAR(10)&amp;CHAR(10)&amp;IF('[2]II_Program-level standards'!CJ7="","",'[2]II_Program-level standards'!CJ7&amp;"; "&amp;CHAR(10)&amp;'[2]II_Program-level standards'!CJ9&amp;"; "&amp;CHAR(10)&amp;'[2]II_Program-level standards'!CJ14&amp;"; "&amp;CHAR(10)&amp;'[2]II_Program-level standards'!CJ15)</f>
        <v xml:space="preserve">Standard #84:
</v>
      </c>
      <c r="CK12" s="169" t="str">
        <f>"Standard #85:"&amp;CHAR(10)&amp;CHAR(10)&amp;IF('[2]II_Program-level standards'!CK7="","",'[2]II_Program-level standards'!CK7&amp;"; "&amp;CHAR(10)&amp;'[2]II_Program-level standards'!CK9&amp;"; "&amp;CHAR(10)&amp;'[2]II_Program-level standards'!CK14&amp;"; "&amp;CHAR(10)&amp;'[2]II_Program-level standards'!CK15)</f>
        <v xml:space="preserve">Standard #85:
</v>
      </c>
      <c r="CL12" s="169" t="str">
        <f>"Standard #86:"&amp;CHAR(10)&amp;CHAR(10)&amp;IF('[2]II_Program-level standards'!CL7="","",'[2]II_Program-level standards'!CL7&amp;"; "&amp;CHAR(10)&amp;'[2]II_Program-level standards'!CL9&amp;"; "&amp;CHAR(10)&amp;'[2]II_Program-level standards'!CL14&amp;"; "&amp;CHAR(10)&amp;'[2]II_Program-level standards'!CL15)</f>
        <v xml:space="preserve">Standard #86:
</v>
      </c>
      <c r="CM12" s="169" t="str">
        <f>"Standard #87:"&amp;CHAR(10)&amp;CHAR(10)&amp;IF('[2]II_Program-level standards'!CM7="","",'[2]II_Program-level standards'!CM7&amp;"; "&amp;CHAR(10)&amp;'[2]II_Program-level standards'!CM9&amp;"; "&amp;CHAR(10)&amp;'[2]II_Program-level standards'!CM14&amp;"; "&amp;CHAR(10)&amp;'[2]II_Program-level standards'!CM15)</f>
        <v xml:space="preserve">Standard #87:
</v>
      </c>
      <c r="CN12" s="169" t="str">
        <f>"Standard #88:"&amp;CHAR(10)&amp;CHAR(10)&amp;IF('[2]II_Program-level standards'!CN7="","",'[2]II_Program-level standards'!CN7&amp;"; "&amp;CHAR(10)&amp;'[2]II_Program-level standards'!CN9&amp;"; "&amp;CHAR(10)&amp;'[2]II_Program-level standards'!CN14&amp;"; "&amp;CHAR(10)&amp;'[2]II_Program-level standards'!CN15)</f>
        <v xml:space="preserve">Standard #88:
</v>
      </c>
      <c r="CO12" s="169" t="str">
        <f>"Standard #89:"&amp;CHAR(10)&amp;CHAR(10)&amp;IF('[2]II_Program-level standards'!CO7="","",'[2]II_Program-level standards'!CO7&amp;"; "&amp;CHAR(10)&amp;'[2]II_Program-level standards'!CO9&amp;"; "&amp;CHAR(10)&amp;'[2]II_Program-level standards'!CO14&amp;"; "&amp;CHAR(10)&amp;'[2]II_Program-level standards'!CO15)</f>
        <v xml:space="preserve">Standard #89:
</v>
      </c>
      <c r="CP12" s="169" t="str">
        <f>"Standard #90:"&amp;CHAR(10)&amp;CHAR(10)&amp;IF('[2]II_Program-level standards'!CP7="","",'[2]II_Program-level standards'!CP7&amp;"; "&amp;CHAR(10)&amp;'[2]II_Program-level standards'!CP9&amp;"; "&amp;CHAR(10)&amp;'[2]II_Program-level standards'!CP14&amp;"; "&amp;CHAR(10)&amp;'[2]II_Program-level standards'!CP15)</f>
        <v xml:space="preserve">Standard #90:
</v>
      </c>
      <c r="CQ12" s="169" t="str">
        <f>"Standard #91:"&amp;CHAR(10)&amp;CHAR(10)&amp;IF('[2]II_Program-level standards'!CQ7="","",'[2]II_Program-level standards'!CQ7&amp;"; "&amp;CHAR(10)&amp;'[2]II_Program-level standards'!CQ9&amp;"; "&amp;CHAR(10)&amp;'[2]II_Program-level standards'!CQ14&amp;"; "&amp;CHAR(10)&amp;'[2]II_Program-level standards'!CQ15)</f>
        <v xml:space="preserve">Standard #91:
</v>
      </c>
      <c r="CR12" s="169" t="str">
        <f>"Standard #92:"&amp;CHAR(10)&amp;CHAR(10)&amp;IF('[2]II_Program-level standards'!CR7="","",'[2]II_Program-level standards'!CR7&amp;"; "&amp;CHAR(10)&amp;'[2]II_Program-level standards'!CR9&amp;"; "&amp;CHAR(10)&amp;'[2]II_Program-level standards'!CR14&amp;"; "&amp;CHAR(10)&amp;'[2]II_Program-level standards'!CR15)</f>
        <v xml:space="preserve">Standard #92:
</v>
      </c>
      <c r="CS12" s="169" t="str">
        <f>"Standard #93:"&amp;CHAR(10)&amp;CHAR(10)&amp;IF('[2]II_Program-level standards'!CS7="","",'[2]II_Program-level standards'!CS7&amp;"; "&amp;CHAR(10)&amp;'[2]II_Program-level standards'!CS9&amp;"; "&amp;CHAR(10)&amp;'[2]II_Program-level standards'!CS14&amp;"; "&amp;CHAR(10)&amp;'[2]II_Program-level standards'!CS15)</f>
        <v xml:space="preserve">Standard #93:
</v>
      </c>
      <c r="CT12" s="169" t="str">
        <f>"Standard #94:"&amp;CHAR(10)&amp;CHAR(10)&amp;IF('[2]II_Program-level standards'!CT7="","",'[2]II_Program-level standards'!CT7&amp;"; "&amp;CHAR(10)&amp;'[2]II_Program-level standards'!CT9&amp;"; "&amp;CHAR(10)&amp;'[2]II_Program-level standards'!CT14&amp;"; "&amp;CHAR(10)&amp;'[2]II_Program-level standards'!CT15)</f>
        <v xml:space="preserve">Standard #94:
</v>
      </c>
      <c r="CU12" s="169" t="str">
        <f>"Standard #95:"&amp;CHAR(10)&amp;CHAR(10)&amp;IF('[2]II_Program-level standards'!CU7="","",'[2]II_Program-level standards'!CU7&amp;"; "&amp;CHAR(10)&amp;'[2]II_Program-level standards'!CU9&amp;"; "&amp;CHAR(10)&amp;'[2]II_Program-level standards'!CU14&amp;"; "&amp;CHAR(10)&amp;'[2]II_Program-level standards'!CU15)</f>
        <v xml:space="preserve">Standard #95:
</v>
      </c>
      <c r="CV12" s="169" t="str">
        <f>"Standard #96:"&amp;CHAR(10)&amp;CHAR(10)&amp;IF('[2]II_Program-level standards'!CV7="","",'[2]II_Program-level standards'!CV7&amp;"; "&amp;CHAR(10)&amp;'[2]II_Program-level standards'!CV9&amp;"; "&amp;CHAR(10)&amp;'[2]II_Program-level standards'!CV14&amp;"; "&amp;CHAR(10)&amp;'[2]II_Program-level standards'!CV15)</f>
        <v xml:space="preserve">Standard #96:
</v>
      </c>
      <c r="CW12" s="169" t="str">
        <f>"Standard #97:"&amp;CHAR(10)&amp;CHAR(10)&amp;IF('[2]II_Program-level standards'!CW7="","",'[2]II_Program-level standards'!CW7&amp;"; "&amp;CHAR(10)&amp;'[2]II_Program-level standards'!CW9&amp;"; "&amp;CHAR(10)&amp;'[2]II_Program-level standards'!CW14&amp;"; "&amp;CHAR(10)&amp;'[2]II_Program-level standards'!CW15)</f>
        <v xml:space="preserve">Standard #97:
</v>
      </c>
      <c r="CX12" s="169" t="str">
        <f>"Standard #98:"&amp;CHAR(10)&amp;CHAR(10)&amp;IF('[2]II_Program-level standards'!CX7="","",'[2]II_Program-level standards'!CX7&amp;"; "&amp;CHAR(10)&amp;'[2]II_Program-level standards'!CX9&amp;"; "&amp;CHAR(10)&amp;'[2]II_Program-level standards'!CX14&amp;"; "&amp;CHAR(10)&amp;'[2]II_Program-level standards'!CX15)</f>
        <v xml:space="preserve">Standard #98:
</v>
      </c>
      <c r="CY12" s="169" t="str">
        <f>"Standard #99:"&amp;CHAR(10)&amp;CHAR(10)&amp;IF('[2]II_Program-level standards'!CY7="","",'[2]II_Program-level standards'!CY7&amp;"; "&amp;CHAR(10)&amp;'[2]II_Program-level standards'!CY9&amp;"; "&amp;CHAR(10)&amp;'[2]II_Program-level standards'!CY14&amp;"; "&amp;CHAR(10)&amp;'[2]II_Program-level standards'!CY15)</f>
        <v xml:space="preserve">Standard #99:
</v>
      </c>
      <c r="CZ12" s="169" t="str">
        <f>"Standard #100:"&amp;CHAR(10)&amp;CHAR(10)&amp;IF('[2]II_Program-level standards'!CZ7="","",'[2]II_Program-level standards'!CZ7&amp;"; "&amp;CHAR(10)&amp;'[2]II_Program-level standards'!CZ9&amp;"; "&amp;CHAR(10)&amp;'[2]II_Program-level standards'!CZ14&amp;"; "&amp;CHAR(10)&amp;'[2]II_Program-level standards'!CZ15)</f>
        <v xml:space="preserve">Standard #100:
</v>
      </c>
    </row>
    <row r="13" spans="1:104" ht="28.5" x14ac:dyDescent="0.2">
      <c r="A13" s="44" t="s">
        <v>324</v>
      </c>
      <c r="B13" s="55" t="s">
        <v>325</v>
      </c>
      <c r="C13" s="46" t="s">
        <v>326</v>
      </c>
      <c r="D13" s="53" t="s">
        <v>37</v>
      </c>
      <c r="E13" s="180"/>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x14ac:dyDescent="0.2">
      <c r="A16" s="44" t="s">
        <v>328</v>
      </c>
      <c r="B16" s="55" t="s">
        <v>329</v>
      </c>
      <c r="C16" s="170" t="s">
        <v>330</v>
      </c>
      <c r="D16" s="53" t="s">
        <v>37</v>
      </c>
      <c r="E16" s="180"/>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42.75" x14ac:dyDescent="0.2">
      <c r="A17" s="44" t="s">
        <v>331</v>
      </c>
      <c r="B17" s="55" t="s">
        <v>332</v>
      </c>
      <c r="C17" s="65" t="s">
        <v>333</v>
      </c>
      <c r="D17" s="53" t="s">
        <v>11</v>
      </c>
      <c r="E17" s="180"/>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8.5" x14ac:dyDescent="0.2">
      <c r="A18" s="44" t="s">
        <v>334</v>
      </c>
      <c r="B18" s="55" t="s">
        <v>335</v>
      </c>
      <c r="C18" s="46" t="s">
        <v>336</v>
      </c>
      <c r="D18" s="53" t="s">
        <v>11</v>
      </c>
      <c r="E18" s="180"/>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x14ac:dyDescent="0.2">
      <c r="A19" s="44" t="s">
        <v>337</v>
      </c>
      <c r="B19" s="55" t="s">
        <v>338</v>
      </c>
      <c r="C19" s="55" t="s">
        <v>339</v>
      </c>
      <c r="D19" s="53" t="s">
        <v>11</v>
      </c>
      <c r="E19" s="180"/>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107</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A10:A27 D11 B12:D24 A28:CZ74">
    <cfRule type="expression" dxfId="41" priority="4">
      <formula>$D$6="Yes, the plan complies based on all analyses"</formula>
    </cfRule>
  </conditionalFormatting>
  <conditionalFormatting sqref="B10:D10">
    <cfRule type="expression" dxfId="40" priority="5">
      <formula>$D$6="Yes, the plan complies based on all analyses"</formula>
    </cfRule>
  </conditionalFormatting>
  <conditionalFormatting sqref="B26:CZ27">
    <cfRule type="expression" dxfId="39" priority="3">
      <formula>$D$6="Yes, the plan complies based on all analyses"</formula>
    </cfRule>
  </conditionalFormatting>
  <conditionalFormatting sqref="E10:CZ25">
    <cfRule type="expression" dxfId="38" priority="1">
      <formula>$D$6="Yes, the plan complies based on all analyses"</formula>
    </cfRule>
  </conditionalFormatting>
  <dataValidations count="2">
    <dataValidation allowBlank="1" prompt="To enter free text, select cell and type - do not click into cell" sqref="E38:CZ43 E45:CZ50 E69:CZ74 E61:CZ66 E54:CZ59" xr:uid="{BD507C82-DA6D-4E33-8B3C-B630E091BB2F}"/>
    <dataValidation allowBlank="1" sqref="E31:CZ36" xr:uid="{8431E0F8-D090-4D69-A004-8DD5215F140C}"/>
  </dataValidations>
  <hyperlinks>
    <hyperlink ref="B15" location="SectionE_AnalysisMethods" display="Return to the Analysis Methods section in the &quot;State and program information&quot; tab to change whether a method is used." xr:uid="{ACBDA861-EF48-4390-BB6F-02C0D8EFD9E2}"/>
    <hyperlink ref="A9" location="'III_Plan comp 438.206 All plans'!A1" display="Click to go to section B: Assurance of plan compliance for 42 C.F.R. § 438.206" xr:uid="{C6BE53AA-0B64-4218-B43C-E8527186D947}"/>
    <hyperlink ref="A27" location="SectionE_AnalysisMethods" display="Click to return to the Analysis Methods section in the &quot;State and Program Information&quot; tab to change whether a method is used." xr:uid="{AABF291D-A4AB-41D4-8274-01462B5E8D79}"/>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457BB-2E3B-4E6E-8F8D-7E1EA8E892E6}">
  <dimension ref="A1:DA109"/>
  <sheetViews>
    <sheetView zoomScale="80" zoomScaleNormal="80" workbookViewId="0"/>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05" width="0" style="109" hidden="1" customWidth="1"/>
    <col min="106" max="16384" width="7.21875" style="109" hidden="1"/>
  </cols>
  <sheetData>
    <row r="1" spans="1:104" ht="15" x14ac:dyDescent="0.2">
      <c r="A1" s="28"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30" x14ac:dyDescent="0.25">
      <c r="A5" s="66" t="s">
        <v>4</v>
      </c>
      <c r="B5" s="67" t="s">
        <v>5</v>
      </c>
      <c r="C5" s="67" t="s">
        <v>6</v>
      </c>
      <c r="D5" s="218" t="s">
        <v>494</v>
      </c>
      <c r="E5" s="164" t="s">
        <v>533</v>
      </c>
    </row>
    <row r="6" spans="1:104" ht="57" x14ac:dyDescent="0.2">
      <c r="A6" s="44" t="s">
        <v>316</v>
      </c>
      <c r="B6" s="165" t="s">
        <v>317</v>
      </c>
      <c r="C6" s="46" t="s">
        <v>318</v>
      </c>
      <c r="D6" s="8" t="s">
        <v>420</v>
      </c>
      <c r="E6" s="35" t="s">
        <v>538</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#1:"&amp;CHAR(10)&amp;CHAR(10)&amp;IF('[3]II_Program-level standards'!E7="","",'[3]II_Program-level standards'!E7&amp;"; "&amp;CHAR(10)&amp;'[3]II_Program-level standards'!E9&amp;"; "&amp;CHAR(10)&amp;'[3]II_Program-level standards'!E14&amp;"; "&amp;CHAR(10)&amp;'[3]II_Program-level standards'!E15)</f>
        <v>Standard #1:
Specialist; 
Provider to enrollee ratios; 
Adult and Pediatric; 
Statewide</v>
      </c>
      <c r="F12" s="169" t="str">
        <f>"Standard #2:"&amp;CHAR(10)&amp;CHAR(10)&amp;IF('[3]II_Program-level standards'!F7="","",'[3]II_Program-level standards'!F7&amp;"; "&amp;CHAR(10)&amp;'[3]II_Program-level standards'!F9&amp;"; "&amp;CHAR(10)&amp;'[3]II_Program-level standards'!F14&amp;"; "&amp;CHAR(10)&amp;'[3]II_Program-level standards'!F15)</f>
        <v>Standard #2:
Primary care; 
Provider to enrollee ratios; 
Adult and Pediatric; 
Statewide</v>
      </c>
      <c r="G12" s="169" t="str">
        <f>"Standard #3:"&amp;CHAR(10)&amp;CHAR(10)&amp;IF('[3]II_Program-level standards'!G7="","",'[3]II_Program-level standards'!G7&amp;"; "&amp;CHAR(10)&amp;'[3]II_Program-level standards'!G9&amp;"; "&amp;CHAR(10)&amp;'[3]II_Program-level standards'!G14&amp;"; "&amp;CHAR(10)&amp;'[3]II_Program-level standards'!G15)</f>
        <v>Standard #3:
Mental health; 
Provider to enrollee ratios; 
Adult and Pediatric; 
Statewide</v>
      </c>
      <c r="H12" s="169" t="str">
        <f>"Standard #4:"&amp;CHAR(10)&amp;CHAR(10)&amp;IF('[3]II_Program-level standards'!H7="","",'[3]II_Program-level standards'!H7&amp;"; "&amp;CHAR(10)&amp;'[3]II_Program-level standards'!H9&amp;"; "&amp;CHAR(10)&amp;'[3]II_Program-level standards'!H14&amp;"; "&amp;CHAR(10)&amp;'[3]II_Program-level standards'!H15)</f>
        <v>Standard #4:
Primary care; 
Maximum time or distance (e.g. 1 provider within 30 min or 30 miles); 
Adult and Pediatric; 
Statewide</v>
      </c>
      <c r="I12" s="169" t="str">
        <f>"Standard #5:"&amp;CHAR(10)&amp;CHAR(10)&amp;IF('[3]II_Program-level standards'!I7="","",'[3]II_Program-level standards'!I7&amp;"; "&amp;CHAR(10)&amp;'[3]II_Program-level standards'!I9&amp;"; "&amp;CHAR(10)&amp;'[3]II_Program-level standards'!I14&amp;"; "&amp;CHAR(10)&amp;'[3]II_Program-level standards'!I15)</f>
        <v>Standard #5:
Specialist; 
Maximum time or distance (e.g. 1 provider within 30 min or 30 miles); 
Adult and Pediatric; 
Rural</v>
      </c>
      <c r="J12" s="169" t="str">
        <f>"Standard #6:"&amp;CHAR(10)&amp;CHAR(10)&amp;IF('[3]II_Program-level standards'!J7="","",'[3]II_Program-level standards'!J7&amp;"; "&amp;CHAR(10)&amp;'[3]II_Program-level standards'!J9&amp;"; "&amp;CHAR(10)&amp;'[3]II_Program-level standards'!J14&amp;"; "&amp;CHAR(10)&amp;'[3]II_Program-level standards'!J15)</f>
        <v>Standard #6:
Specialist; 
Maximum time or distance (e.g. 1 provider within 30 min or 30 miles); 
Adult and Pediatric; 
Small counties</v>
      </c>
      <c r="K12" s="169" t="str">
        <f>"Standard #7:"&amp;CHAR(10)&amp;CHAR(10)&amp;IF('[3]II_Program-level standards'!K7="","",'[3]II_Program-level standards'!K7&amp;"; "&amp;CHAR(10)&amp;'[3]II_Program-level standards'!K9&amp;"; "&amp;CHAR(10)&amp;'[3]II_Program-level standards'!K14&amp;"; "&amp;CHAR(10)&amp;'[3]II_Program-level standards'!K15)</f>
        <v>Standard #7:
Specialist; 
Maximum time or distance (e.g. 1 provider within 30 min or 30 miles); 
Adult and Pediatric; 
Medium counties</v>
      </c>
      <c r="L12" s="169" t="str">
        <f>"Standard #8:"&amp;CHAR(10)&amp;CHAR(10)&amp;IF('[3]II_Program-level standards'!L7="","",'[3]II_Program-level standards'!L7&amp;"; "&amp;CHAR(10)&amp;'[3]II_Program-level standards'!L9&amp;"; "&amp;CHAR(10)&amp;'[3]II_Program-level standards'!L14&amp;"; "&amp;CHAR(10)&amp;'[3]II_Program-level standards'!L15)</f>
        <v>Standard #8:
Specialist; 
Maximum time or distance (e.g. 1 provider within 30 min or 30 miles); 
Adult and Pediatric; 
Dense counties</v>
      </c>
      <c r="M12" s="169" t="str">
        <f>"Standard #9:"&amp;CHAR(10)&amp;CHAR(10)&amp;IF('[3]II_Program-level standards'!M7="","",'[3]II_Program-level standards'!M7&amp;"; "&amp;CHAR(10)&amp;'[3]II_Program-level standards'!M9&amp;"; "&amp;CHAR(10)&amp;'[3]II_Program-level standards'!M14&amp;"; "&amp;CHAR(10)&amp;'[3]II_Program-level standards'!M15)</f>
        <v>Standard #9:
OB/GYN; 
Maximum time or distance (e.g. 1 provider within 30 min or 30 miles); 
Adult and Pediatric; 
Statewide</v>
      </c>
      <c r="N12" s="169" t="str">
        <f>"Standard #10:"&amp;CHAR(10)&amp;CHAR(10)&amp;IF('[3]II_Program-level standards'!N7="","",'[3]II_Program-level standards'!N7&amp;"; "&amp;CHAR(10)&amp;'[3]II_Program-level standards'!N9&amp;"; "&amp;CHAR(10)&amp;'[3]II_Program-level standards'!N14&amp;"; "&amp;CHAR(10)&amp;'[3]II_Program-level standards'!N15)</f>
        <v>Standard #10:
OB/GYN; 
Maximum time or distance (e.g. 1 provider within 30 min or 30 miles); 
Adult and Pediatric; 
Rural</v>
      </c>
      <c r="O12" s="169" t="str">
        <f>"Standard #11:"&amp;CHAR(10)&amp;CHAR(10)&amp;IF('[3]II_Program-level standards'!O7="","",'[3]II_Program-level standards'!O7&amp;"; "&amp;CHAR(10)&amp;'[3]II_Program-level standards'!O9&amp;"; "&amp;CHAR(10)&amp;'[3]II_Program-level standards'!O14&amp;"; "&amp;CHAR(10)&amp;'[3]II_Program-level standards'!O15)</f>
        <v>Standard #11:
OB/GYN; 
Maximum time or distance (e.g. 1 provider within 30 min or 30 miles); 
Adult and Pediatric; 
Small counties</v>
      </c>
      <c r="P12" s="169" t="str">
        <f>"Standard #12:"&amp;CHAR(10)&amp;CHAR(10)&amp;IF('[3]II_Program-level standards'!P7="","",'[3]II_Program-level standards'!P7&amp;"; "&amp;CHAR(10)&amp;'[3]II_Program-level standards'!P9&amp;"; "&amp;CHAR(10)&amp;'[3]II_Program-level standards'!P14&amp;"; "&amp;CHAR(10)&amp;'[3]II_Program-level standards'!P15)</f>
        <v>Standard #12:
OB/GYN; 
Maximum time or distance (e.g. 1 provider within 30 min or 30 miles); 
Adult and Pediatric; 
Medium counties</v>
      </c>
      <c r="Q12" s="169" t="str">
        <f>"Standard #13:"&amp;CHAR(10)&amp;CHAR(10)&amp;IF('[3]II_Program-level standards'!Q7="","",'[3]II_Program-level standards'!Q7&amp;"; "&amp;CHAR(10)&amp;'[3]II_Program-level standards'!Q9&amp;"; "&amp;CHAR(10)&amp;'[3]II_Program-level standards'!Q14&amp;"; "&amp;CHAR(10)&amp;'[3]II_Program-level standards'!Q15)</f>
        <v>Standard #13:
OB/GYN; 
Maximum time or distance (e.g. 1 provider within 30 min or 30 miles); 
Adult and Pediatric; 
Dense counties</v>
      </c>
      <c r="R12" s="169" t="str">
        <f>"Standard #14:"&amp;CHAR(10)&amp;CHAR(10)&amp;IF('[3]II_Program-level standards'!R7="","",'[3]II_Program-level standards'!R7&amp;"; "&amp;CHAR(10)&amp;'[3]II_Program-level standards'!R9&amp;"; "&amp;CHAR(10)&amp;'[3]II_Program-level standards'!R14&amp;"; "&amp;CHAR(10)&amp;'[3]II_Program-level standards'!R15)</f>
        <v>Standard #14:
Hospital; 
Maximum time or distance (e.g. 1 provider within 30 min or 30 miles); 
Adult and Pediatric; 
Statewide</v>
      </c>
      <c r="S12" s="169" t="str">
        <f>"Standard #15:"&amp;CHAR(10)&amp;CHAR(10)&amp;IF('[3]II_Program-level standards'!S7="","",'[3]II_Program-level standards'!S7&amp;"; "&amp;CHAR(10)&amp;'[3]II_Program-level standards'!S9&amp;"; "&amp;CHAR(10)&amp;'[3]II_Program-level standards'!S14&amp;"; "&amp;CHAR(10)&amp;'[3]II_Program-level standards'!S15)</f>
        <v>Standard #15:
Mental health; 
Maximum time or distance (e.g. 1 provider within 30 min or 30 miles); 
Adult and Pediatric; 
Rural</v>
      </c>
      <c r="T12" s="169" t="str">
        <f>"Standard #16:"&amp;CHAR(10)&amp;CHAR(10)&amp;IF('[3]II_Program-level standards'!T7="","",'[3]II_Program-level standards'!T7&amp;"; "&amp;CHAR(10)&amp;'[3]II_Program-level standards'!T9&amp;"; "&amp;CHAR(10)&amp;'[3]II_Program-level standards'!T14&amp;"; "&amp;CHAR(10)&amp;'[3]II_Program-level standards'!T15)</f>
        <v>Standard #16:
Mental health; 
Maximum time or distance (e.g. 1 provider within 30 min or 30 miles); 
Adult and Pediatric; 
Small counties</v>
      </c>
      <c r="U12" s="169" t="str">
        <f>"Standard #17:"&amp;CHAR(10)&amp;CHAR(10)&amp;IF('[3]II_Program-level standards'!U7="","",'[3]II_Program-level standards'!U7&amp;"; "&amp;CHAR(10)&amp;'[3]II_Program-level standards'!U9&amp;"; "&amp;CHAR(10)&amp;'[3]II_Program-level standards'!U14&amp;"; "&amp;CHAR(10)&amp;'[3]II_Program-level standards'!U15)</f>
        <v>Standard #17:
Mental health; 
Maximum time or distance (e.g. 1 provider within 30 min or 30 miles); 
Adult and Pediatric; 
Medium counties</v>
      </c>
      <c r="V12" s="169" t="str">
        <f>"Standard #18:"&amp;CHAR(10)&amp;CHAR(10)&amp;IF('[3]II_Program-level standards'!V7="","",'[3]II_Program-level standards'!V7&amp;"; "&amp;CHAR(10)&amp;'[3]II_Program-level standards'!V9&amp;"; "&amp;CHAR(10)&amp;'[3]II_Program-level standards'!V14&amp;"; "&amp;CHAR(10)&amp;'[3]II_Program-level standards'!V15)</f>
        <v>Standard #18:
Mental health; 
Maximum time or distance (e.g. 1 provider within 30 min or 30 miles); 
Adult and Pediatric; 
Dense counties</v>
      </c>
      <c r="W12" s="169" t="str">
        <f>"Standard #19:"&amp;CHAR(10)&amp;CHAR(10)&amp;IF('[3]II_Program-level standards'!W7="","",'[3]II_Program-level standards'!W7&amp;"; "&amp;CHAR(10)&amp;'[3]II_Program-level standards'!W9&amp;"; "&amp;CHAR(10)&amp;'[3]II_Program-level standards'!W14&amp;"; "&amp;CHAR(10)&amp;'[3]II_Program-level standards'!W15)</f>
        <v>Standard #19:
Specialist; 
Minimum Mandatory Provider Type; 
Adult and pediatric; 
Statewide</v>
      </c>
      <c r="X12" s="169" t="str">
        <f>"Standard #20:"&amp;CHAR(10)&amp;CHAR(10)&amp;IF('[3]II_Program-level standards'!X7="","",'[3]II_Program-level standards'!X7&amp;"; "&amp;CHAR(10)&amp;'[3]II_Program-level standards'!X9&amp;"; "&amp;CHAR(10)&amp;'[3]II_Program-level standards'!X14&amp;"; "&amp;CHAR(10)&amp;'[3]II_Program-level standards'!X15)</f>
        <v>Standard #20:
Specialist; 
Minimum Mandatory Provider Type; 
Adult and pediatric; 
Statewide</v>
      </c>
      <c r="Y12" s="169" t="str">
        <f>"Standard #21:"&amp;CHAR(10)&amp;CHAR(10)&amp;IF('[3]II_Program-level standards'!Y7="","",'[3]II_Program-level standards'!Y7&amp;"; "&amp;CHAR(10)&amp;'[3]II_Program-level standards'!Y9&amp;"; "&amp;CHAR(10)&amp;'[3]II_Program-level standards'!Y14&amp;"; "&amp;CHAR(10)&amp;'[3]II_Program-level standards'!Y15)</f>
        <v>Standard #21:
Primary care; 
Appointment wait time; 
Adult and Pediatric; 
Statewide</v>
      </c>
      <c r="Z12" s="169" t="str">
        <f>"Standard #22:"&amp;CHAR(10)&amp;CHAR(10)&amp;IF('[3]II_Program-level standards'!Z7="","",'[3]II_Program-level standards'!Z7&amp;"; "&amp;CHAR(10)&amp;'[3]II_Program-level standards'!Z9&amp;"; "&amp;CHAR(10)&amp;'[3]II_Program-level standards'!Z14&amp;"; "&amp;CHAR(10)&amp;'[3]II_Program-level standards'!Z15)</f>
        <v>Standard #22:
Specialist; 
Appointment wait time; 
All applicable populations; 
Statewide</v>
      </c>
      <c r="AA12" s="169" t="str">
        <f>"Standard #23:"&amp;CHAR(10)&amp;CHAR(10)&amp;IF('[3]II_Program-level standards'!AA7="","",'[3]II_Program-level standards'!AA7&amp;"; "&amp;CHAR(10)&amp;'[3]II_Program-level standards'!AA9&amp;"; "&amp;CHAR(10)&amp;'[3]II_Program-level standards'!AA14&amp;"; "&amp;CHAR(10)&amp;'[3]II_Program-level standards'!AA15)</f>
        <v>Standard #23:
OB/GYN; 
Appointment wait time; 
All applicable populations; 
Statewide</v>
      </c>
      <c r="AB12" s="169" t="str">
        <f>"Standard #24:"&amp;CHAR(10)&amp;CHAR(10)&amp;IF('[3]II_Program-level standards'!AB7="","",'[3]II_Program-level standards'!AB7&amp;"; "&amp;CHAR(10)&amp;'[3]II_Program-level standards'!AB9&amp;"; "&amp;CHAR(10)&amp;'[3]II_Program-level standards'!AB14&amp;"; "&amp;CHAR(10)&amp;'[3]II_Program-level standards'!AB15)</f>
        <v>Standard #24:
OB/GYN; 
Appointment wait time; 
All applicable populations; 
Statewide</v>
      </c>
      <c r="AC12" s="169" t="str">
        <f>"Standard #25:"&amp;CHAR(10)&amp;CHAR(10)&amp;IF('[3]II_Program-level standards'!AC7="","",'[3]II_Program-level standards'!AC7&amp;"; "&amp;CHAR(10)&amp;'[3]II_Program-level standards'!AC9&amp;"; "&amp;CHAR(10)&amp;'[3]II_Program-level standards'!AC14&amp;"; "&amp;CHAR(10)&amp;'[3]II_Program-level standards'!AC15)</f>
        <v>Standard #25:
Mental health; 
Appointment wait time; 
Adult and pediatric; 
Statewide</v>
      </c>
      <c r="AD12" s="169" t="str">
        <f>"Standard #26:"&amp;CHAR(10)&amp;CHAR(10)&amp;IF('[3]II_Program-level standards'!AD7="","",'[3]II_Program-level standards'!AD7&amp;"; "&amp;CHAR(10)&amp;'[3]II_Program-level standards'!AD9&amp;"; "&amp;CHAR(10)&amp;'[3]II_Program-level standards'!AD14&amp;"; "&amp;CHAR(10)&amp;'[3]II_Program-level standards'!AD15)</f>
        <v xml:space="preserve">Standard #26:
</v>
      </c>
      <c r="AE12" s="169" t="str">
        <f>"Standard #27:"&amp;CHAR(10)&amp;CHAR(10)&amp;IF('[3]II_Program-level standards'!AE7="","",'[3]II_Program-level standards'!AE7&amp;"; "&amp;CHAR(10)&amp;'[3]II_Program-level standards'!AE9&amp;"; "&amp;CHAR(10)&amp;'[3]II_Program-level standards'!AE14&amp;"; "&amp;CHAR(10)&amp;'[3]II_Program-level standards'!AE15)</f>
        <v>Standard #27:
LTSS; 
Appointment wait time; 
Adult and pediatric; 
Rural</v>
      </c>
      <c r="AF12" s="169" t="str">
        <f>"Standard #28:"&amp;CHAR(10)&amp;CHAR(10)&amp;IF('[3]II_Program-level standards'!AF7="","",'[3]II_Program-level standards'!AF7&amp;"; "&amp;CHAR(10)&amp;'[3]II_Program-level standards'!AF9&amp;"; "&amp;CHAR(10)&amp;'[3]II_Program-level standards'!AF14&amp;"; "&amp;CHAR(10)&amp;'[3]II_Program-level standards'!AF15)</f>
        <v>Standard #28:
LTSS; 
Appointment wait time; 
Adult and pediatric; 
Small counties</v>
      </c>
      <c r="AG12" s="169" t="str">
        <f>"Standard #29:"&amp;CHAR(10)&amp;CHAR(10)&amp;IF('[3]II_Program-level standards'!AG7="","",'[3]II_Program-level standards'!AG7&amp;"; "&amp;CHAR(10)&amp;'[3]II_Program-level standards'!AG9&amp;"; "&amp;CHAR(10)&amp;'[3]II_Program-level standards'!AG14&amp;"; "&amp;CHAR(10)&amp;'[3]II_Program-level standards'!AG15)</f>
        <v>Standard #29:
LTSS; 
Appointment wait time; 
Adult and pediatric; 
Medium counties</v>
      </c>
      <c r="AH12" s="169" t="str">
        <f>"Standard #30:"&amp;CHAR(10)&amp;CHAR(10)&amp;IF('[3]II_Program-level standards'!AH7="","",'[3]II_Program-level standards'!AH7&amp;"; "&amp;CHAR(10)&amp;'[3]II_Program-level standards'!AH9&amp;"; "&amp;CHAR(10)&amp;'[3]II_Program-level standards'!AH14&amp;"; "&amp;CHAR(10)&amp;'[3]II_Program-level standards'!AH15)</f>
        <v>Standard #30:
LTSS; 
Appointment wait time; 
Adult and pediatric; 
Dense counties</v>
      </c>
      <c r="AI12" s="169" t="str">
        <f>"Standard #31:"&amp;CHAR(10)&amp;CHAR(10)&amp;IF('[3]II_Program-level standards'!AI7="","",'[3]II_Program-level standards'!AI7&amp;"; "&amp;CHAR(10)&amp;'[3]II_Program-level standards'!AI9&amp;"; "&amp;CHAR(10)&amp;'[3]II_Program-level standards'!AI14&amp;"; "&amp;CHAR(10)&amp;'[3]II_Program-level standards'!AI15)</f>
        <v>Standard #31:
LTSS; 
Appointment wait time; 
Adult and pediatric; 
Rural</v>
      </c>
      <c r="AJ12" s="169" t="str">
        <f>"Standard #32:"&amp;CHAR(10)&amp;CHAR(10)&amp;IF('[3]II_Program-level standards'!AJ7="","",'[3]II_Program-level standards'!AJ7&amp;"; "&amp;CHAR(10)&amp;'[3]II_Program-level standards'!AJ9&amp;"; "&amp;CHAR(10)&amp;'[3]II_Program-level standards'!AJ14&amp;"; "&amp;CHAR(10)&amp;'[3]II_Program-level standards'!AJ15)</f>
        <v>Standard #32:
LTSS; 
Appointment wait time; 
Adult and pediatric; 
Small counties</v>
      </c>
      <c r="AK12" s="169" t="str">
        <f>"Standard #33:"&amp;CHAR(10)&amp;CHAR(10)&amp;IF('[3]II_Program-level standards'!AK7="","",'[3]II_Program-level standards'!AK7&amp;"; "&amp;CHAR(10)&amp;'[3]II_Program-level standards'!AK9&amp;"; "&amp;CHAR(10)&amp;'[3]II_Program-level standards'!AK14&amp;"; "&amp;CHAR(10)&amp;'[3]II_Program-level standards'!AK15)</f>
        <v>Standard #33:
LTSS; 
Appointment wait time; 
Adult and pediatric; 
Medium counties</v>
      </c>
      <c r="AL12" s="169" t="str">
        <f>"Standard #34:"&amp;CHAR(10)&amp;CHAR(10)&amp;IF('[3]II_Program-level standards'!AL7="","",'[3]II_Program-level standards'!AL7&amp;"; "&amp;CHAR(10)&amp;'[3]II_Program-level standards'!AL9&amp;"; "&amp;CHAR(10)&amp;'[3]II_Program-level standards'!AL14&amp;"; "&amp;CHAR(10)&amp;'[3]II_Program-level standards'!AL15)</f>
        <v>Standard #34:
LTSS; 
Appointment wait time; 
Adult and pediatric; 
Dense counties</v>
      </c>
      <c r="AM12" s="169" t="str">
        <f>"Standard #35:"&amp;CHAR(10)&amp;CHAR(10)&amp;IF('[3]II_Program-level standards'!AM7="","",'[3]II_Program-level standards'!AM7&amp;"; "&amp;CHAR(10)&amp;'[3]II_Program-level standards'!AM9&amp;"; "&amp;CHAR(10)&amp;'[3]II_Program-level standards'!AM14&amp;"; "&amp;CHAR(10)&amp;'[3]II_Program-level standards'!AM15)</f>
        <v>Standard #35:
LTSS; 
Appointment wait time; 
Adult and pediatric; 
Statewide</v>
      </c>
      <c r="AN12" s="169" t="str">
        <f>"Standard #36:"&amp;CHAR(10)&amp;CHAR(10)&amp;IF('[3]II_Program-level standards'!AN7="","",'[3]II_Program-level standards'!AN7&amp;"; "&amp;CHAR(10)&amp;'[3]II_Program-level standards'!AN9&amp;"; "&amp;CHAR(10)&amp;'[3]II_Program-level standards'!AN14&amp;"; "&amp;CHAR(10)&amp;'[3]II_Program-level standards'!AN15)</f>
        <v>Standard #36:
Primary care; 
Appointment wait time; 
Adult and pediatric; 
Statewide</v>
      </c>
      <c r="AO12" s="169" t="str">
        <f>"Standard #37:"&amp;CHAR(10)&amp;CHAR(10)&amp;IF('[3]II_Program-level standards'!AO7="","",'[3]II_Program-level standards'!AO7&amp;"; "&amp;CHAR(10)&amp;'[3]II_Program-level standards'!AO9&amp;"; "&amp;CHAR(10)&amp;'[3]II_Program-level standards'!AO14&amp;"; "&amp;CHAR(10)&amp;'[3]II_Program-level standards'!AO15)</f>
        <v>Standard #37:
Specialist; 
Appointment wait time; 
Adult and pediatric; 
Statewide</v>
      </c>
      <c r="AP12" s="169" t="str">
        <f>"Standard #38:"&amp;CHAR(10)&amp;CHAR(10)&amp;IF('[3]II_Program-level standards'!AP7="","",'[3]II_Program-level standards'!AP7&amp;"; "&amp;CHAR(10)&amp;'[3]II_Program-level standards'!AP9&amp;"; "&amp;CHAR(10)&amp;'[3]II_Program-level standards'!AP14&amp;"; "&amp;CHAR(10)&amp;'[3]II_Program-level standards'!AP15)</f>
        <v>Standard #38:
Primary care; 
Appointment wait time; 
Adult and pediatric; 
Statewide</v>
      </c>
      <c r="AQ12" s="169" t="str">
        <f>"Standard #39:"&amp;CHAR(10)&amp;CHAR(10)&amp;IF('[3]II_Program-level standards'!AQ7="","",'[3]II_Program-level standards'!AQ7&amp;"; "&amp;CHAR(10)&amp;'[3]II_Program-level standards'!AQ9&amp;"; "&amp;CHAR(10)&amp;'[3]II_Program-level standards'!AQ14&amp;"; "&amp;CHAR(10)&amp;'[3]II_Program-level standards'!AQ15)</f>
        <v>Standard #39:
Specialist; 
Appointment wait time; 
Adult and pediatric; 
Statewide</v>
      </c>
      <c r="AR12" s="169" t="str">
        <f>"Standard #40:"&amp;CHAR(10)&amp;CHAR(10)&amp;IF('[3]II_Program-level standards'!AR7="","",'[3]II_Program-level standards'!AR7&amp;"; "&amp;CHAR(10)&amp;'[3]II_Program-level standards'!AR9&amp;"; "&amp;CHAR(10)&amp;'[3]II_Program-level standards'!AR14&amp;"; "&amp;CHAR(10)&amp;'[3]II_Program-level standards'!AR15)</f>
        <v>Standard #40:
Mental health; 
Appointment wait time; 
Adult and pediatric; 
Statewide</v>
      </c>
      <c r="AS12" s="169" t="str">
        <f>"Standard #41:"&amp;CHAR(10)&amp;CHAR(10)&amp;IF('[3]II_Program-level standards'!AS7="","",'[3]II_Program-level standards'!AS7&amp;"; "&amp;CHAR(10)&amp;'[3]II_Program-level standards'!AS9&amp;"; "&amp;CHAR(10)&amp;'[3]II_Program-level standards'!AS14&amp;"; "&amp;CHAR(10)&amp;'[3]II_Program-level standards'!AS15)</f>
        <v>Standard #41:
Mental health; 
Appointment wait time; 
Adult and pediatric; 
Statewide</v>
      </c>
      <c r="AT12" s="169" t="str">
        <f>"Standard #42:"&amp;CHAR(10)&amp;CHAR(10)&amp;IF('[3]II_Program-level standards'!AT7="","",'[3]II_Program-level standards'!AT7&amp;"; "&amp;CHAR(10)&amp;'[3]II_Program-level standards'!AT9&amp;"; "&amp;CHAR(10)&amp;'[3]II_Program-level standards'!AT14&amp;"; "&amp;CHAR(10)&amp;'[3]II_Program-level standards'!AT15)</f>
        <v xml:space="preserve">Standard #42:
</v>
      </c>
      <c r="AU12" s="169" t="str">
        <f>"Standard #43:"&amp;CHAR(10)&amp;CHAR(10)&amp;IF('[3]II_Program-level standards'!AU7="","",'[3]II_Program-level standards'!AU7&amp;"; "&amp;CHAR(10)&amp;'[3]II_Program-level standards'!AU9&amp;"; "&amp;CHAR(10)&amp;'[3]II_Program-level standards'!AU14&amp;"; "&amp;CHAR(10)&amp;'[3]II_Program-level standards'!AU15)</f>
        <v xml:space="preserve">Standard #43:
</v>
      </c>
      <c r="AV12" s="169" t="str">
        <f>"Standard #44:"&amp;CHAR(10)&amp;CHAR(10)&amp;IF('[3]II_Program-level standards'!AV7="","",'[3]II_Program-level standards'!AV7&amp;"; "&amp;CHAR(10)&amp;'[3]II_Program-level standards'!AV9&amp;"; "&amp;CHAR(10)&amp;'[3]II_Program-level standards'!AV14&amp;"; "&amp;CHAR(10)&amp;'[3]II_Program-level standards'!AV15)</f>
        <v xml:space="preserve">Standard #44:
</v>
      </c>
      <c r="AW12" s="169" t="str">
        <f>"Standard #45:"&amp;CHAR(10)&amp;CHAR(10)&amp;IF('[3]II_Program-level standards'!AW7="","",'[3]II_Program-level standards'!AW7&amp;"; "&amp;CHAR(10)&amp;'[3]II_Program-level standards'!AW9&amp;"; "&amp;CHAR(10)&amp;'[3]II_Program-level standards'!AW14&amp;"; "&amp;CHAR(10)&amp;'[3]II_Program-level standards'!AW15)</f>
        <v xml:space="preserve">Standard #45:
</v>
      </c>
      <c r="AX12" s="169" t="str">
        <f>"Standard #46:"&amp;CHAR(10)&amp;CHAR(10)&amp;IF('[3]II_Program-level standards'!AX7="","",'[3]II_Program-level standards'!AX7&amp;"; "&amp;CHAR(10)&amp;'[3]II_Program-level standards'!AX9&amp;"; "&amp;CHAR(10)&amp;'[3]II_Program-level standards'!AX14&amp;"; "&amp;CHAR(10)&amp;'[3]II_Program-level standards'!AX15)</f>
        <v xml:space="preserve">Standard #46:
</v>
      </c>
      <c r="AY12" s="169" t="str">
        <f>"Standard #47:"&amp;CHAR(10)&amp;CHAR(10)&amp;IF('[3]II_Program-level standards'!AY7="","",'[3]II_Program-level standards'!AY7&amp;"; "&amp;CHAR(10)&amp;'[3]II_Program-level standards'!AY9&amp;"; "&amp;CHAR(10)&amp;'[3]II_Program-level standards'!AY14&amp;"; "&amp;CHAR(10)&amp;'[3]II_Program-level standards'!AY15)</f>
        <v xml:space="preserve">Standard #47:
</v>
      </c>
      <c r="AZ12" s="169" t="str">
        <f>"Standard #48:"&amp;CHAR(10)&amp;CHAR(10)&amp;IF('[3]II_Program-level standards'!AZ7="","",'[3]II_Program-level standards'!AZ7&amp;"; "&amp;CHAR(10)&amp;'[3]II_Program-level standards'!AZ9&amp;"; "&amp;CHAR(10)&amp;'[3]II_Program-level standards'!AZ14&amp;"; "&amp;CHAR(10)&amp;'[3]II_Program-level standards'!AZ15)</f>
        <v xml:space="preserve">Standard #48:
</v>
      </c>
      <c r="BA12" s="169" t="str">
        <f>"Standard #49:"&amp;CHAR(10)&amp;CHAR(10)&amp;IF('[3]II_Program-level standards'!BA7="","",'[3]II_Program-level standards'!BA7&amp;"; "&amp;CHAR(10)&amp;'[3]II_Program-level standards'!BA9&amp;"; "&amp;CHAR(10)&amp;'[3]II_Program-level standards'!BA14&amp;"; "&amp;CHAR(10)&amp;'[3]II_Program-level standards'!BA15)</f>
        <v xml:space="preserve">Standard #49:
</v>
      </c>
      <c r="BB12" s="169" t="str">
        <f>"Standard #50:"&amp;CHAR(10)&amp;CHAR(10)&amp;IF('[3]II_Program-level standards'!BB7="","",'[3]II_Program-level standards'!BB7&amp;"; "&amp;CHAR(10)&amp;'[3]II_Program-level standards'!BB9&amp;"; "&amp;CHAR(10)&amp;'[3]II_Program-level standards'!BB14&amp;"; "&amp;CHAR(10)&amp;'[3]II_Program-level standards'!BB15)</f>
        <v xml:space="preserve">Standard #50:
</v>
      </c>
      <c r="BC12" s="169" t="str">
        <f>"Standard #51:"&amp;CHAR(10)&amp;CHAR(10)&amp;IF('[3]II_Program-level standards'!BC7="","",'[3]II_Program-level standards'!BC7&amp;"; "&amp;CHAR(10)&amp;'[3]II_Program-level standards'!BC9&amp;"; "&amp;CHAR(10)&amp;'[3]II_Program-level standards'!BC14&amp;"; "&amp;CHAR(10)&amp;'[3]II_Program-level standards'!BC15)</f>
        <v xml:space="preserve">Standard #51:
</v>
      </c>
      <c r="BD12" s="169" t="str">
        <f>"Standard #52:"&amp;CHAR(10)&amp;CHAR(10)&amp;IF('[3]II_Program-level standards'!BD7="","",'[3]II_Program-level standards'!BD7&amp;"; "&amp;CHAR(10)&amp;'[3]II_Program-level standards'!BD9&amp;"; "&amp;CHAR(10)&amp;'[3]II_Program-level standards'!BD14&amp;"; "&amp;CHAR(10)&amp;'[3]II_Program-level standards'!BD15)</f>
        <v xml:space="preserve">Standard #52:
</v>
      </c>
      <c r="BE12" s="169" t="str">
        <f>"Standard #53:"&amp;CHAR(10)&amp;CHAR(10)&amp;IF('[3]II_Program-level standards'!BE7="","",'[3]II_Program-level standards'!BE7&amp;"; "&amp;CHAR(10)&amp;'[3]II_Program-level standards'!BE9&amp;"; "&amp;CHAR(10)&amp;'[3]II_Program-level standards'!BE14&amp;"; "&amp;CHAR(10)&amp;'[3]II_Program-level standards'!BE15)</f>
        <v xml:space="preserve">Standard #53:
</v>
      </c>
      <c r="BF12" s="169" t="str">
        <f>"Standard #54:"&amp;CHAR(10)&amp;CHAR(10)&amp;IF('[3]II_Program-level standards'!BF7="","",'[3]II_Program-level standards'!BF7&amp;"; "&amp;CHAR(10)&amp;'[3]II_Program-level standards'!BF9&amp;"; "&amp;CHAR(10)&amp;'[3]II_Program-level standards'!BF14&amp;"; "&amp;CHAR(10)&amp;'[3]II_Program-level standards'!BF15)</f>
        <v xml:space="preserve">Standard #54:
</v>
      </c>
      <c r="BG12" s="169" t="str">
        <f>"Standard #55:"&amp;CHAR(10)&amp;CHAR(10)&amp;IF('[3]II_Program-level standards'!BG7="","",'[3]II_Program-level standards'!BG7&amp;"; "&amp;CHAR(10)&amp;'[3]II_Program-level standards'!BG9&amp;"; "&amp;CHAR(10)&amp;'[3]II_Program-level standards'!BG14&amp;"; "&amp;CHAR(10)&amp;'[3]II_Program-level standards'!BG15)</f>
        <v xml:space="preserve">Standard #55:
</v>
      </c>
      <c r="BH12" s="169" t="str">
        <f>"Standard #56:"&amp;CHAR(10)&amp;CHAR(10)&amp;IF('[3]II_Program-level standards'!BH7="","",'[3]II_Program-level standards'!BH7&amp;"; "&amp;CHAR(10)&amp;'[3]II_Program-level standards'!BH9&amp;"; "&amp;CHAR(10)&amp;'[3]II_Program-level standards'!BH14&amp;"; "&amp;CHAR(10)&amp;'[3]II_Program-level standards'!BH15)</f>
        <v xml:space="preserve">Standard #56:
</v>
      </c>
      <c r="BI12" s="169" t="str">
        <f>"Standard #57:"&amp;CHAR(10)&amp;CHAR(10)&amp;IF('[3]II_Program-level standards'!BI7="","",'[3]II_Program-level standards'!BI7&amp;"; "&amp;CHAR(10)&amp;'[3]II_Program-level standards'!BI9&amp;"; "&amp;CHAR(10)&amp;'[3]II_Program-level standards'!BI14&amp;"; "&amp;CHAR(10)&amp;'[3]II_Program-level standards'!BI15)</f>
        <v xml:space="preserve">Standard #57:
</v>
      </c>
      <c r="BJ12" s="169" t="str">
        <f>"Standard #58:"&amp;CHAR(10)&amp;CHAR(10)&amp;IF('[3]II_Program-level standards'!BJ7="","",'[3]II_Program-level standards'!BJ7&amp;"; "&amp;CHAR(10)&amp;'[3]II_Program-level standards'!BJ9&amp;"; "&amp;CHAR(10)&amp;'[3]II_Program-level standards'!BJ14&amp;"; "&amp;CHAR(10)&amp;'[3]II_Program-level standards'!BJ15)</f>
        <v xml:space="preserve">Standard #58:
</v>
      </c>
      <c r="BK12" s="169" t="str">
        <f>"Standard #59:"&amp;CHAR(10)&amp;CHAR(10)&amp;IF('[3]II_Program-level standards'!BK7="","",'[3]II_Program-level standards'!BK7&amp;"; "&amp;CHAR(10)&amp;'[3]II_Program-level standards'!BK9&amp;"; "&amp;CHAR(10)&amp;'[3]II_Program-level standards'!BK14&amp;"; "&amp;CHAR(10)&amp;'[3]II_Program-level standards'!BK15)</f>
        <v xml:space="preserve">Standard #59:
</v>
      </c>
      <c r="BL12" s="169" t="str">
        <f>"Standard #60:"&amp;CHAR(10)&amp;CHAR(10)&amp;IF('[3]II_Program-level standards'!BL7="","",'[3]II_Program-level standards'!BL7&amp;"; "&amp;CHAR(10)&amp;'[3]II_Program-level standards'!BL9&amp;"; "&amp;CHAR(10)&amp;'[3]II_Program-level standards'!BL14&amp;"; "&amp;CHAR(10)&amp;'[3]II_Program-level standards'!BL15)</f>
        <v xml:space="preserve">Standard #60:
</v>
      </c>
      <c r="BM12" s="169" t="str">
        <f>"Standard #61:"&amp;CHAR(10)&amp;CHAR(10)&amp;IF('[3]II_Program-level standards'!BM7="","",'[3]II_Program-level standards'!BM7&amp;"; "&amp;CHAR(10)&amp;'[3]II_Program-level standards'!BM9&amp;"; "&amp;CHAR(10)&amp;'[3]II_Program-level standards'!BM14&amp;"; "&amp;CHAR(10)&amp;'[3]II_Program-level standards'!BM15)</f>
        <v xml:space="preserve">Standard #61:
</v>
      </c>
      <c r="BN12" s="169" t="str">
        <f>"Standard #62:"&amp;CHAR(10)&amp;CHAR(10)&amp;IF('[3]II_Program-level standards'!BN7="","",'[3]II_Program-level standards'!BN7&amp;"; "&amp;CHAR(10)&amp;'[3]II_Program-level standards'!BN9&amp;"; "&amp;CHAR(10)&amp;'[3]II_Program-level standards'!BN14&amp;"; "&amp;CHAR(10)&amp;'[3]II_Program-level standards'!BN15)</f>
        <v xml:space="preserve">Standard #62:
</v>
      </c>
      <c r="BO12" s="169" t="str">
        <f>"Standard #63:"&amp;CHAR(10)&amp;CHAR(10)&amp;IF('[3]II_Program-level standards'!BO7="","",'[3]II_Program-level standards'!BO7&amp;"; "&amp;CHAR(10)&amp;'[3]II_Program-level standards'!BO9&amp;"; "&amp;CHAR(10)&amp;'[3]II_Program-level standards'!BO14&amp;"; "&amp;CHAR(10)&amp;'[3]II_Program-level standards'!BO15)</f>
        <v xml:space="preserve">Standard #63:
</v>
      </c>
      <c r="BP12" s="169" t="str">
        <f>"Standard #64:"&amp;CHAR(10)&amp;CHAR(10)&amp;IF('[3]II_Program-level standards'!BP7="","",'[3]II_Program-level standards'!BP7&amp;"; "&amp;CHAR(10)&amp;'[3]II_Program-level standards'!BP9&amp;"; "&amp;CHAR(10)&amp;'[3]II_Program-level standards'!BP14&amp;"; "&amp;CHAR(10)&amp;'[3]II_Program-level standards'!BP15)</f>
        <v xml:space="preserve">Standard #64:
</v>
      </c>
      <c r="BQ12" s="169" t="str">
        <f>"Standard #65:"&amp;CHAR(10)&amp;CHAR(10)&amp;IF('[3]II_Program-level standards'!BQ7="","",'[3]II_Program-level standards'!BQ7&amp;"; "&amp;CHAR(10)&amp;'[3]II_Program-level standards'!BQ9&amp;"; "&amp;CHAR(10)&amp;'[3]II_Program-level standards'!BQ14&amp;"; "&amp;CHAR(10)&amp;'[3]II_Program-level standards'!BQ15)</f>
        <v xml:space="preserve">Standard #65:
</v>
      </c>
      <c r="BR12" s="169" t="str">
        <f>"Standard #66:"&amp;CHAR(10)&amp;CHAR(10)&amp;IF('[3]II_Program-level standards'!BR7="","",'[3]II_Program-level standards'!BR7&amp;"; "&amp;CHAR(10)&amp;'[3]II_Program-level standards'!BR9&amp;"; "&amp;CHAR(10)&amp;'[3]II_Program-level standards'!BR14&amp;"; "&amp;CHAR(10)&amp;'[3]II_Program-level standards'!BR15)</f>
        <v xml:space="preserve">Standard #66:
</v>
      </c>
      <c r="BS12" s="169" t="str">
        <f>"Standard #67:"&amp;CHAR(10)&amp;CHAR(10)&amp;IF('[3]II_Program-level standards'!BS7="","",'[3]II_Program-level standards'!BS7&amp;"; "&amp;CHAR(10)&amp;'[3]II_Program-level standards'!BS9&amp;"; "&amp;CHAR(10)&amp;'[3]II_Program-level standards'!BS14&amp;"; "&amp;CHAR(10)&amp;'[3]II_Program-level standards'!BS15)</f>
        <v xml:space="preserve">Standard #67:
</v>
      </c>
      <c r="BT12" s="169" t="str">
        <f>"Standard #68:"&amp;CHAR(10)&amp;CHAR(10)&amp;IF('[3]II_Program-level standards'!BT7="","",'[3]II_Program-level standards'!BT7&amp;"; "&amp;CHAR(10)&amp;'[3]II_Program-level standards'!BT9&amp;"; "&amp;CHAR(10)&amp;'[3]II_Program-level standards'!BT14&amp;"; "&amp;CHAR(10)&amp;'[3]II_Program-level standards'!BT15)</f>
        <v xml:space="preserve">Standard #68:
</v>
      </c>
      <c r="BU12" s="169" t="str">
        <f>"Standard #69:"&amp;CHAR(10)&amp;CHAR(10)&amp;IF('[3]II_Program-level standards'!BU7="","",'[3]II_Program-level standards'!BU7&amp;"; "&amp;CHAR(10)&amp;'[3]II_Program-level standards'!BU9&amp;"; "&amp;CHAR(10)&amp;'[3]II_Program-level standards'!BU14&amp;"; "&amp;CHAR(10)&amp;'[3]II_Program-level standards'!BU15)</f>
        <v xml:space="preserve">Standard #69:
</v>
      </c>
      <c r="BV12" s="169" t="str">
        <f>"Standard #70:"&amp;CHAR(10)&amp;CHAR(10)&amp;IF('[3]II_Program-level standards'!BV7="","",'[3]II_Program-level standards'!BV7&amp;"; "&amp;CHAR(10)&amp;'[3]II_Program-level standards'!BV9&amp;"; "&amp;CHAR(10)&amp;'[3]II_Program-level standards'!BV14&amp;"; "&amp;CHAR(10)&amp;'[3]II_Program-level standards'!BV15)</f>
        <v xml:space="preserve">Standard #70:
</v>
      </c>
      <c r="BW12" s="169" t="str">
        <f>"Standard #71:"&amp;CHAR(10)&amp;CHAR(10)&amp;IF('[3]II_Program-level standards'!BW7="","",'[3]II_Program-level standards'!BW7&amp;"; "&amp;CHAR(10)&amp;'[3]II_Program-level standards'!BW9&amp;"; "&amp;CHAR(10)&amp;'[3]II_Program-level standards'!BW14&amp;"; "&amp;CHAR(10)&amp;'[3]II_Program-level standards'!BW15)</f>
        <v xml:space="preserve">Standard #71:
</v>
      </c>
      <c r="BX12" s="169" t="str">
        <f>"Standard #72:"&amp;CHAR(10)&amp;CHAR(10)&amp;IF('[3]II_Program-level standards'!BX7="","",'[3]II_Program-level standards'!BX7&amp;"; "&amp;CHAR(10)&amp;'[3]II_Program-level standards'!BX9&amp;"; "&amp;CHAR(10)&amp;'[3]II_Program-level standards'!BX14&amp;"; "&amp;CHAR(10)&amp;'[3]II_Program-level standards'!BX15)</f>
        <v xml:space="preserve">Standard #72:
</v>
      </c>
      <c r="BY12" s="169" t="str">
        <f>"Standard #73:"&amp;CHAR(10)&amp;CHAR(10)&amp;IF('[3]II_Program-level standards'!BY7="","",'[3]II_Program-level standards'!BY7&amp;"; "&amp;CHAR(10)&amp;'[3]II_Program-level standards'!BY9&amp;"; "&amp;CHAR(10)&amp;'[3]II_Program-level standards'!BY14&amp;"; "&amp;CHAR(10)&amp;'[3]II_Program-level standards'!BY15)</f>
        <v xml:space="preserve">Standard #73:
</v>
      </c>
      <c r="BZ12" s="169" t="str">
        <f>"Standard #74:"&amp;CHAR(10)&amp;CHAR(10)&amp;IF('[3]II_Program-level standards'!BZ7="","",'[3]II_Program-level standards'!BZ7&amp;"; "&amp;CHAR(10)&amp;'[3]II_Program-level standards'!BZ9&amp;"; "&amp;CHAR(10)&amp;'[3]II_Program-level standards'!BZ14&amp;"; "&amp;CHAR(10)&amp;'[3]II_Program-level standards'!BZ15)</f>
        <v xml:space="preserve">Standard #74:
</v>
      </c>
      <c r="CA12" s="169" t="str">
        <f>"Standard #75:"&amp;CHAR(10)&amp;CHAR(10)&amp;IF('[3]II_Program-level standards'!CA7="","",'[3]II_Program-level standards'!CA7&amp;"; "&amp;CHAR(10)&amp;'[3]II_Program-level standards'!CA9&amp;"; "&amp;CHAR(10)&amp;'[3]II_Program-level standards'!CA14&amp;"; "&amp;CHAR(10)&amp;'[3]II_Program-level standards'!CA15)</f>
        <v xml:space="preserve">Standard #75:
</v>
      </c>
      <c r="CB12" s="169" t="str">
        <f>"Standard #76:"&amp;CHAR(10)&amp;CHAR(10)&amp;IF('[3]II_Program-level standards'!CB7="","",'[3]II_Program-level standards'!CB7&amp;"; "&amp;CHAR(10)&amp;'[3]II_Program-level standards'!CB9&amp;"; "&amp;CHAR(10)&amp;'[3]II_Program-level standards'!CB14&amp;"; "&amp;CHAR(10)&amp;'[3]II_Program-level standards'!CB15)</f>
        <v xml:space="preserve">Standard #76:
</v>
      </c>
      <c r="CC12" s="169" t="str">
        <f>"Standard #77:"&amp;CHAR(10)&amp;CHAR(10)&amp;IF('[3]II_Program-level standards'!CC7="","",'[3]II_Program-level standards'!CC7&amp;"; "&amp;CHAR(10)&amp;'[3]II_Program-level standards'!CC9&amp;"; "&amp;CHAR(10)&amp;'[3]II_Program-level standards'!CC14&amp;"; "&amp;CHAR(10)&amp;'[3]II_Program-level standards'!CC15)</f>
        <v xml:space="preserve">Standard #77:
</v>
      </c>
      <c r="CD12" s="169" t="str">
        <f>"Standard #78:"&amp;CHAR(10)&amp;CHAR(10)&amp;IF('[3]II_Program-level standards'!CD7="","",'[3]II_Program-level standards'!CD7&amp;"; "&amp;CHAR(10)&amp;'[3]II_Program-level standards'!CD9&amp;"; "&amp;CHAR(10)&amp;'[3]II_Program-level standards'!CD14&amp;"; "&amp;CHAR(10)&amp;'[3]II_Program-level standards'!CD15)</f>
        <v xml:space="preserve">Standard #78:
</v>
      </c>
      <c r="CE12" s="169" t="str">
        <f>"Standard #79:"&amp;CHAR(10)&amp;CHAR(10)&amp;IF('[3]II_Program-level standards'!CE7="","",'[3]II_Program-level standards'!CE7&amp;"; "&amp;CHAR(10)&amp;'[3]II_Program-level standards'!CE9&amp;"; "&amp;CHAR(10)&amp;'[3]II_Program-level standards'!CE14&amp;"; "&amp;CHAR(10)&amp;'[3]II_Program-level standards'!CE15)</f>
        <v xml:space="preserve">Standard #79:
</v>
      </c>
      <c r="CF12" s="169" t="str">
        <f>"Standard #80:"&amp;CHAR(10)&amp;CHAR(10)&amp;IF('[3]II_Program-level standards'!CF7="","",'[3]II_Program-level standards'!CF7&amp;"; "&amp;CHAR(10)&amp;'[3]II_Program-level standards'!CF9&amp;"; "&amp;CHAR(10)&amp;'[3]II_Program-level standards'!CF14&amp;"; "&amp;CHAR(10)&amp;'[3]II_Program-level standards'!CF15)</f>
        <v xml:space="preserve">Standard #80:
</v>
      </c>
      <c r="CG12" s="169" t="str">
        <f>"Standard #81:"&amp;CHAR(10)&amp;CHAR(10)&amp;IF('[3]II_Program-level standards'!CG7="","",'[3]II_Program-level standards'!CG7&amp;"; "&amp;CHAR(10)&amp;'[3]II_Program-level standards'!CG9&amp;"; "&amp;CHAR(10)&amp;'[3]II_Program-level standards'!CG14&amp;"; "&amp;CHAR(10)&amp;'[3]II_Program-level standards'!CG15)</f>
        <v xml:space="preserve">Standard #81:
</v>
      </c>
      <c r="CH12" s="169" t="str">
        <f>"Standard #82:"&amp;CHAR(10)&amp;CHAR(10)&amp;IF('[3]II_Program-level standards'!CH7="","",'[3]II_Program-level standards'!CH7&amp;"; "&amp;CHAR(10)&amp;'[3]II_Program-level standards'!CH9&amp;"; "&amp;CHAR(10)&amp;'[3]II_Program-level standards'!CH14&amp;"; "&amp;CHAR(10)&amp;'[3]II_Program-level standards'!CH15)</f>
        <v xml:space="preserve">Standard #82:
</v>
      </c>
      <c r="CI12" s="169" t="str">
        <f>"Standard #83:"&amp;CHAR(10)&amp;CHAR(10)&amp;IF('[3]II_Program-level standards'!CI7="","",'[3]II_Program-level standards'!CI7&amp;"; "&amp;CHAR(10)&amp;'[3]II_Program-level standards'!CI9&amp;"; "&amp;CHAR(10)&amp;'[3]II_Program-level standards'!CI14&amp;"; "&amp;CHAR(10)&amp;'[3]II_Program-level standards'!CI15)</f>
        <v xml:space="preserve">Standard #83:
</v>
      </c>
      <c r="CJ12" s="169" t="str">
        <f>"Standard #84:"&amp;CHAR(10)&amp;CHAR(10)&amp;IF('[3]II_Program-level standards'!CJ7="","",'[3]II_Program-level standards'!CJ7&amp;"; "&amp;CHAR(10)&amp;'[3]II_Program-level standards'!CJ9&amp;"; "&amp;CHAR(10)&amp;'[3]II_Program-level standards'!CJ14&amp;"; "&amp;CHAR(10)&amp;'[3]II_Program-level standards'!CJ15)</f>
        <v xml:space="preserve">Standard #84:
</v>
      </c>
      <c r="CK12" s="169" t="str">
        <f>"Standard #85:"&amp;CHAR(10)&amp;CHAR(10)&amp;IF('[3]II_Program-level standards'!CK7="","",'[3]II_Program-level standards'!CK7&amp;"; "&amp;CHAR(10)&amp;'[3]II_Program-level standards'!CK9&amp;"; "&amp;CHAR(10)&amp;'[3]II_Program-level standards'!CK14&amp;"; "&amp;CHAR(10)&amp;'[3]II_Program-level standards'!CK15)</f>
        <v xml:space="preserve">Standard #85:
</v>
      </c>
      <c r="CL12" s="169" t="str">
        <f>"Standard #86:"&amp;CHAR(10)&amp;CHAR(10)&amp;IF('[3]II_Program-level standards'!CL7="","",'[3]II_Program-level standards'!CL7&amp;"; "&amp;CHAR(10)&amp;'[3]II_Program-level standards'!CL9&amp;"; "&amp;CHAR(10)&amp;'[3]II_Program-level standards'!CL14&amp;"; "&amp;CHAR(10)&amp;'[3]II_Program-level standards'!CL15)</f>
        <v xml:space="preserve">Standard #86:
</v>
      </c>
      <c r="CM12" s="169" t="str">
        <f>"Standard #87:"&amp;CHAR(10)&amp;CHAR(10)&amp;IF('[3]II_Program-level standards'!CM7="","",'[3]II_Program-level standards'!CM7&amp;"; "&amp;CHAR(10)&amp;'[3]II_Program-level standards'!CM9&amp;"; "&amp;CHAR(10)&amp;'[3]II_Program-level standards'!CM14&amp;"; "&amp;CHAR(10)&amp;'[3]II_Program-level standards'!CM15)</f>
        <v xml:space="preserve">Standard #87:
</v>
      </c>
      <c r="CN12" s="169" t="str">
        <f>"Standard #88:"&amp;CHAR(10)&amp;CHAR(10)&amp;IF('[3]II_Program-level standards'!CN7="","",'[3]II_Program-level standards'!CN7&amp;"; "&amp;CHAR(10)&amp;'[3]II_Program-level standards'!CN9&amp;"; "&amp;CHAR(10)&amp;'[3]II_Program-level standards'!CN14&amp;"; "&amp;CHAR(10)&amp;'[3]II_Program-level standards'!CN15)</f>
        <v xml:space="preserve">Standard #88:
</v>
      </c>
      <c r="CO12" s="169" t="str">
        <f>"Standard #89:"&amp;CHAR(10)&amp;CHAR(10)&amp;IF('[3]II_Program-level standards'!CO7="","",'[3]II_Program-level standards'!CO7&amp;"; "&amp;CHAR(10)&amp;'[3]II_Program-level standards'!CO9&amp;"; "&amp;CHAR(10)&amp;'[3]II_Program-level standards'!CO14&amp;"; "&amp;CHAR(10)&amp;'[3]II_Program-level standards'!CO15)</f>
        <v xml:space="preserve">Standard #89:
</v>
      </c>
      <c r="CP12" s="169" t="str">
        <f>"Standard #90:"&amp;CHAR(10)&amp;CHAR(10)&amp;IF('[3]II_Program-level standards'!CP7="","",'[3]II_Program-level standards'!CP7&amp;"; "&amp;CHAR(10)&amp;'[3]II_Program-level standards'!CP9&amp;"; "&amp;CHAR(10)&amp;'[3]II_Program-level standards'!CP14&amp;"; "&amp;CHAR(10)&amp;'[3]II_Program-level standards'!CP15)</f>
        <v xml:space="preserve">Standard #90:
</v>
      </c>
      <c r="CQ12" s="169" t="str">
        <f>"Standard #91:"&amp;CHAR(10)&amp;CHAR(10)&amp;IF('[3]II_Program-level standards'!CQ7="","",'[3]II_Program-level standards'!CQ7&amp;"; "&amp;CHAR(10)&amp;'[3]II_Program-level standards'!CQ9&amp;"; "&amp;CHAR(10)&amp;'[3]II_Program-level standards'!CQ14&amp;"; "&amp;CHAR(10)&amp;'[3]II_Program-level standards'!CQ15)</f>
        <v xml:space="preserve">Standard #91:
</v>
      </c>
      <c r="CR12" s="169" t="str">
        <f>"Standard #92:"&amp;CHAR(10)&amp;CHAR(10)&amp;IF('[3]II_Program-level standards'!CR7="","",'[3]II_Program-level standards'!CR7&amp;"; "&amp;CHAR(10)&amp;'[3]II_Program-level standards'!CR9&amp;"; "&amp;CHAR(10)&amp;'[3]II_Program-level standards'!CR14&amp;"; "&amp;CHAR(10)&amp;'[3]II_Program-level standards'!CR15)</f>
        <v xml:space="preserve">Standard #92:
</v>
      </c>
      <c r="CS12" s="169" t="str">
        <f>"Standard #93:"&amp;CHAR(10)&amp;CHAR(10)&amp;IF('[3]II_Program-level standards'!CS7="","",'[3]II_Program-level standards'!CS7&amp;"; "&amp;CHAR(10)&amp;'[3]II_Program-level standards'!CS9&amp;"; "&amp;CHAR(10)&amp;'[3]II_Program-level standards'!CS14&amp;"; "&amp;CHAR(10)&amp;'[3]II_Program-level standards'!CS15)</f>
        <v xml:space="preserve">Standard #93:
</v>
      </c>
      <c r="CT12" s="169" t="str">
        <f>"Standard #94:"&amp;CHAR(10)&amp;CHAR(10)&amp;IF('[3]II_Program-level standards'!CT7="","",'[3]II_Program-level standards'!CT7&amp;"; "&amp;CHAR(10)&amp;'[3]II_Program-level standards'!CT9&amp;"; "&amp;CHAR(10)&amp;'[3]II_Program-level standards'!CT14&amp;"; "&amp;CHAR(10)&amp;'[3]II_Program-level standards'!CT15)</f>
        <v xml:space="preserve">Standard #94:
</v>
      </c>
      <c r="CU12" s="169" t="str">
        <f>"Standard #95:"&amp;CHAR(10)&amp;CHAR(10)&amp;IF('[3]II_Program-level standards'!CU7="","",'[3]II_Program-level standards'!CU7&amp;"; "&amp;CHAR(10)&amp;'[3]II_Program-level standards'!CU9&amp;"; "&amp;CHAR(10)&amp;'[3]II_Program-level standards'!CU14&amp;"; "&amp;CHAR(10)&amp;'[3]II_Program-level standards'!CU15)</f>
        <v xml:space="preserve">Standard #95:
</v>
      </c>
      <c r="CV12" s="169" t="str">
        <f>"Standard #96:"&amp;CHAR(10)&amp;CHAR(10)&amp;IF('[3]II_Program-level standards'!CV7="","",'[3]II_Program-level standards'!CV7&amp;"; "&amp;CHAR(10)&amp;'[3]II_Program-level standards'!CV9&amp;"; "&amp;CHAR(10)&amp;'[3]II_Program-level standards'!CV14&amp;"; "&amp;CHAR(10)&amp;'[3]II_Program-level standards'!CV15)</f>
        <v xml:space="preserve">Standard #96:
</v>
      </c>
      <c r="CW12" s="169" t="str">
        <f>"Standard #97:"&amp;CHAR(10)&amp;CHAR(10)&amp;IF('[3]II_Program-level standards'!CW7="","",'[3]II_Program-level standards'!CW7&amp;"; "&amp;CHAR(10)&amp;'[3]II_Program-level standards'!CW9&amp;"; "&amp;CHAR(10)&amp;'[3]II_Program-level standards'!CW14&amp;"; "&amp;CHAR(10)&amp;'[3]II_Program-level standards'!CW15)</f>
        <v xml:space="preserve">Standard #97:
</v>
      </c>
      <c r="CX12" s="169" t="str">
        <f>"Standard #98:"&amp;CHAR(10)&amp;CHAR(10)&amp;IF('[3]II_Program-level standards'!CX7="","",'[3]II_Program-level standards'!CX7&amp;"; "&amp;CHAR(10)&amp;'[3]II_Program-level standards'!CX9&amp;"; "&amp;CHAR(10)&amp;'[3]II_Program-level standards'!CX14&amp;"; "&amp;CHAR(10)&amp;'[3]II_Program-level standards'!CX15)</f>
        <v xml:space="preserve">Standard #98:
</v>
      </c>
      <c r="CY12" s="169" t="str">
        <f>"Standard #99:"&amp;CHAR(10)&amp;CHAR(10)&amp;IF('[3]II_Program-level standards'!CY7="","",'[3]II_Program-level standards'!CY7&amp;"; "&amp;CHAR(10)&amp;'[3]II_Program-level standards'!CY9&amp;"; "&amp;CHAR(10)&amp;'[3]II_Program-level standards'!CY14&amp;"; "&amp;CHAR(10)&amp;'[3]II_Program-level standards'!CY15)</f>
        <v xml:space="preserve">Standard #99:
</v>
      </c>
      <c r="CZ12" s="169" t="str">
        <f>"Standard #100:"&amp;CHAR(10)&amp;CHAR(10)&amp;IF('[3]II_Program-level standards'!CZ7="","",'[3]II_Program-level standards'!CZ7&amp;"; "&amp;CHAR(10)&amp;'[3]II_Program-level standards'!CZ9&amp;"; "&amp;CHAR(10)&amp;'[3]II_Program-level standards'!CZ14&amp;"; "&amp;CHAR(10)&amp;'[3]II_Program-level standards'!CZ15)</f>
        <v xml:space="preserve">Standard #100:
</v>
      </c>
    </row>
    <row r="13" spans="1:104" ht="28.5" x14ac:dyDescent="0.2">
      <c r="A13" s="44" t="s">
        <v>324</v>
      </c>
      <c r="B13" s="55" t="s">
        <v>325</v>
      </c>
      <c r="C13" s="46" t="s">
        <v>326</v>
      </c>
      <c r="D13" s="53" t="s">
        <v>37</v>
      </c>
      <c r="E13" s="180"/>
      <c r="F13" s="125"/>
      <c r="G13" s="125"/>
      <c r="H13" s="2" t="s">
        <v>421</v>
      </c>
      <c r="I13" s="2" t="s">
        <v>421</v>
      </c>
      <c r="J13" s="2" t="s">
        <v>421</v>
      </c>
      <c r="K13" s="2" t="s">
        <v>421</v>
      </c>
      <c r="L13" s="125"/>
      <c r="M13" s="125"/>
      <c r="N13" s="125"/>
      <c r="O13" s="125"/>
      <c r="P13" s="125"/>
      <c r="Q13" s="125"/>
      <c r="R13" s="2" t="s">
        <v>421</v>
      </c>
      <c r="S13" s="2" t="s">
        <v>421</v>
      </c>
      <c r="T13" s="2" t="s">
        <v>421</v>
      </c>
      <c r="U13" s="2" t="s">
        <v>421</v>
      </c>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ht="42.75" x14ac:dyDescent="0.2">
      <c r="A16" s="44" t="s">
        <v>328</v>
      </c>
      <c r="B16" s="55" t="s">
        <v>329</v>
      </c>
      <c r="C16" s="170" t="s">
        <v>330</v>
      </c>
      <c r="D16" s="53" t="s">
        <v>37</v>
      </c>
      <c r="E16" s="180"/>
      <c r="F16" s="125"/>
      <c r="G16" s="125"/>
      <c r="H16" s="2" t="s">
        <v>297</v>
      </c>
      <c r="I16" s="2" t="s">
        <v>297</v>
      </c>
      <c r="J16" s="2" t="s">
        <v>297</v>
      </c>
      <c r="K16" s="2" t="s">
        <v>297</v>
      </c>
      <c r="L16" s="125"/>
      <c r="M16" s="125"/>
      <c r="N16" s="125"/>
      <c r="O16" s="125"/>
      <c r="P16" s="125"/>
      <c r="Q16" s="125"/>
      <c r="R16" s="2" t="s">
        <v>297</v>
      </c>
      <c r="S16" s="2" t="s">
        <v>297</v>
      </c>
      <c r="T16" s="2" t="s">
        <v>297</v>
      </c>
      <c r="U16" s="2" t="s">
        <v>297</v>
      </c>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42.75" x14ac:dyDescent="0.2">
      <c r="A17" s="44" t="s">
        <v>331</v>
      </c>
      <c r="B17" s="55" t="s">
        <v>332</v>
      </c>
      <c r="C17" s="65" t="s">
        <v>333</v>
      </c>
      <c r="D17" s="53" t="s">
        <v>11</v>
      </c>
      <c r="E17" s="180"/>
      <c r="F17" s="125"/>
      <c r="G17" s="125"/>
      <c r="H17" s="2" t="s">
        <v>423</v>
      </c>
      <c r="I17" s="2" t="s">
        <v>423</v>
      </c>
      <c r="J17" s="2" t="s">
        <v>423</v>
      </c>
      <c r="K17" s="2" t="s">
        <v>423</v>
      </c>
      <c r="L17" s="125"/>
      <c r="M17" s="125"/>
      <c r="N17" s="125"/>
      <c r="O17" s="125"/>
      <c r="P17" s="125"/>
      <c r="Q17" s="125"/>
      <c r="R17" s="2" t="s">
        <v>423</v>
      </c>
      <c r="S17" s="2" t="s">
        <v>423</v>
      </c>
      <c r="T17" s="2" t="s">
        <v>423</v>
      </c>
      <c r="U17" s="2" t="s">
        <v>423</v>
      </c>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93.25" x14ac:dyDescent="0.3">
      <c r="A18" s="44" t="s">
        <v>334</v>
      </c>
      <c r="B18" s="55" t="s">
        <v>335</v>
      </c>
      <c r="C18" s="46" t="s">
        <v>336</v>
      </c>
      <c r="D18" s="53" t="s">
        <v>11</v>
      </c>
      <c r="E18" s="180"/>
      <c r="F18" s="125"/>
      <c r="G18" s="125"/>
      <c r="H18" s="219" t="s">
        <v>512</v>
      </c>
      <c r="I18" s="219" t="s">
        <v>512</v>
      </c>
      <c r="J18" s="219" t="s">
        <v>512</v>
      </c>
      <c r="K18" s="219" t="s">
        <v>512</v>
      </c>
      <c r="L18" s="125"/>
      <c r="M18" s="125"/>
      <c r="N18" s="125"/>
      <c r="O18" s="125"/>
      <c r="P18" s="125"/>
      <c r="Q18" s="125"/>
      <c r="R18" s="219" t="s">
        <v>512</v>
      </c>
      <c r="S18" s="219" t="s">
        <v>512</v>
      </c>
      <c r="T18" s="219" t="s">
        <v>512</v>
      </c>
      <c r="U18" s="219" t="s">
        <v>512</v>
      </c>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ht="57" x14ac:dyDescent="0.2">
      <c r="A19" s="44" t="s">
        <v>337</v>
      </c>
      <c r="B19" s="55" t="s">
        <v>338</v>
      </c>
      <c r="C19" s="55" t="s">
        <v>339</v>
      </c>
      <c r="D19" s="53" t="s">
        <v>11</v>
      </c>
      <c r="E19" s="180"/>
      <c r="F19" s="125"/>
      <c r="G19" s="125"/>
      <c r="H19" s="2" t="s">
        <v>514</v>
      </c>
      <c r="I19" s="2" t="s">
        <v>514</v>
      </c>
      <c r="J19" s="2" t="s">
        <v>514</v>
      </c>
      <c r="K19" s="2" t="s">
        <v>514</v>
      </c>
      <c r="L19" s="125"/>
      <c r="M19" s="125"/>
      <c r="N19" s="125"/>
      <c r="O19" s="125"/>
      <c r="P19" s="125"/>
      <c r="Q19" s="125"/>
      <c r="R19" s="2" t="s">
        <v>514</v>
      </c>
      <c r="S19" s="2" t="s">
        <v>514</v>
      </c>
      <c r="T19" s="2" t="s">
        <v>514</v>
      </c>
      <c r="U19" s="2" t="s">
        <v>514</v>
      </c>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188"/>
      <c r="H20" s="5">
        <v>46266</v>
      </c>
      <c r="I20" s="5">
        <v>46266</v>
      </c>
      <c r="J20" s="5">
        <v>46266</v>
      </c>
      <c r="K20" s="5">
        <v>46266</v>
      </c>
      <c r="L20" s="188"/>
      <c r="M20" s="188"/>
      <c r="N20" s="188"/>
      <c r="O20" s="188"/>
      <c r="P20" s="188"/>
      <c r="Q20" s="188"/>
      <c r="R20" s="5">
        <v>46266</v>
      </c>
      <c r="S20" s="5">
        <v>46266</v>
      </c>
      <c r="T20" s="5">
        <v>46266</v>
      </c>
      <c r="U20" s="5">
        <v>46266</v>
      </c>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107"/>
      <c r="H21" s="234"/>
      <c r="I21" s="234"/>
      <c r="J21" s="234"/>
      <c r="K21" s="234"/>
      <c r="L21" s="107"/>
      <c r="M21" s="107"/>
      <c r="N21" s="107"/>
      <c r="O21" s="107"/>
      <c r="P21" s="107"/>
      <c r="Q21" s="107"/>
      <c r="R21" s="234"/>
      <c r="S21" s="234"/>
      <c r="T21" s="234"/>
      <c r="U21" s="234"/>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232"/>
      <c r="I22" s="232"/>
      <c r="J22" s="232"/>
      <c r="K22" s="232"/>
      <c r="L22" s="125"/>
      <c r="M22" s="125"/>
      <c r="N22" s="125"/>
      <c r="O22" s="125"/>
      <c r="P22" s="125"/>
      <c r="Q22" s="125"/>
      <c r="R22" s="232"/>
      <c r="S22" s="232"/>
      <c r="T22" s="232"/>
      <c r="U22" s="232"/>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232"/>
      <c r="I23" s="232"/>
      <c r="J23" s="232"/>
      <c r="K23" s="232"/>
      <c r="L23" s="125"/>
      <c r="M23" s="125"/>
      <c r="N23" s="125"/>
      <c r="O23" s="125"/>
      <c r="P23" s="125"/>
      <c r="Q23" s="125"/>
      <c r="R23" s="232"/>
      <c r="S23" s="232"/>
      <c r="T23" s="232"/>
      <c r="U23" s="232"/>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107</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B10:D10 A10:A68 D11 B12:D24 E16:G23 L16:Q23 V16:CZ23 H19:K23 R19:U23 E24:CZ25 A69:CZ74">
    <cfRule type="expression" dxfId="37" priority="11">
      <formula>$D$6="Yes, the plan complies based on all analyses"</formula>
    </cfRule>
  </conditionalFormatting>
  <conditionalFormatting sqref="B26:CZ68">
    <cfRule type="expression" dxfId="36" priority="10">
      <formula>$D$6="Yes, the plan complies based on all analyses"</formula>
    </cfRule>
  </conditionalFormatting>
  <conditionalFormatting sqref="E10:CZ15">
    <cfRule type="expression" dxfId="35" priority="9">
      <formula>$D$6="Yes, the plan complies based on all analyses"</formula>
    </cfRule>
  </conditionalFormatting>
  <conditionalFormatting sqref="H16:K17">
    <cfRule type="expression" dxfId="34" priority="5">
      <formula>$D$6="Yes, the plan complies based on all analyses"</formula>
    </cfRule>
  </conditionalFormatting>
  <conditionalFormatting sqref="R16:U17">
    <cfRule type="expression" dxfId="33" priority="1">
      <formula>$D$6="Yes, the plan complies based on all analyses"</formula>
    </cfRule>
  </conditionalFormatting>
  <dataValidations count="2">
    <dataValidation allowBlank="1" sqref="E31:CZ36" xr:uid="{762FCADB-0B95-4282-B785-B0EA1AF1C007}"/>
    <dataValidation allowBlank="1" prompt="To enter free text, select cell and type - do not click into cell" sqref="E38:CZ43 E45:CZ50 E69:CZ74 E61:CZ66 E54:CZ59" xr:uid="{88BB7317-4DF1-426F-8899-922BB0E61BC9}"/>
  </dataValidations>
  <hyperlinks>
    <hyperlink ref="A27" location="SectionE_AnalysisMethods" display="Click to return to the Analysis Methods section in the &quot;State and Program Information&quot; tab to change whether a method is used." xr:uid="{32049A9F-1F35-44D5-973F-D35AF7B31718}"/>
    <hyperlink ref="B15" location="SectionE_AnalysisMethods" display="Return to the Analysis Methods section in the &quot;State and program information&quot; tab to change whether a method is used." xr:uid="{549B07B6-748E-4DA2-BC0C-B092F3B2FDA7}"/>
    <hyperlink ref="A9" location="'III_Plan comp 438.206 All plans'!A1" display="Click to go to section B: Assurance of plan compliance for 42 C.F.R. § 438.206" xr:uid="{2D46F75C-EAF4-435D-853D-1F8A92315CA5}"/>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EDCA9-46ED-4DC9-8D18-87E77EB8101E}">
  <dimension ref="A1:DA109"/>
  <sheetViews>
    <sheetView workbookViewId="0"/>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05" width="0" style="109" hidden="1" customWidth="1"/>
    <col min="106" max="16384" width="7.21875" style="109" hidden="1"/>
  </cols>
  <sheetData>
    <row r="1" spans="1:104" ht="15" x14ac:dyDescent="0.2">
      <c r="A1" s="28"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30" x14ac:dyDescent="0.25">
      <c r="A5" s="66" t="s">
        <v>4</v>
      </c>
      <c r="B5" s="67" t="s">
        <v>5</v>
      </c>
      <c r="C5" s="67" t="s">
        <v>6</v>
      </c>
      <c r="D5" s="247" t="s">
        <v>495</v>
      </c>
      <c r="E5" s="164" t="s">
        <v>533</v>
      </c>
    </row>
    <row r="6" spans="1:104" ht="57" x14ac:dyDescent="0.2">
      <c r="A6" s="44" t="s">
        <v>316</v>
      </c>
      <c r="B6" s="165" t="s">
        <v>317</v>
      </c>
      <c r="C6" s="46" t="s">
        <v>318</v>
      </c>
      <c r="D6" s="20" t="s">
        <v>319</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#1:"&amp;CHAR(10)&amp;CHAR(10)&amp;IF('[3]II_Program-level standards'!E7="","",'[3]II_Program-level standards'!E7&amp;"; "&amp;CHAR(10)&amp;'[3]II_Program-level standards'!E9&amp;"; "&amp;CHAR(10)&amp;'[3]II_Program-level standards'!E14&amp;"; "&amp;CHAR(10)&amp;'[3]II_Program-level standards'!E15)</f>
        <v>Standard #1:
Specialist; 
Provider to enrollee ratios; 
Adult and Pediatric; 
Statewide</v>
      </c>
      <c r="F12" s="169" t="str">
        <f>"Standard #2:"&amp;CHAR(10)&amp;CHAR(10)&amp;IF('[3]II_Program-level standards'!F7="","",'[3]II_Program-level standards'!F7&amp;"; "&amp;CHAR(10)&amp;'[3]II_Program-level standards'!F9&amp;"; "&amp;CHAR(10)&amp;'[3]II_Program-level standards'!F14&amp;"; "&amp;CHAR(10)&amp;'[3]II_Program-level standards'!F15)</f>
        <v>Standard #2:
Primary care; 
Provider to enrollee ratios; 
Adult and Pediatric; 
Statewide</v>
      </c>
      <c r="G12" s="169" t="str">
        <f>"Standard #3:"&amp;CHAR(10)&amp;CHAR(10)&amp;IF('[3]II_Program-level standards'!G7="","",'[3]II_Program-level standards'!G7&amp;"; "&amp;CHAR(10)&amp;'[3]II_Program-level standards'!G9&amp;"; "&amp;CHAR(10)&amp;'[3]II_Program-level standards'!G14&amp;"; "&amp;CHAR(10)&amp;'[3]II_Program-level standards'!G15)</f>
        <v>Standard #3:
Mental health; 
Provider to enrollee ratios; 
Adult and Pediatric; 
Statewide</v>
      </c>
      <c r="H12" s="169" t="str">
        <f>"Standard #4:"&amp;CHAR(10)&amp;CHAR(10)&amp;IF('[3]II_Program-level standards'!H7="","",'[3]II_Program-level standards'!H7&amp;"; "&amp;CHAR(10)&amp;'[3]II_Program-level standards'!H9&amp;"; "&amp;CHAR(10)&amp;'[3]II_Program-level standards'!H14&amp;"; "&amp;CHAR(10)&amp;'[3]II_Program-level standards'!H15)</f>
        <v>Standard #4:
Primary care; 
Maximum time or distance (e.g. 1 provider within 30 min or 30 miles); 
Adult and Pediatric; 
Statewide</v>
      </c>
      <c r="I12" s="169" t="str">
        <f>"Standard #5:"&amp;CHAR(10)&amp;CHAR(10)&amp;IF('[3]II_Program-level standards'!I7="","",'[3]II_Program-level standards'!I7&amp;"; "&amp;CHAR(10)&amp;'[3]II_Program-level standards'!I9&amp;"; "&amp;CHAR(10)&amp;'[3]II_Program-level standards'!I14&amp;"; "&amp;CHAR(10)&amp;'[3]II_Program-level standards'!I15)</f>
        <v>Standard #5:
Specialist; 
Maximum time or distance (e.g. 1 provider within 30 min or 30 miles); 
Adult and Pediatric; 
Rural</v>
      </c>
      <c r="J12" s="169" t="str">
        <f>"Standard #6:"&amp;CHAR(10)&amp;CHAR(10)&amp;IF('[3]II_Program-level standards'!J7="","",'[3]II_Program-level standards'!J7&amp;"; "&amp;CHAR(10)&amp;'[3]II_Program-level standards'!J9&amp;"; "&amp;CHAR(10)&amp;'[3]II_Program-level standards'!J14&amp;"; "&amp;CHAR(10)&amp;'[3]II_Program-level standards'!J15)</f>
        <v>Standard #6:
Specialist; 
Maximum time or distance (e.g. 1 provider within 30 min or 30 miles); 
Adult and Pediatric; 
Small counties</v>
      </c>
      <c r="K12" s="169" t="str">
        <f>"Standard #7:"&amp;CHAR(10)&amp;CHAR(10)&amp;IF('[3]II_Program-level standards'!K7="","",'[3]II_Program-level standards'!K7&amp;"; "&amp;CHAR(10)&amp;'[3]II_Program-level standards'!K9&amp;"; "&amp;CHAR(10)&amp;'[3]II_Program-level standards'!K14&amp;"; "&amp;CHAR(10)&amp;'[3]II_Program-level standards'!K15)</f>
        <v>Standard #7:
Specialist; 
Maximum time or distance (e.g. 1 provider within 30 min or 30 miles); 
Adult and Pediatric; 
Medium counties</v>
      </c>
      <c r="L12" s="169" t="str">
        <f>"Standard #8:"&amp;CHAR(10)&amp;CHAR(10)&amp;IF('[3]II_Program-level standards'!L7="","",'[3]II_Program-level standards'!L7&amp;"; "&amp;CHAR(10)&amp;'[3]II_Program-level standards'!L9&amp;"; "&amp;CHAR(10)&amp;'[3]II_Program-level standards'!L14&amp;"; "&amp;CHAR(10)&amp;'[3]II_Program-level standards'!L15)</f>
        <v>Standard #8:
Specialist; 
Maximum time or distance (e.g. 1 provider within 30 min or 30 miles); 
Adult and Pediatric; 
Dense counties</v>
      </c>
      <c r="M12" s="169" t="str">
        <f>"Standard #9:"&amp;CHAR(10)&amp;CHAR(10)&amp;IF('[3]II_Program-level standards'!M7="","",'[3]II_Program-level standards'!M7&amp;"; "&amp;CHAR(10)&amp;'[3]II_Program-level standards'!M9&amp;"; "&amp;CHAR(10)&amp;'[3]II_Program-level standards'!M14&amp;"; "&amp;CHAR(10)&amp;'[3]II_Program-level standards'!M15)</f>
        <v>Standard #9:
OB/GYN; 
Maximum time or distance (e.g. 1 provider within 30 min or 30 miles); 
Adult and Pediatric; 
Statewide</v>
      </c>
      <c r="N12" s="169" t="str">
        <f>"Standard #10:"&amp;CHAR(10)&amp;CHAR(10)&amp;IF('[3]II_Program-level standards'!N7="","",'[3]II_Program-level standards'!N7&amp;"; "&amp;CHAR(10)&amp;'[3]II_Program-level standards'!N9&amp;"; "&amp;CHAR(10)&amp;'[3]II_Program-level standards'!N14&amp;"; "&amp;CHAR(10)&amp;'[3]II_Program-level standards'!N15)</f>
        <v>Standard #10:
OB/GYN; 
Maximum time or distance (e.g. 1 provider within 30 min or 30 miles); 
Adult and Pediatric; 
Rural</v>
      </c>
      <c r="O12" s="169" t="str">
        <f>"Standard #11:"&amp;CHAR(10)&amp;CHAR(10)&amp;IF('[3]II_Program-level standards'!O7="","",'[3]II_Program-level standards'!O7&amp;"; "&amp;CHAR(10)&amp;'[3]II_Program-level standards'!O9&amp;"; "&amp;CHAR(10)&amp;'[3]II_Program-level standards'!O14&amp;"; "&amp;CHAR(10)&amp;'[3]II_Program-level standards'!O15)</f>
        <v>Standard #11:
OB/GYN; 
Maximum time or distance (e.g. 1 provider within 30 min or 30 miles); 
Adult and Pediatric; 
Small counties</v>
      </c>
      <c r="P12" s="169" t="str">
        <f>"Standard #12:"&amp;CHAR(10)&amp;CHAR(10)&amp;IF('[3]II_Program-level standards'!P7="","",'[3]II_Program-level standards'!P7&amp;"; "&amp;CHAR(10)&amp;'[3]II_Program-level standards'!P9&amp;"; "&amp;CHAR(10)&amp;'[3]II_Program-level standards'!P14&amp;"; "&amp;CHAR(10)&amp;'[3]II_Program-level standards'!P15)</f>
        <v>Standard #12:
OB/GYN; 
Maximum time or distance (e.g. 1 provider within 30 min or 30 miles); 
Adult and Pediatric; 
Medium counties</v>
      </c>
      <c r="Q12" s="169" t="str">
        <f>"Standard #13:"&amp;CHAR(10)&amp;CHAR(10)&amp;IF('[3]II_Program-level standards'!Q7="","",'[3]II_Program-level standards'!Q7&amp;"; "&amp;CHAR(10)&amp;'[3]II_Program-level standards'!Q9&amp;"; "&amp;CHAR(10)&amp;'[3]II_Program-level standards'!Q14&amp;"; "&amp;CHAR(10)&amp;'[3]II_Program-level standards'!Q15)</f>
        <v>Standard #13:
OB/GYN; 
Maximum time or distance (e.g. 1 provider within 30 min or 30 miles); 
Adult and Pediatric; 
Dense counties</v>
      </c>
      <c r="R12" s="169" t="str">
        <f>"Standard #14:"&amp;CHAR(10)&amp;CHAR(10)&amp;IF('[3]II_Program-level standards'!R7="","",'[3]II_Program-level standards'!R7&amp;"; "&amp;CHAR(10)&amp;'[3]II_Program-level standards'!R9&amp;"; "&amp;CHAR(10)&amp;'[3]II_Program-level standards'!R14&amp;"; "&amp;CHAR(10)&amp;'[3]II_Program-level standards'!R15)</f>
        <v>Standard #14:
Hospital; 
Maximum time or distance (e.g. 1 provider within 30 min or 30 miles); 
Adult and Pediatric; 
Statewide</v>
      </c>
      <c r="S12" s="169" t="str">
        <f>"Standard #15:"&amp;CHAR(10)&amp;CHAR(10)&amp;IF('[3]II_Program-level standards'!S7="","",'[3]II_Program-level standards'!S7&amp;"; "&amp;CHAR(10)&amp;'[3]II_Program-level standards'!S9&amp;"; "&amp;CHAR(10)&amp;'[3]II_Program-level standards'!S14&amp;"; "&amp;CHAR(10)&amp;'[3]II_Program-level standards'!S15)</f>
        <v>Standard #15:
Mental health; 
Maximum time or distance (e.g. 1 provider within 30 min or 30 miles); 
Adult and Pediatric; 
Rural</v>
      </c>
      <c r="T12" s="169" t="str">
        <f>"Standard #16:"&amp;CHAR(10)&amp;CHAR(10)&amp;IF('[3]II_Program-level standards'!T7="","",'[3]II_Program-level standards'!T7&amp;"; "&amp;CHAR(10)&amp;'[3]II_Program-level standards'!T9&amp;"; "&amp;CHAR(10)&amp;'[3]II_Program-level standards'!T14&amp;"; "&amp;CHAR(10)&amp;'[3]II_Program-level standards'!T15)</f>
        <v>Standard #16:
Mental health; 
Maximum time or distance (e.g. 1 provider within 30 min or 30 miles); 
Adult and Pediatric; 
Small counties</v>
      </c>
      <c r="U12" s="169" t="str">
        <f>"Standard #17:"&amp;CHAR(10)&amp;CHAR(10)&amp;IF('[3]II_Program-level standards'!U7="","",'[3]II_Program-level standards'!U7&amp;"; "&amp;CHAR(10)&amp;'[3]II_Program-level standards'!U9&amp;"; "&amp;CHAR(10)&amp;'[3]II_Program-level standards'!U14&amp;"; "&amp;CHAR(10)&amp;'[3]II_Program-level standards'!U15)</f>
        <v>Standard #17:
Mental health; 
Maximum time or distance (e.g. 1 provider within 30 min or 30 miles); 
Adult and Pediatric; 
Medium counties</v>
      </c>
      <c r="V12" s="169" t="str">
        <f>"Standard #18:"&amp;CHAR(10)&amp;CHAR(10)&amp;IF('[3]II_Program-level standards'!V7="","",'[3]II_Program-level standards'!V7&amp;"; "&amp;CHAR(10)&amp;'[3]II_Program-level standards'!V9&amp;"; "&amp;CHAR(10)&amp;'[3]II_Program-level standards'!V14&amp;"; "&amp;CHAR(10)&amp;'[3]II_Program-level standards'!V15)</f>
        <v>Standard #18:
Mental health; 
Maximum time or distance (e.g. 1 provider within 30 min or 30 miles); 
Adult and Pediatric; 
Dense counties</v>
      </c>
      <c r="W12" s="169" t="str">
        <f>"Standard #19:"&amp;CHAR(10)&amp;CHAR(10)&amp;IF('[3]II_Program-level standards'!W7="","",'[3]II_Program-level standards'!W7&amp;"; "&amp;CHAR(10)&amp;'[3]II_Program-level standards'!W9&amp;"; "&amp;CHAR(10)&amp;'[3]II_Program-level standards'!W14&amp;"; "&amp;CHAR(10)&amp;'[3]II_Program-level standards'!W15)</f>
        <v>Standard #19:
Specialist; 
Minimum Mandatory Provider Type; 
Adult and pediatric; 
Statewide</v>
      </c>
      <c r="X12" s="169" t="str">
        <f>"Standard #20:"&amp;CHAR(10)&amp;CHAR(10)&amp;IF('[3]II_Program-level standards'!X7="","",'[3]II_Program-level standards'!X7&amp;"; "&amp;CHAR(10)&amp;'[3]II_Program-level standards'!X9&amp;"; "&amp;CHAR(10)&amp;'[3]II_Program-level standards'!X14&amp;"; "&amp;CHAR(10)&amp;'[3]II_Program-level standards'!X15)</f>
        <v>Standard #20:
Specialist; 
Minimum Mandatory Provider Type; 
Adult and pediatric; 
Statewide</v>
      </c>
      <c r="Y12" s="169" t="str">
        <f>"Standard #21:"&amp;CHAR(10)&amp;CHAR(10)&amp;IF('[3]II_Program-level standards'!Y7="","",'[3]II_Program-level standards'!Y7&amp;"; "&amp;CHAR(10)&amp;'[3]II_Program-level standards'!Y9&amp;"; "&amp;CHAR(10)&amp;'[3]II_Program-level standards'!Y14&amp;"; "&amp;CHAR(10)&amp;'[3]II_Program-level standards'!Y15)</f>
        <v>Standard #21:
Primary care; 
Appointment wait time; 
Adult and Pediatric; 
Statewide</v>
      </c>
      <c r="Z12" s="169" t="str">
        <f>"Standard #22:"&amp;CHAR(10)&amp;CHAR(10)&amp;IF('[3]II_Program-level standards'!Z7="","",'[3]II_Program-level standards'!Z7&amp;"; "&amp;CHAR(10)&amp;'[3]II_Program-level standards'!Z9&amp;"; "&amp;CHAR(10)&amp;'[3]II_Program-level standards'!Z14&amp;"; "&amp;CHAR(10)&amp;'[3]II_Program-level standards'!Z15)</f>
        <v>Standard #22:
Specialist; 
Appointment wait time; 
All applicable populations; 
Statewide</v>
      </c>
      <c r="AA12" s="169" t="str">
        <f>"Standard #23:"&amp;CHAR(10)&amp;CHAR(10)&amp;IF('[3]II_Program-level standards'!AA7="","",'[3]II_Program-level standards'!AA7&amp;"; "&amp;CHAR(10)&amp;'[3]II_Program-level standards'!AA9&amp;"; "&amp;CHAR(10)&amp;'[3]II_Program-level standards'!AA14&amp;"; "&amp;CHAR(10)&amp;'[3]II_Program-level standards'!AA15)</f>
        <v>Standard #23:
OB/GYN; 
Appointment wait time; 
All applicable populations; 
Statewide</v>
      </c>
      <c r="AB12" s="169" t="str">
        <f>"Standard #24:"&amp;CHAR(10)&amp;CHAR(10)&amp;IF('[3]II_Program-level standards'!AB7="","",'[3]II_Program-level standards'!AB7&amp;"; "&amp;CHAR(10)&amp;'[3]II_Program-level standards'!AB9&amp;"; "&amp;CHAR(10)&amp;'[3]II_Program-level standards'!AB14&amp;"; "&amp;CHAR(10)&amp;'[3]II_Program-level standards'!AB15)</f>
        <v>Standard #24:
OB/GYN; 
Appointment wait time; 
All applicable populations; 
Statewide</v>
      </c>
      <c r="AC12" s="169" t="str">
        <f>"Standard #25:"&amp;CHAR(10)&amp;CHAR(10)&amp;IF('[3]II_Program-level standards'!AC7="","",'[3]II_Program-level standards'!AC7&amp;"; "&amp;CHAR(10)&amp;'[3]II_Program-level standards'!AC9&amp;"; "&amp;CHAR(10)&amp;'[3]II_Program-level standards'!AC14&amp;"; "&amp;CHAR(10)&amp;'[3]II_Program-level standards'!AC15)</f>
        <v>Standard #25:
Mental health; 
Appointment wait time; 
Adult and pediatric; 
Statewide</v>
      </c>
      <c r="AD12" s="169" t="str">
        <f>"Standard #26:"&amp;CHAR(10)&amp;CHAR(10)&amp;IF('[3]II_Program-level standards'!AD7="","",'[3]II_Program-level standards'!AD7&amp;"; "&amp;CHAR(10)&amp;'[3]II_Program-level standards'!AD9&amp;"; "&amp;CHAR(10)&amp;'[3]II_Program-level standards'!AD14&amp;"; "&amp;CHAR(10)&amp;'[3]II_Program-level standards'!AD15)</f>
        <v xml:space="preserve">Standard #26:
</v>
      </c>
      <c r="AE12" s="169" t="str">
        <f>"Standard #27:"&amp;CHAR(10)&amp;CHAR(10)&amp;IF('[3]II_Program-level standards'!AE7="","",'[3]II_Program-level standards'!AE7&amp;"; "&amp;CHAR(10)&amp;'[3]II_Program-level standards'!AE9&amp;"; "&amp;CHAR(10)&amp;'[3]II_Program-level standards'!AE14&amp;"; "&amp;CHAR(10)&amp;'[3]II_Program-level standards'!AE15)</f>
        <v>Standard #27:
LTSS; 
Appointment wait time; 
Adult and pediatric; 
Rural</v>
      </c>
      <c r="AF12" s="169" t="str">
        <f>"Standard #28:"&amp;CHAR(10)&amp;CHAR(10)&amp;IF('[3]II_Program-level standards'!AF7="","",'[3]II_Program-level standards'!AF7&amp;"; "&amp;CHAR(10)&amp;'[3]II_Program-level standards'!AF9&amp;"; "&amp;CHAR(10)&amp;'[3]II_Program-level standards'!AF14&amp;"; "&amp;CHAR(10)&amp;'[3]II_Program-level standards'!AF15)</f>
        <v>Standard #28:
LTSS; 
Appointment wait time; 
Adult and pediatric; 
Small counties</v>
      </c>
      <c r="AG12" s="169" t="str">
        <f>"Standard #29:"&amp;CHAR(10)&amp;CHAR(10)&amp;IF('[3]II_Program-level standards'!AG7="","",'[3]II_Program-level standards'!AG7&amp;"; "&amp;CHAR(10)&amp;'[3]II_Program-level standards'!AG9&amp;"; "&amp;CHAR(10)&amp;'[3]II_Program-level standards'!AG14&amp;"; "&amp;CHAR(10)&amp;'[3]II_Program-level standards'!AG15)</f>
        <v>Standard #29:
LTSS; 
Appointment wait time; 
Adult and pediatric; 
Medium counties</v>
      </c>
      <c r="AH12" s="169" t="str">
        <f>"Standard #30:"&amp;CHAR(10)&amp;CHAR(10)&amp;IF('[3]II_Program-level standards'!AH7="","",'[3]II_Program-level standards'!AH7&amp;"; "&amp;CHAR(10)&amp;'[3]II_Program-level standards'!AH9&amp;"; "&amp;CHAR(10)&amp;'[3]II_Program-level standards'!AH14&amp;"; "&amp;CHAR(10)&amp;'[3]II_Program-level standards'!AH15)</f>
        <v>Standard #30:
LTSS; 
Appointment wait time; 
Adult and pediatric; 
Dense counties</v>
      </c>
      <c r="AI12" s="169" t="str">
        <f>"Standard #31:"&amp;CHAR(10)&amp;CHAR(10)&amp;IF('[3]II_Program-level standards'!AI7="","",'[3]II_Program-level standards'!AI7&amp;"; "&amp;CHAR(10)&amp;'[3]II_Program-level standards'!AI9&amp;"; "&amp;CHAR(10)&amp;'[3]II_Program-level standards'!AI14&amp;"; "&amp;CHAR(10)&amp;'[3]II_Program-level standards'!AI15)</f>
        <v>Standard #31:
LTSS; 
Appointment wait time; 
Adult and pediatric; 
Rural</v>
      </c>
      <c r="AJ12" s="169" t="str">
        <f>"Standard #32:"&amp;CHAR(10)&amp;CHAR(10)&amp;IF('[3]II_Program-level standards'!AJ7="","",'[3]II_Program-level standards'!AJ7&amp;"; "&amp;CHAR(10)&amp;'[3]II_Program-level standards'!AJ9&amp;"; "&amp;CHAR(10)&amp;'[3]II_Program-level standards'!AJ14&amp;"; "&amp;CHAR(10)&amp;'[3]II_Program-level standards'!AJ15)</f>
        <v>Standard #32:
LTSS; 
Appointment wait time; 
Adult and pediatric; 
Small counties</v>
      </c>
      <c r="AK12" s="169" t="str">
        <f>"Standard #33:"&amp;CHAR(10)&amp;CHAR(10)&amp;IF('[3]II_Program-level standards'!AK7="","",'[3]II_Program-level standards'!AK7&amp;"; "&amp;CHAR(10)&amp;'[3]II_Program-level standards'!AK9&amp;"; "&amp;CHAR(10)&amp;'[3]II_Program-level standards'!AK14&amp;"; "&amp;CHAR(10)&amp;'[3]II_Program-level standards'!AK15)</f>
        <v>Standard #33:
LTSS; 
Appointment wait time; 
Adult and pediatric; 
Medium counties</v>
      </c>
      <c r="AL12" s="169" t="str">
        <f>"Standard #34:"&amp;CHAR(10)&amp;CHAR(10)&amp;IF('[3]II_Program-level standards'!AL7="","",'[3]II_Program-level standards'!AL7&amp;"; "&amp;CHAR(10)&amp;'[3]II_Program-level standards'!AL9&amp;"; "&amp;CHAR(10)&amp;'[3]II_Program-level standards'!AL14&amp;"; "&amp;CHAR(10)&amp;'[3]II_Program-level standards'!AL15)</f>
        <v>Standard #34:
LTSS; 
Appointment wait time; 
Adult and pediatric; 
Dense counties</v>
      </c>
      <c r="AM12" s="169" t="str">
        <f>"Standard #35:"&amp;CHAR(10)&amp;CHAR(10)&amp;IF('[3]II_Program-level standards'!AM7="","",'[3]II_Program-level standards'!AM7&amp;"; "&amp;CHAR(10)&amp;'[3]II_Program-level standards'!AM9&amp;"; "&amp;CHAR(10)&amp;'[3]II_Program-level standards'!AM14&amp;"; "&amp;CHAR(10)&amp;'[3]II_Program-level standards'!AM15)</f>
        <v>Standard #35:
LTSS; 
Appointment wait time; 
Adult and pediatric; 
Statewide</v>
      </c>
      <c r="AN12" s="169" t="str">
        <f>"Standard #36:"&amp;CHAR(10)&amp;CHAR(10)&amp;IF('[3]II_Program-level standards'!AN7="","",'[3]II_Program-level standards'!AN7&amp;"; "&amp;CHAR(10)&amp;'[3]II_Program-level standards'!AN9&amp;"; "&amp;CHAR(10)&amp;'[3]II_Program-level standards'!AN14&amp;"; "&amp;CHAR(10)&amp;'[3]II_Program-level standards'!AN15)</f>
        <v>Standard #36:
Primary care; 
Appointment wait time; 
Adult and pediatric; 
Statewide</v>
      </c>
      <c r="AO12" s="169" t="str">
        <f>"Standard #37:"&amp;CHAR(10)&amp;CHAR(10)&amp;IF('[3]II_Program-level standards'!AO7="","",'[3]II_Program-level standards'!AO7&amp;"; "&amp;CHAR(10)&amp;'[3]II_Program-level standards'!AO9&amp;"; "&amp;CHAR(10)&amp;'[3]II_Program-level standards'!AO14&amp;"; "&amp;CHAR(10)&amp;'[3]II_Program-level standards'!AO15)</f>
        <v>Standard #37:
Specialist; 
Appointment wait time; 
Adult and pediatric; 
Statewide</v>
      </c>
      <c r="AP12" s="169" t="str">
        <f>"Standard #38:"&amp;CHAR(10)&amp;CHAR(10)&amp;IF('[3]II_Program-level standards'!AP7="","",'[3]II_Program-level standards'!AP7&amp;"; "&amp;CHAR(10)&amp;'[3]II_Program-level standards'!AP9&amp;"; "&amp;CHAR(10)&amp;'[3]II_Program-level standards'!AP14&amp;"; "&amp;CHAR(10)&amp;'[3]II_Program-level standards'!AP15)</f>
        <v>Standard #38:
Primary care; 
Appointment wait time; 
Adult and pediatric; 
Statewide</v>
      </c>
      <c r="AQ12" s="169" t="str">
        <f>"Standard #39:"&amp;CHAR(10)&amp;CHAR(10)&amp;IF('[3]II_Program-level standards'!AQ7="","",'[3]II_Program-level standards'!AQ7&amp;"; "&amp;CHAR(10)&amp;'[3]II_Program-level standards'!AQ9&amp;"; "&amp;CHAR(10)&amp;'[3]II_Program-level standards'!AQ14&amp;"; "&amp;CHAR(10)&amp;'[3]II_Program-level standards'!AQ15)</f>
        <v>Standard #39:
Specialist; 
Appointment wait time; 
Adult and pediatric; 
Statewide</v>
      </c>
      <c r="AR12" s="169" t="str">
        <f>"Standard #40:"&amp;CHAR(10)&amp;CHAR(10)&amp;IF('[3]II_Program-level standards'!AR7="","",'[3]II_Program-level standards'!AR7&amp;"; "&amp;CHAR(10)&amp;'[3]II_Program-level standards'!AR9&amp;"; "&amp;CHAR(10)&amp;'[3]II_Program-level standards'!AR14&amp;"; "&amp;CHAR(10)&amp;'[3]II_Program-level standards'!AR15)</f>
        <v>Standard #40:
Mental health; 
Appointment wait time; 
Adult and pediatric; 
Statewide</v>
      </c>
      <c r="AS12" s="169" t="str">
        <f>"Standard #41:"&amp;CHAR(10)&amp;CHAR(10)&amp;IF('[3]II_Program-level standards'!AS7="","",'[3]II_Program-level standards'!AS7&amp;"; "&amp;CHAR(10)&amp;'[3]II_Program-level standards'!AS9&amp;"; "&amp;CHAR(10)&amp;'[3]II_Program-level standards'!AS14&amp;"; "&amp;CHAR(10)&amp;'[3]II_Program-level standards'!AS15)</f>
        <v>Standard #41:
Mental health; 
Appointment wait time; 
Adult and pediatric; 
Statewide</v>
      </c>
      <c r="AT12" s="169" t="str">
        <f>"Standard #42:"&amp;CHAR(10)&amp;CHAR(10)&amp;IF('[3]II_Program-level standards'!AT7="","",'[3]II_Program-level standards'!AT7&amp;"; "&amp;CHAR(10)&amp;'[3]II_Program-level standards'!AT9&amp;"; "&amp;CHAR(10)&amp;'[3]II_Program-level standards'!AT14&amp;"; "&amp;CHAR(10)&amp;'[3]II_Program-level standards'!AT15)</f>
        <v xml:space="preserve">Standard #42:
</v>
      </c>
      <c r="AU12" s="169" t="str">
        <f>"Standard #43:"&amp;CHAR(10)&amp;CHAR(10)&amp;IF('[3]II_Program-level standards'!AU7="","",'[3]II_Program-level standards'!AU7&amp;"; "&amp;CHAR(10)&amp;'[3]II_Program-level standards'!AU9&amp;"; "&amp;CHAR(10)&amp;'[3]II_Program-level standards'!AU14&amp;"; "&amp;CHAR(10)&amp;'[3]II_Program-level standards'!AU15)</f>
        <v xml:space="preserve">Standard #43:
</v>
      </c>
      <c r="AV12" s="169" t="str">
        <f>"Standard #44:"&amp;CHAR(10)&amp;CHAR(10)&amp;IF('[3]II_Program-level standards'!AV7="","",'[3]II_Program-level standards'!AV7&amp;"; "&amp;CHAR(10)&amp;'[3]II_Program-level standards'!AV9&amp;"; "&amp;CHAR(10)&amp;'[3]II_Program-level standards'!AV14&amp;"; "&amp;CHAR(10)&amp;'[3]II_Program-level standards'!AV15)</f>
        <v xml:space="preserve">Standard #44:
</v>
      </c>
      <c r="AW12" s="169" t="str">
        <f>"Standard #45:"&amp;CHAR(10)&amp;CHAR(10)&amp;IF('[3]II_Program-level standards'!AW7="","",'[3]II_Program-level standards'!AW7&amp;"; "&amp;CHAR(10)&amp;'[3]II_Program-level standards'!AW9&amp;"; "&amp;CHAR(10)&amp;'[3]II_Program-level standards'!AW14&amp;"; "&amp;CHAR(10)&amp;'[3]II_Program-level standards'!AW15)</f>
        <v xml:space="preserve">Standard #45:
</v>
      </c>
      <c r="AX12" s="169" t="str">
        <f>"Standard #46:"&amp;CHAR(10)&amp;CHAR(10)&amp;IF('[3]II_Program-level standards'!AX7="","",'[3]II_Program-level standards'!AX7&amp;"; "&amp;CHAR(10)&amp;'[3]II_Program-level standards'!AX9&amp;"; "&amp;CHAR(10)&amp;'[3]II_Program-level standards'!AX14&amp;"; "&amp;CHAR(10)&amp;'[3]II_Program-level standards'!AX15)</f>
        <v xml:space="preserve">Standard #46:
</v>
      </c>
      <c r="AY12" s="169" t="str">
        <f>"Standard #47:"&amp;CHAR(10)&amp;CHAR(10)&amp;IF('[3]II_Program-level standards'!AY7="","",'[3]II_Program-level standards'!AY7&amp;"; "&amp;CHAR(10)&amp;'[3]II_Program-level standards'!AY9&amp;"; "&amp;CHAR(10)&amp;'[3]II_Program-level standards'!AY14&amp;"; "&amp;CHAR(10)&amp;'[3]II_Program-level standards'!AY15)</f>
        <v xml:space="preserve">Standard #47:
</v>
      </c>
      <c r="AZ12" s="169" t="str">
        <f>"Standard #48:"&amp;CHAR(10)&amp;CHAR(10)&amp;IF('[3]II_Program-level standards'!AZ7="","",'[3]II_Program-level standards'!AZ7&amp;"; "&amp;CHAR(10)&amp;'[3]II_Program-level standards'!AZ9&amp;"; "&amp;CHAR(10)&amp;'[3]II_Program-level standards'!AZ14&amp;"; "&amp;CHAR(10)&amp;'[3]II_Program-level standards'!AZ15)</f>
        <v xml:space="preserve">Standard #48:
</v>
      </c>
      <c r="BA12" s="169" t="str">
        <f>"Standard #49:"&amp;CHAR(10)&amp;CHAR(10)&amp;IF('[3]II_Program-level standards'!BA7="","",'[3]II_Program-level standards'!BA7&amp;"; "&amp;CHAR(10)&amp;'[3]II_Program-level standards'!BA9&amp;"; "&amp;CHAR(10)&amp;'[3]II_Program-level standards'!BA14&amp;"; "&amp;CHAR(10)&amp;'[3]II_Program-level standards'!BA15)</f>
        <v xml:space="preserve">Standard #49:
</v>
      </c>
      <c r="BB12" s="169" t="str">
        <f>"Standard #50:"&amp;CHAR(10)&amp;CHAR(10)&amp;IF('[3]II_Program-level standards'!BB7="","",'[3]II_Program-level standards'!BB7&amp;"; "&amp;CHAR(10)&amp;'[3]II_Program-level standards'!BB9&amp;"; "&amp;CHAR(10)&amp;'[3]II_Program-level standards'!BB14&amp;"; "&amp;CHAR(10)&amp;'[3]II_Program-level standards'!BB15)</f>
        <v xml:space="preserve">Standard #50:
</v>
      </c>
      <c r="BC12" s="169" t="str">
        <f>"Standard #51:"&amp;CHAR(10)&amp;CHAR(10)&amp;IF('[3]II_Program-level standards'!BC7="","",'[3]II_Program-level standards'!BC7&amp;"; "&amp;CHAR(10)&amp;'[3]II_Program-level standards'!BC9&amp;"; "&amp;CHAR(10)&amp;'[3]II_Program-level standards'!BC14&amp;"; "&amp;CHAR(10)&amp;'[3]II_Program-level standards'!BC15)</f>
        <v xml:space="preserve">Standard #51:
</v>
      </c>
      <c r="BD12" s="169" t="str">
        <f>"Standard #52:"&amp;CHAR(10)&amp;CHAR(10)&amp;IF('[3]II_Program-level standards'!BD7="","",'[3]II_Program-level standards'!BD7&amp;"; "&amp;CHAR(10)&amp;'[3]II_Program-level standards'!BD9&amp;"; "&amp;CHAR(10)&amp;'[3]II_Program-level standards'!BD14&amp;"; "&amp;CHAR(10)&amp;'[3]II_Program-level standards'!BD15)</f>
        <v xml:space="preserve">Standard #52:
</v>
      </c>
      <c r="BE12" s="169" t="str">
        <f>"Standard #53:"&amp;CHAR(10)&amp;CHAR(10)&amp;IF('[3]II_Program-level standards'!BE7="","",'[3]II_Program-level standards'!BE7&amp;"; "&amp;CHAR(10)&amp;'[3]II_Program-level standards'!BE9&amp;"; "&amp;CHAR(10)&amp;'[3]II_Program-level standards'!BE14&amp;"; "&amp;CHAR(10)&amp;'[3]II_Program-level standards'!BE15)</f>
        <v xml:space="preserve">Standard #53:
</v>
      </c>
      <c r="BF12" s="169" t="str">
        <f>"Standard #54:"&amp;CHAR(10)&amp;CHAR(10)&amp;IF('[3]II_Program-level standards'!BF7="","",'[3]II_Program-level standards'!BF7&amp;"; "&amp;CHAR(10)&amp;'[3]II_Program-level standards'!BF9&amp;"; "&amp;CHAR(10)&amp;'[3]II_Program-level standards'!BF14&amp;"; "&amp;CHAR(10)&amp;'[3]II_Program-level standards'!BF15)</f>
        <v xml:space="preserve">Standard #54:
</v>
      </c>
      <c r="BG12" s="169" t="str">
        <f>"Standard #55:"&amp;CHAR(10)&amp;CHAR(10)&amp;IF('[3]II_Program-level standards'!BG7="","",'[3]II_Program-level standards'!BG7&amp;"; "&amp;CHAR(10)&amp;'[3]II_Program-level standards'!BG9&amp;"; "&amp;CHAR(10)&amp;'[3]II_Program-level standards'!BG14&amp;"; "&amp;CHAR(10)&amp;'[3]II_Program-level standards'!BG15)</f>
        <v xml:space="preserve">Standard #55:
</v>
      </c>
      <c r="BH12" s="169" t="str">
        <f>"Standard #56:"&amp;CHAR(10)&amp;CHAR(10)&amp;IF('[3]II_Program-level standards'!BH7="","",'[3]II_Program-level standards'!BH7&amp;"; "&amp;CHAR(10)&amp;'[3]II_Program-level standards'!BH9&amp;"; "&amp;CHAR(10)&amp;'[3]II_Program-level standards'!BH14&amp;"; "&amp;CHAR(10)&amp;'[3]II_Program-level standards'!BH15)</f>
        <v xml:space="preserve">Standard #56:
</v>
      </c>
      <c r="BI12" s="169" t="str">
        <f>"Standard #57:"&amp;CHAR(10)&amp;CHAR(10)&amp;IF('[3]II_Program-level standards'!BI7="","",'[3]II_Program-level standards'!BI7&amp;"; "&amp;CHAR(10)&amp;'[3]II_Program-level standards'!BI9&amp;"; "&amp;CHAR(10)&amp;'[3]II_Program-level standards'!BI14&amp;"; "&amp;CHAR(10)&amp;'[3]II_Program-level standards'!BI15)</f>
        <v xml:space="preserve">Standard #57:
</v>
      </c>
      <c r="BJ12" s="169" t="str">
        <f>"Standard #58:"&amp;CHAR(10)&amp;CHAR(10)&amp;IF('[3]II_Program-level standards'!BJ7="","",'[3]II_Program-level standards'!BJ7&amp;"; "&amp;CHAR(10)&amp;'[3]II_Program-level standards'!BJ9&amp;"; "&amp;CHAR(10)&amp;'[3]II_Program-level standards'!BJ14&amp;"; "&amp;CHAR(10)&amp;'[3]II_Program-level standards'!BJ15)</f>
        <v xml:space="preserve">Standard #58:
</v>
      </c>
      <c r="BK12" s="169" t="str">
        <f>"Standard #59:"&amp;CHAR(10)&amp;CHAR(10)&amp;IF('[3]II_Program-level standards'!BK7="","",'[3]II_Program-level standards'!BK7&amp;"; "&amp;CHAR(10)&amp;'[3]II_Program-level standards'!BK9&amp;"; "&amp;CHAR(10)&amp;'[3]II_Program-level standards'!BK14&amp;"; "&amp;CHAR(10)&amp;'[3]II_Program-level standards'!BK15)</f>
        <v xml:space="preserve">Standard #59:
</v>
      </c>
      <c r="BL12" s="169" t="str">
        <f>"Standard #60:"&amp;CHAR(10)&amp;CHAR(10)&amp;IF('[3]II_Program-level standards'!BL7="","",'[3]II_Program-level standards'!BL7&amp;"; "&amp;CHAR(10)&amp;'[3]II_Program-level standards'!BL9&amp;"; "&amp;CHAR(10)&amp;'[3]II_Program-level standards'!BL14&amp;"; "&amp;CHAR(10)&amp;'[3]II_Program-level standards'!BL15)</f>
        <v xml:space="preserve">Standard #60:
</v>
      </c>
      <c r="BM12" s="169" t="str">
        <f>"Standard #61:"&amp;CHAR(10)&amp;CHAR(10)&amp;IF('[3]II_Program-level standards'!BM7="","",'[3]II_Program-level standards'!BM7&amp;"; "&amp;CHAR(10)&amp;'[3]II_Program-level standards'!BM9&amp;"; "&amp;CHAR(10)&amp;'[3]II_Program-level standards'!BM14&amp;"; "&amp;CHAR(10)&amp;'[3]II_Program-level standards'!BM15)</f>
        <v xml:space="preserve">Standard #61:
</v>
      </c>
      <c r="BN12" s="169" t="str">
        <f>"Standard #62:"&amp;CHAR(10)&amp;CHAR(10)&amp;IF('[3]II_Program-level standards'!BN7="","",'[3]II_Program-level standards'!BN7&amp;"; "&amp;CHAR(10)&amp;'[3]II_Program-level standards'!BN9&amp;"; "&amp;CHAR(10)&amp;'[3]II_Program-level standards'!BN14&amp;"; "&amp;CHAR(10)&amp;'[3]II_Program-level standards'!BN15)</f>
        <v xml:space="preserve">Standard #62:
</v>
      </c>
      <c r="BO12" s="169" t="str">
        <f>"Standard #63:"&amp;CHAR(10)&amp;CHAR(10)&amp;IF('[3]II_Program-level standards'!BO7="","",'[3]II_Program-level standards'!BO7&amp;"; "&amp;CHAR(10)&amp;'[3]II_Program-level standards'!BO9&amp;"; "&amp;CHAR(10)&amp;'[3]II_Program-level standards'!BO14&amp;"; "&amp;CHAR(10)&amp;'[3]II_Program-level standards'!BO15)</f>
        <v xml:space="preserve">Standard #63:
</v>
      </c>
      <c r="BP12" s="169" t="str">
        <f>"Standard #64:"&amp;CHAR(10)&amp;CHAR(10)&amp;IF('[3]II_Program-level standards'!BP7="","",'[3]II_Program-level standards'!BP7&amp;"; "&amp;CHAR(10)&amp;'[3]II_Program-level standards'!BP9&amp;"; "&amp;CHAR(10)&amp;'[3]II_Program-level standards'!BP14&amp;"; "&amp;CHAR(10)&amp;'[3]II_Program-level standards'!BP15)</f>
        <v xml:space="preserve">Standard #64:
</v>
      </c>
      <c r="BQ12" s="169" t="str">
        <f>"Standard #65:"&amp;CHAR(10)&amp;CHAR(10)&amp;IF('[3]II_Program-level standards'!BQ7="","",'[3]II_Program-level standards'!BQ7&amp;"; "&amp;CHAR(10)&amp;'[3]II_Program-level standards'!BQ9&amp;"; "&amp;CHAR(10)&amp;'[3]II_Program-level standards'!BQ14&amp;"; "&amp;CHAR(10)&amp;'[3]II_Program-level standards'!BQ15)</f>
        <v xml:space="preserve">Standard #65:
</v>
      </c>
      <c r="BR12" s="169" t="str">
        <f>"Standard #66:"&amp;CHAR(10)&amp;CHAR(10)&amp;IF('[3]II_Program-level standards'!BR7="","",'[3]II_Program-level standards'!BR7&amp;"; "&amp;CHAR(10)&amp;'[3]II_Program-level standards'!BR9&amp;"; "&amp;CHAR(10)&amp;'[3]II_Program-level standards'!BR14&amp;"; "&amp;CHAR(10)&amp;'[3]II_Program-level standards'!BR15)</f>
        <v xml:space="preserve">Standard #66:
</v>
      </c>
      <c r="BS12" s="169" t="str">
        <f>"Standard #67:"&amp;CHAR(10)&amp;CHAR(10)&amp;IF('[3]II_Program-level standards'!BS7="","",'[3]II_Program-level standards'!BS7&amp;"; "&amp;CHAR(10)&amp;'[3]II_Program-level standards'!BS9&amp;"; "&amp;CHAR(10)&amp;'[3]II_Program-level standards'!BS14&amp;"; "&amp;CHAR(10)&amp;'[3]II_Program-level standards'!BS15)</f>
        <v xml:space="preserve">Standard #67:
</v>
      </c>
      <c r="BT12" s="169" t="str">
        <f>"Standard #68:"&amp;CHAR(10)&amp;CHAR(10)&amp;IF('[3]II_Program-level standards'!BT7="","",'[3]II_Program-level standards'!BT7&amp;"; "&amp;CHAR(10)&amp;'[3]II_Program-level standards'!BT9&amp;"; "&amp;CHAR(10)&amp;'[3]II_Program-level standards'!BT14&amp;"; "&amp;CHAR(10)&amp;'[3]II_Program-level standards'!BT15)</f>
        <v xml:space="preserve">Standard #68:
</v>
      </c>
      <c r="BU12" s="169" t="str">
        <f>"Standard #69:"&amp;CHAR(10)&amp;CHAR(10)&amp;IF('[3]II_Program-level standards'!BU7="","",'[3]II_Program-level standards'!BU7&amp;"; "&amp;CHAR(10)&amp;'[3]II_Program-level standards'!BU9&amp;"; "&amp;CHAR(10)&amp;'[3]II_Program-level standards'!BU14&amp;"; "&amp;CHAR(10)&amp;'[3]II_Program-level standards'!BU15)</f>
        <v xml:space="preserve">Standard #69:
</v>
      </c>
      <c r="BV12" s="169" t="str">
        <f>"Standard #70:"&amp;CHAR(10)&amp;CHAR(10)&amp;IF('[3]II_Program-level standards'!BV7="","",'[3]II_Program-level standards'!BV7&amp;"; "&amp;CHAR(10)&amp;'[3]II_Program-level standards'!BV9&amp;"; "&amp;CHAR(10)&amp;'[3]II_Program-level standards'!BV14&amp;"; "&amp;CHAR(10)&amp;'[3]II_Program-level standards'!BV15)</f>
        <v xml:space="preserve">Standard #70:
</v>
      </c>
      <c r="BW12" s="169" t="str">
        <f>"Standard #71:"&amp;CHAR(10)&amp;CHAR(10)&amp;IF('[3]II_Program-level standards'!BW7="","",'[3]II_Program-level standards'!BW7&amp;"; "&amp;CHAR(10)&amp;'[3]II_Program-level standards'!BW9&amp;"; "&amp;CHAR(10)&amp;'[3]II_Program-level standards'!BW14&amp;"; "&amp;CHAR(10)&amp;'[3]II_Program-level standards'!BW15)</f>
        <v xml:space="preserve">Standard #71:
</v>
      </c>
      <c r="BX12" s="169" t="str">
        <f>"Standard #72:"&amp;CHAR(10)&amp;CHAR(10)&amp;IF('[3]II_Program-level standards'!BX7="","",'[3]II_Program-level standards'!BX7&amp;"; "&amp;CHAR(10)&amp;'[3]II_Program-level standards'!BX9&amp;"; "&amp;CHAR(10)&amp;'[3]II_Program-level standards'!BX14&amp;"; "&amp;CHAR(10)&amp;'[3]II_Program-level standards'!BX15)</f>
        <v xml:space="preserve">Standard #72:
</v>
      </c>
      <c r="BY12" s="169" t="str">
        <f>"Standard #73:"&amp;CHAR(10)&amp;CHAR(10)&amp;IF('[3]II_Program-level standards'!BY7="","",'[3]II_Program-level standards'!BY7&amp;"; "&amp;CHAR(10)&amp;'[3]II_Program-level standards'!BY9&amp;"; "&amp;CHAR(10)&amp;'[3]II_Program-level standards'!BY14&amp;"; "&amp;CHAR(10)&amp;'[3]II_Program-level standards'!BY15)</f>
        <v xml:space="preserve">Standard #73:
</v>
      </c>
      <c r="BZ12" s="169" t="str">
        <f>"Standard #74:"&amp;CHAR(10)&amp;CHAR(10)&amp;IF('[3]II_Program-level standards'!BZ7="","",'[3]II_Program-level standards'!BZ7&amp;"; "&amp;CHAR(10)&amp;'[3]II_Program-level standards'!BZ9&amp;"; "&amp;CHAR(10)&amp;'[3]II_Program-level standards'!BZ14&amp;"; "&amp;CHAR(10)&amp;'[3]II_Program-level standards'!BZ15)</f>
        <v xml:space="preserve">Standard #74:
</v>
      </c>
      <c r="CA12" s="169" t="str">
        <f>"Standard #75:"&amp;CHAR(10)&amp;CHAR(10)&amp;IF('[3]II_Program-level standards'!CA7="","",'[3]II_Program-level standards'!CA7&amp;"; "&amp;CHAR(10)&amp;'[3]II_Program-level standards'!CA9&amp;"; "&amp;CHAR(10)&amp;'[3]II_Program-level standards'!CA14&amp;"; "&amp;CHAR(10)&amp;'[3]II_Program-level standards'!CA15)</f>
        <v xml:space="preserve">Standard #75:
</v>
      </c>
      <c r="CB12" s="169" t="str">
        <f>"Standard #76:"&amp;CHAR(10)&amp;CHAR(10)&amp;IF('[3]II_Program-level standards'!CB7="","",'[3]II_Program-level standards'!CB7&amp;"; "&amp;CHAR(10)&amp;'[3]II_Program-level standards'!CB9&amp;"; "&amp;CHAR(10)&amp;'[3]II_Program-level standards'!CB14&amp;"; "&amp;CHAR(10)&amp;'[3]II_Program-level standards'!CB15)</f>
        <v xml:space="preserve">Standard #76:
</v>
      </c>
      <c r="CC12" s="169" t="str">
        <f>"Standard #77:"&amp;CHAR(10)&amp;CHAR(10)&amp;IF('[3]II_Program-level standards'!CC7="","",'[3]II_Program-level standards'!CC7&amp;"; "&amp;CHAR(10)&amp;'[3]II_Program-level standards'!CC9&amp;"; "&amp;CHAR(10)&amp;'[3]II_Program-level standards'!CC14&amp;"; "&amp;CHAR(10)&amp;'[3]II_Program-level standards'!CC15)</f>
        <v xml:space="preserve">Standard #77:
</v>
      </c>
      <c r="CD12" s="169" t="str">
        <f>"Standard #78:"&amp;CHAR(10)&amp;CHAR(10)&amp;IF('[3]II_Program-level standards'!CD7="","",'[3]II_Program-level standards'!CD7&amp;"; "&amp;CHAR(10)&amp;'[3]II_Program-level standards'!CD9&amp;"; "&amp;CHAR(10)&amp;'[3]II_Program-level standards'!CD14&amp;"; "&amp;CHAR(10)&amp;'[3]II_Program-level standards'!CD15)</f>
        <v xml:space="preserve">Standard #78:
</v>
      </c>
      <c r="CE12" s="169" t="str">
        <f>"Standard #79:"&amp;CHAR(10)&amp;CHAR(10)&amp;IF('[3]II_Program-level standards'!CE7="","",'[3]II_Program-level standards'!CE7&amp;"; "&amp;CHAR(10)&amp;'[3]II_Program-level standards'!CE9&amp;"; "&amp;CHAR(10)&amp;'[3]II_Program-level standards'!CE14&amp;"; "&amp;CHAR(10)&amp;'[3]II_Program-level standards'!CE15)</f>
        <v xml:space="preserve">Standard #79:
</v>
      </c>
      <c r="CF12" s="169" t="str">
        <f>"Standard #80:"&amp;CHAR(10)&amp;CHAR(10)&amp;IF('[3]II_Program-level standards'!CF7="","",'[3]II_Program-level standards'!CF7&amp;"; "&amp;CHAR(10)&amp;'[3]II_Program-level standards'!CF9&amp;"; "&amp;CHAR(10)&amp;'[3]II_Program-level standards'!CF14&amp;"; "&amp;CHAR(10)&amp;'[3]II_Program-level standards'!CF15)</f>
        <v xml:space="preserve">Standard #80:
</v>
      </c>
      <c r="CG12" s="169" t="str">
        <f>"Standard #81:"&amp;CHAR(10)&amp;CHAR(10)&amp;IF('[3]II_Program-level standards'!CG7="","",'[3]II_Program-level standards'!CG7&amp;"; "&amp;CHAR(10)&amp;'[3]II_Program-level standards'!CG9&amp;"; "&amp;CHAR(10)&amp;'[3]II_Program-level standards'!CG14&amp;"; "&amp;CHAR(10)&amp;'[3]II_Program-level standards'!CG15)</f>
        <v xml:space="preserve">Standard #81:
</v>
      </c>
      <c r="CH12" s="169" t="str">
        <f>"Standard #82:"&amp;CHAR(10)&amp;CHAR(10)&amp;IF('[3]II_Program-level standards'!CH7="","",'[3]II_Program-level standards'!CH7&amp;"; "&amp;CHAR(10)&amp;'[3]II_Program-level standards'!CH9&amp;"; "&amp;CHAR(10)&amp;'[3]II_Program-level standards'!CH14&amp;"; "&amp;CHAR(10)&amp;'[3]II_Program-level standards'!CH15)</f>
        <v xml:space="preserve">Standard #82:
</v>
      </c>
      <c r="CI12" s="169" t="str">
        <f>"Standard #83:"&amp;CHAR(10)&amp;CHAR(10)&amp;IF('[3]II_Program-level standards'!CI7="","",'[3]II_Program-level standards'!CI7&amp;"; "&amp;CHAR(10)&amp;'[3]II_Program-level standards'!CI9&amp;"; "&amp;CHAR(10)&amp;'[3]II_Program-level standards'!CI14&amp;"; "&amp;CHAR(10)&amp;'[3]II_Program-level standards'!CI15)</f>
        <v xml:space="preserve">Standard #83:
</v>
      </c>
      <c r="CJ12" s="169" t="str">
        <f>"Standard #84:"&amp;CHAR(10)&amp;CHAR(10)&amp;IF('[3]II_Program-level standards'!CJ7="","",'[3]II_Program-level standards'!CJ7&amp;"; "&amp;CHAR(10)&amp;'[3]II_Program-level standards'!CJ9&amp;"; "&amp;CHAR(10)&amp;'[3]II_Program-level standards'!CJ14&amp;"; "&amp;CHAR(10)&amp;'[3]II_Program-level standards'!CJ15)</f>
        <v xml:space="preserve">Standard #84:
</v>
      </c>
      <c r="CK12" s="169" t="str">
        <f>"Standard #85:"&amp;CHAR(10)&amp;CHAR(10)&amp;IF('[3]II_Program-level standards'!CK7="","",'[3]II_Program-level standards'!CK7&amp;"; "&amp;CHAR(10)&amp;'[3]II_Program-level standards'!CK9&amp;"; "&amp;CHAR(10)&amp;'[3]II_Program-level standards'!CK14&amp;"; "&amp;CHAR(10)&amp;'[3]II_Program-level standards'!CK15)</f>
        <v xml:space="preserve">Standard #85:
</v>
      </c>
      <c r="CL12" s="169" t="str">
        <f>"Standard #86:"&amp;CHAR(10)&amp;CHAR(10)&amp;IF('[3]II_Program-level standards'!CL7="","",'[3]II_Program-level standards'!CL7&amp;"; "&amp;CHAR(10)&amp;'[3]II_Program-level standards'!CL9&amp;"; "&amp;CHAR(10)&amp;'[3]II_Program-level standards'!CL14&amp;"; "&amp;CHAR(10)&amp;'[3]II_Program-level standards'!CL15)</f>
        <v xml:space="preserve">Standard #86:
</v>
      </c>
      <c r="CM12" s="169" t="str">
        <f>"Standard #87:"&amp;CHAR(10)&amp;CHAR(10)&amp;IF('[3]II_Program-level standards'!CM7="","",'[3]II_Program-level standards'!CM7&amp;"; "&amp;CHAR(10)&amp;'[3]II_Program-level standards'!CM9&amp;"; "&amp;CHAR(10)&amp;'[3]II_Program-level standards'!CM14&amp;"; "&amp;CHAR(10)&amp;'[3]II_Program-level standards'!CM15)</f>
        <v xml:space="preserve">Standard #87:
</v>
      </c>
      <c r="CN12" s="169" t="str">
        <f>"Standard #88:"&amp;CHAR(10)&amp;CHAR(10)&amp;IF('[3]II_Program-level standards'!CN7="","",'[3]II_Program-level standards'!CN7&amp;"; "&amp;CHAR(10)&amp;'[3]II_Program-level standards'!CN9&amp;"; "&amp;CHAR(10)&amp;'[3]II_Program-level standards'!CN14&amp;"; "&amp;CHAR(10)&amp;'[3]II_Program-level standards'!CN15)</f>
        <v xml:space="preserve">Standard #88:
</v>
      </c>
      <c r="CO12" s="169" t="str">
        <f>"Standard #89:"&amp;CHAR(10)&amp;CHAR(10)&amp;IF('[3]II_Program-level standards'!CO7="","",'[3]II_Program-level standards'!CO7&amp;"; "&amp;CHAR(10)&amp;'[3]II_Program-level standards'!CO9&amp;"; "&amp;CHAR(10)&amp;'[3]II_Program-level standards'!CO14&amp;"; "&amp;CHAR(10)&amp;'[3]II_Program-level standards'!CO15)</f>
        <v xml:space="preserve">Standard #89:
</v>
      </c>
      <c r="CP12" s="169" t="str">
        <f>"Standard #90:"&amp;CHAR(10)&amp;CHAR(10)&amp;IF('[3]II_Program-level standards'!CP7="","",'[3]II_Program-level standards'!CP7&amp;"; "&amp;CHAR(10)&amp;'[3]II_Program-level standards'!CP9&amp;"; "&amp;CHAR(10)&amp;'[3]II_Program-level standards'!CP14&amp;"; "&amp;CHAR(10)&amp;'[3]II_Program-level standards'!CP15)</f>
        <v xml:space="preserve">Standard #90:
</v>
      </c>
      <c r="CQ12" s="169" t="str">
        <f>"Standard #91:"&amp;CHAR(10)&amp;CHAR(10)&amp;IF('[3]II_Program-level standards'!CQ7="","",'[3]II_Program-level standards'!CQ7&amp;"; "&amp;CHAR(10)&amp;'[3]II_Program-level standards'!CQ9&amp;"; "&amp;CHAR(10)&amp;'[3]II_Program-level standards'!CQ14&amp;"; "&amp;CHAR(10)&amp;'[3]II_Program-level standards'!CQ15)</f>
        <v xml:space="preserve">Standard #91:
</v>
      </c>
      <c r="CR12" s="169" t="str">
        <f>"Standard #92:"&amp;CHAR(10)&amp;CHAR(10)&amp;IF('[3]II_Program-level standards'!CR7="","",'[3]II_Program-level standards'!CR7&amp;"; "&amp;CHAR(10)&amp;'[3]II_Program-level standards'!CR9&amp;"; "&amp;CHAR(10)&amp;'[3]II_Program-level standards'!CR14&amp;"; "&amp;CHAR(10)&amp;'[3]II_Program-level standards'!CR15)</f>
        <v xml:space="preserve">Standard #92:
</v>
      </c>
      <c r="CS12" s="169" t="str">
        <f>"Standard #93:"&amp;CHAR(10)&amp;CHAR(10)&amp;IF('[3]II_Program-level standards'!CS7="","",'[3]II_Program-level standards'!CS7&amp;"; "&amp;CHAR(10)&amp;'[3]II_Program-level standards'!CS9&amp;"; "&amp;CHAR(10)&amp;'[3]II_Program-level standards'!CS14&amp;"; "&amp;CHAR(10)&amp;'[3]II_Program-level standards'!CS15)</f>
        <v xml:space="preserve">Standard #93:
</v>
      </c>
      <c r="CT12" s="169" t="str">
        <f>"Standard #94:"&amp;CHAR(10)&amp;CHAR(10)&amp;IF('[3]II_Program-level standards'!CT7="","",'[3]II_Program-level standards'!CT7&amp;"; "&amp;CHAR(10)&amp;'[3]II_Program-level standards'!CT9&amp;"; "&amp;CHAR(10)&amp;'[3]II_Program-level standards'!CT14&amp;"; "&amp;CHAR(10)&amp;'[3]II_Program-level standards'!CT15)</f>
        <v xml:space="preserve">Standard #94:
</v>
      </c>
      <c r="CU12" s="169" t="str">
        <f>"Standard #95:"&amp;CHAR(10)&amp;CHAR(10)&amp;IF('[3]II_Program-level standards'!CU7="","",'[3]II_Program-level standards'!CU7&amp;"; "&amp;CHAR(10)&amp;'[3]II_Program-level standards'!CU9&amp;"; "&amp;CHAR(10)&amp;'[3]II_Program-level standards'!CU14&amp;"; "&amp;CHAR(10)&amp;'[3]II_Program-level standards'!CU15)</f>
        <v xml:space="preserve">Standard #95:
</v>
      </c>
      <c r="CV12" s="169" t="str">
        <f>"Standard #96:"&amp;CHAR(10)&amp;CHAR(10)&amp;IF('[3]II_Program-level standards'!CV7="","",'[3]II_Program-level standards'!CV7&amp;"; "&amp;CHAR(10)&amp;'[3]II_Program-level standards'!CV9&amp;"; "&amp;CHAR(10)&amp;'[3]II_Program-level standards'!CV14&amp;"; "&amp;CHAR(10)&amp;'[3]II_Program-level standards'!CV15)</f>
        <v xml:space="preserve">Standard #96:
</v>
      </c>
      <c r="CW12" s="169" t="str">
        <f>"Standard #97:"&amp;CHAR(10)&amp;CHAR(10)&amp;IF('[3]II_Program-level standards'!CW7="","",'[3]II_Program-level standards'!CW7&amp;"; "&amp;CHAR(10)&amp;'[3]II_Program-level standards'!CW9&amp;"; "&amp;CHAR(10)&amp;'[3]II_Program-level standards'!CW14&amp;"; "&amp;CHAR(10)&amp;'[3]II_Program-level standards'!CW15)</f>
        <v xml:space="preserve">Standard #97:
</v>
      </c>
      <c r="CX12" s="169" t="str">
        <f>"Standard #98:"&amp;CHAR(10)&amp;CHAR(10)&amp;IF('[3]II_Program-level standards'!CX7="","",'[3]II_Program-level standards'!CX7&amp;"; "&amp;CHAR(10)&amp;'[3]II_Program-level standards'!CX9&amp;"; "&amp;CHAR(10)&amp;'[3]II_Program-level standards'!CX14&amp;"; "&amp;CHAR(10)&amp;'[3]II_Program-level standards'!CX15)</f>
        <v xml:space="preserve">Standard #98:
</v>
      </c>
      <c r="CY12" s="169" t="str">
        <f>"Standard #99:"&amp;CHAR(10)&amp;CHAR(10)&amp;IF('[3]II_Program-level standards'!CY7="","",'[3]II_Program-level standards'!CY7&amp;"; "&amp;CHAR(10)&amp;'[3]II_Program-level standards'!CY9&amp;"; "&amp;CHAR(10)&amp;'[3]II_Program-level standards'!CY14&amp;"; "&amp;CHAR(10)&amp;'[3]II_Program-level standards'!CY15)</f>
        <v xml:space="preserve">Standard #99:
</v>
      </c>
      <c r="CZ12" s="169" t="str">
        <f>"Standard #100:"&amp;CHAR(10)&amp;CHAR(10)&amp;IF('[3]II_Program-level standards'!CZ7="","",'[3]II_Program-level standards'!CZ7&amp;"; "&amp;CHAR(10)&amp;'[3]II_Program-level standards'!CZ9&amp;"; "&amp;CHAR(10)&amp;'[3]II_Program-level standards'!CZ14&amp;"; "&amp;CHAR(10)&amp;'[3]II_Program-level standards'!CZ15)</f>
        <v xml:space="preserve">Standard #100:
</v>
      </c>
    </row>
    <row r="13" spans="1:104" ht="28.5" x14ac:dyDescent="0.2">
      <c r="A13" s="44" t="s">
        <v>324</v>
      </c>
      <c r="B13" s="55" t="s">
        <v>325</v>
      </c>
      <c r="C13" s="46" t="s">
        <v>326</v>
      </c>
      <c r="D13" s="53" t="s">
        <v>37</v>
      </c>
      <c r="E13" s="180"/>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238"/>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x14ac:dyDescent="0.2">
      <c r="A16" s="44" t="s">
        <v>328</v>
      </c>
      <c r="B16" s="55" t="s">
        <v>329</v>
      </c>
      <c r="C16" s="170" t="s">
        <v>330</v>
      </c>
      <c r="D16" s="53" t="s">
        <v>37</v>
      </c>
      <c r="E16" s="180"/>
      <c r="F16" s="125"/>
      <c r="G16" s="232"/>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42.75" x14ac:dyDescent="0.2">
      <c r="A17" s="44" t="s">
        <v>331</v>
      </c>
      <c r="B17" s="55" t="s">
        <v>332</v>
      </c>
      <c r="C17" s="65" t="s">
        <v>333</v>
      </c>
      <c r="D17" s="53" t="s">
        <v>11</v>
      </c>
      <c r="E17" s="180"/>
      <c r="F17" s="125"/>
      <c r="G17" s="232"/>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8.5" x14ac:dyDescent="0.2">
      <c r="A18" s="44" t="s">
        <v>334</v>
      </c>
      <c r="B18" s="55" t="s">
        <v>335</v>
      </c>
      <c r="C18" s="46" t="s">
        <v>336</v>
      </c>
      <c r="D18" s="53" t="s">
        <v>11</v>
      </c>
      <c r="E18" s="180"/>
      <c r="F18" s="125"/>
      <c r="G18" s="232"/>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x14ac:dyDescent="0.2">
      <c r="A19" s="44" t="s">
        <v>337</v>
      </c>
      <c r="B19" s="55" t="s">
        <v>338</v>
      </c>
      <c r="C19" s="55" t="s">
        <v>339</v>
      </c>
      <c r="D19" s="53" t="s">
        <v>11</v>
      </c>
      <c r="E19" s="180"/>
      <c r="F19" s="125"/>
      <c r="G19" s="232"/>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239"/>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234"/>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107</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B10:D10">
    <cfRule type="expression" dxfId="32" priority="3">
      <formula>$D$6="Yes, the plan complies based on all analyses"</formula>
    </cfRule>
  </conditionalFormatting>
  <conditionalFormatting sqref="B26:CZ27">
    <cfRule type="expression" dxfId="31" priority="1">
      <formula>$D$6="Yes, the plan complies based on all analyses"</formula>
    </cfRule>
  </conditionalFormatting>
  <conditionalFormatting sqref="E10:CZ25 A10:A27 D11 B12:D24 A28:CZ74">
    <cfRule type="expression" dxfId="30" priority="2">
      <formula>$D$6="Yes, the plan complies based on all analyses"</formula>
    </cfRule>
  </conditionalFormatting>
  <dataValidations count="2">
    <dataValidation allowBlank="1" prompt="To enter free text, select cell and type - do not click into cell" sqref="E38:CZ43 E45:CZ50 E69:CZ74 E61:CZ66 E54:CZ59" xr:uid="{FD8A089B-6896-4A4D-B4C6-B1D6DD16F9BF}"/>
    <dataValidation allowBlank="1" sqref="E31:CZ36" xr:uid="{81BE3DF7-2A2C-4213-8614-660A56D09BF5}"/>
  </dataValidations>
  <hyperlinks>
    <hyperlink ref="B15" location="SectionE_AnalysisMethods" display="Return to the Analysis Methods section in the &quot;State and program information&quot; tab to change whether a method is used." xr:uid="{8F13DEEC-E7C2-4129-8788-6F3247BB286F}"/>
    <hyperlink ref="A9" location="'III_Plan comp 438.206 All plans'!A1" display="Click to go to section B: Assurance of plan compliance for 42 C.F.R. § 438.206" xr:uid="{5AED294E-A87E-47D0-B5FF-15F1FC960325}"/>
    <hyperlink ref="A27" location="SectionE_AnalysisMethods" display="Click to return to the Analysis Methods section in the &quot;State and Program Information&quot; tab to change whether a method is used." xr:uid="{E7BC6DA2-D9AF-44DA-A83E-9A1704B0A0B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62DCC-248B-4534-A102-66EF0427FC7C}">
  <dimension ref="A1:DA109"/>
  <sheetViews>
    <sheetView zoomScale="80" zoomScaleNormal="80" workbookViewId="0"/>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05" width="0" style="109" hidden="1" customWidth="1"/>
    <col min="106" max="16384" width="7.21875" style="109" hidden="1"/>
  </cols>
  <sheetData>
    <row r="1" spans="1:104" ht="15" x14ac:dyDescent="0.2">
      <c r="A1" s="28"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30" x14ac:dyDescent="0.25">
      <c r="A5" s="66" t="s">
        <v>4</v>
      </c>
      <c r="B5" s="67" t="s">
        <v>5</v>
      </c>
      <c r="C5" s="67" t="s">
        <v>6</v>
      </c>
      <c r="D5" s="218" t="s">
        <v>496</v>
      </c>
      <c r="E5" s="164" t="s">
        <v>533</v>
      </c>
    </row>
    <row r="6" spans="1:104" ht="57" x14ac:dyDescent="0.25">
      <c r="A6" s="44" t="s">
        <v>316</v>
      </c>
      <c r="B6" s="165" t="s">
        <v>317</v>
      </c>
      <c r="C6" s="46" t="s">
        <v>318</v>
      </c>
      <c r="D6" s="8" t="s">
        <v>420</v>
      </c>
      <c r="E6" s="251">
        <v>19</v>
      </c>
    </row>
    <row r="7" spans="1:104" ht="15" customHeight="1" x14ac:dyDescent="0.2">
      <c r="A7" s="176"/>
      <c r="B7" s="176"/>
      <c r="C7" s="176"/>
      <c r="D7" s="176"/>
    </row>
    <row r="8" spans="1:104" ht="15" customHeight="1" x14ac:dyDescent="0.2">
      <c r="A8" s="166" t="s">
        <v>320</v>
      </c>
      <c r="B8" s="176"/>
      <c r="C8" s="250"/>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c r="E11" s="35"/>
    </row>
    <row r="12" spans="1:104" ht="105" x14ac:dyDescent="0.2">
      <c r="A12" s="58" t="s">
        <v>4</v>
      </c>
      <c r="B12" s="42" t="s">
        <v>5</v>
      </c>
      <c r="C12" s="42" t="s">
        <v>6</v>
      </c>
      <c r="D12" s="168" t="s">
        <v>7</v>
      </c>
      <c r="E12" s="267" t="str">
        <f>"Standard #1:"&amp;CHAR(10)&amp;CHAR(10)&amp;IF('[3]II_Program-level standards'!E7="","",'[3]II_Program-level standards'!E7&amp;"; "&amp;CHAR(10)&amp;'[3]II_Program-level standards'!E9&amp;"; "&amp;CHAR(10)&amp;'[3]II_Program-level standards'!E14&amp;"; "&amp;CHAR(10)&amp;'[3]II_Program-level standards'!E15)</f>
        <v>Standard #1:
Specialist; 
Provider to enrollee ratios; 
Adult and Pediatric; 
Statewide</v>
      </c>
      <c r="F12" s="169" t="str">
        <f>"Standard #2:"&amp;CHAR(10)&amp;CHAR(10)&amp;IF('[3]II_Program-level standards'!F7="","",'[3]II_Program-level standards'!F7&amp;"; "&amp;CHAR(10)&amp;'[3]II_Program-level standards'!F9&amp;"; "&amp;CHAR(10)&amp;'[3]II_Program-level standards'!F14&amp;"; "&amp;CHAR(10)&amp;'[3]II_Program-level standards'!F15)</f>
        <v>Standard #2:
Primary care; 
Provider to enrollee ratios; 
Adult and Pediatric; 
Statewide</v>
      </c>
      <c r="G12" s="169" t="str">
        <f>"Standard #3:"&amp;CHAR(10)&amp;CHAR(10)&amp;IF('[3]II_Program-level standards'!G7="","",'[3]II_Program-level standards'!G7&amp;"; "&amp;CHAR(10)&amp;'[3]II_Program-level standards'!G9&amp;"; "&amp;CHAR(10)&amp;'[3]II_Program-level standards'!G14&amp;"; "&amp;CHAR(10)&amp;'[3]II_Program-level standards'!G15)</f>
        <v>Standard #3:
Mental health; 
Provider to enrollee ratios; 
Adult and Pediatric; 
Statewide</v>
      </c>
      <c r="H12" s="169" t="str">
        <f>"Standard #4:"&amp;CHAR(10)&amp;CHAR(10)&amp;IF('[3]II_Program-level standards'!H7="","",'[3]II_Program-level standards'!H7&amp;"; "&amp;CHAR(10)&amp;'[3]II_Program-level standards'!H9&amp;"; "&amp;CHAR(10)&amp;'[3]II_Program-level standards'!H14&amp;"; "&amp;CHAR(10)&amp;'[3]II_Program-level standards'!H15)</f>
        <v>Standard #4:
Primary care; 
Maximum time or distance (e.g. 1 provider within 30 min or 30 miles); 
Adult and Pediatric; 
Statewide</v>
      </c>
      <c r="I12" s="169" t="str">
        <f>"Standard #5:"&amp;CHAR(10)&amp;CHAR(10)&amp;IF('[3]II_Program-level standards'!I7="","",'[3]II_Program-level standards'!I7&amp;"; "&amp;CHAR(10)&amp;'[3]II_Program-level standards'!I9&amp;"; "&amp;CHAR(10)&amp;'[3]II_Program-level standards'!I14&amp;"; "&amp;CHAR(10)&amp;'[3]II_Program-level standards'!I15)</f>
        <v>Standard #5:
Specialist; 
Maximum time or distance (e.g. 1 provider within 30 min or 30 miles); 
Adult and Pediatric; 
Rural</v>
      </c>
      <c r="J12" s="169" t="str">
        <f>"Standard #6:"&amp;CHAR(10)&amp;CHAR(10)&amp;IF('[3]II_Program-level standards'!J7="","",'[3]II_Program-level standards'!J7&amp;"; "&amp;CHAR(10)&amp;'[3]II_Program-level standards'!J9&amp;"; "&amp;CHAR(10)&amp;'[3]II_Program-level standards'!J14&amp;"; "&amp;CHAR(10)&amp;'[3]II_Program-level standards'!J15)</f>
        <v>Standard #6:
Specialist; 
Maximum time or distance (e.g. 1 provider within 30 min or 30 miles); 
Adult and Pediatric; 
Small counties</v>
      </c>
      <c r="K12" s="169" t="str">
        <f>"Standard #7:"&amp;CHAR(10)&amp;CHAR(10)&amp;IF('[3]II_Program-level standards'!K7="","",'[3]II_Program-level standards'!K7&amp;"; "&amp;CHAR(10)&amp;'[3]II_Program-level standards'!K9&amp;"; "&amp;CHAR(10)&amp;'[3]II_Program-level standards'!K14&amp;"; "&amp;CHAR(10)&amp;'[3]II_Program-level standards'!K15)</f>
        <v>Standard #7:
Specialist; 
Maximum time or distance (e.g. 1 provider within 30 min or 30 miles); 
Adult and Pediatric; 
Medium counties</v>
      </c>
      <c r="L12" s="169" t="str">
        <f>"Standard #8:"&amp;CHAR(10)&amp;CHAR(10)&amp;IF('[3]II_Program-level standards'!L7="","",'[3]II_Program-level standards'!L7&amp;"; "&amp;CHAR(10)&amp;'[3]II_Program-level standards'!L9&amp;"; "&amp;CHAR(10)&amp;'[3]II_Program-level standards'!L14&amp;"; "&amp;CHAR(10)&amp;'[3]II_Program-level standards'!L15)</f>
        <v>Standard #8:
Specialist; 
Maximum time or distance (e.g. 1 provider within 30 min or 30 miles); 
Adult and Pediatric; 
Dense counties</v>
      </c>
      <c r="M12" s="169" t="str">
        <f>"Standard #9:"&amp;CHAR(10)&amp;CHAR(10)&amp;IF('[3]II_Program-level standards'!M7="","",'[3]II_Program-level standards'!M7&amp;"; "&amp;CHAR(10)&amp;'[3]II_Program-level standards'!M9&amp;"; "&amp;CHAR(10)&amp;'[3]II_Program-level standards'!M14&amp;"; "&amp;CHAR(10)&amp;'[3]II_Program-level standards'!M15)</f>
        <v>Standard #9:
OB/GYN; 
Maximum time or distance (e.g. 1 provider within 30 min or 30 miles); 
Adult and Pediatric; 
Statewide</v>
      </c>
      <c r="N12" s="169" t="str">
        <f>"Standard #10:"&amp;CHAR(10)&amp;CHAR(10)&amp;IF('[3]II_Program-level standards'!N7="","",'[3]II_Program-level standards'!N7&amp;"; "&amp;CHAR(10)&amp;'[3]II_Program-level standards'!N9&amp;"; "&amp;CHAR(10)&amp;'[3]II_Program-level standards'!N14&amp;"; "&amp;CHAR(10)&amp;'[3]II_Program-level standards'!N15)</f>
        <v>Standard #10:
OB/GYN; 
Maximum time or distance (e.g. 1 provider within 30 min or 30 miles); 
Adult and Pediatric; 
Rural</v>
      </c>
      <c r="O12" s="169" t="str">
        <f>"Standard #11:"&amp;CHAR(10)&amp;CHAR(10)&amp;IF('[3]II_Program-level standards'!O7="","",'[3]II_Program-level standards'!O7&amp;"; "&amp;CHAR(10)&amp;'[3]II_Program-level standards'!O9&amp;"; "&amp;CHAR(10)&amp;'[3]II_Program-level standards'!O14&amp;"; "&amp;CHAR(10)&amp;'[3]II_Program-level standards'!O15)</f>
        <v>Standard #11:
OB/GYN; 
Maximum time or distance (e.g. 1 provider within 30 min or 30 miles); 
Adult and Pediatric; 
Small counties</v>
      </c>
      <c r="P12" s="169" t="str">
        <f>"Standard #12:"&amp;CHAR(10)&amp;CHAR(10)&amp;IF('[3]II_Program-level standards'!P7="","",'[3]II_Program-level standards'!P7&amp;"; "&amp;CHAR(10)&amp;'[3]II_Program-level standards'!P9&amp;"; "&amp;CHAR(10)&amp;'[3]II_Program-level standards'!P14&amp;"; "&amp;CHAR(10)&amp;'[3]II_Program-level standards'!P15)</f>
        <v>Standard #12:
OB/GYN; 
Maximum time or distance (e.g. 1 provider within 30 min or 30 miles); 
Adult and Pediatric; 
Medium counties</v>
      </c>
      <c r="Q12" s="169" t="str">
        <f>"Standard #13:"&amp;CHAR(10)&amp;CHAR(10)&amp;IF('[3]II_Program-level standards'!Q7="","",'[3]II_Program-level standards'!Q7&amp;"; "&amp;CHAR(10)&amp;'[3]II_Program-level standards'!Q9&amp;"; "&amp;CHAR(10)&amp;'[3]II_Program-level standards'!Q14&amp;"; "&amp;CHAR(10)&amp;'[3]II_Program-level standards'!Q15)</f>
        <v>Standard #13:
OB/GYN; 
Maximum time or distance (e.g. 1 provider within 30 min or 30 miles); 
Adult and Pediatric; 
Dense counties</v>
      </c>
      <c r="R12" s="169" t="str">
        <f>"Standard #14:"&amp;CHAR(10)&amp;CHAR(10)&amp;IF('[3]II_Program-level standards'!R7="","",'[3]II_Program-level standards'!R7&amp;"; "&amp;CHAR(10)&amp;'[3]II_Program-level standards'!R9&amp;"; "&amp;CHAR(10)&amp;'[3]II_Program-level standards'!R14&amp;"; "&amp;CHAR(10)&amp;'[3]II_Program-level standards'!R15)</f>
        <v>Standard #14:
Hospital; 
Maximum time or distance (e.g. 1 provider within 30 min or 30 miles); 
Adult and Pediatric; 
Statewide</v>
      </c>
      <c r="S12" s="169" t="str">
        <f>"Standard #15:"&amp;CHAR(10)&amp;CHAR(10)&amp;IF('[3]II_Program-level standards'!S7="","",'[3]II_Program-level standards'!S7&amp;"; "&amp;CHAR(10)&amp;'[3]II_Program-level standards'!S9&amp;"; "&amp;CHAR(10)&amp;'[3]II_Program-level standards'!S14&amp;"; "&amp;CHAR(10)&amp;'[3]II_Program-level standards'!S15)</f>
        <v>Standard #15:
Mental health; 
Maximum time or distance (e.g. 1 provider within 30 min or 30 miles); 
Adult and Pediatric; 
Rural</v>
      </c>
      <c r="T12" s="169" t="str">
        <f>"Standard #16:"&amp;CHAR(10)&amp;CHAR(10)&amp;IF('[3]II_Program-level standards'!T7="","",'[3]II_Program-level standards'!T7&amp;"; "&amp;CHAR(10)&amp;'[3]II_Program-level standards'!T9&amp;"; "&amp;CHAR(10)&amp;'[3]II_Program-level standards'!T14&amp;"; "&amp;CHAR(10)&amp;'[3]II_Program-level standards'!T15)</f>
        <v>Standard #16:
Mental health; 
Maximum time or distance (e.g. 1 provider within 30 min or 30 miles); 
Adult and Pediatric; 
Small counties</v>
      </c>
      <c r="U12" s="169" t="str">
        <f>"Standard #17:"&amp;CHAR(10)&amp;CHAR(10)&amp;IF('[3]II_Program-level standards'!U7="","",'[3]II_Program-level standards'!U7&amp;"; "&amp;CHAR(10)&amp;'[3]II_Program-level standards'!U9&amp;"; "&amp;CHAR(10)&amp;'[3]II_Program-level standards'!U14&amp;"; "&amp;CHAR(10)&amp;'[3]II_Program-level standards'!U15)</f>
        <v>Standard #17:
Mental health; 
Maximum time or distance (e.g. 1 provider within 30 min or 30 miles); 
Adult and Pediatric; 
Medium counties</v>
      </c>
      <c r="V12" s="169" t="str">
        <f>"Standard #18:"&amp;CHAR(10)&amp;CHAR(10)&amp;IF('[3]II_Program-level standards'!V7="","",'[3]II_Program-level standards'!V7&amp;"; "&amp;CHAR(10)&amp;'[3]II_Program-level standards'!V9&amp;"; "&amp;CHAR(10)&amp;'[3]II_Program-level standards'!V14&amp;"; "&amp;CHAR(10)&amp;'[3]II_Program-level standards'!V15)</f>
        <v>Standard #18:
Mental health; 
Maximum time or distance (e.g. 1 provider within 30 min or 30 miles); 
Adult and Pediatric; 
Dense counties</v>
      </c>
      <c r="W12" s="169" t="str">
        <f>"Standard #19:"&amp;CHAR(10)&amp;CHAR(10)&amp;IF('[3]II_Program-level standards'!W7="","",'[3]II_Program-level standards'!W7&amp;"; "&amp;CHAR(10)&amp;'[3]II_Program-level standards'!W9&amp;"; "&amp;CHAR(10)&amp;'[3]II_Program-level standards'!W14&amp;"; "&amp;CHAR(10)&amp;'[3]II_Program-level standards'!W15)</f>
        <v>Standard #19:
Specialist; 
Minimum Mandatory Provider Type; 
Adult and pediatric; 
Statewide</v>
      </c>
      <c r="X12" s="169" t="str">
        <f>"Standard #20:"&amp;CHAR(10)&amp;CHAR(10)&amp;IF('[3]II_Program-level standards'!X7="","",'[3]II_Program-level standards'!X7&amp;"; "&amp;CHAR(10)&amp;'[3]II_Program-level standards'!X9&amp;"; "&amp;CHAR(10)&amp;'[3]II_Program-level standards'!X14&amp;"; "&amp;CHAR(10)&amp;'[3]II_Program-level standards'!X15)</f>
        <v>Standard #20:
Specialist; 
Minimum Mandatory Provider Type; 
Adult and pediatric; 
Statewide</v>
      </c>
      <c r="Y12" s="169" t="str">
        <f>"Standard #21:"&amp;CHAR(10)&amp;CHAR(10)&amp;IF('[3]II_Program-level standards'!Y7="","",'[3]II_Program-level standards'!Y7&amp;"; "&amp;CHAR(10)&amp;'[3]II_Program-level standards'!Y9&amp;"; "&amp;CHAR(10)&amp;'[3]II_Program-level standards'!Y14&amp;"; "&amp;CHAR(10)&amp;'[3]II_Program-level standards'!Y15)</f>
        <v>Standard #21:
Primary care; 
Appointment wait time; 
Adult and Pediatric; 
Statewide</v>
      </c>
      <c r="Z12" s="169" t="str">
        <f>"Standard #22:"&amp;CHAR(10)&amp;CHAR(10)&amp;IF('[3]II_Program-level standards'!Z7="","",'[3]II_Program-level standards'!Z7&amp;"; "&amp;CHAR(10)&amp;'[3]II_Program-level standards'!Z9&amp;"; "&amp;CHAR(10)&amp;'[3]II_Program-level standards'!Z14&amp;"; "&amp;CHAR(10)&amp;'[3]II_Program-level standards'!Z15)</f>
        <v>Standard #22:
Specialist; 
Appointment wait time; 
All applicable populations; 
Statewide</v>
      </c>
      <c r="AA12" s="169" t="str">
        <f>"Standard #23:"&amp;CHAR(10)&amp;CHAR(10)&amp;IF('[3]II_Program-level standards'!AA7="","",'[3]II_Program-level standards'!AA7&amp;"; "&amp;CHAR(10)&amp;'[3]II_Program-level standards'!AA9&amp;"; "&amp;CHAR(10)&amp;'[3]II_Program-level standards'!AA14&amp;"; "&amp;CHAR(10)&amp;'[3]II_Program-level standards'!AA15)</f>
        <v>Standard #23:
OB/GYN; 
Appointment wait time; 
All applicable populations; 
Statewide</v>
      </c>
      <c r="AB12" s="169" t="str">
        <f>"Standard #24:"&amp;CHAR(10)&amp;CHAR(10)&amp;IF('[3]II_Program-level standards'!AB7="","",'[3]II_Program-level standards'!AB7&amp;"; "&amp;CHAR(10)&amp;'[3]II_Program-level standards'!AB9&amp;"; "&amp;CHAR(10)&amp;'[3]II_Program-level standards'!AB14&amp;"; "&amp;CHAR(10)&amp;'[3]II_Program-level standards'!AB15)</f>
        <v>Standard #24:
OB/GYN; 
Appointment wait time; 
All applicable populations; 
Statewide</v>
      </c>
      <c r="AC12" s="169" t="str">
        <f>"Standard #25:"&amp;CHAR(10)&amp;CHAR(10)&amp;IF('[3]II_Program-level standards'!AC7="","",'[3]II_Program-level standards'!AC7&amp;"; "&amp;CHAR(10)&amp;'[3]II_Program-level standards'!AC9&amp;"; "&amp;CHAR(10)&amp;'[3]II_Program-level standards'!AC14&amp;"; "&amp;CHAR(10)&amp;'[3]II_Program-level standards'!AC15)</f>
        <v>Standard #25:
Mental health; 
Appointment wait time; 
Adult and pediatric; 
Statewide</v>
      </c>
      <c r="AD12" s="169" t="str">
        <f>"Standard #26:"&amp;CHAR(10)&amp;CHAR(10)&amp;IF('[3]II_Program-level standards'!AD7="","",'[3]II_Program-level standards'!AD7&amp;"; "&amp;CHAR(10)&amp;'[3]II_Program-level standards'!AD9&amp;"; "&amp;CHAR(10)&amp;'[3]II_Program-level standards'!AD14&amp;"; "&amp;CHAR(10)&amp;'[3]II_Program-level standards'!AD15)</f>
        <v xml:space="preserve">Standard #26:
</v>
      </c>
      <c r="AE12" s="169" t="str">
        <f>"Standard #27:"&amp;CHAR(10)&amp;CHAR(10)&amp;IF('[3]II_Program-level standards'!AE7="","",'[3]II_Program-level standards'!AE7&amp;"; "&amp;CHAR(10)&amp;'[3]II_Program-level standards'!AE9&amp;"; "&amp;CHAR(10)&amp;'[3]II_Program-level standards'!AE14&amp;"; "&amp;CHAR(10)&amp;'[3]II_Program-level standards'!AE15)</f>
        <v>Standard #27:
LTSS; 
Appointment wait time; 
Adult and pediatric; 
Rural</v>
      </c>
      <c r="AF12" s="169" t="str">
        <f>"Standard #28:"&amp;CHAR(10)&amp;CHAR(10)&amp;IF('[3]II_Program-level standards'!AF7="","",'[3]II_Program-level standards'!AF7&amp;"; "&amp;CHAR(10)&amp;'[3]II_Program-level standards'!AF9&amp;"; "&amp;CHAR(10)&amp;'[3]II_Program-level standards'!AF14&amp;"; "&amp;CHAR(10)&amp;'[3]II_Program-level standards'!AF15)</f>
        <v>Standard #28:
LTSS; 
Appointment wait time; 
Adult and pediatric; 
Small counties</v>
      </c>
      <c r="AG12" s="169" t="str">
        <f>"Standard #29:"&amp;CHAR(10)&amp;CHAR(10)&amp;IF('[3]II_Program-level standards'!AG7="","",'[3]II_Program-level standards'!AG7&amp;"; "&amp;CHAR(10)&amp;'[3]II_Program-level standards'!AG9&amp;"; "&amp;CHAR(10)&amp;'[3]II_Program-level standards'!AG14&amp;"; "&amp;CHAR(10)&amp;'[3]II_Program-level standards'!AG15)</f>
        <v>Standard #29:
LTSS; 
Appointment wait time; 
Adult and pediatric; 
Medium counties</v>
      </c>
      <c r="AH12" s="169" t="str">
        <f>"Standard #30:"&amp;CHAR(10)&amp;CHAR(10)&amp;IF('[3]II_Program-level standards'!AH7="","",'[3]II_Program-level standards'!AH7&amp;"; "&amp;CHAR(10)&amp;'[3]II_Program-level standards'!AH9&amp;"; "&amp;CHAR(10)&amp;'[3]II_Program-level standards'!AH14&amp;"; "&amp;CHAR(10)&amp;'[3]II_Program-level standards'!AH15)</f>
        <v>Standard #30:
LTSS; 
Appointment wait time; 
Adult and pediatric; 
Dense counties</v>
      </c>
      <c r="AI12" s="169" t="str">
        <f>"Standard #31:"&amp;CHAR(10)&amp;CHAR(10)&amp;IF('[3]II_Program-level standards'!AI7="","",'[3]II_Program-level standards'!AI7&amp;"; "&amp;CHAR(10)&amp;'[3]II_Program-level standards'!AI9&amp;"; "&amp;CHAR(10)&amp;'[3]II_Program-level standards'!AI14&amp;"; "&amp;CHAR(10)&amp;'[3]II_Program-level standards'!AI15)</f>
        <v>Standard #31:
LTSS; 
Appointment wait time; 
Adult and pediatric; 
Rural</v>
      </c>
      <c r="AJ12" s="169" t="str">
        <f>"Standard #32:"&amp;CHAR(10)&amp;CHAR(10)&amp;IF('[3]II_Program-level standards'!AJ7="","",'[3]II_Program-level standards'!AJ7&amp;"; "&amp;CHAR(10)&amp;'[3]II_Program-level standards'!AJ9&amp;"; "&amp;CHAR(10)&amp;'[3]II_Program-level standards'!AJ14&amp;"; "&amp;CHAR(10)&amp;'[3]II_Program-level standards'!AJ15)</f>
        <v>Standard #32:
LTSS; 
Appointment wait time; 
Adult and pediatric; 
Small counties</v>
      </c>
      <c r="AK12" s="169" t="str">
        <f>"Standard #33:"&amp;CHAR(10)&amp;CHAR(10)&amp;IF('[3]II_Program-level standards'!AK7="","",'[3]II_Program-level standards'!AK7&amp;"; "&amp;CHAR(10)&amp;'[3]II_Program-level standards'!AK9&amp;"; "&amp;CHAR(10)&amp;'[3]II_Program-level standards'!AK14&amp;"; "&amp;CHAR(10)&amp;'[3]II_Program-level standards'!AK15)</f>
        <v>Standard #33:
LTSS; 
Appointment wait time; 
Adult and pediatric; 
Medium counties</v>
      </c>
      <c r="AL12" s="169" t="str">
        <f>"Standard #34:"&amp;CHAR(10)&amp;CHAR(10)&amp;IF('[3]II_Program-level standards'!AL7="","",'[3]II_Program-level standards'!AL7&amp;"; "&amp;CHAR(10)&amp;'[3]II_Program-level standards'!AL9&amp;"; "&amp;CHAR(10)&amp;'[3]II_Program-level standards'!AL14&amp;"; "&amp;CHAR(10)&amp;'[3]II_Program-level standards'!AL15)</f>
        <v>Standard #34:
LTSS; 
Appointment wait time; 
Adult and pediatric; 
Dense counties</v>
      </c>
      <c r="AM12" s="169" t="str">
        <f>"Standard #35:"&amp;CHAR(10)&amp;CHAR(10)&amp;IF('[3]II_Program-level standards'!AM7="","",'[3]II_Program-level standards'!AM7&amp;"; "&amp;CHAR(10)&amp;'[3]II_Program-level standards'!AM9&amp;"; "&amp;CHAR(10)&amp;'[3]II_Program-level standards'!AM14&amp;"; "&amp;CHAR(10)&amp;'[3]II_Program-level standards'!AM15)</f>
        <v>Standard #35:
LTSS; 
Appointment wait time; 
Adult and pediatric; 
Statewide</v>
      </c>
      <c r="AN12" s="169" t="str">
        <f>"Standard #36:"&amp;CHAR(10)&amp;CHAR(10)&amp;IF('[3]II_Program-level standards'!AN7="","",'[3]II_Program-level standards'!AN7&amp;"; "&amp;CHAR(10)&amp;'[3]II_Program-level standards'!AN9&amp;"; "&amp;CHAR(10)&amp;'[3]II_Program-level standards'!AN14&amp;"; "&amp;CHAR(10)&amp;'[3]II_Program-level standards'!AN15)</f>
        <v>Standard #36:
Primary care; 
Appointment wait time; 
Adult and pediatric; 
Statewide</v>
      </c>
      <c r="AO12" s="169" t="str">
        <f>"Standard #37:"&amp;CHAR(10)&amp;CHAR(10)&amp;IF('[3]II_Program-level standards'!AO7="","",'[3]II_Program-level standards'!AO7&amp;"; "&amp;CHAR(10)&amp;'[3]II_Program-level standards'!AO9&amp;"; "&amp;CHAR(10)&amp;'[3]II_Program-level standards'!AO14&amp;"; "&amp;CHAR(10)&amp;'[3]II_Program-level standards'!AO15)</f>
        <v>Standard #37:
Specialist; 
Appointment wait time; 
Adult and pediatric; 
Statewide</v>
      </c>
      <c r="AP12" s="169" t="str">
        <f>"Standard #38:"&amp;CHAR(10)&amp;CHAR(10)&amp;IF('[3]II_Program-level standards'!AP7="","",'[3]II_Program-level standards'!AP7&amp;"; "&amp;CHAR(10)&amp;'[3]II_Program-level standards'!AP9&amp;"; "&amp;CHAR(10)&amp;'[3]II_Program-level standards'!AP14&amp;"; "&amp;CHAR(10)&amp;'[3]II_Program-level standards'!AP15)</f>
        <v>Standard #38:
Primary care; 
Appointment wait time; 
Adult and pediatric; 
Statewide</v>
      </c>
      <c r="AQ12" s="169" t="str">
        <f>"Standard #39:"&amp;CHAR(10)&amp;CHAR(10)&amp;IF('[3]II_Program-level standards'!AQ7="","",'[3]II_Program-level standards'!AQ7&amp;"; "&amp;CHAR(10)&amp;'[3]II_Program-level standards'!AQ9&amp;"; "&amp;CHAR(10)&amp;'[3]II_Program-level standards'!AQ14&amp;"; "&amp;CHAR(10)&amp;'[3]II_Program-level standards'!AQ15)</f>
        <v>Standard #39:
Specialist; 
Appointment wait time; 
Adult and pediatric; 
Statewide</v>
      </c>
      <c r="AR12" s="169" t="str">
        <f>"Standard #40:"&amp;CHAR(10)&amp;CHAR(10)&amp;IF('[3]II_Program-level standards'!AR7="","",'[3]II_Program-level standards'!AR7&amp;"; "&amp;CHAR(10)&amp;'[3]II_Program-level standards'!AR9&amp;"; "&amp;CHAR(10)&amp;'[3]II_Program-level standards'!AR14&amp;"; "&amp;CHAR(10)&amp;'[3]II_Program-level standards'!AR15)</f>
        <v>Standard #40:
Mental health; 
Appointment wait time; 
Adult and pediatric; 
Statewide</v>
      </c>
      <c r="AS12" s="169" t="str">
        <f>"Standard #41:"&amp;CHAR(10)&amp;CHAR(10)&amp;IF('[3]II_Program-level standards'!AS7="","",'[3]II_Program-level standards'!AS7&amp;"; "&amp;CHAR(10)&amp;'[3]II_Program-level standards'!AS9&amp;"; "&amp;CHAR(10)&amp;'[3]II_Program-level standards'!AS14&amp;"; "&amp;CHAR(10)&amp;'[3]II_Program-level standards'!AS15)</f>
        <v>Standard #41:
Mental health; 
Appointment wait time; 
Adult and pediatric; 
Statewide</v>
      </c>
      <c r="AT12" s="169" t="str">
        <f>"Standard #42:"&amp;CHAR(10)&amp;CHAR(10)&amp;IF('[3]II_Program-level standards'!AT7="","",'[3]II_Program-level standards'!AT7&amp;"; "&amp;CHAR(10)&amp;'[3]II_Program-level standards'!AT9&amp;"; "&amp;CHAR(10)&amp;'[3]II_Program-level standards'!AT14&amp;"; "&amp;CHAR(10)&amp;'[3]II_Program-level standards'!AT15)</f>
        <v xml:space="preserve">Standard #42:
</v>
      </c>
      <c r="AU12" s="169" t="str">
        <f>"Standard #43:"&amp;CHAR(10)&amp;CHAR(10)&amp;IF('[3]II_Program-level standards'!AU7="","",'[3]II_Program-level standards'!AU7&amp;"; "&amp;CHAR(10)&amp;'[3]II_Program-level standards'!AU9&amp;"; "&amp;CHAR(10)&amp;'[3]II_Program-level standards'!AU14&amp;"; "&amp;CHAR(10)&amp;'[3]II_Program-level standards'!AU15)</f>
        <v xml:space="preserve">Standard #43:
</v>
      </c>
      <c r="AV12" s="169" t="str">
        <f>"Standard #44:"&amp;CHAR(10)&amp;CHAR(10)&amp;IF('[3]II_Program-level standards'!AV7="","",'[3]II_Program-level standards'!AV7&amp;"; "&amp;CHAR(10)&amp;'[3]II_Program-level standards'!AV9&amp;"; "&amp;CHAR(10)&amp;'[3]II_Program-level standards'!AV14&amp;"; "&amp;CHAR(10)&amp;'[3]II_Program-level standards'!AV15)</f>
        <v xml:space="preserve">Standard #44:
</v>
      </c>
      <c r="AW12" s="169" t="str">
        <f>"Standard #45:"&amp;CHAR(10)&amp;CHAR(10)&amp;IF('[3]II_Program-level standards'!AW7="","",'[3]II_Program-level standards'!AW7&amp;"; "&amp;CHAR(10)&amp;'[3]II_Program-level standards'!AW9&amp;"; "&amp;CHAR(10)&amp;'[3]II_Program-level standards'!AW14&amp;"; "&amp;CHAR(10)&amp;'[3]II_Program-level standards'!AW15)</f>
        <v xml:space="preserve">Standard #45:
</v>
      </c>
      <c r="AX12" s="169" t="str">
        <f>"Standard #46:"&amp;CHAR(10)&amp;CHAR(10)&amp;IF('[3]II_Program-level standards'!AX7="","",'[3]II_Program-level standards'!AX7&amp;"; "&amp;CHAR(10)&amp;'[3]II_Program-level standards'!AX9&amp;"; "&amp;CHAR(10)&amp;'[3]II_Program-level standards'!AX14&amp;"; "&amp;CHAR(10)&amp;'[3]II_Program-level standards'!AX15)</f>
        <v xml:space="preserve">Standard #46:
</v>
      </c>
      <c r="AY12" s="169" t="str">
        <f>"Standard #47:"&amp;CHAR(10)&amp;CHAR(10)&amp;IF('[3]II_Program-level standards'!AY7="","",'[3]II_Program-level standards'!AY7&amp;"; "&amp;CHAR(10)&amp;'[3]II_Program-level standards'!AY9&amp;"; "&amp;CHAR(10)&amp;'[3]II_Program-level standards'!AY14&amp;"; "&amp;CHAR(10)&amp;'[3]II_Program-level standards'!AY15)</f>
        <v xml:space="preserve">Standard #47:
</v>
      </c>
      <c r="AZ12" s="169" t="str">
        <f>"Standard #48:"&amp;CHAR(10)&amp;CHAR(10)&amp;IF('[3]II_Program-level standards'!AZ7="","",'[3]II_Program-level standards'!AZ7&amp;"; "&amp;CHAR(10)&amp;'[3]II_Program-level standards'!AZ9&amp;"; "&amp;CHAR(10)&amp;'[3]II_Program-level standards'!AZ14&amp;"; "&amp;CHAR(10)&amp;'[3]II_Program-level standards'!AZ15)</f>
        <v xml:space="preserve">Standard #48:
</v>
      </c>
      <c r="BA12" s="169" t="str">
        <f>"Standard #49:"&amp;CHAR(10)&amp;CHAR(10)&amp;IF('[3]II_Program-level standards'!BA7="","",'[3]II_Program-level standards'!BA7&amp;"; "&amp;CHAR(10)&amp;'[3]II_Program-level standards'!BA9&amp;"; "&amp;CHAR(10)&amp;'[3]II_Program-level standards'!BA14&amp;"; "&amp;CHAR(10)&amp;'[3]II_Program-level standards'!BA15)</f>
        <v xml:space="preserve">Standard #49:
</v>
      </c>
      <c r="BB12" s="169" t="str">
        <f>"Standard #50:"&amp;CHAR(10)&amp;CHAR(10)&amp;IF('[3]II_Program-level standards'!BB7="","",'[3]II_Program-level standards'!BB7&amp;"; "&amp;CHAR(10)&amp;'[3]II_Program-level standards'!BB9&amp;"; "&amp;CHAR(10)&amp;'[3]II_Program-level standards'!BB14&amp;"; "&amp;CHAR(10)&amp;'[3]II_Program-level standards'!BB15)</f>
        <v xml:space="preserve">Standard #50:
</v>
      </c>
      <c r="BC12" s="169" t="str">
        <f>"Standard #51:"&amp;CHAR(10)&amp;CHAR(10)&amp;IF('[3]II_Program-level standards'!BC7="","",'[3]II_Program-level standards'!BC7&amp;"; "&amp;CHAR(10)&amp;'[3]II_Program-level standards'!BC9&amp;"; "&amp;CHAR(10)&amp;'[3]II_Program-level standards'!BC14&amp;"; "&amp;CHAR(10)&amp;'[3]II_Program-level standards'!BC15)</f>
        <v xml:space="preserve">Standard #51:
</v>
      </c>
      <c r="BD12" s="169" t="str">
        <f>"Standard #52:"&amp;CHAR(10)&amp;CHAR(10)&amp;IF('[3]II_Program-level standards'!BD7="","",'[3]II_Program-level standards'!BD7&amp;"; "&amp;CHAR(10)&amp;'[3]II_Program-level standards'!BD9&amp;"; "&amp;CHAR(10)&amp;'[3]II_Program-level standards'!BD14&amp;"; "&amp;CHAR(10)&amp;'[3]II_Program-level standards'!BD15)</f>
        <v xml:space="preserve">Standard #52:
</v>
      </c>
      <c r="BE12" s="169" t="str">
        <f>"Standard #53:"&amp;CHAR(10)&amp;CHAR(10)&amp;IF('[3]II_Program-level standards'!BE7="","",'[3]II_Program-level standards'!BE7&amp;"; "&amp;CHAR(10)&amp;'[3]II_Program-level standards'!BE9&amp;"; "&amp;CHAR(10)&amp;'[3]II_Program-level standards'!BE14&amp;"; "&amp;CHAR(10)&amp;'[3]II_Program-level standards'!BE15)</f>
        <v xml:space="preserve">Standard #53:
</v>
      </c>
      <c r="BF12" s="169" t="str">
        <f>"Standard #54:"&amp;CHAR(10)&amp;CHAR(10)&amp;IF('[3]II_Program-level standards'!BF7="","",'[3]II_Program-level standards'!BF7&amp;"; "&amp;CHAR(10)&amp;'[3]II_Program-level standards'!BF9&amp;"; "&amp;CHAR(10)&amp;'[3]II_Program-level standards'!BF14&amp;"; "&amp;CHAR(10)&amp;'[3]II_Program-level standards'!BF15)</f>
        <v xml:space="preserve">Standard #54:
</v>
      </c>
      <c r="BG12" s="169" t="str">
        <f>"Standard #55:"&amp;CHAR(10)&amp;CHAR(10)&amp;IF('[3]II_Program-level standards'!BG7="","",'[3]II_Program-level standards'!BG7&amp;"; "&amp;CHAR(10)&amp;'[3]II_Program-level standards'!BG9&amp;"; "&amp;CHAR(10)&amp;'[3]II_Program-level standards'!BG14&amp;"; "&amp;CHAR(10)&amp;'[3]II_Program-level standards'!BG15)</f>
        <v xml:space="preserve">Standard #55:
</v>
      </c>
      <c r="BH12" s="169" t="str">
        <f>"Standard #56:"&amp;CHAR(10)&amp;CHAR(10)&amp;IF('[3]II_Program-level standards'!BH7="","",'[3]II_Program-level standards'!BH7&amp;"; "&amp;CHAR(10)&amp;'[3]II_Program-level standards'!BH9&amp;"; "&amp;CHAR(10)&amp;'[3]II_Program-level standards'!BH14&amp;"; "&amp;CHAR(10)&amp;'[3]II_Program-level standards'!BH15)</f>
        <v xml:space="preserve">Standard #56:
</v>
      </c>
      <c r="BI12" s="169" t="str">
        <f>"Standard #57:"&amp;CHAR(10)&amp;CHAR(10)&amp;IF('[3]II_Program-level standards'!BI7="","",'[3]II_Program-level standards'!BI7&amp;"; "&amp;CHAR(10)&amp;'[3]II_Program-level standards'!BI9&amp;"; "&amp;CHAR(10)&amp;'[3]II_Program-level standards'!BI14&amp;"; "&amp;CHAR(10)&amp;'[3]II_Program-level standards'!BI15)</f>
        <v xml:space="preserve">Standard #57:
</v>
      </c>
      <c r="BJ12" s="169" t="str">
        <f>"Standard #58:"&amp;CHAR(10)&amp;CHAR(10)&amp;IF('[3]II_Program-level standards'!BJ7="","",'[3]II_Program-level standards'!BJ7&amp;"; "&amp;CHAR(10)&amp;'[3]II_Program-level standards'!BJ9&amp;"; "&amp;CHAR(10)&amp;'[3]II_Program-level standards'!BJ14&amp;"; "&amp;CHAR(10)&amp;'[3]II_Program-level standards'!BJ15)</f>
        <v xml:space="preserve">Standard #58:
</v>
      </c>
      <c r="BK12" s="169" t="str">
        <f>"Standard #59:"&amp;CHAR(10)&amp;CHAR(10)&amp;IF('[3]II_Program-level standards'!BK7="","",'[3]II_Program-level standards'!BK7&amp;"; "&amp;CHAR(10)&amp;'[3]II_Program-level standards'!BK9&amp;"; "&amp;CHAR(10)&amp;'[3]II_Program-level standards'!BK14&amp;"; "&amp;CHAR(10)&amp;'[3]II_Program-level standards'!BK15)</f>
        <v xml:space="preserve">Standard #59:
</v>
      </c>
      <c r="BL12" s="169" t="str">
        <f>"Standard #60:"&amp;CHAR(10)&amp;CHAR(10)&amp;IF('[3]II_Program-level standards'!BL7="","",'[3]II_Program-level standards'!BL7&amp;"; "&amp;CHAR(10)&amp;'[3]II_Program-level standards'!BL9&amp;"; "&amp;CHAR(10)&amp;'[3]II_Program-level standards'!BL14&amp;"; "&amp;CHAR(10)&amp;'[3]II_Program-level standards'!BL15)</f>
        <v xml:space="preserve">Standard #60:
</v>
      </c>
      <c r="BM12" s="169" t="str">
        <f>"Standard #61:"&amp;CHAR(10)&amp;CHAR(10)&amp;IF('[3]II_Program-level standards'!BM7="","",'[3]II_Program-level standards'!BM7&amp;"; "&amp;CHAR(10)&amp;'[3]II_Program-level standards'!BM9&amp;"; "&amp;CHAR(10)&amp;'[3]II_Program-level standards'!BM14&amp;"; "&amp;CHAR(10)&amp;'[3]II_Program-level standards'!BM15)</f>
        <v xml:space="preserve">Standard #61:
</v>
      </c>
      <c r="BN12" s="169" t="str">
        <f>"Standard #62:"&amp;CHAR(10)&amp;CHAR(10)&amp;IF('[3]II_Program-level standards'!BN7="","",'[3]II_Program-level standards'!BN7&amp;"; "&amp;CHAR(10)&amp;'[3]II_Program-level standards'!BN9&amp;"; "&amp;CHAR(10)&amp;'[3]II_Program-level standards'!BN14&amp;"; "&amp;CHAR(10)&amp;'[3]II_Program-level standards'!BN15)</f>
        <v xml:space="preserve">Standard #62:
</v>
      </c>
      <c r="BO12" s="169" t="str">
        <f>"Standard #63:"&amp;CHAR(10)&amp;CHAR(10)&amp;IF('[3]II_Program-level standards'!BO7="","",'[3]II_Program-level standards'!BO7&amp;"; "&amp;CHAR(10)&amp;'[3]II_Program-level standards'!BO9&amp;"; "&amp;CHAR(10)&amp;'[3]II_Program-level standards'!BO14&amp;"; "&amp;CHAR(10)&amp;'[3]II_Program-level standards'!BO15)</f>
        <v xml:space="preserve">Standard #63:
</v>
      </c>
      <c r="BP12" s="169" t="str">
        <f>"Standard #64:"&amp;CHAR(10)&amp;CHAR(10)&amp;IF('[3]II_Program-level standards'!BP7="","",'[3]II_Program-level standards'!BP7&amp;"; "&amp;CHAR(10)&amp;'[3]II_Program-level standards'!BP9&amp;"; "&amp;CHAR(10)&amp;'[3]II_Program-level standards'!BP14&amp;"; "&amp;CHAR(10)&amp;'[3]II_Program-level standards'!BP15)</f>
        <v xml:space="preserve">Standard #64:
</v>
      </c>
      <c r="BQ12" s="169" t="str">
        <f>"Standard #65:"&amp;CHAR(10)&amp;CHAR(10)&amp;IF('[3]II_Program-level standards'!BQ7="","",'[3]II_Program-level standards'!BQ7&amp;"; "&amp;CHAR(10)&amp;'[3]II_Program-level standards'!BQ9&amp;"; "&amp;CHAR(10)&amp;'[3]II_Program-level standards'!BQ14&amp;"; "&amp;CHAR(10)&amp;'[3]II_Program-level standards'!BQ15)</f>
        <v xml:space="preserve">Standard #65:
</v>
      </c>
      <c r="BR12" s="169" t="str">
        <f>"Standard #66:"&amp;CHAR(10)&amp;CHAR(10)&amp;IF('[3]II_Program-level standards'!BR7="","",'[3]II_Program-level standards'!BR7&amp;"; "&amp;CHAR(10)&amp;'[3]II_Program-level standards'!BR9&amp;"; "&amp;CHAR(10)&amp;'[3]II_Program-level standards'!BR14&amp;"; "&amp;CHAR(10)&amp;'[3]II_Program-level standards'!BR15)</f>
        <v xml:space="preserve">Standard #66:
</v>
      </c>
      <c r="BS12" s="169" t="str">
        <f>"Standard #67:"&amp;CHAR(10)&amp;CHAR(10)&amp;IF('[3]II_Program-level standards'!BS7="","",'[3]II_Program-level standards'!BS7&amp;"; "&amp;CHAR(10)&amp;'[3]II_Program-level standards'!BS9&amp;"; "&amp;CHAR(10)&amp;'[3]II_Program-level standards'!BS14&amp;"; "&amp;CHAR(10)&amp;'[3]II_Program-level standards'!BS15)</f>
        <v xml:space="preserve">Standard #67:
</v>
      </c>
      <c r="BT12" s="169" t="str">
        <f>"Standard #68:"&amp;CHAR(10)&amp;CHAR(10)&amp;IF('[3]II_Program-level standards'!BT7="","",'[3]II_Program-level standards'!BT7&amp;"; "&amp;CHAR(10)&amp;'[3]II_Program-level standards'!BT9&amp;"; "&amp;CHAR(10)&amp;'[3]II_Program-level standards'!BT14&amp;"; "&amp;CHAR(10)&amp;'[3]II_Program-level standards'!BT15)</f>
        <v xml:space="preserve">Standard #68:
</v>
      </c>
      <c r="BU12" s="169" t="str">
        <f>"Standard #69:"&amp;CHAR(10)&amp;CHAR(10)&amp;IF('[3]II_Program-level standards'!BU7="","",'[3]II_Program-level standards'!BU7&amp;"; "&amp;CHAR(10)&amp;'[3]II_Program-level standards'!BU9&amp;"; "&amp;CHAR(10)&amp;'[3]II_Program-level standards'!BU14&amp;"; "&amp;CHAR(10)&amp;'[3]II_Program-level standards'!BU15)</f>
        <v xml:space="preserve">Standard #69:
</v>
      </c>
      <c r="BV12" s="169" t="str">
        <f>"Standard #70:"&amp;CHAR(10)&amp;CHAR(10)&amp;IF('[3]II_Program-level standards'!BV7="","",'[3]II_Program-level standards'!BV7&amp;"; "&amp;CHAR(10)&amp;'[3]II_Program-level standards'!BV9&amp;"; "&amp;CHAR(10)&amp;'[3]II_Program-level standards'!BV14&amp;"; "&amp;CHAR(10)&amp;'[3]II_Program-level standards'!BV15)</f>
        <v xml:space="preserve">Standard #70:
</v>
      </c>
      <c r="BW12" s="169" t="str">
        <f>"Standard #71:"&amp;CHAR(10)&amp;CHAR(10)&amp;IF('[3]II_Program-level standards'!BW7="","",'[3]II_Program-level standards'!BW7&amp;"; "&amp;CHAR(10)&amp;'[3]II_Program-level standards'!BW9&amp;"; "&amp;CHAR(10)&amp;'[3]II_Program-level standards'!BW14&amp;"; "&amp;CHAR(10)&amp;'[3]II_Program-level standards'!BW15)</f>
        <v xml:space="preserve">Standard #71:
</v>
      </c>
      <c r="BX12" s="169" t="str">
        <f>"Standard #72:"&amp;CHAR(10)&amp;CHAR(10)&amp;IF('[3]II_Program-level standards'!BX7="","",'[3]II_Program-level standards'!BX7&amp;"; "&amp;CHAR(10)&amp;'[3]II_Program-level standards'!BX9&amp;"; "&amp;CHAR(10)&amp;'[3]II_Program-level standards'!BX14&amp;"; "&amp;CHAR(10)&amp;'[3]II_Program-level standards'!BX15)</f>
        <v xml:space="preserve">Standard #72:
</v>
      </c>
      <c r="BY12" s="169" t="str">
        <f>"Standard #73:"&amp;CHAR(10)&amp;CHAR(10)&amp;IF('[3]II_Program-level standards'!BY7="","",'[3]II_Program-level standards'!BY7&amp;"; "&amp;CHAR(10)&amp;'[3]II_Program-level standards'!BY9&amp;"; "&amp;CHAR(10)&amp;'[3]II_Program-level standards'!BY14&amp;"; "&amp;CHAR(10)&amp;'[3]II_Program-level standards'!BY15)</f>
        <v xml:space="preserve">Standard #73:
</v>
      </c>
      <c r="BZ12" s="169" t="str">
        <f>"Standard #74:"&amp;CHAR(10)&amp;CHAR(10)&amp;IF('[3]II_Program-level standards'!BZ7="","",'[3]II_Program-level standards'!BZ7&amp;"; "&amp;CHAR(10)&amp;'[3]II_Program-level standards'!BZ9&amp;"; "&amp;CHAR(10)&amp;'[3]II_Program-level standards'!BZ14&amp;"; "&amp;CHAR(10)&amp;'[3]II_Program-level standards'!BZ15)</f>
        <v xml:space="preserve">Standard #74:
</v>
      </c>
      <c r="CA12" s="169" t="str">
        <f>"Standard #75:"&amp;CHAR(10)&amp;CHAR(10)&amp;IF('[3]II_Program-level standards'!CA7="","",'[3]II_Program-level standards'!CA7&amp;"; "&amp;CHAR(10)&amp;'[3]II_Program-level standards'!CA9&amp;"; "&amp;CHAR(10)&amp;'[3]II_Program-level standards'!CA14&amp;"; "&amp;CHAR(10)&amp;'[3]II_Program-level standards'!CA15)</f>
        <v xml:space="preserve">Standard #75:
</v>
      </c>
      <c r="CB12" s="169" t="str">
        <f>"Standard #76:"&amp;CHAR(10)&amp;CHAR(10)&amp;IF('[3]II_Program-level standards'!CB7="","",'[3]II_Program-level standards'!CB7&amp;"; "&amp;CHAR(10)&amp;'[3]II_Program-level standards'!CB9&amp;"; "&amp;CHAR(10)&amp;'[3]II_Program-level standards'!CB14&amp;"; "&amp;CHAR(10)&amp;'[3]II_Program-level standards'!CB15)</f>
        <v xml:space="preserve">Standard #76:
</v>
      </c>
      <c r="CC12" s="169" t="str">
        <f>"Standard #77:"&amp;CHAR(10)&amp;CHAR(10)&amp;IF('[3]II_Program-level standards'!CC7="","",'[3]II_Program-level standards'!CC7&amp;"; "&amp;CHAR(10)&amp;'[3]II_Program-level standards'!CC9&amp;"; "&amp;CHAR(10)&amp;'[3]II_Program-level standards'!CC14&amp;"; "&amp;CHAR(10)&amp;'[3]II_Program-level standards'!CC15)</f>
        <v xml:space="preserve">Standard #77:
</v>
      </c>
      <c r="CD12" s="169" t="str">
        <f>"Standard #78:"&amp;CHAR(10)&amp;CHAR(10)&amp;IF('[3]II_Program-level standards'!CD7="","",'[3]II_Program-level standards'!CD7&amp;"; "&amp;CHAR(10)&amp;'[3]II_Program-level standards'!CD9&amp;"; "&amp;CHAR(10)&amp;'[3]II_Program-level standards'!CD14&amp;"; "&amp;CHAR(10)&amp;'[3]II_Program-level standards'!CD15)</f>
        <v xml:space="preserve">Standard #78:
</v>
      </c>
      <c r="CE12" s="169" t="str">
        <f>"Standard #79:"&amp;CHAR(10)&amp;CHAR(10)&amp;IF('[3]II_Program-level standards'!CE7="","",'[3]II_Program-level standards'!CE7&amp;"; "&amp;CHAR(10)&amp;'[3]II_Program-level standards'!CE9&amp;"; "&amp;CHAR(10)&amp;'[3]II_Program-level standards'!CE14&amp;"; "&amp;CHAR(10)&amp;'[3]II_Program-level standards'!CE15)</f>
        <v xml:space="preserve">Standard #79:
</v>
      </c>
      <c r="CF12" s="169" t="str">
        <f>"Standard #80:"&amp;CHAR(10)&amp;CHAR(10)&amp;IF('[3]II_Program-level standards'!CF7="","",'[3]II_Program-level standards'!CF7&amp;"; "&amp;CHAR(10)&amp;'[3]II_Program-level standards'!CF9&amp;"; "&amp;CHAR(10)&amp;'[3]II_Program-level standards'!CF14&amp;"; "&amp;CHAR(10)&amp;'[3]II_Program-level standards'!CF15)</f>
        <v xml:space="preserve">Standard #80:
</v>
      </c>
      <c r="CG12" s="169" t="str">
        <f>"Standard #81:"&amp;CHAR(10)&amp;CHAR(10)&amp;IF('[3]II_Program-level standards'!CG7="","",'[3]II_Program-level standards'!CG7&amp;"; "&amp;CHAR(10)&amp;'[3]II_Program-level standards'!CG9&amp;"; "&amp;CHAR(10)&amp;'[3]II_Program-level standards'!CG14&amp;"; "&amp;CHAR(10)&amp;'[3]II_Program-level standards'!CG15)</f>
        <v xml:space="preserve">Standard #81:
</v>
      </c>
      <c r="CH12" s="169" t="str">
        <f>"Standard #82:"&amp;CHAR(10)&amp;CHAR(10)&amp;IF('[3]II_Program-level standards'!CH7="","",'[3]II_Program-level standards'!CH7&amp;"; "&amp;CHAR(10)&amp;'[3]II_Program-level standards'!CH9&amp;"; "&amp;CHAR(10)&amp;'[3]II_Program-level standards'!CH14&amp;"; "&amp;CHAR(10)&amp;'[3]II_Program-level standards'!CH15)</f>
        <v xml:space="preserve">Standard #82:
</v>
      </c>
      <c r="CI12" s="169" t="str">
        <f>"Standard #83:"&amp;CHAR(10)&amp;CHAR(10)&amp;IF('[3]II_Program-level standards'!CI7="","",'[3]II_Program-level standards'!CI7&amp;"; "&amp;CHAR(10)&amp;'[3]II_Program-level standards'!CI9&amp;"; "&amp;CHAR(10)&amp;'[3]II_Program-level standards'!CI14&amp;"; "&amp;CHAR(10)&amp;'[3]II_Program-level standards'!CI15)</f>
        <v xml:space="preserve">Standard #83:
</v>
      </c>
      <c r="CJ12" s="169" t="str">
        <f>"Standard #84:"&amp;CHAR(10)&amp;CHAR(10)&amp;IF('[3]II_Program-level standards'!CJ7="","",'[3]II_Program-level standards'!CJ7&amp;"; "&amp;CHAR(10)&amp;'[3]II_Program-level standards'!CJ9&amp;"; "&amp;CHAR(10)&amp;'[3]II_Program-level standards'!CJ14&amp;"; "&amp;CHAR(10)&amp;'[3]II_Program-level standards'!CJ15)</f>
        <v xml:space="preserve">Standard #84:
</v>
      </c>
      <c r="CK12" s="169" t="str">
        <f>"Standard #85:"&amp;CHAR(10)&amp;CHAR(10)&amp;IF('[3]II_Program-level standards'!CK7="","",'[3]II_Program-level standards'!CK7&amp;"; "&amp;CHAR(10)&amp;'[3]II_Program-level standards'!CK9&amp;"; "&amp;CHAR(10)&amp;'[3]II_Program-level standards'!CK14&amp;"; "&amp;CHAR(10)&amp;'[3]II_Program-level standards'!CK15)</f>
        <v xml:space="preserve">Standard #85:
</v>
      </c>
      <c r="CL12" s="169" t="str">
        <f>"Standard #86:"&amp;CHAR(10)&amp;CHAR(10)&amp;IF('[3]II_Program-level standards'!CL7="","",'[3]II_Program-level standards'!CL7&amp;"; "&amp;CHAR(10)&amp;'[3]II_Program-level standards'!CL9&amp;"; "&amp;CHAR(10)&amp;'[3]II_Program-level standards'!CL14&amp;"; "&amp;CHAR(10)&amp;'[3]II_Program-level standards'!CL15)</f>
        <v xml:space="preserve">Standard #86:
</v>
      </c>
      <c r="CM12" s="169" t="str">
        <f>"Standard #87:"&amp;CHAR(10)&amp;CHAR(10)&amp;IF('[3]II_Program-level standards'!CM7="","",'[3]II_Program-level standards'!CM7&amp;"; "&amp;CHAR(10)&amp;'[3]II_Program-level standards'!CM9&amp;"; "&amp;CHAR(10)&amp;'[3]II_Program-level standards'!CM14&amp;"; "&amp;CHAR(10)&amp;'[3]II_Program-level standards'!CM15)</f>
        <v xml:space="preserve">Standard #87:
</v>
      </c>
      <c r="CN12" s="169" t="str">
        <f>"Standard #88:"&amp;CHAR(10)&amp;CHAR(10)&amp;IF('[3]II_Program-level standards'!CN7="","",'[3]II_Program-level standards'!CN7&amp;"; "&amp;CHAR(10)&amp;'[3]II_Program-level standards'!CN9&amp;"; "&amp;CHAR(10)&amp;'[3]II_Program-level standards'!CN14&amp;"; "&amp;CHAR(10)&amp;'[3]II_Program-level standards'!CN15)</f>
        <v xml:space="preserve">Standard #88:
</v>
      </c>
      <c r="CO12" s="169" t="str">
        <f>"Standard #89:"&amp;CHAR(10)&amp;CHAR(10)&amp;IF('[3]II_Program-level standards'!CO7="","",'[3]II_Program-level standards'!CO7&amp;"; "&amp;CHAR(10)&amp;'[3]II_Program-level standards'!CO9&amp;"; "&amp;CHAR(10)&amp;'[3]II_Program-level standards'!CO14&amp;"; "&amp;CHAR(10)&amp;'[3]II_Program-level standards'!CO15)</f>
        <v xml:space="preserve">Standard #89:
</v>
      </c>
      <c r="CP12" s="169" t="str">
        <f>"Standard #90:"&amp;CHAR(10)&amp;CHAR(10)&amp;IF('[3]II_Program-level standards'!CP7="","",'[3]II_Program-level standards'!CP7&amp;"; "&amp;CHAR(10)&amp;'[3]II_Program-level standards'!CP9&amp;"; "&amp;CHAR(10)&amp;'[3]II_Program-level standards'!CP14&amp;"; "&amp;CHAR(10)&amp;'[3]II_Program-level standards'!CP15)</f>
        <v xml:space="preserve">Standard #90:
</v>
      </c>
      <c r="CQ12" s="169" t="str">
        <f>"Standard #91:"&amp;CHAR(10)&amp;CHAR(10)&amp;IF('[3]II_Program-level standards'!CQ7="","",'[3]II_Program-level standards'!CQ7&amp;"; "&amp;CHAR(10)&amp;'[3]II_Program-level standards'!CQ9&amp;"; "&amp;CHAR(10)&amp;'[3]II_Program-level standards'!CQ14&amp;"; "&amp;CHAR(10)&amp;'[3]II_Program-level standards'!CQ15)</f>
        <v xml:space="preserve">Standard #91:
</v>
      </c>
      <c r="CR12" s="169" t="str">
        <f>"Standard #92:"&amp;CHAR(10)&amp;CHAR(10)&amp;IF('[3]II_Program-level standards'!CR7="","",'[3]II_Program-level standards'!CR7&amp;"; "&amp;CHAR(10)&amp;'[3]II_Program-level standards'!CR9&amp;"; "&amp;CHAR(10)&amp;'[3]II_Program-level standards'!CR14&amp;"; "&amp;CHAR(10)&amp;'[3]II_Program-level standards'!CR15)</f>
        <v xml:space="preserve">Standard #92:
</v>
      </c>
      <c r="CS12" s="169" t="str">
        <f>"Standard #93:"&amp;CHAR(10)&amp;CHAR(10)&amp;IF('[3]II_Program-level standards'!CS7="","",'[3]II_Program-level standards'!CS7&amp;"; "&amp;CHAR(10)&amp;'[3]II_Program-level standards'!CS9&amp;"; "&amp;CHAR(10)&amp;'[3]II_Program-level standards'!CS14&amp;"; "&amp;CHAR(10)&amp;'[3]II_Program-level standards'!CS15)</f>
        <v xml:space="preserve">Standard #93:
</v>
      </c>
      <c r="CT12" s="169" t="str">
        <f>"Standard #94:"&amp;CHAR(10)&amp;CHAR(10)&amp;IF('[3]II_Program-level standards'!CT7="","",'[3]II_Program-level standards'!CT7&amp;"; "&amp;CHAR(10)&amp;'[3]II_Program-level standards'!CT9&amp;"; "&amp;CHAR(10)&amp;'[3]II_Program-level standards'!CT14&amp;"; "&amp;CHAR(10)&amp;'[3]II_Program-level standards'!CT15)</f>
        <v xml:space="preserve">Standard #94:
</v>
      </c>
      <c r="CU12" s="169" t="str">
        <f>"Standard #95:"&amp;CHAR(10)&amp;CHAR(10)&amp;IF('[3]II_Program-level standards'!CU7="","",'[3]II_Program-level standards'!CU7&amp;"; "&amp;CHAR(10)&amp;'[3]II_Program-level standards'!CU9&amp;"; "&amp;CHAR(10)&amp;'[3]II_Program-level standards'!CU14&amp;"; "&amp;CHAR(10)&amp;'[3]II_Program-level standards'!CU15)</f>
        <v xml:space="preserve">Standard #95:
</v>
      </c>
      <c r="CV12" s="169" t="str">
        <f>"Standard #96:"&amp;CHAR(10)&amp;CHAR(10)&amp;IF('[3]II_Program-level standards'!CV7="","",'[3]II_Program-level standards'!CV7&amp;"; "&amp;CHAR(10)&amp;'[3]II_Program-level standards'!CV9&amp;"; "&amp;CHAR(10)&amp;'[3]II_Program-level standards'!CV14&amp;"; "&amp;CHAR(10)&amp;'[3]II_Program-level standards'!CV15)</f>
        <v xml:space="preserve">Standard #96:
</v>
      </c>
      <c r="CW12" s="169" t="str">
        <f>"Standard #97:"&amp;CHAR(10)&amp;CHAR(10)&amp;IF('[3]II_Program-level standards'!CW7="","",'[3]II_Program-level standards'!CW7&amp;"; "&amp;CHAR(10)&amp;'[3]II_Program-level standards'!CW9&amp;"; "&amp;CHAR(10)&amp;'[3]II_Program-level standards'!CW14&amp;"; "&amp;CHAR(10)&amp;'[3]II_Program-level standards'!CW15)</f>
        <v xml:space="preserve">Standard #97:
</v>
      </c>
      <c r="CX12" s="169" t="str">
        <f>"Standard #98:"&amp;CHAR(10)&amp;CHAR(10)&amp;IF('[3]II_Program-level standards'!CX7="","",'[3]II_Program-level standards'!CX7&amp;"; "&amp;CHAR(10)&amp;'[3]II_Program-level standards'!CX9&amp;"; "&amp;CHAR(10)&amp;'[3]II_Program-level standards'!CX14&amp;"; "&amp;CHAR(10)&amp;'[3]II_Program-level standards'!CX15)</f>
        <v xml:space="preserve">Standard #98:
</v>
      </c>
      <c r="CY12" s="169" t="str">
        <f>"Standard #99:"&amp;CHAR(10)&amp;CHAR(10)&amp;IF('[3]II_Program-level standards'!CY7="","",'[3]II_Program-level standards'!CY7&amp;"; "&amp;CHAR(10)&amp;'[3]II_Program-level standards'!CY9&amp;"; "&amp;CHAR(10)&amp;'[3]II_Program-level standards'!CY14&amp;"; "&amp;CHAR(10)&amp;'[3]II_Program-level standards'!CY15)</f>
        <v xml:space="preserve">Standard #99:
</v>
      </c>
      <c r="CZ12" s="169" t="str">
        <f>"Standard #100:"&amp;CHAR(10)&amp;CHAR(10)&amp;IF('[3]II_Program-level standards'!CZ7="","",'[3]II_Program-level standards'!CZ7&amp;"; "&amp;CHAR(10)&amp;'[3]II_Program-level standards'!CZ9&amp;"; "&amp;CHAR(10)&amp;'[3]II_Program-level standards'!CZ14&amp;"; "&amp;CHAR(10)&amp;'[3]II_Program-level standards'!CZ15)</f>
        <v xml:space="preserve">Standard #100:
</v>
      </c>
    </row>
    <row r="13" spans="1:104" ht="28.5" x14ac:dyDescent="0.2">
      <c r="A13" s="44" t="s">
        <v>324</v>
      </c>
      <c r="B13" s="55" t="s">
        <v>325</v>
      </c>
      <c r="C13" s="46" t="s">
        <v>326</v>
      </c>
      <c r="D13" s="53" t="s">
        <v>37</v>
      </c>
      <c r="E13" s="180"/>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x14ac:dyDescent="0.2">
      <c r="A16" s="44" t="s">
        <v>328</v>
      </c>
      <c r="B16" s="55" t="s">
        <v>329</v>
      </c>
      <c r="C16" s="170" t="s">
        <v>330</v>
      </c>
      <c r="D16" s="53" t="s">
        <v>37</v>
      </c>
      <c r="E16" s="180"/>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42.75" x14ac:dyDescent="0.2">
      <c r="A17" s="44" t="s">
        <v>331</v>
      </c>
      <c r="B17" s="55" t="s">
        <v>332</v>
      </c>
      <c r="C17" s="65" t="s">
        <v>333</v>
      </c>
      <c r="D17" s="53" t="s">
        <v>11</v>
      </c>
      <c r="E17" s="180"/>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8.5" x14ac:dyDescent="0.2">
      <c r="A18" s="44" t="s">
        <v>334</v>
      </c>
      <c r="B18" s="55" t="s">
        <v>335</v>
      </c>
      <c r="C18" s="46" t="s">
        <v>336</v>
      </c>
      <c r="D18" s="53" t="s">
        <v>11</v>
      </c>
      <c r="E18" s="180"/>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x14ac:dyDescent="0.2">
      <c r="A19" s="44" t="s">
        <v>337</v>
      </c>
      <c r="B19" s="55" t="s">
        <v>338</v>
      </c>
      <c r="C19" s="55" t="s">
        <v>339</v>
      </c>
      <c r="D19" s="53" t="s">
        <v>11</v>
      </c>
      <c r="E19" s="180"/>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107</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A10:A27 D11 B12:D24 A28:CZ74">
    <cfRule type="expression" dxfId="29" priority="3">
      <formula>$D$6="Yes, the plan complies based on all analyses"</formula>
    </cfRule>
  </conditionalFormatting>
  <conditionalFormatting sqref="B10:D10">
    <cfRule type="expression" dxfId="28" priority="4">
      <formula>$D$6="Yes, the plan complies based on all analyses"</formula>
    </cfRule>
  </conditionalFormatting>
  <conditionalFormatting sqref="B26:CZ27">
    <cfRule type="expression" dxfId="27" priority="2">
      <formula>$D$6="Yes, the plan complies based on all analyses"</formula>
    </cfRule>
  </conditionalFormatting>
  <conditionalFormatting sqref="E10:CZ25">
    <cfRule type="expression" dxfId="26" priority="1">
      <formula>$D$6="Yes, the plan complies based on all analyses"</formula>
    </cfRule>
  </conditionalFormatting>
  <dataValidations count="2">
    <dataValidation allowBlank="1" sqref="E31:CZ36" xr:uid="{2A49DCB3-986F-49F7-A478-217353F9C7A1}"/>
    <dataValidation allowBlank="1" prompt="To enter free text, select cell and type - do not click into cell" sqref="E38:CZ43 E45:CZ50 E69:CZ74 E61:CZ66 E54:CZ59" xr:uid="{A89F2451-1DC8-46B2-9F77-2A5FE2B685FA}"/>
  </dataValidations>
  <hyperlinks>
    <hyperlink ref="B15" location="SectionE_AnalysisMethods" display="Return to the Analysis Methods section in the &quot;State and program information&quot; tab to change whether a method is used." xr:uid="{5C191568-F40B-49C2-8A76-E09CC81A3492}"/>
    <hyperlink ref="A9" location="'III_Plan comp 438.206 All plans'!A1" display="Click to go to section B: Assurance of plan compliance for 42 C.F.R. § 438.206" xr:uid="{85F6D121-2D3C-48F7-B3BE-9E9F4A0272BD}"/>
    <hyperlink ref="A27" location="SectionE_AnalysisMethods" display="Click to return to the Analysis Methods section in the &quot;State and Program Information&quot; tab to change whether a method is used." xr:uid="{DE59B1C9-C3DC-426E-B308-04B2BEF5549E}"/>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F8BBE-4F22-45DA-A1D2-2308D7C0B394}">
  <sheetPr>
    <tabColor rgb="FFFFFF00"/>
  </sheetPr>
  <dimension ref="A1:DA109"/>
  <sheetViews>
    <sheetView workbookViewId="0"/>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05" width="0" style="109" hidden="1" customWidth="1"/>
    <col min="106" max="16384" width="7.21875" style="109" hidden="1"/>
  </cols>
  <sheetData>
    <row r="1" spans="1:104" ht="15" x14ac:dyDescent="0.2">
      <c r="A1" s="28"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30" x14ac:dyDescent="0.25">
      <c r="A5" s="66" t="s">
        <v>4</v>
      </c>
      <c r="B5" s="67" t="s">
        <v>5</v>
      </c>
      <c r="C5" s="67" t="s">
        <v>6</v>
      </c>
      <c r="D5" s="163" t="s">
        <v>508</v>
      </c>
      <c r="E5" s="164" t="s">
        <v>533</v>
      </c>
    </row>
    <row r="6" spans="1:104" ht="57" x14ac:dyDescent="0.2">
      <c r="A6" s="44" t="s">
        <v>316</v>
      </c>
      <c r="B6" s="165" t="s">
        <v>317</v>
      </c>
      <c r="C6" s="46" t="s">
        <v>318</v>
      </c>
      <c r="D6" s="20" t="s">
        <v>319</v>
      </c>
      <c r="E6" s="35" t="s">
        <v>8</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#1:"&amp;CHAR(10)&amp;CHAR(10)&amp;IF('[1]II_Program-level standards'!E7="","",'[1]II_Program-level standards'!E7&amp;"; "&amp;CHAR(10)&amp;'[1]II_Program-level standards'!E9&amp;"; "&amp;CHAR(10)&amp;'[1]II_Program-level standards'!E14&amp;"; "&amp;CHAR(10)&amp;'[1]II_Program-level standards'!E15)</f>
        <v>Standard #1:
Specialist; 
Provider to enrollee ratios; 
Adult and Pediatric; 
Statewide</v>
      </c>
      <c r="F12" s="169" t="str">
        <f>"Standard #2:"&amp;CHAR(10)&amp;CHAR(10)&amp;IF('[1]II_Program-level standards'!F7="","",'[1]II_Program-level standards'!F7&amp;"; "&amp;CHAR(10)&amp;'[1]II_Program-level standards'!F9&amp;"; "&amp;CHAR(10)&amp;'[1]II_Program-level standards'!F14&amp;"; "&amp;CHAR(10)&amp;'[1]II_Program-level standards'!F15)</f>
        <v>Standard #2:
Primary care; 
Provider to enrollee ratios; 
Adult and Pediatric; 
Statewide</v>
      </c>
      <c r="G12" s="169" t="str">
        <f>"Standard #3:"&amp;CHAR(10)&amp;CHAR(10)&amp;IF('[1]II_Program-level standards'!G7="","",'[1]II_Program-level standards'!G7&amp;"; "&amp;CHAR(10)&amp;'[1]II_Program-level standards'!G9&amp;"; "&amp;CHAR(10)&amp;'[1]II_Program-level standards'!G14&amp;"; "&amp;CHAR(10)&amp;'[1]II_Program-level standards'!G15)</f>
        <v>Standard #3:
Mental health; 
Provider to enrollee ratios; 
Adult and Pediatric; 
Statewide</v>
      </c>
      <c r="H12" s="169" t="str">
        <f>"Standard #4:"&amp;CHAR(10)&amp;CHAR(10)&amp;IF('[1]II_Program-level standards'!H7="","",'[1]II_Program-level standards'!H7&amp;"; "&amp;CHAR(10)&amp;'[1]II_Program-level standards'!H9&amp;"; "&amp;CHAR(10)&amp;'[1]II_Program-level standards'!H14&amp;"; "&amp;CHAR(10)&amp;'[1]II_Program-level standards'!H15)</f>
        <v>Standard #4:
Primary care; 
Maximum time or distance (e.g. 1 provider within 30 min or 30 miles); 
Adult and Pediatric; 
Statewide</v>
      </c>
      <c r="I12" s="169" t="str">
        <f>"Standard #5:"&amp;CHAR(10)&amp;CHAR(10)&amp;IF('[1]II_Program-level standards'!I7="","",'[1]II_Program-level standards'!I7&amp;"; "&amp;CHAR(10)&amp;'[1]II_Program-level standards'!I9&amp;"; "&amp;CHAR(10)&amp;'[1]II_Program-level standards'!I14&amp;"; "&amp;CHAR(10)&amp;'[1]II_Program-level standards'!I15)</f>
        <v>Standard #5:
Specialist; 
Maximum time or distance (e.g. 1 provider within 30 min or 30 miles); 
Adult and Pediatric; 
Rural</v>
      </c>
      <c r="J12" s="169" t="str">
        <f>"Standard #6:"&amp;CHAR(10)&amp;CHAR(10)&amp;IF('[1]II_Program-level standards'!J7="","",'[1]II_Program-level standards'!J7&amp;"; "&amp;CHAR(10)&amp;'[1]II_Program-level standards'!J9&amp;"; "&amp;CHAR(10)&amp;'[1]II_Program-level standards'!J14&amp;"; "&amp;CHAR(10)&amp;'[1]II_Program-level standards'!J15)</f>
        <v>Standard #6:
Specialist; 
Maximum time or distance (e.g. 1 provider within 30 min or 30 miles); 
Adult and Pediatric; 
Small counties</v>
      </c>
      <c r="K12" s="169" t="str">
        <f>"Standard #7:"&amp;CHAR(10)&amp;CHAR(10)&amp;IF('[1]II_Program-level standards'!K7="","",'[1]II_Program-level standards'!K7&amp;"; "&amp;CHAR(10)&amp;'[1]II_Program-level standards'!K9&amp;"; "&amp;CHAR(10)&amp;'[1]II_Program-level standards'!K14&amp;"; "&amp;CHAR(10)&amp;'[1]II_Program-level standards'!K15)</f>
        <v>Standard #7:
Specialist; 
Maximum time or distance (e.g. 1 provider within 30 min or 30 miles); 
Adult and Pediatric; 
Medium counties</v>
      </c>
      <c r="L12" s="169" t="str">
        <f>"Standard #8:"&amp;CHAR(10)&amp;CHAR(10)&amp;IF('[1]II_Program-level standards'!L7="","",'[1]II_Program-level standards'!L7&amp;"; "&amp;CHAR(10)&amp;'[1]II_Program-level standards'!L9&amp;"; "&amp;CHAR(10)&amp;'[1]II_Program-level standards'!L14&amp;"; "&amp;CHAR(10)&amp;'[1]II_Program-level standards'!L15)</f>
        <v>Standard #8:
Specialist; 
Maximum time or distance (e.g. 1 provider within 30 min or 30 miles); 
Adult and Pediatric; 
Dense counties</v>
      </c>
      <c r="M12" s="169" t="str">
        <f>"Standard #9:"&amp;CHAR(10)&amp;CHAR(10)&amp;IF('[1]II_Program-level standards'!M7="","",'[1]II_Program-level standards'!M7&amp;"; "&amp;CHAR(10)&amp;'[1]II_Program-level standards'!M9&amp;"; "&amp;CHAR(10)&amp;'[1]II_Program-level standards'!M14&amp;"; "&amp;CHAR(10)&amp;'[1]II_Program-level standards'!M15)</f>
        <v>Standard #9:
OB/GYN; 
Maximum time or distance (e.g. 1 provider within 30 min or 30 miles); 
Adult and Pediatric; 
Statewide</v>
      </c>
      <c r="N12" s="169" t="str">
        <f>"Standard #10:"&amp;CHAR(10)&amp;CHAR(10)&amp;IF('[1]II_Program-level standards'!N7="","",'[1]II_Program-level standards'!N7&amp;"; "&amp;CHAR(10)&amp;'[1]II_Program-level standards'!N9&amp;"; "&amp;CHAR(10)&amp;'[1]II_Program-level standards'!N14&amp;"; "&amp;CHAR(10)&amp;'[1]II_Program-level standards'!N15)</f>
        <v>Standard #10:
OB/GYN; 
Maximum time or distance (e.g. 1 provider within 30 min or 30 miles); 
Adult and Pediatric; 
Rural</v>
      </c>
      <c r="O12" s="169" t="str">
        <f>"Standard #11:"&amp;CHAR(10)&amp;CHAR(10)&amp;IF('[1]II_Program-level standards'!O7="","",'[1]II_Program-level standards'!O7&amp;"; "&amp;CHAR(10)&amp;'[1]II_Program-level standards'!O9&amp;"; "&amp;CHAR(10)&amp;'[1]II_Program-level standards'!O14&amp;"; "&amp;CHAR(10)&amp;'[1]II_Program-level standards'!O15)</f>
        <v>Standard #11:
OB/GYN; 
Maximum time or distance (e.g. 1 provider within 30 min or 30 miles); 
Adult and Pediatric; 
Small counties</v>
      </c>
      <c r="P12" s="169" t="str">
        <f>"Standard #12:"&amp;CHAR(10)&amp;CHAR(10)&amp;IF('[1]II_Program-level standards'!P7="","",'[1]II_Program-level standards'!P7&amp;"; "&amp;CHAR(10)&amp;'[1]II_Program-level standards'!P9&amp;"; "&amp;CHAR(10)&amp;'[1]II_Program-level standards'!P14&amp;"; "&amp;CHAR(10)&amp;'[1]II_Program-level standards'!P15)</f>
        <v>Standard #12:
OB/GYN; 
Maximum time or distance (e.g. 1 provider within 30 min or 30 miles); 
Adult and Pediatric; 
Medium counties</v>
      </c>
      <c r="Q12" s="169" t="str">
        <f>"Standard #13:"&amp;CHAR(10)&amp;CHAR(10)&amp;IF('[1]II_Program-level standards'!Q7="","",'[1]II_Program-level standards'!Q7&amp;"; "&amp;CHAR(10)&amp;'[1]II_Program-level standards'!Q9&amp;"; "&amp;CHAR(10)&amp;'[1]II_Program-level standards'!Q14&amp;"; "&amp;CHAR(10)&amp;'[1]II_Program-level standards'!Q15)</f>
        <v>Standard #13:
OB/GYN; 
Maximum time or distance (e.g. 1 provider within 30 min or 30 miles); 
Adult and Pediatric; 
Dense counties</v>
      </c>
      <c r="R12" s="169" t="str">
        <f>"Standard #14:"&amp;CHAR(10)&amp;CHAR(10)&amp;IF('[1]II_Program-level standards'!R7="","",'[1]II_Program-level standards'!R7&amp;"; "&amp;CHAR(10)&amp;'[1]II_Program-level standards'!R9&amp;"; "&amp;CHAR(10)&amp;'[1]II_Program-level standards'!R14&amp;"; "&amp;CHAR(10)&amp;'[1]II_Program-level standards'!R15)</f>
        <v>Standard #14:
Hospital; 
Maximum time or distance (e.g. 1 provider within 30 min or 30 miles); 
Adult and Pediatric; 
Statewide</v>
      </c>
      <c r="S12" s="169" t="str">
        <f>"Standard #15:"&amp;CHAR(10)&amp;CHAR(10)&amp;IF('[1]II_Program-level standards'!S7="","",'[1]II_Program-level standards'!S7&amp;"; "&amp;CHAR(10)&amp;'[1]II_Program-level standards'!S9&amp;"; "&amp;CHAR(10)&amp;'[1]II_Program-level standards'!S14&amp;"; "&amp;CHAR(10)&amp;'[1]II_Program-level standards'!S15)</f>
        <v>Standard #15:
Mental health; 
Maximum time or distance (e.g. 1 provider within 30 min or 30 miles); 
Adult and Pediatric; 
Rural</v>
      </c>
      <c r="T12" s="169" t="str">
        <f>"Standard #16:"&amp;CHAR(10)&amp;CHAR(10)&amp;IF('[1]II_Program-level standards'!T7="","",'[1]II_Program-level standards'!T7&amp;"; "&amp;CHAR(10)&amp;'[1]II_Program-level standards'!T9&amp;"; "&amp;CHAR(10)&amp;'[1]II_Program-level standards'!T14&amp;"; "&amp;CHAR(10)&amp;'[1]II_Program-level standards'!T15)</f>
        <v>Standard #16:
Mental health; 
Maximum time or distance (e.g. 1 provider within 30 min or 30 miles); 
Adult and Pediatric; 
Small counties</v>
      </c>
      <c r="U12" s="169" t="str">
        <f>"Standard #17:"&amp;CHAR(10)&amp;CHAR(10)&amp;IF('[1]II_Program-level standards'!U7="","",'[1]II_Program-level standards'!U7&amp;"; "&amp;CHAR(10)&amp;'[1]II_Program-level standards'!U9&amp;"; "&amp;CHAR(10)&amp;'[1]II_Program-level standards'!U14&amp;"; "&amp;CHAR(10)&amp;'[1]II_Program-level standards'!U15)</f>
        <v>Standard #17:
Mental health; 
Maximum time or distance (e.g. 1 provider within 30 min or 30 miles); 
Adult and Pediatric; 
Medium counties</v>
      </c>
      <c r="V12" s="169" t="str">
        <f>"Standard #18:"&amp;CHAR(10)&amp;CHAR(10)&amp;IF('[1]II_Program-level standards'!V7="","",'[1]II_Program-level standards'!V7&amp;"; "&amp;CHAR(10)&amp;'[1]II_Program-level standards'!V9&amp;"; "&amp;CHAR(10)&amp;'[1]II_Program-level standards'!V14&amp;"; "&amp;CHAR(10)&amp;'[1]II_Program-level standards'!V15)</f>
        <v>Standard #18:
Mental health; 
Maximum time or distance (e.g. 1 provider within 30 min or 30 miles); 
Adult and Pediatric; 
Dense counties</v>
      </c>
      <c r="W12" s="169" t="str">
        <f>"Standard #19:"&amp;CHAR(10)&amp;CHAR(10)&amp;IF('[1]II_Program-level standards'!W7="","",'[1]II_Program-level standards'!W7&amp;"; "&amp;CHAR(10)&amp;'[1]II_Program-level standards'!W9&amp;"; "&amp;CHAR(10)&amp;'[1]II_Program-level standards'!W14&amp;"; "&amp;CHAR(10)&amp;'[1]II_Program-level standards'!W15)</f>
        <v>Standard #19:
Specialist; 
Minimum Mandatory Provider Type; 
Adult and pediatric; 
Statewide</v>
      </c>
      <c r="X12" s="169" t="str">
        <f>"Standard #20:"&amp;CHAR(10)&amp;CHAR(10)&amp;IF('[1]II_Program-level standards'!X7="","",'[1]II_Program-level standards'!X7&amp;"; "&amp;CHAR(10)&amp;'[1]II_Program-level standards'!X9&amp;"; "&amp;CHAR(10)&amp;'[1]II_Program-level standards'!X14&amp;"; "&amp;CHAR(10)&amp;'[1]II_Program-level standards'!X15)</f>
        <v>Standard #20:
Specialist; 
Minimum Mandatory Provider Type; 
Adult and pediatric; 
Statewide</v>
      </c>
      <c r="Y12" s="169" t="str">
        <f>"Standard #21:"&amp;CHAR(10)&amp;CHAR(10)&amp;IF('[1]II_Program-level standards'!Y7="","",'[1]II_Program-level standards'!Y7&amp;"; "&amp;CHAR(10)&amp;'[1]II_Program-level standards'!Y9&amp;"; "&amp;CHAR(10)&amp;'[1]II_Program-level standards'!Y14&amp;"; "&amp;CHAR(10)&amp;'[1]II_Program-level standards'!Y15)</f>
        <v>Standard #21:
Primary care; 
Appointment wait time; 
Adult and Pediatric; 
Statewide</v>
      </c>
      <c r="Z12" s="169" t="str">
        <f>"Standard #22:"&amp;CHAR(10)&amp;CHAR(10)&amp;IF('[1]II_Program-level standards'!Z7="","",'[1]II_Program-level standards'!Z7&amp;"; "&amp;CHAR(10)&amp;'[1]II_Program-level standards'!Z9&amp;"; "&amp;CHAR(10)&amp;'[1]II_Program-level standards'!Z14&amp;"; "&amp;CHAR(10)&amp;'[1]II_Program-level standards'!Z15)</f>
        <v>Standard #22:
Specialist; 
Appointment wait time; 
All applicable populations; 
Statewide</v>
      </c>
      <c r="AA12" s="169" t="str">
        <f>"Standard #23:"&amp;CHAR(10)&amp;CHAR(10)&amp;IF('[1]II_Program-level standards'!AA7="","",'[1]II_Program-level standards'!AA7&amp;"; "&amp;CHAR(10)&amp;'[1]II_Program-level standards'!AA9&amp;"; "&amp;CHAR(10)&amp;'[1]II_Program-level standards'!AA14&amp;"; "&amp;CHAR(10)&amp;'[1]II_Program-level standards'!AA15)</f>
        <v>Standard #23:
OB/GYN; 
Appointment wait time; 
All applicable populations; 
Statewide</v>
      </c>
      <c r="AB12" s="169" t="str">
        <f>"Standard #24:"&amp;CHAR(10)&amp;CHAR(10)&amp;IF('[1]II_Program-level standards'!AB7="","",'[1]II_Program-level standards'!AB7&amp;"; "&amp;CHAR(10)&amp;'[1]II_Program-level standards'!AB9&amp;"; "&amp;CHAR(10)&amp;'[1]II_Program-level standards'!AB14&amp;"; "&amp;CHAR(10)&amp;'[1]II_Program-level standards'!AB15)</f>
        <v>Standard #24:
OB/GYN; 
Appointment wait time; 
All applicable populations; 
Statewide</v>
      </c>
      <c r="AC12" s="169" t="str">
        <f>"Standard #25:"&amp;CHAR(10)&amp;CHAR(10)&amp;IF('[1]II_Program-level standards'!AC7="","",'[1]II_Program-level standards'!AC7&amp;"; "&amp;CHAR(10)&amp;'[1]II_Program-level standards'!AC9&amp;"; "&amp;CHAR(10)&amp;'[1]II_Program-level standards'!AC14&amp;"; "&amp;CHAR(10)&amp;'[1]II_Program-level standards'!AC15)</f>
        <v>Standard #25:
Mental health; 
Appointment wait time; 
Adult and pediatric; 
Statewide</v>
      </c>
      <c r="AD12" s="169" t="str">
        <f>"Standard #26:"&amp;CHAR(10)&amp;CHAR(10)&amp;IF('[1]II_Program-level standards'!AD7="","",'[1]II_Program-level standards'!AD7&amp;"; "&amp;CHAR(10)&amp;'[1]II_Program-level standards'!AD9&amp;"; "&amp;CHAR(10)&amp;'[1]II_Program-level standards'!AD14&amp;"; "&amp;CHAR(10)&amp;'[1]II_Program-level standards'!AD15)</f>
        <v xml:space="preserve">Standard #26:
</v>
      </c>
      <c r="AE12" s="169" t="str">
        <f>"Standard #27:"&amp;CHAR(10)&amp;CHAR(10)&amp;IF('[1]II_Program-level standards'!AE7="","",'[1]II_Program-level standards'!AE7&amp;"; "&amp;CHAR(10)&amp;'[1]II_Program-level standards'!AE9&amp;"; "&amp;CHAR(10)&amp;'[1]II_Program-level standards'!AE14&amp;"; "&amp;CHAR(10)&amp;'[1]II_Program-level standards'!AE15)</f>
        <v>Standard #27:
LTSS; 
Appointment wait time; 
Adult and pediatric; 
Rural</v>
      </c>
      <c r="AF12" s="169" t="str">
        <f>"Standard #28:"&amp;CHAR(10)&amp;CHAR(10)&amp;IF('[1]II_Program-level standards'!AF7="","",'[1]II_Program-level standards'!AF7&amp;"; "&amp;CHAR(10)&amp;'[1]II_Program-level standards'!AF9&amp;"; "&amp;CHAR(10)&amp;'[1]II_Program-level standards'!AF14&amp;"; "&amp;CHAR(10)&amp;'[1]II_Program-level standards'!AF15)</f>
        <v>Standard #28:
LTSS; 
Appointment wait time; 
Adult and pediatric; 
Small counties</v>
      </c>
      <c r="AG12" s="169" t="str">
        <f>"Standard #29:"&amp;CHAR(10)&amp;CHAR(10)&amp;IF('[1]II_Program-level standards'!AG7="","",'[1]II_Program-level standards'!AG7&amp;"; "&amp;CHAR(10)&amp;'[1]II_Program-level standards'!AG9&amp;"; "&amp;CHAR(10)&amp;'[1]II_Program-level standards'!AG14&amp;"; "&amp;CHAR(10)&amp;'[1]II_Program-level standards'!AG15)</f>
        <v>Standard #29:
LTSS; 
Appointment wait time; 
Adult and pediatric; 
Medium counties</v>
      </c>
      <c r="AH12" s="169" t="str">
        <f>"Standard #30:"&amp;CHAR(10)&amp;CHAR(10)&amp;IF('[1]II_Program-level standards'!AH7="","",'[1]II_Program-level standards'!AH7&amp;"; "&amp;CHAR(10)&amp;'[1]II_Program-level standards'!AH9&amp;"; "&amp;CHAR(10)&amp;'[1]II_Program-level standards'!AH14&amp;"; "&amp;CHAR(10)&amp;'[1]II_Program-level standards'!AH15)</f>
        <v>Standard #30:
LTSS; 
Appointment wait time; 
Adult and pediatric; 
Dense counties</v>
      </c>
      <c r="AI12" s="169" t="str">
        <f>"Standard #31:"&amp;CHAR(10)&amp;CHAR(10)&amp;IF('[1]II_Program-level standards'!AI7="","",'[1]II_Program-level standards'!AI7&amp;"; "&amp;CHAR(10)&amp;'[1]II_Program-level standards'!AI9&amp;"; "&amp;CHAR(10)&amp;'[1]II_Program-level standards'!AI14&amp;"; "&amp;CHAR(10)&amp;'[1]II_Program-level standards'!AI15)</f>
        <v>Standard #31:
LTSS; 
Appointment wait time; 
Adult and pediatric; 
Rural</v>
      </c>
      <c r="AJ12" s="169" t="str">
        <f>"Standard #32:"&amp;CHAR(10)&amp;CHAR(10)&amp;IF('[1]II_Program-level standards'!AJ7="","",'[1]II_Program-level standards'!AJ7&amp;"; "&amp;CHAR(10)&amp;'[1]II_Program-level standards'!AJ9&amp;"; "&amp;CHAR(10)&amp;'[1]II_Program-level standards'!AJ14&amp;"; "&amp;CHAR(10)&amp;'[1]II_Program-level standards'!AJ15)</f>
        <v>Standard #32:
LTSS; 
Appointment wait time; 
Adult and pediatric; 
Small counties</v>
      </c>
      <c r="AK12" s="169" t="str">
        <f>"Standard #33:"&amp;CHAR(10)&amp;CHAR(10)&amp;IF('[1]II_Program-level standards'!AK7="","",'[1]II_Program-level standards'!AK7&amp;"; "&amp;CHAR(10)&amp;'[1]II_Program-level standards'!AK9&amp;"; "&amp;CHAR(10)&amp;'[1]II_Program-level standards'!AK14&amp;"; "&amp;CHAR(10)&amp;'[1]II_Program-level standards'!AK15)</f>
        <v>Standard #33:
LTSS; 
Appointment wait time; 
Adult and pediatric; 
Medium counties</v>
      </c>
      <c r="AL12" s="169" t="str">
        <f>"Standard #34:"&amp;CHAR(10)&amp;CHAR(10)&amp;IF('[1]II_Program-level standards'!AL7="","",'[1]II_Program-level standards'!AL7&amp;"; "&amp;CHAR(10)&amp;'[1]II_Program-level standards'!AL9&amp;"; "&amp;CHAR(10)&amp;'[1]II_Program-level standards'!AL14&amp;"; "&amp;CHAR(10)&amp;'[1]II_Program-level standards'!AL15)</f>
        <v>Standard #34:
LTSS; 
Appointment wait time; 
Adult and pediatric; 
Dense counties</v>
      </c>
      <c r="AM12" s="169" t="str">
        <f>"Standard #35:"&amp;CHAR(10)&amp;CHAR(10)&amp;IF('[1]II_Program-level standards'!AM7="","",'[1]II_Program-level standards'!AM7&amp;"; "&amp;CHAR(10)&amp;'[1]II_Program-level standards'!AM9&amp;"; "&amp;CHAR(10)&amp;'[1]II_Program-level standards'!AM14&amp;"; "&amp;CHAR(10)&amp;'[1]II_Program-level standards'!AM15)</f>
        <v>Standard #35:
LTSS; 
Appointment wait time; 
Adult and pediatric; 
Statewide</v>
      </c>
      <c r="AN12" s="169" t="str">
        <f>"Standard #36:"&amp;CHAR(10)&amp;CHAR(10)&amp;IF('[1]II_Program-level standards'!AN7="","",'[1]II_Program-level standards'!AN7&amp;"; "&amp;CHAR(10)&amp;'[1]II_Program-level standards'!AN9&amp;"; "&amp;CHAR(10)&amp;'[1]II_Program-level standards'!AN14&amp;"; "&amp;CHAR(10)&amp;'[1]II_Program-level standards'!AN15)</f>
        <v>Standard #36:
Primary care; 
Appointment wait time; 
Adult and pediatric; 
Statewide</v>
      </c>
      <c r="AO12" s="169" t="str">
        <f>"Standard #37:"&amp;CHAR(10)&amp;CHAR(10)&amp;IF('[1]II_Program-level standards'!AO7="","",'[1]II_Program-level standards'!AO7&amp;"; "&amp;CHAR(10)&amp;'[1]II_Program-level standards'!AO9&amp;"; "&amp;CHAR(10)&amp;'[1]II_Program-level standards'!AO14&amp;"; "&amp;CHAR(10)&amp;'[1]II_Program-level standards'!AO15)</f>
        <v>Standard #37:
Specialist; 
Appointment wait time; 
Adult and pediatric; 
Statewide</v>
      </c>
      <c r="AP12" s="169" t="str">
        <f>"Standard #38:"&amp;CHAR(10)&amp;CHAR(10)&amp;IF('[1]II_Program-level standards'!AP7="","",'[1]II_Program-level standards'!AP7&amp;"; "&amp;CHAR(10)&amp;'[1]II_Program-level standards'!AP9&amp;"; "&amp;CHAR(10)&amp;'[1]II_Program-level standards'!AP14&amp;"; "&amp;CHAR(10)&amp;'[1]II_Program-level standards'!AP15)</f>
        <v>Standard #38:
Primary care; 
Appointment wait time; 
Adult and pediatric; 
Statewide</v>
      </c>
      <c r="AQ12" s="169" t="str">
        <f>"Standard #39:"&amp;CHAR(10)&amp;CHAR(10)&amp;IF('[1]II_Program-level standards'!AQ7="","",'[1]II_Program-level standards'!AQ7&amp;"; "&amp;CHAR(10)&amp;'[1]II_Program-level standards'!AQ9&amp;"; "&amp;CHAR(10)&amp;'[1]II_Program-level standards'!AQ14&amp;"; "&amp;CHAR(10)&amp;'[1]II_Program-level standards'!AQ15)</f>
        <v>Standard #39:
Specialist; 
Appointment wait time; 
Adult and pediatric; 
Statewide</v>
      </c>
      <c r="AR12" s="169" t="str">
        <f>"Standard #40:"&amp;CHAR(10)&amp;CHAR(10)&amp;IF('[1]II_Program-level standards'!AR7="","",'[1]II_Program-level standards'!AR7&amp;"; "&amp;CHAR(10)&amp;'[1]II_Program-level standards'!AR9&amp;"; "&amp;CHAR(10)&amp;'[1]II_Program-level standards'!AR14&amp;"; "&amp;CHAR(10)&amp;'[1]II_Program-level standards'!AR15)</f>
        <v>Standard #40:
Mental health; 
Appointment wait time; 
Adult and pediatric; 
Statewide</v>
      </c>
      <c r="AS12" s="169" t="str">
        <f>"Standard #41:"&amp;CHAR(10)&amp;CHAR(10)&amp;IF('[1]II_Program-level standards'!AS7="","",'[1]II_Program-level standards'!AS7&amp;"; "&amp;CHAR(10)&amp;'[1]II_Program-level standards'!AS9&amp;"; "&amp;CHAR(10)&amp;'[1]II_Program-level standards'!AS14&amp;"; "&amp;CHAR(10)&amp;'[1]II_Program-level standards'!AS15)</f>
        <v>Standard #41:
Mental health; 
Appointment wait time; 
Adult and pediatric; 
Statewide</v>
      </c>
      <c r="AT12" s="169" t="str">
        <f>"Standard #42:"&amp;CHAR(10)&amp;CHAR(10)&amp;IF('[1]II_Program-level standards'!AT7="","",'[1]II_Program-level standards'!AT7&amp;"; "&amp;CHAR(10)&amp;'[1]II_Program-level standards'!AT9&amp;"; "&amp;CHAR(10)&amp;'[1]II_Program-level standards'!AT14&amp;"; "&amp;CHAR(10)&amp;'[1]II_Program-level standards'!AT15)</f>
        <v xml:space="preserve">Standard #42:
</v>
      </c>
      <c r="AU12" s="169" t="str">
        <f>"Standard #43:"&amp;CHAR(10)&amp;CHAR(10)&amp;IF('[1]II_Program-level standards'!AU7="","",'[1]II_Program-level standards'!AU7&amp;"; "&amp;CHAR(10)&amp;'[1]II_Program-level standards'!AU9&amp;"; "&amp;CHAR(10)&amp;'[1]II_Program-level standards'!AU14&amp;"; "&amp;CHAR(10)&amp;'[1]II_Program-level standards'!AU15)</f>
        <v xml:space="preserve">Standard #43:
</v>
      </c>
      <c r="AV12" s="169" t="str">
        <f>"Standard #44:"&amp;CHAR(10)&amp;CHAR(10)&amp;IF('[1]II_Program-level standards'!AV7="","",'[1]II_Program-level standards'!AV7&amp;"; "&amp;CHAR(10)&amp;'[1]II_Program-level standards'!AV9&amp;"; "&amp;CHAR(10)&amp;'[1]II_Program-level standards'!AV14&amp;"; "&amp;CHAR(10)&amp;'[1]II_Program-level standards'!AV15)</f>
        <v xml:space="preserve">Standard #44:
</v>
      </c>
      <c r="AW12" s="169" t="str">
        <f>"Standard #45:"&amp;CHAR(10)&amp;CHAR(10)&amp;IF('[1]II_Program-level standards'!AW7="","",'[1]II_Program-level standards'!AW7&amp;"; "&amp;CHAR(10)&amp;'[1]II_Program-level standards'!AW9&amp;"; "&amp;CHAR(10)&amp;'[1]II_Program-level standards'!AW14&amp;"; "&amp;CHAR(10)&amp;'[1]II_Program-level standards'!AW15)</f>
        <v xml:space="preserve">Standard #45:
</v>
      </c>
      <c r="AX12" s="169" t="str">
        <f>"Standard #46:"&amp;CHAR(10)&amp;CHAR(10)&amp;IF('[1]II_Program-level standards'!AX7="","",'[1]II_Program-level standards'!AX7&amp;"; "&amp;CHAR(10)&amp;'[1]II_Program-level standards'!AX9&amp;"; "&amp;CHAR(10)&amp;'[1]II_Program-level standards'!AX14&amp;"; "&amp;CHAR(10)&amp;'[1]II_Program-level standards'!AX15)</f>
        <v xml:space="preserve">Standard #46:
</v>
      </c>
      <c r="AY12" s="169" t="str">
        <f>"Standard #47:"&amp;CHAR(10)&amp;CHAR(10)&amp;IF('[1]II_Program-level standards'!AY7="","",'[1]II_Program-level standards'!AY7&amp;"; "&amp;CHAR(10)&amp;'[1]II_Program-level standards'!AY9&amp;"; "&amp;CHAR(10)&amp;'[1]II_Program-level standards'!AY14&amp;"; "&amp;CHAR(10)&amp;'[1]II_Program-level standards'!AY15)</f>
        <v xml:space="preserve">Standard #47:
</v>
      </c>
      <c r="AZ12" s="169" t="str">
        <f>"Standard #48:"&amp;CHAR(10)&amp;CHAR(10)&amp;IF('[1]II_Program-level standards'!AZ7="","",'[1]II_Program-level standards'!AZ7&amp;"; "&amp;CHAR(10)&amp;'[1]II_Program-level standards'!AZ9&amp;"; "&amp;CHAR(10)&amp;'[1]II_Program-level standards'!AZ14&amp;"; "&amp;CHAR(10)&amp;'[1]II_Program-level standards'!AZ15)</f>
        <v xml:space="preserve">Standard #48:
</v>
      </c>
      <c r="BA12" s="169" t="str">
        <f>"Standard #49:"&amp;CHAR(10)&amp;CHAR(10)&amp;IF('[1]II_Program-level standards'!BA7="","",'[1]II_Program-level standards'!BA7&amp;"; "&amp;CHAR(10)&amp;'[1]II_Program-level standards'!BA9&amp;"; "&amp;CHAR(10)&amp;'[1]II_Program-level standards'!BA14&amp;"; "&amp;CHAR(10)&amp;'[1]II_Program-level standards'!BA15)</f>
        <v xml:space="preserve">Standard #49:
</v>
      </c>
      <c r="BB12" s="169" t="str">
        <f>"Standard #50:"&amp;CHAR(10)&amp;CHAR(10)&amp;IF('[1]II_Program-level standards'!BB7="","",'[1]II_Program-level standards'!BB7&amp;"; "&amp;CHAR(10)&amp;'[1]II_Program-level standards'!BB9&amp;"; "&amp;CHAR(10)&amp;'[1]II_Program-level standards'!BB14&amp;"; "&amp;CHAR(10)&amp;'[1]II_Program-level standards'!BB15)</f>
        <v xml:space="preserve">Standard #50:
</v>
      </c>
      <c r="BC12" s="169" t="str">
        <f>"Standard #51:"&amp;CHAR(10)&amp;CHAR(10)&amp;IF('[1]II_Program-level standards'!BC7="","",'[1]II_Program-level standards'!BC7&amp;"; "&amp;CHAR(10)&amp;'[1]II_Program-level standards'!BC9&amp;"; "&amp;CHAR(10)&amp;'[1]II_Program-level standards'!BC14&amp;"; "&amp;CHAR(10)&amp;'[1]II_Program-level standards'!BC15)</f>
        <v xml:space="preserve">Standard #51:
</v>
      </c>
      <c r="BD12" s="169" t="str">
        <f>"Standard #52:"&amp;CHAR(10)&amp;CHAR(10)&amp;IF('[1]II_Program-level standards'!BD7="","",'[1]II_Program-level standards'!BD7&amp;"; "&amp;CHAR(10)&amp;'[1]II_Program-level standards'!BD9&amp;"; "&amp;CHAR(10)&amp;'[1]II_Program-level standards'!BD14&amp;"; "&amp;CHAR(10)&amp;'[1]II_Program-level standards'!BD15)</f>
        <v xml:space="preserve">Standard #52:
</v>
      </c>
      <c r="BE12" s="169" t="str">
        <f>"Standard #53:"&amp;CHAR(10)&amp;CHAR(10)&amp;IF('[1]II_Program-level standards'!BE7="","",'[1]II_Program-level standards'!BE7&amp;"; "&amp;CHAR(10)&amp;'[1]II_Program-level standards'!BE9&amp;"; "&amp;CHAR(10)&amp;'[1]II_Program-level standards'!BE14&amp;"; "&amp;CHAR(10)&amp;'[1]II_Program-level standards'!BE15)</f>
        <v xml:space="preserve">Standard #53:
</v>
      </c>
      <c r="BF12" s="169" t="str">
        <f>"Standard #54:"&amp;CHAR(10)&amp;CHAR(10)&amp;IF('[1]II_Program-level standards'!BF7="","",'[1]II_Program-level standards'!BF7&amp;"; "&amp;CHAR(10)&amp;'[1]II_Program-level standards'!BF9&amp;"; "&amp;CHAR(10)&amp;'[1]II_Program-level standards'!BF14&amp;"; "&amp;CHAR(10)&amp;'[1]II_Program-level standards'!BF15)</f>
        <v xml:space="preserve">Standard #54:
</v>
      </c>
      <c r="BG12" s="169" t="str">
        <f>"Standard #55:"&amp;CHAR(10)&amp;CHAR(10)&amp;IF('[1]II_Program-level standards'!BG7="","",'[1]II_Program-level standards'!BG7&amp;"; "&amp;CHAR(10)&amp;'[1]II_Program-level standards'!BG9&amp;"; "&amp;CHAR(10)&amp;'[1]II_Program-level standards'!BG14&amp;"; "&amp;CHAR(10)&amp;'[1]II_Program-level standards'!BG15)</f>
        <v xml:space="preserve">Standard #55:
</v>
      </c>
      <c r="BH12" s="169" t="str">
        <f>"Standard #56:"&amp;CHAR(10)&amp;CHAR(10)&amp;IF('[1]II_Program-level standards'!BH7="","",'[1]II_Program-level standards'!BH7&amp;"; "&amp;CHAR(10)&amp;'[1]II_Program-level standards'!BH9&amp;"; "&amp;CHAR(10)&amp;'[1]II_Program-level standards'!BH14&amp;"; "&amp;CHAR(10)&amp;'[1]II_Program-level standards'!BH15)</f>
        <v xml:space="preserve">Standard #56:
</v>
      </c>
      <c r="BI12" s="169" t="str">
        <f>"Standard #57:"&amp;CHAR(10)&amp;CHAR(10)&amp;IF('[1]II_Program-level standards'!BI7="","",'[1]II_Program-level standards'!BI7&amp;"; "&amp;CHAR(10)&amp;'[1]II_Program-level standards'!BI9&amp;"; "&amp;CHAR(10)&amp;'[1]II_Program-level standards'!BI14&amp;"; "&amp;CHAR(10)&amp;'[1]II_Program-level standards'!BI15)</f>
        <v xml:space="preserve">Standard #57:
</v>
      </c>
      <c r="BJ12" s="169" t="str">
        <f>"Standard #58:"&amp;CHAR(10)&amp;CHAR(10)&amp;IF('[1]II_Program-level standards'!BJ7="","",'[1]II_Program-level standards'!BJ7&amp;"; "&amp;CHAR(10)&amp;'[1]II_Program-level standards'!BJ9&amp;"; "&amp;CHAR(10)&amp;'[1]II_Program-level standards'!BJ14&amp;"; "&amp;CHAR(10)&amp;'[1]II_Program-level standards'!BJ15)</f>
        <v xml:space="preserve">Standard #58:
</v>
      </c>
      <c r="BK12" s="169" t="str">
        <f>"Standard #59:"&amp;CHAR(10)&amp;CHAR(10)&amp;IF('[1]II_Program-level standards'!BK7="","",'[1]II_Program-level standards'!BK7&amp;"; "&amp;CHAR(10)&amp;'[1]II_Program-level standards'!BK9&amp;"; "&amp;CHAR(10)&amp;'[1]II_Program-level standards'!BK14&amp;"; "&amp;CHAR(10)&amp;'[1]II_Program-level standards'!BK15)</f>
        <v xml:space="preserve">Standard #59:
</v>
      </c>
      <c r="BL12" s="169" t="str">
        <f>"Standard #60:"&amp;CHAR(10)&amp;CHAR(10)&amp;IF('[1]II_Program-level standards'!BL7="","",'[1]II_Program-level standards'!BL7&amp;"; "&amp;CHAR(10)&amp;'[1]II_Program-level standards'!BL9&amp;"; "&amp;CHAR(10)&amp;'[1]II_Program-level standards'!BL14&amp;"; "&amp;CHAR(10)&amp;'[1]II_Program-level standards'!BL15)</f>
        <v xml:space="preserve">Standard #60:
</v>
      </c>
      <c r="BM12" s="169" t="str">
        <f>"Standard #61:"&amp;CHAR(10)&amp;CHAR(10)&amp;IF('[1]II_Program-level standards'!BM7="","",'[1]II_Program-level standards'!BM7&amp;"; "&amp;CHAR(10)&amp;'[1]II_Program-level standards'!BM9&amp;"; "&amp;CHAR(10)&amp;'[1]II_Program-level standards'!BM14&amp;"; "&amp;CHAR(10)&amp;'[1]II_Program-level standards'!BM15)</f>
        <v xml:space="preserve">Standard #61:
</v>
      </c>
      <c r="BN12" s="169" t="str">
        <f>"Standard #62:"&amp;CHAR(10)&amp;CHAR(10)&amp;IF('[1]II_Program-level standards'!BN7="","",'[1]II_Program-level standards'!BN7&amp;"; "&amp;CHAR(10)&amp;'[1]II_Program-level standards'!BN9&amp;"; "&amp;CHAR(10)&amp;'[1]II_Program-level standards'!BN14&amp;"; "&amp;CHAR(10)&amp;'[1]II_Program-level standards'!BN15)</f>
        <v xml:space="preserve">Standard #62:
</v>
      </c>
      <c r="BO12" s="169" t="str">
        <f>"Standard #63:"&amp;CHAR(10)&amp;CHAR(10)&amp;IF('[1]II_Program-level standards'!BO7="","",'[1]II_Program-level standards'!BO7&amp;"; "&amp;CHAR(10)&amp;'[1]II_Program-level standards'!BO9&amp;"; "&amp;CHAR(10)&amp;'[1]II_Program-level standards'!BO14&amp;"; "&amp;CHAR(10)&amp;'[1]II_Program-level standards'!BO15)</f>
        <v xml:space="preserve">Standard #63:
</v>
      </c>
      <c r="BP12" s="169" t="str">
        <f>"Standard #64:"&amp;CHAR(10)&amp;CHAR(10)&amp;IF('[1]II_Program-level standards'!BP7="","",'[1]II_Program-level standards'!BP7&amp;"; "&amp;CHAR(10)&amp;'[1]II_Program-level standards'!BP9&amp;"; "&amp;CHAR(10)&amp;'[1]II_Program-level standards'!BP14&amp;"; "&amp;CHAR(10)&amp;'[1]II_Program-level standards'!BP15)</f>
        <v xml:space="preserve">Standard #64:
</v>
      </c>
      <c r="BQ12" s="169" t="str">
        <f>"Standard #65:"&amp;CHAR(10)&amp;CHAR(10)&amp;IF('[1]II_Program-level standards'!BQ7="","",'[1]II_Program-level standards'!BQ7&amp;"; "&amp;CHAR(10)&amp;'[1]II_Program-level standards'!BQ9&amp;"; "&amp;CHAR(10)&amp;'[1]II_Program-level standards'!BQ14&amp;"; "&amp;CHAR(10)&amp;'[1]II_Program-level standards'!BQ15)</f>
        <v xml:space="preserve">Standard #65:
</v>
      </c>
      <c r="BR12" s="169" t="str">
        <f>"Standard #66:"&amp;CHAR(10)&amp;CHAR(10)&amp;IF('[1]II_Program-level standards'!BR7="","",'[1]II_Program-level standards'!BR7&amp;"; "&amp;CHAR(10)&amp;'[1]II_Program-level standards'!BR9&amp;"; "&amp;CHAR(10)&amp;'[1]II_Program-level standards'!BR14&amp;"; "&amp;CHAR(10)&amp;'[1]II_Program-level standards'!BR15)</f>
        <v xml:space="preserve">Standard #66:
</v>
      </c>
      <c r="BS12" s="169" t="str">
        <f>"Standard #67:"&amp;CHAR(10)&amp;CHAR(10)&amp;IF('[1]II_Program-level standards'!BS7="","",'[1]II_Program-level standards'!BS7&amp;"; "&amp;CHAR(10)&amp;'[1]II_Program-level standards'!BS9&amp;"; "&amp;CHAR(10)&amp;'[1]II_Program-level standards'!BS14&amp;"; "&amp;CHAR(10)&amp;'[1]II_Program-level standards'!BS15)</f>
        <v xml:space="preserve">Standard #67:
</v>
      </c>
      <c r="BT12" s="169" t="str">
        <f>"Standard #68:"&amp;CHAR(10)&amp;CHAR(10)&amp;IF('[1]II_Program-level standards'!BT7="","",'[1]II_Program-level standards'!BT7&amp;"; "&amp;CHAR(10)&amp;'[1]II_Program-level standards'!BT9&amp;"; "&amp;CHAR(10)&amp;'[1]II_Program-level standards'!BT14&amp;"; "&amp;CHAR(10)&amp;'[1]II_Program-level standards'!BT15)</f>
        <v xml:space="preserve">Standard #68:
</v>
      </c>
      <c r="BU12" s="169" t="str">
        <f>"Standard #69:"&amp;CHAR(10)&amp;CHAR(10)&amp;IF('[1]II_Program-level standards'!BU7="","",'[1]II_Program-level standards'!BU7&amp;"; "&amp;CHAR(10)&amp;'[1]II_Program-level standards'!BU9&amp;"; "&amp;CHAR(10)&amp;'[1]II_Program-level standards'!BU14&amp;"; "&amp;CHAR(10)&amp;'[1]II_Program-level standards'!BU15)</f>
        <v xml:space="preserve">Standard #69:
</v>
      </c>
      <c r="BV12" s="169" t="str">
        <f>"Standard #70:"&amp;CHAR(10)&amp;CHAR(10)&amp;IF('[1]II_Program-level standards'!BV7="","",'[1]II_Program-level standards'!BV7&amp;"; "&amp;CHAR(10)&amp;'[1]II_Program-level standards'!BV9&amp;"; "&amp;CHAR(10)&amp;'[1]II_Program-level standards'!BV14&amp;"; "&amp;CHAR(10)&amp;'[1]II_Program-level standards'!BV15)</f>
        <v xml:space="preserve">Standard #70:
</v>
      </c>
      <c r="BW12" s="169" t="str">
        <f>"Standard #71:"&amp;CHAR(10)&amp;CHAR(10)&amp;IF('[1]II_Program-level standards'!BW7="","",'[1]II_Program-level standards'!BW7&amp;"; "&amp;CHAR(10)&amp;'[1]II_Program-level standards'!BW9&amp;"; "&amp;CHAR(10)&amp;'[1]II_Program-level standards'!BW14&amp;"; "&amp;CHAR(10)&amp;'[1]II_Program-level standards'!BW15)</f>
        <v xml:space="preserve">Standard #71:
</v>
      </c>
      <c r="BX12" s="169" t="str">
        <f>"Standard #72:"&amp;CHAR(10)&amp;CHAR(10)&amp;IF('[1]II_Program-level standards'!BX7="","",'[1]II_Program-level standards'!BX7&amp;"; "&amp;CHAR(10)&amp;'[1]II_Program-level standards'!BX9&amp;"; "&amp;CHAR(10)&amp;'[1]II_Program-level standards'!BX14&amp;"; "&amp;CHAR(10)&amp;'[1]II_Program-level standards'!BX15)</f>
        <v xml:space="preserve">Standard #72:
</v>
      </c>
      <c r="BY12" s="169" t="str">
        <f>"Standard #73:"&amp;CHAR(10)&amp;CHAR(10)&amp;IF('[1]II_Program-level standards'!BY7="","",'[1]II_Program-level standards'!BY7&amp;"; "&amp;CHAR(10)&amp;'[1]II_Program-level standards'!BY9&amp;"; "&amp;CHAR(10)&amp;'[1]II_Program-level standards'!BY14&amp;"; "&amp;CHAR(10)&amp;'[1]II_Program-level standards'!BY15)</f>
        <v xml:space="preserve">Standard #73:
</v>
      </c>
      <c r="BZ12" s="169" t="str">
        <f>"Standard #74:"&amp;CHAR(10)&amp;CHAR(10)&amp;IF('[1]II_Program-level standards'!BZ7="","",'[1]II_Program-level standards'!BZ7&amp;"; "&amp;CHAR(10)&amp;'[1]II_Program-level standards'!BZ9&amp;"; "&amp;CHAR(10)&amp;'[1]II_Program-level standards'!BZ14&amp;"; "&amp;CHAR(10)&amp;'[1]II_Program-level standards'!BZ15)</f>
        <v xml:space="preserve">Standard #74:
</v>
      </c>
      <c r="CA12" s="169" t="str">
        <f>"Standard #75:"&amp;CHAR(10)&amp;CHAR(10)&amp;IF('[1]II_Program-level standards'!CA7="","",'[1]II_Program-level standards'!CA7&amp;"; "&amp;CHAR(10)&amp;'[1]II_Program-level standards'!CA9&amp;"; "&amp;CHAR(10)&amp;'[1]II_Program-level standards'!CA14&amp;"; "&amp;CHAR(10)&amp;'[1]II_Program-level standards'!CA15)</f>
        <v xml:space="preserve">Standard #75:
</v>
      </c>
      <c r="CB12" s="169" t="str">
        <f>"Standard #76:"&amp;CHAR(10)&amp;CHAR(10)&amp;IF('[1]II_Program-level standards'!CB7="","",'[1]II_Program-level standards'!CB7&amp;"; "&amp;CHAR(10)&amp;'[1]II_Program-level standards'!CB9&amp;"; "&amp;CHAR(10)&amp;'[1]II_Program-level standards'!CB14&amp;"; "&amp;CHAR(10)&amp;'[1]II_Program-level standards'!CB15)</f>
        <v xml:space="preserve">Standard #76:
</v>
      </c>
      <c r="CC12" s="169" t="str">
        <f>"Standard #77:"&amp;CHAR(10)&amp;CHAR(10)&amp;IF('[1]II_Program-level standards'!CC7="","",'[1]II_Program-level standards'!CC7&amp;"; "&amp;CHAR(10)&amp;'[1]II_Program-level standards'!CC9&amp;"; "&amp;CHAR(10)&amp;'[1]II_Program-level standards'!CC14&amp;"; "&amp;CHAR(10)&amp;'[1]II_Program-level standards'!CC15)</f>
        <v xml:space="preserve">Standard #77:
</v>
      </c>
      <c r="CD12" s="169" t="str">
        <f>"Standard #78:"&amp;CHAR(10)&amp;CHAR(10)&amp;IF('[1]II_Program-level standards'!CD7="","",'[1]II_Program-level standards'!CD7&amp;"; "&amp;CHAR(10)&amp;'[1]II_Program-level standards'!CD9&amp;"; "&amp;CHAR(10)&amp;'[1]II_Program-level standards'!CD14&amp;"; "&amp;CHAR(10)&amp;'[1]II_Program-level standards'!CD15)</f>
        <v xml:space="preserve">Standard #78:
</v>
      </c>
      <c r="CE12" s="169" t="str">
        <f>"Standard #79:"&amp;CHAR(10)&amp;CHAR(10)&amp;IF('[1]II_Program-level standards'!CE7="","",'[1]II_Program-level standards'!CE7&amp;"; "&amp;CHAR(10)&amp;'[1]II_Program-level standards'!CE9&amp;"; "&amp;CHAR(10)&amp;'[1]II_Program-level standards'!CE14&amp;"; "&amp;CHAR(10)&amp;'[1]II_Program-level standards'!CE15)</f>
        <v xml:space="preserve">Standard #79:
</v>
      </c>
      <c r="CF12" s="169" t="str">
        <f>"Standard #80:"&amp;CHAR(10)&amp;CHAR(10)&amp;IF('[1]II_Program-level standards'!CF7="","",'[1]II_Program-level standards'!CF7&amp;"; "&amp;CHAR(10)&amp;'[1]II_Program-level standards'!CF9&amp;"; "&amp;CHAR(10)&amp;'[1]II_Program-level standards'!CF14&amp;"; "&amp;CHAR(10)&amp;'[1]II_Program-level standards'!CF15)</f>
        <v xml:space="preserve">Standard #80:
</v>
      </c>
      <c r="CG12" s="169" t="str">
        <f>"Standard #81:"&amp;CHAR(10)&amp;CHAR(10)&amp;IF('[1]II_Program-level standards'!CG7="","",'[1]II_Program-level standards'!CG7&amp;"; "&amp;CHAR(10)&amp;'[1]II_Program-level standards'!CG9&amp;"; "&amp;CHAR(10)&amp;'[1]II_Program-level standards'!CG14&amp;"; "&amp;CHAR(10)&amp;'[1]II_Program-level standards'!CG15)</f>
        <v xml:space="preserve">Standard #81:
</v>
      </c>
      <c r="CH12" s="169" t="str">
        <f>"Standard #82:"&amp;CHAR(10)&amp;CHAR(10)&amp;IF('[1]II_Program-level standards'!CH7="","",'[1]II_Program-level standards'!CH7&amp;"; "&amp;CHAR(10)&amp;'[1]II_Program-level standards'!CH9&amp;"; "&amp;CHAR(10)&amp;'[1]II_Program-level standards'!CH14&amp;"; "&amp;CHAR(10)&amp;'[1]II_Program-level standards'!CH15)</f>
        <v xml:space="preserve">Standard #82:
</v>
      </c>
      <c r="CI12" s="169" t="str">
        <f>"Standard #83:"&amp;CHAR(10)&amp;CHAR(10)&amp;IF('[1]II_Program-level standards'!CI7="","",'[1]II_Program-level standards'!CI7&amp;"; "&amp;CHAR(10)&amp;'[1]II_Program-level standards'!CI9&amp;"; "&amp;CHAR(10)&amp;'[1]II_Program-level standards'!CI14&amp;"; "&amp;CHAR(10)&amp;'[1]II_Program-level standards'!CI15)</f>
        <v xml:space="preserve">Standard #83:
</v>
      </c>
      <c r="CJ12" s="169" t="str">
        <f>"Standard #84:"&amp;CHAR(10)&amp;CHAR(10)&amp;IF('[1]II_Program-level standards'!CJ7="","",'[1]II_Program-level standards'!CJ7&amp;"; "&amp;CHAR(10)&amp;'[1]II_Program-level standards'!CJ9&amp;"; "&amp;CHAR(10)&amp;'[1]II_Program-level standards'!CJ14&amp;"; "&amp;CHAR(10)&amp;'[1]II_Program-level standards'!CJ15)</f>
        <v xml:space="preserve">Standard #84:
</v>
      </c>
      <c r="CK12" s="169" t="str">
        <f>"Standard #85:"&amp;CHAR(10)&amp;CHAR(10)&amp;IF('[1]II_Program-level standards'!CK7="","",'[1]II_Program-level standards'!CK7&amp;"; "&amp;CHAR(10)&amp;'[1]II_Program-level standards'!CK9&amp;"; "&amp;CHAR(10)&amp;'[1]II_Program-level standards'!CK14&amp;"; "&amp;CHAR(10)&amp;'[1]II_Program-level standards'!CK15)</f>
        <v xml:space="preserve">Standard #85:
</v>
      </c>
      <c r="CL12" s="169" t="str">
        <f>"Standard #86:"&amp;CHAR(10)&amp;CHAR(10)&amp;IF('[1]II_Program-level standards'!CL7="","",'[1]II_Program-level standards'!CL7&amp;"; "&amp;CHAR(10)&amp;'[1]II_Program-level standards'!CL9&amp;"; "&amp;CHAR(10)&amp;'[1]II_Program-level standards'!CL14&amp;"; "&amp;CHAR(10)&amp;'[1]II_Program-level standards'!CL15)</f>
        <v xml:space="preserve">Standard #86:
</v>
      </c>
      <c r="CM12" s="169" t="str">
        <f>"Standard #87:"&amp;CHAR(10)&amp;CHAR(10)&amp;IF('[1]II_Program-level standards'!CM7="","",'[1]II_Program-level standards'!CM7&amp;"; "&amp;CHAR(10)&amp;'[1]II_Program-level standards'!CM9&amp;"; "&amp;CHAR(10)&amp;'[1]II_Program-level standards'!CM14&amp;"; "&amp;CHAR(10)&amp;'[1]II_Program-level standards'!CM15)</f>
        <v xml:space="preserve">Standard #87:
</v>
      </c>
      <c r="CN12" s="169" t="str">
        <f>"Standard #88:"&amp;CHAR(10)&amp;CHAR(10)&amp;IF('[1]II_Program-level standards'!CN7="","",'[1]II_Program-level standards'!CN7&amp;"; "&amp;CHAR(10)&amp;'[1]II_Program-level standards'!CN9&amp;"; "&amp;CHAR(10)&amp;'[1]II_Program-level standards'!CN14&amp;"; "&amp;CHAR(10)&amp;'[1]II_Program-level standards'!CN15)</f>
        <v xml:space="preserve">Standard #88:
</v>
      </c>
      <c r="CO12" s="169" t="str">
        <f>"Standard #89:"&amp;CHAR(10)&amp;CHAR(10)&amp;IF('[1]II_Program-level standards'!CO7="","",'[1]II_Program-level standards'!CO7&amp;"; "&amp;CHAR(10)&amp;'[1]II_Program-level standards'!CO9&amp;"; "&amp;CHAR(10)&amp;'[1]II_Program-level standards'!CO14&amp;"; "&amp;CHAR(10)&amp;'[1]II_Program-level standards'!CO15)</f>
        <v xml:space="preserve">Standard #89:
</v>
      </c>
      <c r="CP12" s="169" t="str">
        <f>"Standard #90:"&amp;CHAR(10)&amp;CHAR(10)&amp;IF('[1]II_Program-level standards'!CP7="","",'[1]II_Program-level standards'!CP7&amp;"; "&amp;CHAR(10)&amp;'[1]II_Program-level standards'!CP9&amp;"; "&amp;CHAR(10)&amp;'[1]II_Program-level standards'!CP14&amp;"; "&amp;CHAR(10)&amp;'[1]II_Program-level standards'!CP15)</f>
        <v xml:space="preserve">Standard #90:
</v>
      </c>
      <c r="CQ12" s="169" t="str">
        <f>"Standard #91:"&amp;CHAR(10)&amp;CHAR(10)&amp;IF('[1]II_Program-level standards'!CQ7="","",'[1]II_Program-level standards'!CQ7&amp;"; "&amp;CHAR(10)&amp;'[1]II_Program-level standards'!CQ9&amp;"; "&amp;CHAR(10)&amp;'[1]II_Program-level standards'!CQ14&amp;"; "&amp;CHAR(10)&amp;'[1]II_Program-level standards'!CQ15)</f>
        <v xml:space="preserve">Standard #91:
</v>
      </c>
      <c r="CR12" s="169" t="str">
        <f>"Standard #92:"&amp;CHAR(10)&amp;CHAR(10)&amp;IF('[1]II_Program-level standards'!CR7="","",'[1]II_Program-level standards'!CR7&amp;"; "&amp;CHAR(10)&amp;'[1]II_Program-level standards'!CR9&amp;"; "&amp;CHAR(10)&amp;'[1]II_Program-level standards'!CR14&amp;"; "&amp;CHAR(10)&amp;'[1]II_Program-level standards'!CR15)</f>
        <v xml:space="preserve">Standard #92:
</v>
      </c>
      <c r="CS12" s="169" t="str">
        <f>"Standard #93:"&amp;CHAR(10)&amp;CHAR(10)&amp;IF('[1]II_Program-level standards'!CS7="","",'[1]II_Program-level standards'!CS7&amp;"; "&amp;CHAR(10)&amp;'[1]II_Program-level standards'!CS9&amp;"; "&amp;CHAR(10)&amp;'[1]II_Program-level standards'!CS14&amp;"; "&amp;CHAR(10)&amp;'[1]II_Program-level standards'!CS15)</f>
        <v xml:space="preserve">Standard #93:
</v>
      </c>
      <c r="CT12" s="169" t="str">
        <f>"Standard #94:"&amp;CHAR(10)&amp;CHAR(10)&amp;IF('[1]II_Program-level standards'!CT7="","",'[1]II_Program-level standards'!CT7&amp;"; "&amp;CHAR(10)&amp;'[1]II_Program-level standards'!CT9&amp;"; "&amp;CHAR(10)&amp;'[1]II_Program-level standards'!CT14&amp;"; "&amp;CHAR(10)&amp;'[1]II_Program-level standards'!CT15)</f>
        <v xml:space="preserve">Standard #94:
</v>
      </c>
      <c r="CU12" s="169" t="str">
        <f>"Standard #95:"&amp;CHAR(10)&amp;CHAR(10)&amp;IF('[1]II_Program-level standards'!CU7="","",'[1]II_Program-level standards'!CU7&amp;"; "&amp;CHAR(10)&amp;'[1]II_Program-level standards'!CU9&amp;"; "&amp;CHAR(10)&amp;'[1]II_Program-level standards'!CU14&amp;"; "&amp;CHAR(10)&amp;'[1]II_Program-level standards'!CU15)</f>
        <v xml:space="preserve">Standard #95:
</v>
      </c>
      <c r="CV12" s="169" t="str">
        <f>"Standard #96:"&amp;CHAR(10)&amp;CHAR(10)&amp;IF('[1]II_Program-level standards'!CV7="","",'[1]II_Program-level standards'!CV7&amp;"; "&amp;CHAR(10)&amp;'[1]II_Program-level standards'!CV9&amp;"; "&amp;CHAR(10)&amp;'[1]II_Program-level standards'!CV14&amp;"; "&amp;CHAR(10)&amp;'[1]II_Program-level standards'!CV15)</f>
        <v xml:space="preserve">Standard #96:
</v>
      </c>
      <c r="CW12" s="169" t="str">
        <f>"Standard #97:"&amp;CHAR(10)&amp;CHAR(10)&amp;IF('[1]II_Program-level standards'!CW7="","",'[1]II_Program-level standards'!CW7&amp;"; "&amp;CHAR(10)&amp;'[1]II_Program-level standards'!CW9&amp;"; "&amp;CHAR(10)&amp;'[1]II_Program-level standards'!CW14&amp;"; "&amp;CHAR(10)&amp;'[1]II_Program-level standards'!CW15)</f>
        <v xml:space="preserve">Standard #97:
</v>
      </c>
      <c r="CX12" s="169" t="str">
        <f>"Standard #98:"&amp;CHAR(10)&amp;CHAR(10)&amp;IF('[1]II_Program-level standards'!CX7="","",'[1]II_Program-level standards'!CX7&amp;"; "&amp;CHAR(10)&amp;'[1]II_Program-level standards'!CX9&amp;"; "&amp;CHAR(10)&amp;'[1]II_Program-level standards'!CX14&amp;"; "&amp;CHAR(10)&amp;'[1]II_Program-level standards'!CX15)</f>
        <v xml:space="preserve">Standard #98:
</v>
      </c>
      <c r="CY12" s="169" t="str">
        <f>"Standard #99:"&amp;CHAR(10)&amp;CHAR(10)&amp;IF('[1]II_Program-level standards'!CY7="","",'[1]II_Program-level standards'!CY7&amp;"; "&amp;CHAR(10)&amp;'[1]II_Program-level standards'!CY9&amp;"; "&amp;CHAR(10)&amp;'[1]II_Program-level standards'!CY14&amp;"; "&amp;CHAR(10)&amp;'[1]II_Program-level standards'!CY15)</f>
        <v xml:space="preserve">Standard #99:
</v>
      </c>
      <c r="CZ12" s="169" t="str">
        <f>"Standard #100:"&amp;CHAR(10)&amp;CHAR(10)&amp;IF('[1]II_Program-level standards'!CZ7="","",'[1]II_Program-level standards'!CZ7&amp;"; "&amp;CHAR(10)&amp;'[1]II_Program-level standards'!CZ9&amp;"; "&amp;CHAR(10)&amp;'[1]II_Program-level standards'!CZ14&amp;"; "&amp;CHAR(10)&amp;'[1]II_Program-level standards'!CZ15)</f>
        <v xml:space="preserve">Standard #100:
</v>
      </c>
    </row>
    <row r="13" spans="1:104" ht="28.5" x14ac:dyDescent="0.2">
      <c r="A13" s="44" t="s">
        <v>324</v>
      </c>
      <c r="B13" s="55" t="s">
        <v>325</v>
      </c>
      <c r="C13" s="46" t="s">
        <v>326</v>
      </c>
      <c r="D13" s="53" t="s">
        <v>37</v>
      </c>
      <c r="E13" s="180"/>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x14ac:dyDescent="0.2">
      <c r="A16" s="44" t="s">
        <v>328</v>
      </c>
      <c r="B16" s="55" t="s">
        <v>329</v>
      </c>
      <c r="C16" s="170" t="s">
        <v>330</v>
      </c>
      <c r="D16" s="53" t="s">
        <v>37</v>
      </c>
      <c r="E16" s="180"/>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42.75" x14ac:dyDescent="0.2">
      <c r="A17" s="44" t="s">
        <v>331</v>
      </c>
      <c r="B17" s="55" t="s">
        <v>332</v>
      </c>
      <c r="C17" s="65" t="s">
        <v>333</v>
      </c>
      <c r="D17" s="53" t="s">
        <v>11</v>
      </c>
      <c r="E17" s="180"/>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8.5" x14ac:dyDescent="0.2">
      <c r="A18" s="44" t="s">
        <v>334</v>
      </c>
      <c r="B18" s="55" t="s">
        <v>335</v>
      </c>
      <c r="C18" s="46" t="s">
        <v>336</v>
      </c>
      <c r="D18" s="53" t="s">
        <v>11</v>
      </c>
      <c r="E18" s="180"/>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x14ac:dyDescent="0.2">
      <c r="A19" s="44" t="s">
        <v>337</v>
      </c>
      <c r="B19" s="55" t="s">
        <v>338</v>
      </c>
      <c r="C19" s="55" t="s">
        <v>339</v>
      </c>
      <c r="D19" s="53" t="s">
        <v>11</v>
      </c>
      <c r="E19" s="180"/>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107</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B10:D10 E10:CZ25 A10:A68 D11 B12:D24 A69:CZ74">
    <cfRule type="expression" dxfId="25" priority="2">
      <formula>$D$6="Yes, the plan complies based on all analyses"</formula>
    </cfRule>
  </conditionalFormatting>
  <conditionalFormatting sqref="B26:CZ68">
    <cfRule type="expression" dxfId="24" priority="1">
      <formula>$D$6="Yes, the plan complies based on all analyses"</formula>
    </cfRule>
  </conditionalFormatting>
  <dataValidations count="2">
    <dataValidation allowBlank="1" prompt="To enter free text, select cell and type - do not click into cell" sqref="E38:CZ43 E45:CZ50 E69:CZ74 E61:CZ66 E54:CZ59" xr:uid="{656BDD32-B866-4EEB-8A8B-C60E9E0B3007}"/>
    <dataValidation allowBlank="1" sqref="E31:CZ36" xr:uid="{BE8CD3DF-B506-4E36-86BE-D888B5AFC717}"/>
  </dataValidations>
  <hyperlinks>
    <hyperlink ref="A27" location="SectionE_AnalysisMethods" display="Click to return to the Analysis Methods section in the &quot;State and Program Information&quot; tab to change whether a method is used." xr:uid="{B1A6F87B-B60E-4BFB-B487-83C49385997B}"/>
    <hyperlink ref="B15" location="SectionE_AnalysisMethods" display="Return to the Analysis Methods section in the &quot;State and program information&quot; tab to change whether a method is used." xr:uid="{8C7725EE-F924-48B5-8459-C5D5671BF2AC}"/>
    <hyperlink ref="A9" location="'III_Plan comp 438.206 All plans'!A1" display="Click to go to section B: Assurance of plan compliance for 42 C.F.R. § 438.206" xr:uid="{EC1D8CFD-FCF3-4944-BACA-E9BAD4B263C6}"/>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6AB6C-38E3-4C9B-83F0-51403EA9E5AB}">
  <dimension ref="A1:AB16"/>
  <sheetViews>
    <sheetView zoomScale="70" zoomScaleNormal="70" workbookViewId="0">
      <selection activeCell="Z7" sqref="Z7"/>
    </sheetView>
  </sheetViews>
  <sheetFormatPr defaultColWidth="0" defaultRowHeight="14.25" zeroHeight="1" x14ac:dyDescent="0.2"/>
  <cols>
    <col min="1" max="1" width="8.77734375" style="109" customWidth="1"/>
    <col min="2" max="2" width="30.5546875" style="109" customWidth="1"/>
    <col min="3" max="3" width="30.5546875" style="108" customWidth="1"/>
    <col min="4" max="4" width="16.6640625" style="108" customWidth="1"/>
    <col min="5" max="27" width="30.5546875" style="108" customWidth="1"/>
    <col min="28" max="28" width="30.5546875" style="109" customWidth="1"/>
    <col min="29" max="16384" width="30.5546875" style="109" hidden="1"/>
  </cols>
  <sheetData>
    <row r="1" spans="1:28" s="222" customFormat="1" ht="20.25" x14ac:dyDescent="0.3">
      <c r="A1" s="162" t="s">
        <v>431</v>
      </c>
      <c r="B1" s="15"/>
      <c r="C1" s="220"/>
      <c r="D1" s="221"/>
      <c r="E1" s="315" t="s">
        <v>56</v>
      </c>
      <c r="F1" s="316" t="s">
        <v>58</v>
      </c>
      <c r="G1" s="316" t="s">
        <v>60</v>
      </c>
      <c r="H1" s="316" t="s">
        <v>62</v>
      </c>
      <c r="I1" s="316" t="s">
        <v>63</v>
      </c>
      <c r="J1" s="316" t="s">
        <v>64</v>
      </c>
      <c r="K1" s="316" t="s">
        <v>66</v>
      </c>
      <c r="L1" s="316" t="s">
        <v>68</v>
      </c>
      <c r="M1" s="316" t="s">
        <v>70</v>
      </c>
      <c r="N1" s="316" t="s">
        <v>71</v>
      </c>
      <c r="O1" s="315" t="s">
        <v>460</v>
      </c>
      <c r="P1" s="316" t="s">
        <v>461</v>
      </c>
      <c r="Q1" s="316" t="s">
        <v>462</v>
      </c>
      <c r="R1" s="316" t="s">
        <v>463</v>
      </c>
      <c r="S1" s="316" t="s">
        <v>464</v>
      </c>
      <c r="T1" s="316" t="s">
        <v>465</v>
      </c>
      <c r="U1" s="316" t="s">
        <v>466</v>
      </c>
      <c r="V1" s="316" t="s">
        <v>467</v>
      </c>
      <c r="W1" s="316" t="s">
        <v>468</v>
      </c>
      <c r="X1" s="316" t="s">
        <v>469</v>
      </c>
      <c r="Y1" s="315" t="s">
        <v>470</v>
      </c>
      <c r="Z1" s="316" t="s">
        <v>471</v>
      </c>
      <c r="AA1" s="316" t="s">
        <v>472</v>
      </c>
      <c r="AB1" s="316" t="s">
        <v>509</v>
      </c>
    </row>
    <row r="2" spans="1:28" s="222" customFormat="1" ht="6" customHeight="1" x14ac:dyDescent="0.3">
      <c r="A2" s="306"/>
      <c r="B2" s="306"/>
      <c r="C2" s="220"/>
      <c r="D2" s="221"/>
      <c r="E2" s="19"/>
      <c r="F2" s="240"/>
      <c r="G2" s="240"/>
      <c r="H2" s="240"/>
      <c r="I2" s="240"/>
      <c r="J2" s="240"/>
      <c r="K2" s="240"/>
      <c r="L2" s="240"/>
      <c r="M2" s="240"/>
      <c r="N2" s="240"/>
      <c r="O2" s="19"/>
      <c r="P2" s="240"/>
      <c r="Q2" s="240"/>
      <c r="R2" s="240"/>
      <c r="S2" s="240"/>
      <c r="T2" s="240"/>
      <c r="U2" s="240"/>
      <c r="V2" s="240"/>
      <c r="W2" s="240"/>
      <c r="X2" s="240"/>
      <c r="Y2" s="19"/>
      <c r="Z2" s="240"/>
      <c r="AA2" s="240"/>
      <c r="AB2" s="240"/>
    </row>
    <row r="3" spans="1:28" ht="23.25" x14ac:dyDescent="0.3">
      <c r="A3" s="38" t="s">
        <v>432</v>
      </c>
      <c r="B3" s="152"/>
      <c r="C3" s="152"/>
      <c r="D3" s="1"/>
      <c r="E3" s="109"/>
      <c r="F3" s="109"/>
      <c r="G3" s="109"/>
      <c r="H3" s="109"/>
      <c r="I3" s="109"/>
      <c r="J3" s="109"/>
      <c r="K3" s="109"/>
      <c r="L3" s="109"/>
      <c r="O3" s="109"/>
      <c r="P3" s="109"/>
      <c r="Q3" s="109"/>
      <c r="R3" s="109"/>
      <c r="S3" s="109"/>
      <c r="T3" s="109"/>
      <c r="U3" s="109"/>
      <c r="V3" s="109"/>
      <c r="Y3" s="109"/>
      <c r="Z3" s="109"/>
      <c r="AA3" s="109"/>
    </row>
    <row r="4" spans="1:28" ht="40.15" customHeight="1" x14ac:dyDescent="0.25">
      <c r="A4" s="307" t="s">
        <v>433</v>
      </c>
      <c r="B4" s="308"/>
      <c r="C4" s="308"/>
      <c r="D4" s="241"/>
      <c r="E4" s="242"/>
      <c r="F4" s="243"/>
      <c r="G4" s="243"/>
      <c r="H4" s="243"/>
      <c r="I4" s="243"/>
      <c r="J4" s="243"/>
      <c r="K4" s="243"/>
      <c r="L4" s="243"/>
      <c r="M4" s="243"/>
      <c r="N4" s="243"/>
      <c r="O4" s="242"/>
      <c r="P4" s="243"/>
      <c r="Q4" s="243"/>
      <c r="R4" s="243"/>
      <c r="S4" s="243"/>
      <c r="T4" s="243"/>
      <c r="U4" s="243"/>
      <c r="V4" s="243"/>
      <c r="W4" s="243"/>
      <c r="X4" s="243"/>
      <c r="Y4" s="242"/>
      <c r="Z4" s="243"/>
      <c r="AA4" s="243"/>
      <c r="AB4" s="243"/>
    </row>
    <row r="5" spans="1:28" ht="30" x14ac:dyDescent="0.25">
      <c r="A5" s="244" t="s">
        <v>497</v>
      </c>
      <c r="B5" s="252" t="s">
        <v>5</v>
      </c>
      <c r="C5" s="252" t="s">
        <v>6</v>
      </c>
      <c r="D5" s="253" t="s">
        <v>7</v>
      </c>
      <c r="E5" s="254" t="s">
        <v>473</v>
      </c>
      <c r="F5" s="255" t="s">
        <v>59</v>
      </c>
      <c r="G5" s="255" t="s">
        <v>61</v>
      </c>
      <c r="H5" s="255" t="s">
        <v>498</v>
      </c>
      <c r="I5" s="255" t="s">
        <v>499</v>
      </c>
      <c r="J5" s="255" t="s">
        <v>65</v>
      </c>
      <c r="K5" s="255" t="s">
        <v>67</v>
      </c>
      <c r="L5" s="255" t="s">
        <v>69</v>
      </c>
      <c r="M5" s="255" t="s">
        <v>500</v>
      </c>
      <c r="N5" s="255" t="s">
        <v>72</v>
      </c>
      <c r="O5" s="254" t="s">
        <v>486</v>
      </c>
      <c r="P5" s="255" t="s">
        <v>487</v>
      </c>
      <c r="Q5" s="255" t="s">
        <v>488</v>
      </c>
      <c r="R5" s="255" t="s">
        <v>489</v>
      </c>
      <c r="S5" s="255" t="s">
        <v>490</v>
      </c>
      <c r="T5" s="255" t="s">
        <v>491</v>
      </c>
      <c r="U5" s="255" t="s">
        <v>492</v>
      </c>
      <c r="V5" s="255" t="s">
        <v>501</v>
      </c>
      <c r="W5" s="255" t="s">
        <v>493</v>
      </c>
      <c r="X5" s="255" t="s">
        <v>502</v>
      </c>
      <c r="Y5" s="254" t="s">
        <v>494</v>
      </c>
      <c r="Z5" s="255" t="s">
        <v>495</v>
      </c>
      <c r="AA5" s="255" t="s">
        <v>496</v>
      </c>
      <c r="AB5" s="255" t="s">
        <v>510</v>
      </c>
    </row>
    <row r="6" spans="1:28" ht="90.75" customHeight="1" x14ac:dyDescent="0.2">
      <c r="A6" s="258" t="s">
        <v>434</v>
      </c>
      <c r="B6" s="259" t="s">
        <v>435</v>
      </c>
      <c r="C6" s="260" t="s">
        <v>436</v>
      </c>
      <c r="D6" s="261" t="s">
        <v>37</v>
      </c>
      <c r="E6" s="256" t="s">
        <v>437</v>
      </c>
      <c r="F6" s="257" t="s">
        <v>437</v>
      </c>
      <c r="G6" s="257" t="s">
        <v>437</v>
      </c>
      <c r="H6" s="257" t="s">
        <v>437</v>
      </c>
      <c r="I6" s="257" t="s">
        <v>437</v>
      </c>
      <c r="J6" s="257" t="s">
        <v>437</v>
      </c>
      <c r="K6" s="257" t="s">
        <v>437</v>
      </c>
      <c r="L6" s="257" t="s">
        <v>437</v>
      </c>
      <c r="M6" s="257" t="s">
        <v>437</v>
      </c>
      <c r="N6" s="257" t="s">
        <v>437</v>
      </c>
      <c r="O6" s="256" t="s">
        <v>437</v>
      </c>
      <c r="P6" s="257" t="s">
        <v>437</v>
      </c>
      <c r="Q6" s="257" t="s">
        <v>437</v>
      </c>
      <c r="R6" s="257" t="s">
        <v>437</v>
      </c>
      <c r="S6" s="257" t="s">
        <v>437</v>
      </c>
      <c r="T6" s="257" t="s">
        <v>437</v>
      </c>
      <c r="U6" s="257" t="s">
        <v>437</v>
      </c>
      <c r="V6" s="257" t="s">
        <v>437</v>
      </c>
      <c r="W6" s="257" t="s">
        <v>437</v>
      </c>
      <c r="X6" s="257" t="s">
        <v>437</v>
      </c>
      <c r="Y6" s="256" t="s">
        <v>437</v>
      </c>
      <c r="Z6" s="257" t="s">
        <v>437</v>
      </c>
      <c r="AA6" s="257" t="s">
        <v>437</v>
      </c>
      <c r="AB6" s="257" t="s">
        <v>437</v>
      </c>
    </row>
    <row r="7" spans="1:28" ht="15" x14ac:dyDescent="0.2">
      <c r="A7" s="309" t="s">
        <v>438</v>
      </c>
      <c r="B7" s="309"/>
      <c r="C7" s="310"/>
      <c r="D7" s="76" t="s">
        <v>118</v>
      </c>
      <c r="E7" s="319" t="s">
        <v>119</v>
      </c>
      <c r="F7" s="320" t="s">
        <v>119</v>
      </c>
      <c r="G7" s="320" t="s">
        <v>119</v>
      </c>
      <c r="H7" s="320" t="s">
        <v>119</v>
      </c>
      <c r="I7" s="320" t="s">
        <v>119</v>
      </c>
      <c r="J7" s="320" t="s">
        <v>119</v>
      </c>
      <c r="K7" s="320" t="s">
        <v>119</v>
      </c>
      <c r="L7" s="320" t="s">
        <v>119</v>
      </c>
      <c r="M7" s="320" t="s">
        <v>119</v>
      </c>
      <c r="N7" s="320" t="s">
        <v>119</v>
      </c>
      <c r="O7" s="319" t="s">
        <v>119</v>
      </c>
      <c r="P7" s="320" t="s">
        <v>119</v>
      </c>
      <c r="Q7" s="320" t="s">
        <v>119</v>
      </c>
      <c r="R7" s="320" t="s">
        <v>119</v>
      </c>
      <c r="S7" s="320" t="s">
        <v>119</v>
      </c>
      <c r="T7" s="320" t="s">
        <v>119</v>
      </c>
      <c r="U7" s="320" t="s">
        <v>119</v>
      </c>
      <c r="V7" s="320" t="s">
        <v>119</v>
      </c>
      <c r="W7" s="320" t="s">
        <v>119</v>
      </c>
      <c r="X7" s="320" t="s">
        <v>119</v>
      </c>
      <c r="Y7" s="319" t="s">
        <v>119</v>
      </c>
      <c r="Z7" s="320" t="s">
        <v>119</v>
      </c>
      <c r="AA7" s="320" t="s">
        <v>119</v>
      </c>
      <c r="AB7" s="320" t="s">
        <v>119</v>
      </c>
    </row>
    <row r="8" spans="1:28" ht="72.75" x14ac:dyDescent="0.2">
      <c r="A8" s="44" t="s">
        <v>439</v>
      </c>
      <c r="B8" s="55" t="s">
        <v>440</v>
      </c>
      <c r="C8" s="46" t="s">
        <v>441</v>
      </c>
      <c r="D8" s="46" t="s">
        <v>49</v>
      </c>
      <c r="E8" s="226"/>
      <c r="F8" s="158"/>
      <c r="G8" s="158"/>
      <c r="H8" s="158"/>
      <c r="I8" s="158"/>
      <c r="J8" s="158"/>
      <c r="K8" s="158"/>
      <c r="L8" s="158"/>
      <c r="M8" s="158"/>
      <c r="N8" s="158"/>
      <c r="O8" s="226"/>
      <c r="P8" s="158"/>
      <c r="Q8" s="158"/>
      <c r="R8" s="158"/>
      <c r="S8" s="158"/>
      <c r="T8" s="158"/>
      <c r="U8" s="158"/>
      <c r="V8" s="158"/>
      <c r="W8" s="158"/>
      <c r="X8" s="158"/>
      <c r="Y8" s="226"/>
      <c r="Z8" s="158"/>
      <c r="AA8" s="158"/>
      <c r="AB8" s="158"/>
    </row>
    <row r="9" spans="1:28" ht="72.75" x14ac:dyDescent="0.2">
      <c r="A9" s="44" t="s">
        <v>442</v>
      </c>
      <c r="B9" s="55" t="s">
        <v>443</v>
      </c>
      <c r="C9" s="46" t="s">
        <v>441</v>
      </c>
      <c r="D9" s="46" t="s">
        <v>49</v>
      </c>
      <c r="E9" s="226"/>
      <c r="F9" s="158"/>
      <c r="G9" s="158"/>
      <c r="H9" s="158"/>
      <c r="I9" s="158"/>
      <c r="J9" s="158"/>
      <c r="K9" s="158"/>
      <c r="L9" s="158"/>
      <c r="M9" s="158"/>
      <c r="N9" s="158"/>
      <c r="O9" s="226"/>
      <c r="P9" s="158"/>
      <c r="Q9" s="158"/>
      <c r="R9" s="158"/>
      <c r="S9" s="158"/>
      <c r="T9" s="158"/>
      <c r="U9" s="158"/>
      <c r="V9" s="158"/>
      <c r="W9" s="158"/>
      <c r="X9" s="158"/>
      <c r="Y9" s="226"/>
      <c r="Z9" s="158"/>
      <c r="AA9" s="158"/>
      <c r="AB9" s="158"/>
    </row>
    <row r="10" spans="1:28" ht="57.75" x14ac:dyDescent="0.2">
      <c r="A10" s="44" t="s">
        <v>444</v>
      </c>
      <c r="B10" s="55" t="s">
        <v>445</v>
      </c>
      <c r="C10" s="46" t="s">
        <v>441</v>
      </c>
      <c r="D10" s="46" t="s">
        <v>49</v>
      </c>
      <c r="E10" s="226"/>
      <c r="F10" s="158"/>
      <c r="G10" s="158"/>
      <c r="H10" s="158"/>
      <c r="I10" s="158"/>
      <c r="J10" s="158"/>
      <c r="K10" s="158"/>
      <c r="L10" s="158"/>
      <c r="M10" s="158"/>
      <c r="N10" s="158"/>
      <c r="O10" s="226"/>
      <c r="P10" s="158"/>
      <c r="Q10" s="158"/>
      <c r="R10" s="158"/>
      <c r="S10" s="158"/>
      <c r="T10" s="158"/>
      <c r="U10" s="158"/>
      <c r="V10" s="158"/>
      <c r="W10" s="158"/>
      <c r="X10" s="158"/>
      <c r="Y10" s="226"/>
      <c r="Z10" s="158"/>
      <c r="AA10" s="158"/>
      <c r="AB10" s="158"/>
    </row>
    <row r="11" spans="1:28" ht="20.25" x14ac:dyDescent="0.3">
      <c r="B11" s="38" t="s">
        <v>446</v>
      </c>
      <c r="C11" s="152"/>
      <c r="AB11" s="108"/>
    </row>
    <row r="12" spans="1:28" ht="28.5" x14ac:dyDescent="0.2">
      <c r="A12" s="44" t="s">
        <v>447</v>
      </c>
      <c r="B12" s="55" t="s">
        <v>446</v>
      </c>
      <c r="C12" s="46" t="s">
        <v>448</v>
      </c>
      <c r="D12" s="46" t="s">
        <v>11</v>
      </c>
      <c r="E12" s="226"/>
      <c r="F12" s="158"/>
      <c r="G12" s="158"/>
      <c r="H12" s="158"/>
      <c r="I12" s="158"/>
      <c r="J12" s="158"/>
      <c r="K12" s="158"/>
      <c r="L12" s="158"/>
      <c r="M12" s="158"/>
      <c r="N12" s="158"/>
      <c r="O12" s="226"/>
      <c r="P12" s="158"/>
      <c r="Q12" s="158"/>
      <c r="R12" s="158"/>
      <c r="S12" s="158"/>
      <c r="T12" s="158"/>
      <c r="U12" s="158"/>
      <c r="V12" s="158"/>
      <c r="W12" s="158"/>
      <c r="X12" s="158"/>
      <c r="Y12" s="226"/>
      <c r="Z12" s="158"/>
      <c r="AA12" s="158"/>
      <c r="AB12" s="158"/>
    </row>
    <row r="13" spans="1:28" ht="28.5" x14ac:dyDescent="0.2">
      <c r="A13" s="44" t="s">
        <v>449</v>
      </c>
      <c r="B13" s="55" t="s">
        <v>450</v>
      </c>
      <c r="C13" s="46" t="s">
        <v>451</v>
      </c>
      <c r="D13" s="46" t="s">
        <v>11</v>
      </c>
      <c r="E13" s="226"/>
      <c r="F13" s="158"/>
      <c r="G13" s="158"/>
      <c r="H13" s="158"/>
      <c r="I13" s="158"/>
      <c r="J13" s="158"/>
      <c r="K13" s="158"/>
      <c r="L13" s="158"/>
      <c r="M13" s="158"/>
      <c r="N13" s="158"/>
      <c r="O13" s="226"/>
      <c r="P13" s="158"/>
      <c r="Q13" s="158"/>
      <c r="R13" s="158"/>
      <c r="S13" s="158"/>
      <c r="T13" s="158"/>
      <c r="U13" s="158"/>
      <c r="V13" s="158"/>
      <c r="W13" s="158"/>
      <c r="X13" s="158"/>
      <c r="Y13" s="226"/>
      <c r="Z13" s="158"/>
      <c r="AA13" s="158"/>
      <c r="AB13" s="158"/>
    </row>
    <row r="14" spans="1:28" ht="42.75" x14ac:dyDescent="0.2">
      <c r="A14" s="44" t="s">
        <v>452</v>
      </c>
      <c r="B14" s="55" t="s">
        <v>453</v>
      </c>
      <c r="C14" s="46" t="s">
        <v>454</v>
      </c>
      <c r="D14" s="46" t="s">
        <v>11</v>
      </c>
      <c r="E14" s="226"/>
      <c r="F14" s="158"/>
      <c r="G14" s="158"/>
      <c r="H14" s="158"/>
      <c r="I14" s="158"/>
      <c r="J14" s="158"/>
      <c r="K14" s="158"/>
      <c r="L14" s="158"/>
      <c r="M14" s="158"/>
      <c r="N14" s="158"/>
      <c r="O14" s="226"/>
      <c r="P14" s="158"/>
      <c r="Q14" s="158"/>
      <c r="R14" s="158"/>
      <c r="S14" s="158"/>
      <c r="T14" s="158"/>
      <c r="U14" s="158"/>
      <c r="V14" s="158"/>
      <c r="W14" s="158"/>
      <c r="X14" s="158"/>
      <c r="Y14" s="226"/>
      <c r="Z14" s="158"/>
      <c r="AA14" s="158"/>
      <c r="AB14" s="158"/>
    </row>
    <row r="15" spans="1:28" ht="28.5" x14ac:dyDescent="0.2">
      <c r="A15" s="317" t="s">
        <v>455</v>
      </c>
      <c r="B15" s="318" t="s">
        <v>456</v>
      </c>
      <c r="C15" s="318" t="s">
        <v>457</v>
      </c>
      <c r="D15" s="46" t="s">
        <v>11</v>
      </c>
      <c r="E15" s="226"/>
      <c r="F15" s="158"/>
      <c r="G15" s="158"/>
      <c r="H15" s="158"/>
      <c r="I15" s="158"/>
      <c r="J15" s="158"/>
      <c r="K15" s="158"/>
      <c r="L15" s="158"/>
      <c r="M15" s="158"/>
      <c r="N15" s="158"/>
      <c r="O15" s="226"/>
      <c r="P15" s="158"/>
      <c r="Q15" s="158"/>
      <c r="R15" s="158"/>
      <c r="S15" s="158"/>
      <c r="T15" s="158"/>
      <c r="U15" s="158"/>
      <c r="V15" s="158"/>
      <c r="W15" s="158"/>
      <c r="X15" s="158"/>
      <c r="Y15" s="226"/>
      <c r="Z15" s="158"/>
      <c r="AA15" s="158"/>
      <c r="AB15" s="158"/>
    </row>
    <row r="16" spans="1:28" ht="57" x14ac:dyDescent="0.2">
      <c r="A16" s="317" t="s">
        <v>458</v>
      </c>
      <c r="B16" s="318" t="s">
        <v>392</v>
      </c>
      <c r="C16" s="318" t="s">
        <v>459</v>
      </c>
      <c r="D16" s="46" t="s">
        <v>17</v>
      </c>
      <c r="E16" s="245"/>
      <c r="F16" s="246"/>
      <c r="G16" s="246"/>
      <c r="H16" s="246"/>
      <c r="I16" s="246"/>
      <c r="J16" s="246"/>
      <c r="K16" s="246"/>
      <c r="L16" s="246"/>
      <c r="M16" s="246"/>
      <c r="N16" s="246"/>
      <c r="O16" s="245"/>
      <c r="P16" s="246"/>
      <c r="Q16" s="246"/>
      <c r="R16" s="246"/>
      <c r="S16" s="246"/>
      <c r="T16" s="246"/>
      <c r="U16" s="246"/>
      <c r="V16" s="246"/>
      <c r="W16" s="246"/>
      <c r="X16" s="246"/>
      <c r="Y16" s="245"/>
      <c r="Z16" s="246"/>
      <c r="AA16" s="246"/>
      <c r="AB16" s="246"/>
    </row>
  </sheetData>
  <sheetProtection sheet="1" objects="1" scenarios="1" selectLockedCells="1"/>
  <mergeCells count="3">
    <mergeCell ref="A2:B2"/>
    <mergeCell ref="A4:C4"/>
    <mergeCell ref="A7:C7"/>
  </mergeCells>
  <phoneticPr fontId="28" type="noConversion"/>
  <conditionalFormatting sqref="E8:E10 E12:E16">
    <cfRule type="expression" dxfId="23" priority="22">
      <formula>OR(ISBLANK($E$6),$E$6="Yes, the plan complies on all standards based on all analyses")</formula>
    </cfRule>
  </conditionalFormatting>
  <conditionalFormatting sqref="F8:F10 F12:F16">
    <cfRule type="expression" dxfId="22" priority="21">
      <formula>OR(ISBLANK($F$6),$F$6="Yes, the plan complies on all standards based on all analyses")</formula>
    </cfRule>
  </conditionalFormatting>
  <conditionalFormatting sqref="G8:G10 G12:G16">
    <cfRule type="expression" dxfId="21" priority="23">
      <formula>OR(ISBLANK($G$6),$G$6="Yes, the plan complies on all standards based on all analyses")</formula>
    </cfRule>
  </conditionalFormatting>
  <conditionalFormatting sqref="H8:H10 H12:H16">
    <cfRule type="expression" dxfId="20" priority="20">
      <formula>OR(ISBLANK($H$6),$H$6="Yes, the plan complies on all standards based on all analyses")</formula>
    </cfRule>
  </conditionalFormatting>
  <conditionalFormatting sqref="I8:I10 I12:I16">
    <cfRule type="expression" dxfId="19" priority="19">
      <formula>OR(ISBLANK($I$6),$I$6="Yes, the plan complies on all standards based on all analyses")</formula>
    </cfRule>
  </conditionalFormatting>
  <conditionalFormatting sqref="J8:J10 J12:J16">
    <cfRule type="expression" dxfId="18" priority="18">
      <formula>OR(ISBLANK($J$6),$J$6="Yes, the plan complies on all standards based on all analyses")</formula>
    </cfRule>
  </conditionalFormatting>
  <conditionalFormatting sqref="K8:K10 K12:K16">
    <cfRule type="expression" dxfId="17" priority="17">
      <formula>OR(ISBLANK($K$6),$K$6="Yes, the plan complies on all standards based on all analyses")</formula>
    </cfRule>
  </conditionalFormatting>
  <conditionalFormatting sqref="L8:L10 L12:L16">
    <cfRule type="expression" dxfId="16" priority="16">
      <formula>OR(ISBLANK($L$6),$L$6="Yes, the plan complies on all standards based on all analyses")</formula>
    </cfRule>
  </conditionalFormatting>
  <conditionalFormatting sqref="M8:M10 M12:M16">
    <cfRule type="expression" dxfId="15" priority="15">
      <formula>OR(ISBLANK($M$6),$M$6="Yes, the plan complies on all standards based on all analyses")</formula>
    </cfRule>
  </conditionalFormatting>
  <conditionalFormatting sqref="N8:N10 N12:N16">
    <cfRule type="expression" dxfId="14" priority="14">
      <formula>OR(ISBLANK($N$6),$N$6="Yes, the plan complies on all standards based on all analyses")</formula>
    </cfRule>
  </conditionalFormatting>
  <conditionalFormatting sqref="O8:O10 O12:O16">
    <cfRule type="expression" dxfId="13" priority="12">
      <formula>OR(ISBLANK($E$6),$E$6="Yes, the plan complies on all standards based on all analyses")</formula>
    </cfRule>
  </conditionalFormatting>
  <conditionalFormatting sqref="P8:P10 P12:P16">
    <cfRule type="expression" dxfId="12" priority="11">
      <formula>OR(ISBLANK($F$6),$F$6="Yes, the plan complies on all standards based on all analyses")</formula>
    </cfRule>
  </conditionalFormatting>
  <conditionalFormatting sqref="Q8:Q10 Q12:Q16">
    <cfRule type="expression" dxfId="11" priority="13">
      <formula>OR(ISBLANK($G$6),$G$6="Yes, the plan complies on all standards based on all analyses")</formula>
    </cfRule>
  </conditionalFormatting>
  <conditionalFormatting sqref="R8:R10 R12:R16">
    <cfRule type="expression" dxfId="10" priority="10">
      <formula>OR(ISBLANK($H$6),$H$6="Yes, the plan complies on all standards based on all analyses")</formula>
    </cfRule>
  </conditionalFormatting>
  <conditionalFormatting sqref="S8:S10 S12:S16">
    <cfRule type="expression" dxfId="9" priority="9">
      <formula>OR(ISBLANK($I$6),$I$6="Yes, the plan complies on all standards based on all analyses")</formula>
    </cfRule>
  </conditionalFormatting>
  <conditionalFormatting sqref="T8:T10 T12:T16">
    <cfRule type="expression" dxfId="8" priority="8">
      <formula>OR(ISBLANK($J$6),$J$6="Yes, the plan complies on all standards based on all analyses")</formula>
    </cfRule>
  </conditionalFormatting>
  <conditionalFormatting sqref="U8:U10 U12:U16">
    <cfRule type="expression" dxfId="7" priority="7">
      <formula>OR(ISBLANK($K$6),$K$6="Yes, the plan complies on all standards based on all analyses")</formula>
    </cfRule>
  </conditionalFormatting>
  <conditionalFormatting sqref="V8:V10 V12:V16">
    <cfRule type="expression" dxfId="6" priority="6">
      <formula>OR(ISBLANK($L$6),$L$6="Yes, the plan complies on all standards based on all analyses")</formula>
    </cfRule>
  </conditionalFormatting>
  <conditionalFormatting sqref="W8:W10 W12:W16">
    <cfRule type="expression" dxfId="5" priority="5">
      <formula>OR(ISBLANK($M$6),$M$6="Yes, the plan complies on all standards based on all analyses")</formula>
    </cfRule>
  </conditionalFormatting>
  <conditionalFormatting sqref="X8:X10 X12:X16">
    <cfRule type="expression" dxfId="4" priority="4">
      <formula>OR(ISBLANK($N$6),$N$6="Yes, the plan complies on all standards based on all analyses")</formula>
    </cfRule>
  </conditionalFormatting>
  <conditionalFormatting sqref="Y8:Y10 Y12:Y16">
    <cfRule type="expression" dxfId="3" priority="2">
      <formula>OR(ISBLANK($E$6),$E$6="Yes, the plan complies on all standards based on all analyses")</formula>
    </cfRule>
  </conditionalFormatting>
  <conditionalFormatting sqref="Z8:Z10 Z12:Z16">
    <cfRule type="expression" dxfId="2" priority="1">
      <formula>OR(ISBLANK($F$6),$F$6="Yes, the plan complies on all standards based on all analyses")</formula>
    </cfRule>
  </conditionalFormatting>
  <conditionalFormatting sqref="AA8:AB10 AA12:AB16">
    <cfRule type="expression" dxfId="1" priority="3">
      <formula>OR(ISBLANK($G$6),$G$6="Yes, the plan complies on all standards based on all analyses")</formula>
    </cfRule>
  </conditionalFormatting>
  <hyperlinks>
    <hyperlink ref="A7:C7" r:id="rId1" display="Click to view the availability of services standards required under 42 C.F.R. § 438.206" xr:uid="{9E95EDFB-4C99-4677-8CCB-F294949D10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B38C7-8874-424D-8CDF-76E06CA2DC58}">
  <dimension ref="A1:CZ109"/>
  <sheetViews>
    <sheetView topLeftCell="B1" zoomScale="80" zoomScaleNormal="80" workbookViewId="0">
      <selection activeCell="D12" sqref="D12"/>
    </sheetView>
  </sheetViews>
  <sheetFormatPr defaultColWidth="0" defaultRowHeight="14.25" zeroHeight="1" x14ac:dyDescent="0.2"/>
  <cols>
    <col min="1" max="1" width="7.21875" style="35" customWidth="1"/>
    <col min="2" max="2" width="30.77734375" style="35" customWidth="1"/>
    <col min="3" max="3" width="55.6640625" style="64" customWidth="1"/>
    <col min="4" max="4" width="23.88671875" style="64" customWidth="1"/>
    <col min="5" max="104" width="31.6640625" style="35" customWidth="1"/>
    <col min="105" max="16384" width="7.21875" style="35" hidden="1"/>
  </cols>
  <sheetData>
    <row r="1" spans="1:104" ht="15" x14ac:dyDescent="0.2">
      <c r="A1" s="28" t="s">
        <v>542</v>
      </c>
      <c r="B1" s="109"/>
      <c r="C1" s="108"/>
      <c r="D1" s="108"/>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c r="CQ1" s="109"/>
      <c r="CR1" s="109"/>
      <c r="CS1" s="109"/>
      <c r="CT1" s="109"/>
      <c r="CU1" s="109"/>
      <c r="CV1" s="109"/>
      <c r="CW1" s="109"/>
      <c r="CX1" s="109"/>
      <c r="CY1" s="109"/>
      <c r="CZ1" s="109"/>
    </row>
    <row r="2" spans="1:104" s="134"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B3" s="109"/>
      <c r="C3" s="152"/>
      <c r="D3" s="1"/>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c r="BW3" s="109"/>
      <c r="BX3" s="109"/>
      <c r="BY3" s="109"/>
      <c r="BZ3" s="109"/>
      <c r="CA3" s="109"/>
      <c r="CB3" s="109"/>
      <c r="CC3" s="109"/>
      <c r="CD3" s="109"/>
      <c r="CE3" s="109"/>
      <c r="CF3" s="109"/>
      <c r="CG3" s="109"/>
      <c r="CH3" s="109"/>
      <c r="CI3" s="109"/>
      <c r="CJ3" s="109"/>
      <c r="CK3" s="109"/>
      <c r="CL3" s="109"/>
      <c r="CM3" s="109"/>
      <c r="CN3" s="109"/>
      <c r="CO3" s="109"/>
      <c r="CP3" s="109"/>
      <c r="CQ3" s="109"/>
      <c r="CR3" s="109"/>
      <c r="CS3" s="109"/>
      <c r="CT3" s="109"/>
      <c r="CU3" s="109"/>
      <c r="CV3" s="109"/>
      <c r="CW3" s="109"/>
      <c r="CX3" s="109"/>
      <c r="CY3" s="109"/>
      <c r="CZ3" s="109"/>
    </row>
    <row r="4" spans="1:104" ht="31.15" customHeight="1" x14ac:dyDescent="0.2">
      <c r="A4" s="281" t="s">
        <v>315</v>
      </c>
      <c r="B4" s="282"/>
      <c r="C4" s="282"/>
      <c r="D4" s="175"/>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109"/>
      <c r="BX4" s="109"/>
      <c r="BY4" s="109"/>
      <c r="BZ4" s="109"/>
      <c r="CA4" s="109"/>
      <c r="CB4" s="109"/>
      <c r="CC4" s="109"/>
      <c r="CD4" s="109"/>
      <c r="CE4" s="109"/>
      <c r="CF4" s="109"/>
      <c r="CG4" s="109"/>
      <c r="CH4" s="109"/>
      <c r="CI4" s="109"/>
      <c r="CJ4" s="109"/>
      <c r="CK4" s="109"/>
      <c r="CL4" s="109"/>
      <c r="CM4" s="109"/>
      <c r="CN4" s="109"/>
      <c r="CO4" s="109"/>
      <c r="CP4" s="109"/>
      <c r="CQ4" s="109"/>
      <c r="CR4" s="109"/>
      <c r="CS4" s="109"/>
      <c r="CT4" s="109"/>
      <c r="CU4" s="109"/>
      <c r="CV4" s="109"/>
      <c r="CW4" s="109"/>
      <c r="CX4" s="109"/>
      <c r="CY4" s="109"/>
      <c r="CZ4" s="109"/>
    </row>
    <row r="5" spans="1:104" ht="30" x14ac:dyDescent="0.25">
      <c r="A5" s="66" t="s">
        <v>4</v>
      </c>
      <c r="B5" s="67" t="s">
        <v>5</v>
      </c>
      <c r="C5" s="67" t="s">
        <v>6</v>
      </c>
      <c r="D5" s="163" t="s">
        <v>473</v>
      </c>
      <c r="E5" s="164" t="s">
        <v>533</v>
      </c>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09"/>
      <c r="BC5" s="109"/>
      <c r="BD5" s="109"/>
      <c r="BE5" s="109"/>
      <c r="BF5" s="109"/>
      <c r="BG5" s="109"/>
      <c r="BH5" s="109"/>
      <c r="BI5" s="109"/>
      <c r="BJ5" s="109"/>
      <c r="BK5" s="109"/>
      <c r="BL5" s="109"/>
      <c r="BM5" s="109"/>
      <c r="BN5" s="109"/>
      <c r="BO5" s="109"/>
      <c r="BP5" s="109"/>
      <c r="BQ5" s="109"/>
      <c r="BR5" s="109"/>
      <c r="BS5" s="109"/>
      <c r="BT5" s="109"/>
      <c r="BU5" s="109"/>
      <c r="BV5" s="109"/>
      <c r="BW5" s="109"/>
      <c r="BX5" s="109"/>
      <c r="BY5" s="109"/>
      <c r="BZ5" s="109"/>
      <c r="CA5" s="109"/>
      <c r="CB5" s="109"/>
      <c r="CC5" s="109"/>
      <c r="CD5" s="109"/>
      <c r="CE5" s="109"/>
      <c r="CF5" s="109"/>
      <c r="CG5" s="109"/>
      <c r="CH5" s="109"/>
      <c r="CI5" s="109"/>
      <c r="CJ5" s="109"/>
      <c r="CK5" s="109"/>
      <c r="CL5" s="109"/>
      <c r="CM5" s="109"/>
      <c r="CN5" s="109"/>
      <c r="CO5" s="109"/>
      <c r="CP5" s="109"/>
      <c r="CQ5" s="109"/>
      <c r="CR5" s="109"/>
      <c r="CS5" s="109"/>
      <c r="CT5" s="109"/>
      <c r="CU5" s="109"/>
      <c r="CV5" s="109"/>
      <c r="CW5" s="109"/>
      <c r="CX5" s="109"/>
      <c r="CY5" s="109"/>
      <c r="CZ5" s="109"/>
    </row>
    <row r="6" spans="1:104" ht="57" x14ac:dyDescent="0.2">
      <c r="A6" s="44" t="s">
        <v>316</v>
      </c>
      <c r="B6" s="165" t="s">
        <v>317</v>
      </c>
      <c r="C6" s="46" t="s">
        <v>318</v>
      </c>
      <c r="D6" s="20" t="s">
        <v>319</v>
      </c>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c r="BC6" s="109"/>
      <c r="BD6" s="109"/>
      <c r="BE6" s="109"/>
      <c r="BF6" s="109"/>
      <c r="BG6" s="109"/>
      <c r="BH6" s="109"/>
      <c r="BI6" s="109"/>
      <c r="BJ6" s="109"/>
      <c r="BK6" s="109"/>
      <c r="BL6" s="109"/>
      <c r="BM6" s="109"/>
      <c r="BN6" s="109"/>
      <c r="BO6" s="109"/>
      <c r="BP6" s="109"/>
      <c r="BQ6" s="109"/>
      <c r="BR6" s="109"/>
      <c r="BS6" s="109"/>
      <c r="BT6" s="109"/>
      <c r="BU6" s="109"/>
      <c r="BV6" s="109"/>
      <c r="BW6" s="109"/>
      <c r="BX6" s="109"/>
      <c r="BY6" s="109"/>
      <c r="BZ6" s="109"/>
      <c r="CA6" s="109"/>
      <c r="CB6" s="109"/>
      <c r="CC6" s="109"/>
      <c r="CD6" s="109"/>
      <c r="CE6" s="109"/>
      <c r="CF6" s="109"/>
      <c r="CG6" s="109"/>
      <c r="CH6" s="109"/>
      <c r="CI6" s="109"/>
      <c r="CJ6" s="109"/>
      <c r="CK6" s="109"/>
      <c r="CL6" s="109"/>
      <c r="CM6" s="109"/>
      <c r="CN6" s="109"/>
      <c r="CO6" s="109"/>
      <c r="CP6" s="109"/>
      <c r="CQ6" s="109"/>
      <c r="CR6" s="109"/>
      <c r="CS6" s="109"/>
      <c r="CT6" s="109"/>
      <c r="CU6" s="109"/>
      <c r="CV6" s="109"/>
      <c r="CW6" s="109"/>
      <c r="CX6" s="109"/>
      <c r="CY6" s="109"/>
      <c r="CZ6" s="109"/>
    </row>
    <row r="7" spans="1:104" ht="15" customHeight="1" x14ac:dyDescent="0.2">
      <c r="A7" s="176"/>
      <c r="B7" s="176"/>
      <c r="C7" s="176"/>
      <c r="D7" s="176"/>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09"/>
      <c r="AL7" s="109"/>
      <c r="AM7" s="109"/>
      <c r="AN7" s="109"/>
      <c r="AO7" s="109"/>
      <c r="AP7" s="109"/>
      <c r="AQ7" s="109"/>
      <c r="AR7" s="109"/>
      <c r="AS7" s="109"/>
      <c r="AT7" s="109"/>
      <c r="AU7" s="109"/>
      <c r="AV7" s="109"/>
      <c r="AW7" s="109"/>
      <c r="AX7" s="109"/>
      <c r="AY7" s="109"/>
      <c r="AZ7" s="109"/>
      <c r="BA7" s="109"/>
      <c r="BB7" s="109"/>
      <c r="BC7" s="109"/>
      <c r="BD7" s="109"/>
      <c r="BE7" s="109"/>
      <c r="BF7" s="109"/>
      <c r="BG7" s="109"/>
      <c r="BH7" s="109"/>
      <c r="BI7" s="109"/>
      <c r="BJ7" s="109"/>
      <c r="BK7" s="109"/>
      <c r="BL7" s="109"/>
      <c r="BM7" s="109"/>
      <c r="BN7" s="109"/>
      <c r="BO7" s="109"/>
      <c r="BP7" s="109"/>
      <c r="BQ7" s="109"/>
      <c r="BR7" s="109"/>
      <c r="BS7" s="109"/>
      <c r="BT7" s="109"/>
      <c r="BU7" s="109"/>
      <c r="BV7" s="109"/>
      <c r="BW7" s="109"/>
      <c r="BX7" s="109"/>
      <c r="BY7" s="109"/>
      <c r="BZ7" s="109"/>
      <c r="CA7" s="109"/>
      <c r="CB7" s="109"/>
      <c r="CC7" s="109"/>
      <c r="CD7" s="109"/>
      <c r="CE7" s="109"/>
      <c r="CF7" s="109"/>
      <c r="CG7" s="109"/>
      <c r="CH7" s="109"/>
      <c r="CI7" s="109"/>
      <c r="CJ7" s="109"/>
      <c r="CK7" s="109"/>
      <c r="CL7" s="109"/>
      <c r="CM7" s="109"/>
      <c r="CN7" s="109"/>
      <c r="CO7" s="109"/>
      <c r="CP7" s="109"/>
      <c r="CQ7" s="109"/>
      <c r="CR7" s="109"/>
      <c r="CS7" s="109"/>
      <c r="CT7" s="109"/>
      <c r="CU7" s="109"/>
      <c r="CV7" s="109"/>
      <c r="CW7" s="109"/>
      <c r="CX7" s="109"/>
      <c r="CY7" s="109"/>
      <c r="CZ7" s="109"/>
    </row>
    <row r="8" spans="1:104" ht="15" customHeight="1" x14ac:dyDescent="0.2">
      <c r="A8" s="166" t="s">
        <v>320</v>
      </c>
      <c r="B8" s="176"/>
      <c r="C8" s="176"/>
      <c r="D8" s="176"/>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09"/>
      <c r="BE8" s="109"/>
      <c r="BF8" s="109"/>
      <c r="BG8" s="109"/>
      <c r="BH8" s="109"/>
      <c r="BI8" s="109"/>
      <c r="BJ8" s="109"/>
      <c r="BK8" s="109"/>
      <c r="BL8" s="109"/>
      <c r="BM8" s="109"/>
      <c r="BN8" s="109"/>
      <c r="BO8" s="109"/>
      <c r="BP8" s="109"/>
      <c r="BQ8" s="109"/>
      <c r="BR8" s="109"/>
      <c r="BS8" s="109"/>
      <c r="BT8" s="109"/>
      <c r="BU8" s="109"/>
      <c r="BV8" s="109"/>
      <c r="BW8" s="109"/>
      <c r="BX8" s="109"/>
      <c r="BY8" s="109"/>
      <c r="BZ8" s="109"/>
      <c r="CA8" s="109"/>
      <c r="CB8" s="109"/>
      <c r="CC8" s="109"/>
      <c r="CD8" s="109"/>
      <c r="CE8" s="109"/>
      <c r="CF8" s="109"/>
      <c r="CG8" s="109"/>
      <c r="CH8" s="109"/>
      <c r="CI8" s="109"/>
      <c r="CJ8" s="109"/>
      <c r="CK8" s="109"/>
      <c r="CL8" s="109"/>
      <c r="CM8" s="109"/>
      <c r="CN8" s="109"/>
      <c r="CO8" s="109"/>
      <c r="CP8" s="109"/>
      <c r="CQ8" s="109"/>
      <c r="CR8" s="109"/>
      <c r="CS8" s="109"/>
      <c r="CT8" s="109"/>
      <c r="CU8" s="109"/>
      <c r="CV8" s="109"/>
      <c r="CW8" s="109"/>
      <c r="CX8" s="109"/>
      <c r="CY8" s="109"/>
      <c r="CZ8" s="109"/>
    </row>
    <row r="9" spans="1:104" ht="15" customHeight="1" x14ac:dyDescent="0.2">
      <c r="A9" s="167" t="s">
        <v>321</v>
      </c>
      <c r="B9" s="176"/>
      <c r="C9" s="176"/>
      <c r="D9" s="176"/>
      <c r="E9" s="109"/>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9"/>
      <c r="AL9" s="109"/>
      <c r="AM9" s="109"/>
      <c r="AN9" s="109"/>
      <c r="AO9" s="109"/>
      <c r="AP9" s="109"/>
      <c r="AQ9" s="109"/>
      <c r="AR9" s="109"/>
      <c r="AS9" s="109"/>
      <c r="AT9" s="109"/>
      <c r="AU9" s="109"/>
      <c r="AV9" s="109"/>
      <c r="AW9" s="109"/>
      <c r="AX9" s="109"/>
      <c r="AY9" s="109"/>
      <c r="AZ9" s="109"/>
      <c r="BA9" s="109"/>
      <c r="BB9" s="109"/>
      <c r="BC9" s="109"/>
      <c r="BD9" s="109"/>
      <c r="BE9" s="109"/>
      <c r="BF9" s="109"/>
      <c r="BG9" s="109"/>
      <c r="BH9" s="109"/>
      <c r="BI9" s="109"/>
      <c r="BJ9" s="109"/>
      <c r="BK9" s="109"/>
      <c r="BL9" s="109"/>
      <c r="BM9" s="109"/>
      <c r="BN9" s="109"/>
      <c r="BO9" s="109"/>
      <c r="BP9" s="109"/>
      <c r="BQ9" s="109"/>
      <c r="BR9" s="109"/>
      <c r="BS9" s="109"/>
      <c r="BT9" s="109"/>
      <c r="BU9" s="109"/>
      <c r="BV9" s="109"/>
      <c r="BW9" s="109"/>
      <c r="BX9" s="109"/>
      <c r="BY9" s="109"/>
      <c r="BZ9" s="109"/>
      <c r="CA9" s="109"/>
      <c r="CB9" s="109"/>
      <c r="CC9" s="109"/>
      <c r="CD9" s="109"/>
      <c r="CE9" s="109"/>
      <c r="CF9" s="109"/>
      <c r="CG9" s="109"/>
      <c r="CH9" s="109"/>
      <c r="CI9" s="109"/>
      <c r="CJ9" s="109"/>
      <c r="CK9" s="109"/>
      <c r="CL9" s="109"/>
      <c r="CM9" s="109"/>
      <c r="CN9" s="109"/>
      <c r="CO9" s="109"/>
      <c r="CP9" s="109"/>
      <c r="CQ9" s="109"/>
      <c r="CR9" s="109"/>
      <c r="CS9" s="109"/>
      <c r="CT9" s="109"/>
      <c r="CU9" s="109"/>
      <c r="CV9" s="109"/>
      <c r="CW9" s="109"/>
      <c r="CX9" s="109"/>
      <c r="CY9" s="109"/>
      <c r="CZ9" s="109"/>
    </row>
    <row r="10" spans="1:104" ht="35.450000000000003" customHeight="1" x14ac:dyDescent="0.3">
      <c r="A10" s="38" t="s">
        <v>322</v>
      </c>
      <c r="B10" s="152"/>
      <c r="C10" s="108"/>
      <c r="D10" s="109"/>
      <c r="E10" s="109"/>
      <c r="F10" s="109"/>
      <c r="G10" s="109"/>
      <c r="H10" s="109"/>
      <c r="I10" s="109"/>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09"/>
      <c r="AQ10" s="109"/>
      <c r="AR10" s="109"/>
      <c r="AS10" s="109"/>
      <c r="AT10" s="109"/>
      <c r="AU10" s="109"/>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09"/>
      <c r="CN10" s="109"/>
      <c r="CO10" s="109"/>
      <c r="CP10" s="109"/>
      <c r="CQ10" s="109"/>
      <c r="CR10" s="109"/>
      <c r="CS10" s="109"/>
      <c r="CT10" s="109"/>
      <c r="CU10" s="109"/>
      <c r="CV10" s="109"/>
      <c r="CW10" s="109"/>
      <c r="CX10" s="109"/>
      <c r="CY10" s="109"/>
      <c r="CZ10" s="109"/>
    </row>
    <row r="11" spans="1:104" ht="39.6" customHeight="1" x14ac:dyDescent="0.2">
      <c r="A11" s="283" t="s">
        <v>323</v>
      </c>
      <c r="B11" s="284"/>
      <c r="C11" s="284"/>
      <c r="D11" s="177"/>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row>
    <row r="12" spans="1:104" ht="105" x14ac:dyDescent="0.2">
      <c r="A12" s="58" t="s">
        <v>4</v>
      </c>
      <c r="B12" s="42" t="s">
        <v>5</v>
      </c>
      <c r="C12" s="42" t="s">
        <v>6</v>
      </c>
      <c r="D12" s="168" t="s">
        <v>7</v>
      </c>
      <c r="E12" s="267" t="str">
        <f>"Standard #1:"&amp;CHAR(10)&amp;CHAR(10)&amp;IF('[1]II_Program-level standards'!E7="","",'[1]II_Program-level standards'!E7&amp;"; "&amp;CHAR(10)&amp;'[1]II_Program-level standards'!E9&amp;"; "&amp;CHAR(10)&amp;'[1]II_Program-level standards'!E14&amp;"; "&amp;CHAR(10)&amp;'[1]II_Program-level standards'!E15)</f>
        <v>Standard #1:
Specialist; 
Provider to enrollee ratios; 
Adult and Pediatric; 
Statewide</v>
      </c>
      <c r="F12" s="169" t="str">
        <f>"Standard #2:"&amp;CHAR(10)&amp;CHAR(10)&amp;IF('[1]II_Program-level standards'!F7="","",'[1]II_Program-level standards'!F7&amp;"; "&amp;CHAR(10)&amp;'[1]II_Program-level standards'!F9&amp;"; "&amp;CHAR(10)&amp;'[1]II_Program-level standards'!F14&amp;"; "&amp;CHAR(10)&amp;'[1]II_Program-level standards'!F15)</f>
        <v>Standard #2:
Primary care; 
Provider to enrollee ratios; 
Adult and Pediatric; 
Statewide</v>
      </c>
      <c r="G12" s="169" t="str">
        <f>"Standard #3:"&amp;CHAR(10)&amp;CHAR(10)&amp;IF('[1]II_Program-level standards'!G7="","",'[1]II_Program-level standards'!G7&amp;"; "&amp;CHAR(10)&amp;'[1]II_Program-level standards'!G9&amp;"; "&amp;CHAR(10)&amp;'[1]II_Program-level standards'!G14&amp;"; "&amp;CHAR(10)&amp;'[1]II_Program-level standards'!G15)</f>
        <v>Standard #3:
Mental health; 
Provider to enrollee ratios; 
Adult and Pediatric; 
Statewide</v>
      </c>
      <c r="H12" s="169" t="str">
        <f>"Standard #4:"&amp;CHAR(10)&amp;CHAR(10)&amp;IF('[1]II_Program-level standards'!H7="","",'[1]II_Program-level standards'!H7&amp;"; "&amp;CHAR(10)&amp;'[1]II_Program-level standards'!H9&amp;"; "&amp;CHAR(10)&amp;'[1]II_Program-level standards'!H14&amp;"; "&amp;CHAR(10)&amp;'[1]II_Program-level standards'!H15)</f>
        <v>Standard #4:
Primary care; 
Maximum time or distance (e.g. 1 provider within 30 min or 30 miles); 
Adult and Pediatric; 
Statewide</v>
      </c>
      <c r="I12" s="169" t="str">
        <f>"Standard #5:"&amp;CHAR(10)&amp;CHAR(10)&amp;IF('[1]II_Program-level standards'!I7="","",'[1]II_Program-level standards'!I7&amp;"; "&amp;CHAR(10)&amp;'[1]II_Program-level standards'!I9&amp;"; "&amp;CHAR(10)&amp;'[1]II_Program-level standards'!I14&amp;"; "&amp;CHAR(10)&amp;'[1]II_Program-level standards'!I15)</f>
        <v>Standard #5:
Specialist; 
Maximum time or distance (e.g. 1 provider within 30 min or 30 miles); 
Adult and Pediatric; 
Rural</v>
      </c>
      <c r="J12" s="169" t="str">
        <f>"Standard #6:"&amp;CHAR(10)&amp;CHAR(10)&amp;IF('[1]II_Program-level standards'!J7="","",'[1]II_Program-level standards'!J7&amp;"; "&amp;CHAR(10)&amp;'[1]II_Program-level standards'!J9&amp;"; "&amp;CHAR(10)&amp;'[1]II_Program-level standards'!J14&amp;"; "&amp;CHAR(10)&amp;'[1]II_Program-level standards'!J15)</f>
        <v>Standard #6:
Specialist; 
Maximum time or distance (e.g. 1 provider within 30 min or 30 miles); 
Adult and Pediatric; 
Small counties</v>
      </c>
      <c r="K12" s="169" t="str">
        <f>"Standard #7:"&amp;CHAR(10)&amp;CHAR(10)&amp;IF('[1]II_Program-level standards'!K7="","",'[1]II_Program-level standards'!K7&amp;"; "&amp;CHAR(10)&amp;'[1]II_Program-level standards'!K9&amp;"; "&amp;CHAR(10)&amp;'[1]II_Program-level standards'!K14&amp;"; "&amp;CHAR(10)&amp;'[1]II_Program-level standards'!K15)</f>
        <v>Standard #7:
Specialist; 
Maximum time or distance (e.g. 1 provider within 30 min or 30 miles); 
Adult and Pediatric; 
Medium counties</v>
      </c>
      <c r="L12" s="169" t="str">
        <f>"Standard #8:"&amp;CHAR(10)&amp;CHAR(10)&amp;IF('[1]II_Program-level standards'!L7="","",'[1]II_Program-level standards'!L7&amp;"; "&amp;CHAR(10)&amp;'[1]II_Program-level standards'!L9&amp;"; "&amp;CHAR(10)&amp;'[1]II_Program-level standards'!L14&amp;"; "&amp;CHAR(10)&amp;'[1]II_Program-level standards'!L15)</f>
        <v>Standard #8:
Specialist; 
Maximum time or distance (e.g. 1 provider within 30 min or 30 miles); 
Adult and Pediatric; 
Dense counties</v>
      </c>
      <c r="M12" s="169" t="str">
        <f>"Standard #9:"&amp;CHAR(10)&amp;CHAR(10)&amp;IF('[1]II_Program-level standards'!M7="","",'[1]II_Program-level standards'!M7&amp;"; "&amp;CHAR(10)&amp;'[1]II_Program-level standards'!M9&amp;"; "&amp;CHAR(10)&amp;'[1]II_Program-level standards'!M14&amp;"; "&amp;CHAR(10)&amp;'[1]II_Program-level standards'!M15)</f>
        <v>Standard #9:
OB/GYN; 
Maximum time or distance (e.g. 1 provider within 30 min or 30 miles); 
Adult and Pediatric; 
Statewide</v>
      </c>
      <c r="N12" s="169" t="str">
        <f>"Standard #10:"&amp;CHAR(10)&amp;CHAR(10)&amp;IF('[1]II_Program-level standards'!N7="","",'[1]II_Program-level standards'!N7&amp;"; "&amp;CHAR(10)&amp;'[1]II_Program-level standards'!N9&amp;"; "&amp;CHAR(10)&amp;'[1]II_Program-level standards'!N14&amp;"; "&amp;CHAR(10)&amp;'[1]II_Program-level standards'!N15)</f>
        <v>Standard #10:
OB/GYN; 
Maximum time or distance (e.g. 1 provider within 30 min or 30 miles); 
Adult and Pediatric; 
Rural</v>
      </c>
      <c r="O12" s="169" t="str">
        <f>"Standard #11:"&amp;CHAR(10)&amp;CHAR(10)&amp;IF('[1]II_Program-level standards'!O7="","",'[1]II_Program-level standards'!O7&amp;"; "&amp;CHAR(10)&amp;'[1]II_Program-level standards'!O9&amp;"; "&amp;CHAR(10)&amp;'[1]II_Program-level standards'!O14&amp;"; "&amp;CHAR(10)&amp;'[1]II_Program-level standards'!O15)</f>
        <v>Standard #11:
OB/GYN; 
Maximum time or distance (e.g. 1 provider within 30 min or 30 miles); 
Adult and Pediatric; 
Small counties</v>
      </c>
      <c r="P12" s="169" t="str">
        <f>"Standard #12:"&amp;CHAR(10)&amp;CHAR(10)&amp;IF('[1]II_Program-level standards'!P7="","",'[1]II_Program-level standards'!P7&amp;"; "&amp;CHAR(10)&amp;'[1]II_Program-level standards'!P9&amp;"; "&amp;CHAR(10)&amp;'[1]II_Program-level standards'!P14&amp;"; "&amp;CHAR(10)&amp;'[1]II_Program-level standards'!P15)</f>
        <v>Standard #12:
OB/GYN; 
Maximum time or distance (e.g. 1 provider within 30 min or 30 miles); 
Adult and Pediatric; 
Medium counties</v>
      </c>
      <c r="Q12" s="169" t="str">
        <f>"Standard #13:"&amp;CHAR(10)&amp;CHAR(10)&amp;IF('[1]II_Program-level standards'!Q7="","",'[1]II_Program-level standards'!Q7&amp;"; "&amp;CHAR(10)&amp;'[1]II_Program-level standards'!Q9&amp;"; "&amp;CHAR(10)&amp;'[1]II_Program-level standards'!Q14&amp;"; "&amp;CHAR(10)&amp;'[1]II_Program-level standards'!Q15)</f>
        <v>Standard #13:
OB/GYN; 
Maximum time or distance (e.g. 1 provider within 30 min or 30 miles); 
Adult and Pediatric; 
Dense counties</v>
      </c>
      <c r="R12" s="169" t="str">
        <f>"Standard #14:"&amp;CHAR(10)&amp;CHAR(10)&amp;IF('[1]II_Program-level standards'!R7="","",'[1]II_Program-level standards'!R7&amp;"; "&amp;CHAR(10)&amp;'[1]II_Program-level standards'!R9&amp;"; "&amp;CHAR(10)&amp;'[1]II_Program-level standards'!R14&amp;"; "&amp;CHAR(10)&amp;'[1]II_Program-level standards'!R15)</f>
        <v>Standard #14:
Hospital; 
Maximum time or distance (e.g. 1 provider within 30 min or 30 miles); 
Adult and Pediatric; 
Statewide</v>
      </c>
      <c r="S12" s="169" t="str">
        <f>"Standard #15:"&amp;CHAR(10)&amp;CHAR(10)&amp;IF('[1]II_Program-level standards'!S7="","",'[1]II_Program-level standards'!S7&amp;"; "&amp;CHAR(10)&amp;'[1]II_Program-level standards'!S9&amp;"; "&amp;CHAR(10)&amp;'[1]II_Program-level standards'!S14&amp;"; "&amp;CHAR(10)&amp;'[1]II_Program-level standards'!S15)</f>
        <v>Standard #15:
Mental health; 
Maximum time or distance (e.g. 1 provider within 30 min or 30 miles); 
Adult and Pediatric; 
Rural</v>
      </c>
      <c r="T12" s="169" t="str">
        <f>"Standard #16:"&amp;CHAR(10)&amp;CHAR(10)&amp;IF('[1]II_Program-level standards'!T7="","",'[1]II_Program-level standards'!T7&amp;"; "&amp;CHAR(10)&amp;'[1]II_Program-level standards'!T9&amp;"; "&amp;CHAR(10)&amp;'[1]II_Program-level standards'!T14&amp;"; "&amp;CHAR(10)&amp;'[1]II_Program-level standards'!T15)</f>
        <v>Standard #16:
Mental health; 
Maximum time or distance (e.g. 1 provider within 30 min or 30 miles); 
Adult and Pediatric; 
Small counties</v>
      </c>
      <c r="U12" s="169" t="str">
        <f>"Standard #17:"&amp;CHAR(10)&amp;CHAR(10)&amp;IF('[1]II_Program-level standards'!U7="","",'[1]II_Program-level standards'!U7&amp;"; "&amp;CHAR(10)&amp;'[1]II_Program-level standards'!U9&amp;"; "&amp;CHAR(10)&amp;'[1]II_Program-level standards'!U14&amp;"; "&amp;CHAR(10)&amp;'[1]II_Program-level standards'!U15)</f>
        <v>Standard #17:
Mental health; 
Maximum time or distance (e.g. 1 provider within 30 min or 30 miles); 
Adult and Pediatric; 
Medium counties</v>
      </c>
      <c r="V12" s="169" t="str">
        <f>"Standard #18:"&amp;CHAR(10)&amp;CHAR(10)&amp;IF('[1]II_Program-level standards'!V7="","",'[1]II_Program-level standards'!V7&amp;"; "&amp;CHAR(10)&amp;'[1]II_Program-level standards'!V9&amp;"; "&amp;CHAR(10)&amp;'[1]II_Program-level standards'!V14&amp;"; "&amp;CHAR(10)&amp;'[1]II_Program-level standards'!V15)</f>
        <v>Standard #18:
Mental health; 
Maximum time or distance (e.g. 1 provider within 30 min or 30 miles); 
Adult and Pediatric; 
Dense counties</v>
      </c>
      <c r="W12" s="169" t="str">
        <f>"Standard #19:"&amp;CHAR(10)&amp;CHAR(10)&amp;IF('[1]II_Program-level standards'!W7="","",'[1]II_Program-level standards'!W7&amp;"; "&amp;CHAR(10)&amp;'[1]II_Program-level standards'!W9&amp;"; "&amp;CHAR(10)&amp;'[1]II_Program-level standards'!W14&amp;"; "&amp;CHAR(10)&amp;'[1]II_Program-level standards'!W15)</f>
        <v>Standard #19:
Specialist; 
Minimum Mandatory Provider Type; 
Adult and pediatric; 
Statewide</v>
      </c>
      <c r="X12" s="169" t="str">
        <f>"Standard #20:"&amp;CHAR(10)&amp;CHAR(10)&amp;IF('[1]II_Program-level standards'!X7="","",'[1]II_Program-level standards'!X7&amp;"; "&amp;CHAR(10)&amp;'[1]II_Program-level standards'!X9&amp;"; "&amp;CHAR(10)&amp;'[1]II_Program-level standards'!X14&amp;"; "&amp;CHAR(10)&amp;'[1]II_Program-level standards'!X15)</f>
        <v>Standard #20:
Specialist; 
Minimum Mandatory Provider Type; 
Adult and pediatric; 
Statewide</v>
      </c>
      <c r="Y12" s="169" t="str">
        <f>"Standard #21:"&amp;CHAR(10)&amp;CHAR(10)&amp;IF('[1]II_Program-level standards'!Y7="","",'[1]II_Program-level standards'!Y7&amp;"; "&amp;CHAR(10)&amp;'[1]II_Program-level standards'!Y9&amp;"; "&amp;CHAR(10)&amp;'[1]II_Program-level standards'!Y14&amp;"; "&amp;CHAR(10)&amp;'[1]II_Program-level standards'!Y15)</f>
        <v>Standard #21:
Primary care; 
Appointment wait time; 
Adult and Pediatric; 
Statewide</v>
      </c>
      <c r="Z12" s="169" t="str">
        <f>"Standard #22:"&amp;CHAR(10)&amp;CHAR(10)&amp;IF('[1]II_Program-level standards'!Z7="","",'[1]II_Program-level standards'!Z7&amp;"; "&amp;CHAR(10)&amp;'[1]II_Program-level standards'!Z9&amp;"; "&amp;CHAR(10)&amp;'[1]II_Program-level standards'!Z14&amp;"; "&amp;CHAR(10)&amp;'[1]II_Program-level standards'!Z15)</f>
        <v>Standard #22:
Specialist; 
Appointment wait time; 
All applicable populations; 
Statewide</v>
      </c>
      <c r="AA12" s="169" t="str">
        <f>"Standard #23:"&amp;CHAR(10)&amp;CHAR(10)&amp;IF('[1]II_Program-level standards'!AA7="","",'[1]II_Program-level standards'!AA7&amp;"; "&amp;CHAR(10)&amp;'[1]II_Program-level standards'!AA9&amp;"; "&amp;CHAR(10)&amp;'[1]II_Program-level standards'!AA14&amp;"; "&amp;CHAR(10)&amp;'[1]II_Program-level standards'!AA15)</f>
        <v>Standard #23:
OB/GYN; 
Appointment wait time; 
All applicable populations; 
Statewide</v>
      </c>
      <c r="AB12" s="169" t="str">
        <f>"Standard #24:"&amp;CHAR(10)&amp;CHAR(10)&amp;IF('[1]II_Program-level standards'!AB7="","",'[1]II_Program-level standards'!AB7&amp;"; "&amp;CHAR(10)&amp;'[1]II_Program-level standards'!AB9&amp;"; "&amp;CHAR(10)&amp;'[1]II_Program-level standards'!AB14&amp;"; "&amp;CHAR(10)&amp;'[1]II_Program-level standards'!AB15)</f>
        <v>Standard #24:
OB/GYN; 
Appointment wait time; 
All applicable populations; 
Statewide</v>
      </c>
      <c r="AC12" s="169" t="str">
        <f>"Standard #25:"&amp;CHAR(10)&amp;CHAR(10)&amp;IF('[1]II_Program-level standards'!AC7="","",'[1]II_Program-level standards'!AC7&amp;"; "&amp;CHAR(10)&amp;'[1]II_Program-level standards'!AC9&amp;"; "&amp;CHAR(10)&amp;'[1]II_Program-level standards'!AC14&amp;"; "&amp;CHAR(10)&amp;'[1]II_Program-level standards'!AC15)</f>
        <v>Standard #25:
Mental health; 
Appointment wait time; 
Adult and pediatric; 
Statewide</v>
      </c>
      <c r="AD12" s="169" t="str">
        <f>"Standard #26:"&amp;CHAR(10)&amp;CHAR(10)&amp;IF('[1]II_Program-level standards'!AD7="","",'[1]II_Program-level standards'!AD7&amp;"; "&amp;CHAR(10)&amp;'[1]II_Program-level standards'!AD9&amp;"; "&amp;CHAR(10)&amp;'[1]II_Program-level standards'!AD14&amp;"; "&amp;CHAR(10)&amp;'[1]II_Program-level standards'!AD15)</f>
        <v xml:space="preserve">Standard #26:
</v>
      </c>
      <c r="AE12" s="169" t="str">
        <f>"Standard #27:"&amp;CHAR(10)&amp;CHAR(10)&amp;IF('[1]II_Program-level standards'!AE7="","",'[1]II_Program-level standards'!AE7&amp;"; "&amp;CHAR(10)&amp;'[1]II_Program-level standards'!AE9&amp;"; "&amp;CHAR(10)&amp;'[1]II_Program-level standards'!AE14&amp;"; "&amp;CHAR(10)&amp;'[1]II_Program-level standards'!AE15)</f>
        <v>Standard #27:
LTSS; 
Appointment wait time; 
Adult and pediatric; 
Rural</v>
      </c>
      <c r="AF12" s="169" t="str">
        <f>"Standard #28:"&amp;CHAR(10)&amp;CHAR(10)&amp;IF('[1]II_Program-level standards'!AF7="","",'[1]II_Program-level standards'!AF7&amp;"; "&amp;CHAR(10)&amp;'[1]II_Program-level standards'!AF9&amp;"; "&amp;CHAR(10)&amp;'[1]II_Program-level standards'!AF14&amp;"; "&amp;CHAR(10)&amp;'[1]II_Program-level standards'!AF15)</f>
        <v>Standard #28:
LTSS; 
Appointment wait time; 
Adult and pediatric; 
Small counties</v>
      </c>
      <c r="AG12" s="169" t="str">
        <f>"Standard #29:"&amp;CHAR(10)&amp;CHAR(10)&amp;IF('[1]II_Program-level standards'!AG7="","",'[1]II_Program-level standards'!AG7&amp;"; "&amp;CHAR(10)&amp;'[1]II_Program-level standards'!AG9&amp;"; "&amp;CHAR(10)&amp;'[1]II_Program-level standards'!AG14&amp;"; "&amp;CHAR(10)&amp;'[1]II_Program-level standards'!AG15)</f>
        <v>Standard #29:
LTSS; 
Appointment wait time; 
Adult and pediatric; 
Medium counties</v>
      </c>
      <c r="AH12" s="169" t="str">
        <f>"Standard #30:"&amp;CHAR(10)&amp;CHAR(10)&amp;IF('[1]II_Program-level standards'!AH7="","",'[1]II_Program-level standards'!AH7&amp;"; "&amp;CHAR(10)&amp;'[1]II_Program-level standards'!AH9&amp;"; "&amp;CHAR(10)&amp;'[1]II_Program-level standards'!AH14&amp;"; "&amp;CHAR(10)&amp;'[1]II_Program-level standards'!AH15)</f>
        <v>Standard #30:
LTSS; 
Appointment wait time; 
Adult and pediatric; 
Dense counties</v>
      </c>
      <c r="AI12" s="169" t="str">
        <f>"Standard #31:"&amp;CHAR(10)&amp;CHAR(10)&amp;IF('[1]II_Program-level standards'!AI7="","",'[1]II_Program-level standards'!AI7&amp;"; "&amp;CHAR(10)&amp;'[1]II_Program-level standards'!AI9&amp;"; "&amp;CHAR(10)&amp;'[1]II_Program-level standards'!AI14&amp;"; "&amp;CHAR(10)&amp;'[1]II_Program-level standards'!AI15)</f>
        <v>Standard #31:
LTSS; 
Appointment wait time; 
Adult and pediatric; 
Rural</v>
      </c>
      <c r="AJ12" s="169" t="str">
        <f>"Standard #32:"&amp;CHAR(10)&amp;CHAR(10)&amp;IF('[1]II_Program-level standards'!AJ7="","",'[1]II_Program-level standards'!AJ7&amp;"; "&amp;CHAR(10)&amp;'[1]II_Program-level standards'!AJ9&amp;"; "&amp;CHAR(10)&amp;'[1]II_Program-level standards'!AJ14&amp;"; "&amp;CHAR(10)&amp;'[1]II_Program-level standards'!AJ15)</f>
        <v>Standard #32:
LTSS; 
Appointment wait time; 
Adult and pediatric; 
Small counties</v>
      </c>
      <c r="AK12" s="169" t="str">
        <f>"Standard #33:"&amp;CHAR(10)&amp;CHAR(10)&amp;IF('[1]II_Program-level standards'!AK7="","",'[1]II_Program-level standards'!AK7&amp;"; "&amp;CHAR(10)&amp;'[1]II_Program-level standards'!AK9&amp;"; "&amp;CHAR(10)&amp;'[1]II_Program-level standards'!AK14&amp;"; "&amp;CHAR(10)&amp;'[1]II_Program-level standards'!AK15)</f>
        <v>Standard #33:
LTSS; 
Appointment wait time; 
Adult and pediatric; 
Medium counties</v>
      </c>
      <c r="AL12" s="169" t="str">
        <f>"Standard #34:"&amp;CHAR(10)&amp;CHAR(10)&amp;IF('[1]II_Program-level standards'!AL7="","",'[1]II_Program-level standards'!AL7&amp;"; "&amp;CHAR(10)&amp;'[1]II_Program-level standards'!AL9&amp;"; "&amp;CHAR(10)&amp;'[1]II_Program-level standards'!AL14&amp;"; "&amp;CHAR(10)&amp;'[1]II_Program-level standards'!AL15)</f>
        <v>Standard #34:
LTSS; 
Appointment wait time; 
Adult and pediatric; 
Dense counties</v>
      </c>
      <c r="AM12" s="169" t="str">
        <f>"Standard #35:"&amp;CHAR(10)&amp;CHAR(10)&amp;IF('[1]II_Program-level standards'!AM7="","",'[1]II_Program-level standards'!AM7&amp;"; "&amp;CHAR(10)&amp;'[1]II_Program-level standards'!AM9&amp;"; "&amp;CHAR(10)&amp;'[1]II_Program-level standards'!AM14&amp;"; "&amp;CHAR(10)&amp;'[1]II_Program-level standards'!AM15)</f>
        <v>Standard #35:
LTSS; 
Appointment wait time; 
Adult and pediatric; 
Statewide</v>
      </c>
      <c r="AN12" s="169" t="str">
        <f>"Standard #36:"&amp;CHAR(10)&amp;CHAR(10)&amp;IF('[1]II_Program-level standards'!AN7="","",'[1]II_Program-level standards'!AN7&amp;"; "&amp;CHAR(10)&amp;'[1]II_Program-level standards'!AN9&amp;"; "&amp;CHAR(10)&amp;'[1]II_Program-level standards'!AN14&amp;"; "&amp;CHAR(10)&amp;'[1]II_Program-level standards'!AN15)</f>
        <v>Standard #36:
Primary care; 
Appointment wait time; 
Adult and pediatric; 
Statewide</v>
      </c>
      <c r="AO12" s="169" t="str">
        <f>"Standard #37:"&amp;CHAR(10)&amp;CHAR(10)&amp;IF('[1]II_Program-level standards'!AO7="","",'[1]II_Program-level standards'!AO7&amp;"; "&amp;CHAR(10)&amp;'[1]II_Program-level standards'!AO9&amp;"; "&amp;CHAR(10)&amp;'[1]II_Program-level standards'!AO14&amp;"; "&amp;CHAR(10)&amp;'[1]II_Program-level standards'!AO15)</f>
        <v>Standard #37:
Specialist; 
Appointment wait time; 
Adult and pediatric; 
Statewide</v>
      </c>
      <c r="AP12" s="169" t="str">
        <f>"Standard #38:"&amp;CHAR(10)&amp;CHAR(10)&amp;IF('[1]II_Program-level standards'!AP7="","",'[1]II_Program-level standards'!AP7&amp;"; "&amp;CHAR(10)&amp;'[1]II_Program-level standards'!AP9&amp;"; "&amp;CHAR(10)&amp;'[1]II_Program-level standards'!AP14&amp;"; "&amp;CHAR(10)&amp;'[1]II_Program-level standards'!AP15)</f>
        <v>Standard #38:
Primary care; 
Appointment wait time; 
Adult and pediatric; 
Statewide</v>
      </c>
      <c r="AQ12" s="169" t="str">
        <f>"Standard #39:"&amp;CHAR(10)&amp;CHAR(10)&amp;IF('[1]II_Program-level standards'!AQ7="","",'[1]II_Program-level standards'!AQ7&amp;"; "&amp;CHAR(10)&amp;'[1]II_Program-level standards'!AQ9&amp;"; "&amp;CHAR(10)&amp;'[1]II_Program-level standards'!AQ14&amp;"; "&amp;CHAR(10)&amp;'[1]II_Program-level standards'!AQ15)</f>
        <v>Standard #39:
Specialist; 
Appointment wait time; 
Adult and pediatric; 
Statewide</v>
      </c>
      <c r="AR12" s="169" t="str">
        <f>"Standard #40:"&amp;CHAR(10)&amp;CHAR(10)&amp;IF('[1]II_Program-level standards'!AR7="","",'[1]II_Program-level standards'!AR7&amp;"; "&amp;CHAR(10)&amp;'[1]II_Program-level standards'!AR9&amp;"; "&amp;CHAR(10)&amp;'[1]II_Program-level standards'!AR14&amp;"; "&amp;CHAR(10)&amp;'[1]II_Program-level standards'!AR15)</f>
        <v>Standard #40:
Mental health; 
Appointment wait time; 
Adult and pediatric; 
Statewide</v>
      </c>
      <c r="AS12" s="169" t="str">
        <f>"Standard #41:"&amp;CHAR(10)&amp;CHAR(10)&amp;IF('[1]II_Program-level standards'!AS7="","",'[1]II_Program-level standards'!AS7&amp;"; "&amp;CHAR(10)&amp;'[1]II_Program-level standards'!AS9&amp;"; "&amp;CHAR(10)&amp;'[1]II_Program-level standards'!AS14&amp;"; "&amp;CHAR(10)&amp;'[1]II_Program-level standards'!AS15)</f>
        <v>Standard #41:
Mental health; 
Appointment wait time; 
Adult and pediatric; 
Statewide</v>
      </c>
      <c r="AT12" s="169" t="str">
        <f>"Standard #42:"&amp;CHAR(10)&amp;CHAR(10)&amp;IF('[1]II_Program-level standards'!AT7="","",'[1]II_Program-level standards'!AT7&amp;"; "&amp;CHAR(10)&amp;'[1]II_Program-level standards'!AT9&amp;"; "&amp;CHAR(10)&amp;'[1]II_Program-level standards'!AT14&amp;"; "&amp;CHAR(10)&amp;'[1]II_Program-level standards'!AT15)</f>
        <v xml:space="preserve">Standard #42:
</v>
      </c>
      <c r="AU12" s="169" t="str">
        <f>"Standard #43:"&amp;CHAR(10)&amp;CHAR(10)&amp;IF('[1]II_Program-level standards'!AU7="","",'[1]II_Program-level standards'!AU7&amp;"; "&amp;CHAR(10)&amp;'[1]II_Program-level standards'!AU9&amp;"; "&amp;CHAR(10)&amp;'[1]II_Program-level standards'!AU14&amp;"; "&amp;CHAR(10)&amp;'[1]II_Program-level standards'!AU15)</f>
        <v xml:space="preserve">Standard #43:
</v>
      </c>
      <c r="AV12" s="169" t="str">
        <f>"Standard #44:"&amp;CHAR(10)&amp;CHAR(10)&amp;IF('[1]II_Program-level standards'!AV7="","",'[1]II_Program-level standards'!AV7&amp;"; "&amp;CHAR(10)&amp;'[1]II_Program-level standards'!AV9&amp;"; "&amp;CHAR(10)&amp;'[1]II_Program-level standards'!AV14&amp;"; "&amp;CHAR(10)&amp;'[1]II_Program-level standards'!AV15)</f>
        <v xml:space="preserve">Standard #44:
</v>
      </c>
      <c r="AW12" s="169" t="str">
        <f>"Standard #45:"&amp;CHAR(10)&amp;CHAR(10)&amp;IF('[1]II_Program-level standards'!AW7="","",'[1]II_Program-level standards'!AW7&amp;"; "&amp;CHAR(10)&amp;'[1]II_Program-level standards'!AW9&amp;"; "&amp;CHAR(10)&amp;'[1]II_Program-level standards'!AW14&amp;"; "&amp;CHAR(10)&amp;'[1]II_Program-level standards'!AW15)</f>
        <v xml:space="preserve">Standard #45:
</v>
      </c>
      <c r="AX12" s="169" t="str">
        <f>"Standard #46:"&amp;CHAR(10)&amp;CHAR(10)&amp;IF('[1]II_Program-level standards'!AX7="","",'[1]II_Program-level standards'!AX7&amp;"; "&amp;CHAR(10)&amp;'[1]II_Program-level standards'!AX9&amp;"; "&amp;CHAR(10)&amp;'[1]II_Program-level standards'!AX14&amp;"; "&amp;CHAR(10)&amp;'[1]II_Program-level standards'!AX15)</f>
        <v xml:space="preserve">Standard #46:
</v>
      </c>
      <c r="AY12" s="169" t="str">
        <f>"Standard #47:"&amp;CHAR(10)&amp;CHAR(10)&amp;IF('[1]II_Program-level standards'!AY7="","",'[1]II_Program-level standards'!AY7&amp;"; "&amp;CHAR(10)&amp;'[1]II_Program-level standards'!AY9&amp;"; "&amp;CHAR(10)&amp;'[1]II_Program-level standards'!AY14&amp;"; "&amp;CHAR(10)&amp;'[1]II_Program-level standards'!AY15)</f>
        <v xml:space="preserve">Standard #47:
</v>
      </c>
      <c r="AZ12" s="169" t="str">
        <f>"Standard #48:"&amp;CHAR(10)&amp;CHAR(10)&amp;IF('[1]II_Program-level standards'!AZ7="","",'[1]II_Program-level standards'!AZ7&amp;"; "&amp;CHAR(10)&amp;'[1]II_Program-level standards'!AZ9&amp;"; "&amp;CHAR(10)&amp;'[1]II_Program-level standards'!AZ14&amp;"; "&amp;CHAR(10)&amp;'[1]II_Program-level standards'!AZ15)</f>
        <v xml:space="preserve">Standard #48:
</v>
      </c>
      <c r="BA12" s="169" t="str">
        <f>"Standard #49:"&amp;CHAR(10)&amp;CHAR(10)&amp;IF('[1]II_Program-level standards'!BA7="","",'[1]II_Program-level standards'!BA7&amp;"; "&amp;CHAR(10)&amp;'[1]II_Program-level standards'!BA9&amp;"; "&amp;CHAR(10)&amp;'[1]II_Program-level standards'!BA14&amp;"; "&amp;CHAR(10)&amp;'[1]II_Program-level standards'!BA15)</f>
        <v xml:space="preserve">Standard #49:
</v>
      </c>
      <c r="BB12" s="169" t="str">
        <f>"Standard #50:"&amp;CHAR(10)&amp;CHAR(10)&amp;IF('[1]II_Program-level standards'!BB7="","",'[1]II_Program-level standards'!BB7&amp;"; "&amp;CHAR(10)&amp;'[1]II_Program-level standards'!BB9&amp;"; "&amp;CHAR(10)&amp;'[1]II_Program-level standards'!BB14&amp;"; "&amp;CHAR(10)&amp;'[1]II_Program-level standards'!BB15)</f>
        <v xml:space="preserve">Standard #50:
</v>
      </c>
      <c r="BC12" s="169" t="str">
        <f>"Standard #51:"&amp;CHAR(10)&amp;CHAR(10)&amp;IF('[1]II_Program-level standards'!BC7="","",'[1]II_Program-level standards'!BC7&amp;"; "&amp;CHAR(10)&amp;'[1]II_Program-level standards'!BC9&amp;"; "&amp;CHAR(10)&amp;'[1]II_Program-level standards'!BC14&amp;"; "&amp;CHAR(10)&amp;'[1]II_Program-level standards'!BC15)</f>
        <v xml:space="preserve">Standard #51:
</v>
      </c>
      <c r="BD12" s="169" t="str">
        <f>"Standard #52:"&amp;CHAR(10)&amp;CHAR(10)&amp;IF('[1]II_Program-level standards'!BD7="","",'[1]II_Program-level standards'!BD7&amp;"; "&amp;CHAR(10)&amp;'[1]II_Program-level standards'!BD9&amp;"; "&amp;CHAR(10)&amp;'[1]II_Program-level standards'!BD14&amp;"; "&amp;CHAR(10)&amp;'[1]II_Program-level standards'!BD15)</f>
        <v xml:space="preserve">Standard #52:
</v>
      </c>
      <c r="BE12" s="169" t="str">
        <f>"Standard #53:"&amp;CHAR(10)&amp;CHAR(10)&amp;IF('[1]II_Program-level standards'!BE7="","",'[1]II_Program-level standards'!BE7&amp;"; "&amp;CHAR(10)&amp;'[1]II_Program-level standards'!BE9&amp;"; "&amp;CHAR(10)&amp;'[1]II_Program-level standards'!BE14&amp;"; "&amp;CHAR(10)&amp;'[1]II_Program-level standards'!BE15)</f>
        <v xml:space="preserve">Standard #53:
</v>
      </c>
      <c r="BF12" s="169" t="str">
        <f>"Standard #54:"&amp;CHAR(10)&amp;CHAR(10)&amp;IF('[1]II_Program-level standards'!BF7="","",'[1]II_Program-level standards'!BF7&amp;"; "&amp;CHAR(10)&amp;'[1]II_Program-level standards'!BF9&amp;"; "&amp;CHAR(10)&amp;'[1]II_Program-level standards'!BF14&amp;"; "&amp;CHAR(10)&amp;'[1]II_Program-level standards'!BF15)</f>
        <v xml:space="preserve">Standard #54:
</v>
      </c>
      <c r="BG12" s="169" t="str">
        <f>"Standard #55:"&amp;CHAR(10)&amp;CHAR(10)&amp;IF('[1]II_Program-level standards'!BG7="","",'[1]II_Program-level standards'!BG7&amp;"; "&amp;CHAR(10)&amp;'[1]II_Program-level standards'!BG9&amp;"; "&amp;CHAR(10)&amp;'[1]II_Program-level standards'!BG14&amp;"; "&amp;CHAR(10)&amp;'[1]II_Program-level standards'!BG15)</f>
        <v xml:space="preserve">Standard #55:
</v>
      </c>
      <c r="BH12" s="169" t="str">
        <f>"Standard #56:"&amp;CHAR(10)&amp;CHAR(10)&amp;IF('[1]II_Program-level standards'!BH7="","",'[1]II_Program-level standards'!BH7&amp;"; "&amp;CHAR(10)&amp;'[1]II_Program-level standards'!BH9&amp;"; "&amp;CHAR(10)&amp;'[1]II_Program-level standards'!BH14&amp;"; "&amp;CHAR(10)&amp;'[1]II_Program-level standards'!BH15)</f>
        <v xml:space="preserve">Standard #56:
</v>
      </c>
      <c r="BI12" s="169" t="str">
        <f>"Standard #57:"&amp;CHAR(10)&amp;CHAR(10)&amp;IF('[1]II_Program-level standards'!BI7="","",'[1]II_Program-level standards'!BI7&amp;"; "&amp;CHAR(10)&amp;'[1]II_Program-level standards'!BI9&amp;"; "&amp;CHAR(10)&amp;'[1]II_Program-level standards'!BI14&amp;"; "&amp;CHAR(10)&amp;'[1]II_Program-level standards'!BI15)</f>
        <v xml:space="preserve">Standard #57:
</v>
      </c>
      <c r="BJ12" s="169" t="str">
        <f>"Standard #58:"&amp;CHAR(10)&amp;CHAR(10)&amp;IF('[1]II_Program-level standards'!BJ7="","",'[1]II_Program-level standards'!BJ7&amp;"; "&amp;CHAR(10)&amp;'[1]II_Program-level standards'!BJ9&amp;"; "&amp;CHAR(10)&amp;'[1]II_Program-level standards'!BJ14&amp;"; "&amp;CHAR(10)&amp;'[1]II_Program-level standards'!BJ15)</f>
        <v xml:space="preserve">Standard #58:
</v>
      </c>
      <c r="BK12" s="169" t="str">
        <f>"Standard #59:"&amp;CHAR(10)&amp;CHAR(10)&amp;IF('[1]II_Program-level standards'!BK7="","",'[1]II_Program-level standards'!BK7&amp;"; "&amp;CHAR(10)&amp;'[1]II_Program-level standards'!BK9&amp;"; "&amp;CHAR(10)&amp;'[1]II_Program-level standards'!BK14&amp;"; "&amp;CHAR(10)&amp;'[1]II_Program-level standards'!BK15)</f>
        <v xml:space="preserve">Standard #59:
</v>
      </c>
      <c r="BL12" s="169" t="str">
        <f>"Standard #60:"&amp;CHAR(10)&amp;CHAR(10)&amp;IF('[1]II_Program-level standards'!BL7="","",'[1]II_Program-level standards'!BL7&amp;"; "&amp;CHAR(10)&amp;'[1]II_Program-level standards'!BL9&amp;"; "&amp;CHAR(10)&amp;'[1]II_Program-level standards'!BL14&amp;"; "&amp;CHAR(10)&amp;'[1]II_Program-level standards'!BL15)</f>
        <v xml:space="preserve">Standard #60:
</v>
      </c>
      <c r="BM12" s="169" t="str">
        <f>"Standard #61:"&amp;CHAR(10)&amp;CHAR(10)&amp;IF('[1]II_Program-level standards'!BM7="","",'[1]II_Program-level standards'!BM7&amp;"; "&amp;CHAR(10)&amp;'[1]II_Program-level standards'!BM9&amp;"; "&amp;CHAR(10)&amp;'[1]II_Program-level standards'!BM14&amp;"; "&amp;CHAR(10)&amp;'[1]II_Program-level standards'!BM15)</f>
        <v xml:space="preserve">Standard #61:
</v>
      </c>
      <c r="BN12" s="169" t="str">
        <f>"Standard #62:"&amp;CHAR(10)&amp;CHAR(10)&amp;IF('[1]II_Program-level standards'!BN7="","",'[1]II_Program-level standards'!BN7&amp;"; "&amp;CHAR(10)&amp;'[1]II_Program-level standards'!BN9&amp;"; "&amp;CHAR(10)&amp;'[1]II_Program-level standards'!BN14&amp;"; "&amp;CHAR(10)&amp;'[1]II_Program-level standards'!BN15)</f>
        <v xml:space="preserve">Standard #62:
</v>
      </c>
      <c r="BO12" s="169" t="str">
        <f>"Standard #63:"&amp;CHAR(10)&amp;CHAR(10)&amp;IF('[1]II_Program-level standards'!BO7="","",'[1]II_Program-level standards'!BO7&amp;"; "&amp;CHAR(10)&amp;'[1]II_Program-level standards'!BO9&amp;"; "&amp;CHAR(10)&amp;'[1]II_Program-level standards'!BO14&amp;"; "&amp;CHAR(10)&amp;'[1]II_Program-level standards'!BO15)</f>
        <v xml:space="preserve">Standard #63:
</v>
      </c>
      <c r="BP12" s="169" t="str">
        <f>"Standard #64:"&amp;CHAR(10)&amp;CHAR(10)&amp;IF('[1]II_Program-level standards'!BP7="","",'[1]II_Program-level standards'!BP7&amp;"; "&amp;CHAR(10)&amp;'[1]II_Program-level standards'!BP9&amp;"; "&amp;CHAR(10)&amp;'[1]II_Program-level standards'!BP14&amp;"; "&amp;CHAR(10)&amp;'[1]II_Program-level standards'!BP15)</f>
        <v xml:space="preserve">Standard #64:
</v>
      </c>
      <c r="BQ12" s="169" t="str">
        <f>"Standard #65:"&amp;CHAR(10)&amp;CHAR(10)&amp;IF('[1]II_Program-level standards'!BQ7="","",'[1]II_Program-level standards'!BQ7&amp;"; "&amp;CHAR(10)&amp;'[1]II_Program-level standards'!BQ9&amp;"; "&amp;CHAR(10)&amp;'[1]II_Program-level standards'!BQ14&amp;"; "&amp;CHAR(10)&amp;'[1]II_Program-level standards'!BQ15)</f>
        <v xml:space="preserve">Standard #65:
</v>
      </c>
      <c r="BR12" s="169" t="str">
        <f>"Standard #66:"&amp;CHAR(10)&amp;CHAR(10)&amp;IF('[1]II_Program-level standards'!BR7="","",'[1]II_Program-level standards'!BR7&amp;"; "&amp;CHAR(10)&amp;'[1]II_Program-level standards'!BR9&amp;"; "&amp;CHAR(10)&amp;'[1]II_Program-level standards'!BR14&amp;"; "&amp;CHAR(10)&amp;'[1]II_Program-level standards'!BR15)</f>
        <v xml:space="preserve">Standard #66:
</v>
      </c>
      <c r="BS12" s="169" t="str">
        <f>"Standard #67:"&amp;CHAR(10)&amp;CHAR(10)&amp;IF('[1]II_Program-level standards'!BS7="","",'[1]II_Program-level standards'!BS7&amp;"; "&amp;CHAR(10)&amp;'[1]II_Program-level standards'!BS9&amp;"; "&amp;CHAR(10)&amp;'[1]II_Program-level standards'!BS14&amp;"; "&amp;CHAR(10)&amp;'[1]II_Program-level standards'!BS15)</f>
        <v xml:space="preserve">Standard #67:
</v>
      </c>
      <c r="BT12" s="169" t="str">
        <f>"Standard #68:"&amp;CHAR(10)&amp;CHAR(10)&amp;IF('[1]II_Program-level standards'!BT7="","",'[1]II_Program-level standards'!BT7&amp;"; "&amp;CHAR(10)&amp;'[1]II_Program-level standards'!BT9&amp;"; "&amp;CHAR(10)&amp;'[1]II_Program-level standards'!BT14&amp;"; "&amp;CHAR(10)&amp;'[1]II_Program-level standards'!BT15)</f>
        <v xml:space="preserve">Standard #68:
</v>
      </c>
      <c r="BU12" s="169" t="str">
        <f>"Standard #69:"&amp;CHAR(10)&amp;CHAR(10)&amp;IF('[1]II_Program-level standards'!BU7="","",'[1]II_Program-level standards'!BU7&amp;"; "&amp;CHAR(10)&amp;'[1]II_Program-level standards'!BU9&amp;"; "&amp;CHAR(10)&amp;'[1]II_Program-level standards'!BU14&amp;"; "&amp;CHAR(10)&amp;'[1]II_Program-level standards'!BU15)</f>
        <v xml:space="preserve">Standard #69:
</v>
      </c>
      <c r="BV12" s="169" t="str">
        <f>"Standard #70:"&amp;CHAR(10)&amp;CHAR(10)&amp;IF('[1]II_Program-level standards'!BV7="","",'[1]II_Program-level standards'!BV7&amp;"; "&amp;CHAR(10)&amp;'[1]II_Program-level standards'!BV9&amp;"; "&amp;CHAR(10)&amp;'[1]II_Program-level standards'!BV14&amp;"; "&amp;CHAR(10)&amp;'[1]II_Program-level standards'!BV15)</f>
        <v xml:space="preserve">Standard #70:
</v>
      </c>
      <c r="BW12" s="169" t="str">
        <f>"Standard #71:"&amp;CHAR(10)&amp;CHAR(10)&amp;IF('[1]II_Program-level standards'!BW7="","",'[1]II_Program-level standards'!BW7&amp;"; "&amp;CHAR(10)&amp;'[1]II_Program-level standards'!BW9&amp;"; "&amp;CHAR(10)&amp;'[1]II_Program-level standards'!BW14&amp;"; "&amp;CHAR(10)&amp;'[1]II_Program-level standards'!BW15)</f>
        <v xml:space="preserve">Standard #71:
</v>
      </c>
      <c r="BX12" s="169" t="str">
        <f>"Standard #72:"&amp;CHAR(10)&amp;CHAR(10)&amp;IF('[1]II_Program-level standards'!BX7="","",'[1]II_Program-level standards'!BX7&amp;"; "&amp;CHAR(10)&amp;'[1]II_Program-level standards'!BX9&amp;"; "&amp;CHAR(10)&amp;'[1]II_Program-level standards'!BX14&amp;"; "&amp;CHAR(10)&amp;'[1]II_Program-level standards'!BX15)</f>
        <v xml:space="preserve">Standard #72:
</v>
      </c>
      <c r="BY12" s="169" t="str">
        <f>"Standard #73:"&amp;CHAR(10)&amp;CHAR(10)&amp;IF('[1]II_Program-level standards'!BY7="","",'[1]II_Program-level standards'!BY7&amp;"; "&amp;CHAR(10)&amp;'[1]II_Program-level standards'!BY9&amp;"; "&amp;CHAR(10)&amp;'[1]II_Program-level standards'!BY14&amp;"; "&amp;CHAR(10)&amp;'[1]II_Program-level standards'!BY15)</f>
        <v xml:space="preserve">Standard #73:
</v>
      </c>
      <c r="BZ12" s="169" t="str">
        <f>"Standard #74:"&amp;CHAR(10)&amp;CHAR(10)&amp;IF('[1]II_Program-level standards'!BZ7="","",'[1]II_Program-level standards'!BZ7&amp;"; "&amp;CHAR(10)&amp;'[1]II_Program-level standards'!BZ9&amp;"; "&amp;CHAR(10)&amp;'[1]II_Program-level standards'!BZ14&amp;"; "&amp;CHAR(10)&amp;'[1]II_Program-level standards'!BZ15)</f>
        <v xml:space="preserve">Standard #74:
</v>
      </c>
      <c r="CA12" s="169" t="str">
        <f>"Standard #75:"&amp;CHAR(10)&amp;CHAR(10)&amp;IF('[1]II_Program-level standards'!CA7="","",'[1]II_Program-level standards'!CA7&amp;"; "&amp;CHAR(10)&amp;'[1]II_Program-level standards'!CA9&amp;"; "&amp;CHAR(10)&amp;'[1]II_Program-level standards'!CA14&amp;"; "&amp;CHAR(10)&amp;'[1]II_Program-level standards'!CA15)</f>
        <v xml:space="preserve">Standard #75:
</v>
      </c>
      <c r="CB12" s="169" t="str">
        <f>"Standard #76:"&amp;CHAR(10)&amp;CHAR(10)&amp;IF('[1]II_Program-level standards'!CB7="","",'[1]II_Program-level standards'!CB7&amp;"; "&amp;CHAR(10)&amp;'[1]II_Program-level standards'!CB9&amp;"; "&amp;CHAR(10)&amp;'[1]II_Program-level standards'!CB14&amp;"; "&amp;CHAR(10)&amp;'[1]II_Program-level standards'!CB15)</f>
        <v xml:space="preserve">Standard #76:
</v>
      </c>
      <c r="CC12" s="169" t="str">
        <f>"Standard #77:"&amp;CHAR(10)&amp;CHAR(10)&amp;IF('[1]II_Program-level standards'!CC7="","",'[1]II_Program-level standards'!CC7&amp;"; "&amp;CHAR(10)&amp;'[1]II_Program-level standards'!CC9&amp;"; "&amp;CHAR(10)&amp;'[1]II_Program-level standards'!CC14&amp;"; "&amp;CHAR(10)&amp;'[1]II_Program-level standards'!CC15)</f>
        <v xml:space="preserve">Standard #77:
</v>
      </c>
      <c r="CD12" s="169" t="str">
        <f>"Standard #78:"&amp;CHAR(10)&amp;CHAR(10)&amp;IF('[1]II_Program-level standards'!CD7="","",'[1]II_Program-level standards'!CD7&amp;"; "&amp;CHAR(10)&amp;'[1]II_Program-level standards'!CD9&amp;"; "&amp;CHAR(10)&amp;'[1]II_Program-level standards'!CD14&amp;"; "&amp;CHAR(10)&amp;'[1]II_Program-level standards'!CD15)</f>
        <v xml:space="preserve">Standard #78:
</v>
      </c>
      <c r="CE12" s="169" t="str">
        <f>"Standard #79:"&amp;CHAR(10)&amp;CHAR(10)&amp;IF('[1]II_Program-level standards'!CE7="","",'[1]II_Program-level standards'!CE7&amp;"; "&amp;CHAR(10)&amp;'[1]II_Program-level standards'!CE9&amp;"; "&amp;CHAR(10)&amp;'[1]II_Program-level standards'!CE14&amp;"; "&amp;CHAR(10)&amp;'[1]II_Program-level standards'!CE15)</f>
        <v xml:space="preserve">Standard #79:
</v>
      </c>
      <c r="CF12" s="169" t="str">
        <f>"Standard #80:"&amp;CHAR(10)&amp;CHAR(10)&amp;IF('[1]II_Program-level standards'!CF7="","",'[1]II_Program-level standards'!CF7&amp;"; "&amp;CHAR(10)&amp;'[1]II_Program-level standards'!CF9&amp;"; "&amp;CHAR(10)&amp;'[1]II_Program-level standards'!CF14&amp;"; "&amp;CHAR(10)&amp;'[1]II_Program-level standards'!CF15)</f>
        <v xml:space="preserve">Standard #80:
</v>
      </c>
      <c r="CG12" s="169" t="str">
        <f>"Standard #81:"&amp;CHAR(10)&amp;CHAR(10)&amp;IF('[1]II_Program-level standards'!CG7="","",'[1]II_Program-level standards'!CG7&amp;"; "&amp;CHAR(10)&amp;'[1]II_Program-level standards'!CG9&amp;"; "&amp;CHAR(10)&amp;'[1]II_Program-level standards'!CG14&amp;"; "&amp;CHAR(10)&amp;'[1]II_Program-level standards'!CG15)</f>
        <v xml:space="preserve">Standard #81:
</v>
      </c>
      <c r="CH12" s="169" t="str">
        <f>"Standard #82:"&amp;CHAR(10)&amp;CHAR(10)&amp;IF('[1]II_Program-level standards'!CH7="","",'[1]II_Program-level standards'!CH7&amp;"; "&amp;CHAR(10)&amp;'[1]II_Program-level standards'!CH9&amp;"; "&amp;CHAR(10)&amp;'[1]II_Program-level standards'!CH14&amp;"; "&amp;CHAR(10)&amp;'[1]II_Program-level standards'!CH15)</f>
        <v xml:space="preserve">Standard #82:
</v>
      </c>
      <c r="CI12" s="169" t="str">
        <f>"Standard #83:"&amp;CHAR(10)&amp;CHAR(10)&amp;IF('[1]II_Program-level standards'!CI7="","",'[1]II_Program-level standards'!CI7&amp;"; "&amp;CHAR(10)&amp;'[1]II_Program-level standards'!CI9&amp;"; "&amp;CHAR(10)&amp;'[1]II_Program-level standards'!CI14&amp;"; "&amp;CHAR(10)&amp;'[1]II_Program-level standards'!CI15)</f>
        <v xml:space="preserve">Standard #83:
</v>
      </c>
      <c r="CJ12" s="169" t="str">
        <f>"Standard #84:"&amp;CHAR(10)&amp;CHAR(10)&amp;IF('[1]II_Program-level standards'!CJ7="","",'[1]II_Program-level standards'!CJ7&amp;"; "&amp;CHAR(10)&amp;'[1]II_Program-level standards'!CJ9&amp;"; "&amp;CHAR(10)&amp;'[1]II_Program-level standards'!CJ14&amp;"; "&amp;CHAR(10)&amp;'[1]II_Program-level standards'!CJ15)</f>
        <v xml:space="preserve">Standard #84:
</v>
      </c>
      <c r="CK12" s="169" t="str">
        <f>"Standard #85:"&amp;CHAR(10)&amp;CHAR(10)&amp;IF('[1]II_Program-level standards'!CK7="","",'[1]II_Program-level standards'!CK7&amp;"; "&amp;CHAR(10)&amp;'[1]II_Program-level standards'!CK9&amp;"; "&amp;CHAR(10)&amp;'[1]II_Program-level standards'!CK14&amp;"; "&amp;CHAR(10)&amp;'[1]II_Program-level standards'!CK15)</f>
        <v xml:space="preserve">Standard #85:
</v>
      </c>
      <c r="CL12" s="169" t="str">
        <f>"Standard #86:"&amp;CHAR(10)&amp;CHAR(10)&amp;IF('[1]II_Program-level standards'!CL7="","",'[1]II_Program-level standards'!CL7&amp;"; "&amp;CHAR(10)&amp;'[1]II_Program-level standards'!CL9&amp;"; "&amp;CHAR(10)&amp;'[1]II_Program-level standards'!CL14&amp;"; "&amp;CHAR(10)&amp;'[1]II_Program-level standards'!CL15)</f>
        <v xml:space="preserve">Standard #86:
</v>
      </c>
      <c r="CM12" s="169" t="str">
        <f>"Standard #87:"&amp;CHAR(10)&amp;CHAR(10)&amp;IF('[1]II_Program-level standards'!CM7="","",'[1]II_Program-level standards'!CM7&amp;"; "&amp;CHAR(10)&amp;'[1]II_Program-level standards'!CM9&amp;"; "&amp;CHAR(10)&amp;'[1]II_Program-level standards'!CM14&amp;"; "&amp;CHAR(10)&amp;'[1]II_Program-level standards'!CM15)</f>
        <v xml:space="preserve">Standard #87:
</v>
      </c>
      <c r="CN12" s="169" t="str">
        <f>"Standard #88:"&amp;CHAR(10)&amp;CHAR(10)&amp;IF('[1]II_Program-level standards'!CN7="","",'[1]II_Program-level standards'!CN7&amp;"; "&amp;CHAR(10)&amp;'[1]II_Program-level standards'!CN9&amp;"; "&amp;CHAR(10)&amp;'[1]II_Program-level standards'!CN14&amp;"; "&amp;CHAR(10)&amp;'[1]II_Program-level standards'!CN15)</f>
        <v xml:space="preserve">Standard #88:
</v>
      </c>
      <c r="CO12" s="169" t="str">
        <f>"Standard #89:"&amp;CHAR(10)&amp;CHAR(10)&amp;IF('[1]II_Program-level standards'!CO7="","",'[1]II_Program-level standards'!CO7&amp;"; "&amp;CHAR(10)&amp;'[1]II_Program-level standards'!CO9&amp;"; "&amp;CHAR(10)&amp;'[1]II_Program-level standards'!CO14&amp;"; "&amp;CHAR(10)&amp;'[1]II_Program-level standards'!CO15)</f>
        <v xml:space="preserve">Standard #89:
</v>
      </c>
      <c r="CP12" s="169" t="str">
        <f>"Standard #90:"&amp;CHAR(10)&amp;CHAR(10)&amp;IF('[1]II_Program-level standards'!CP7="","",'[1]II_Program-level standards'!CP7&amp;"; "&amp;CHAR(10)&amp;'[1]II_Program-level standards'!CP9&amp;"; "&amp;CHAR(10)&amp;'[1]II_Program-level standards'!CP14&amp;"; "&amp;CHAR(10)&amp;'[1]II_Program-level standards'!CP15)</f>
        <v xml:space="preserve">Standard #90:
</v>
      </c>
      <c r="CQ12" s="169" t="str">
        <f>"Standard #91:"&amp;CHAR(10)&amp;CHAR(10)&amp;IF('[1]II_Program-level standards'!CQ7="","",'[1]II_Program-level standards'!CQ7&amp;"; "&amp;CHAR(10)&amp;'[1]II_Program-level standards'!CQ9&amp;"; "&amp;CHAR(10)&amp;'[1]II_Program-level standards'!CQ14&amp;"; "&amp;CHAR(10)&amp;'[1]II_Program-level standards'!CQ15)</f>
        <v xml:space="preserve">Standard #91:
</v>
      </c>
      <c r="CR12" s="169" t="str">
        <f>"Standard #92:"&amp;CHAR(10)&amp;CHAR(10)&amp;IF('[1]II_Program-level standards'!CR7="","",'[1]II_Program-level standards'!CR7&amp;"; "&amp;CHAR(10)&amp;'[1]II_Program-level standards'!CR9&amp;"; "&amp;CHAR(10)&amp;'[1]II_Program-level standards'!CR14&amp;"; "&amp;CHAR(10)&amp;'[1]II_Program-level standards'!CR15)</f>
        <v xml:space="preserve">Standard #92:
</v>
      </c>
      <c r="CS12" s="169" t="str">
        <f>"Standard #93:"&amp;CHAR(10)&amp;CHAR(10)&amp;IF('[1]II_Program-level standards'!CS7="","",'[1]II_Program-level standards'!CS7&amp;"; "&amp;CHAR(10)&amp;'[1]II_Program-level standards'!CS9&amp;"; "&amp;CHAR(10)&amp;'[1]II_Program-level standards'!CS14&amp;"; "&amp;CHAR(10)&amp;'[1]II_Program-level standards'!CS15)</f>
        <v xml:space="preserve">Standard #93:
</v>
      </c>
      <c r="CT12" s="169" t="str">
        <f>"Standard #94:"&amp;CHAR(10)&amp;CHAR(10)&amp;IF('[1]II_Program-level standards'!CT7="","",'[1]II_Program-level standards'!CT7&amp;"; "&amp;CHAR(10)&amp;'[1]II_Program-level standards'!CT9&amp;"; "&amp;CHAR(10)&amp;'[1]II_Program-level standards'!CT14&amp;"; "&amp;CHAR(10)&amp;'[1]II_Program-level standards'!CT15)</f>
        <v xml:space="preserve">Standard #94:
</v>
      </c>
      <c r="CU12" s="169" t="str">
        <f>"Standard #95:"&amp;CHAR(10)&amp;CHAR(10)&amp;IF('[1]II_Program-level standards'!CU7="","",'[1]II_Program-level standards'!CU7&amp;"; "&amp;CHAR(10)&amp;'[1]II_Program-level standards'!CU9&amp;"; "&amp;CHAR(10)&amp;'[1]II_Program-level standards'!CU14&amp;"; "&amp;CHAR(10)&amp;'[1]II_Program-level standards'!CU15)</f>
        <v xml:space="preserve">Standard #95:
</v>
      </c>
      <c r="CV12" s="169" t="str">
        <f>"Standard #96:"&amp;CHAR(10)&amp;CHAR(10)&amp;IF('[1]II_Program-level standards'!CV7="","",'[1]II_Program-level standards'!CV7&amp;"; "&amp;CHAR(10)&amp;'[1]II_Program-level standards'!CV9&amp;"; "&amp;CHAR(10)&amp;'[1]II_Program-level standards'!CV14&amp;"; "&amp;CHAR(10)&amp;'[1]II_Program-level standards'!CV15)</f>
        <v xml:space="preserve">Standard #96:
</v>
      </c>
      <c r="CW12" s="169" t="str">
        <f>"Standard #97:"&amp;CHAR(10)&amp;CHAR(10)&amp;IF('[1]II_Program-level standards'!CW7="","",'[1]II_Program-level standards'!CW7&amp;"; "&amp;CHAR(10)&amp;'[1]II_Program-level standards'!CW9&amp;"; "&amp;CHAR(10)&amp;'[1]II_Program-level standards'!CW14&amp;"; "&amp;CHAR(10)&amp;'[1]II_Program-level standards'!CW15)</f>
        <v xml:space="preserve">Standard #97:
</v>
      </c>
      <c r="CX12" s="169" t="str">
        <f>"Standard #98:"&amp;CHAR(10)&amp;CHAR(10)&amp;IF('[1]II_Program-level standards'!CX7="","",'[1]II_Program-level standards'!CX7&amp;"; "&amp;CHAR(10)&amp;'[1]II_Program-level standards'!CX9&amp;"; "&amp;CHAR(10)&amp;'[1]II_Program-level standards'!CX14&amp;"; "&amp;CHAR(10)&amp;'[1]II_Program-level standards'!CX15)</f>
        <v xml:space="preserve">Standard #98:
</v>
      </c>
      <c r="CY12" s="169" t="str">
        <f>"Standard #99:"&amp;CHAR(10)&amp;CHAR(10)&amp;IF('[1]II_Program-level standards'!CY7="","",'[1]II_Program-level standards'!CY7&amp;"; "&amp;CHAR(10)&amp;'[1]II_Program-level standards'!CY9&amp;"; "&amp;CHAR(10)&amp;'[1]II_Program-level standards'!CY14&amp;"; "&amp;CHAR(10)&amp;'[1]II_Program-level standards'!CY15)</f>
        <v xml:space="preserve">Standard #99:
</v>
      </c>
      <c r="CZ12" s="169" t="str">
        <f>"Standard #100:"&amp;CHAR(10)&amp;CHAR(10)&amp;IF('[1]II_Program-level standards'!CZ7="","",'[1]II_Program-level standards'!CZ7&amp;"; "&amp;CHAR(10)&amp;'[1]II_Program-level standards'!CZ9&amp;"; "&amp;CHAR(10)&amp;'[1]II_Program-level standards'!CZ14&amp;"; "&amp;CHAR(10)&amp;'[1]II_Program-level standards'!CZ15)</f>
        <v xml:space="preserve">Standard #100:
</v>
      </c>
    </row>
    <row r="13" spans="1:104" ht="28.5" x14ac:dyDescent="0.2">
      <c r="A13" s="44" t="s">
        <v>324</v>
      </c>
      <c r="B13" s="55" t="s">
        <v>325</v>
      </c>
      <c r="C13" s="46" t="s">
        <v>326</v>
      </c>
      <c r="D13" s="53" t="s">
        <v>37</v>
      </c>
      <c r="E13" s="180"/>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62"/>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63"/>
      <c r="B15" s="287" t="s">
        <v>291</v>
      </c>
      <c r="C15" s="288"/>
      <c r="D15" s="269"/>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x14ac:dyDescent="0.2">
      <c r="A16" s="44" t="s">
        <v>328</v>
      </c>
      <c r="B16" s="55" t="s">
        <v>329</v>
      </c>
      <c r="C16" s="170" t="s">
        <v>330</v>
      </c>
      <c r="D16" s="53" t="s">
        <v>37</v>
      </c>
      <c r="E16" s="180"/>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42.75" x14ac:dyDescent="0.2">
      <c r="A17" s="44" t="s">
        <v>331</v>
      </c>
      <c r="B17" s="55" t="s">
        <v>332</v>
      </c>
      <c r="C17" s="65" t="s">
        <v>333</v>
      </c>
      <c r="D17" s="53" t="s">
        <v>11</v>
      </c>
      <c r="E17" s="180"/>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8.5" x14ac:dyDescent="0.2">
      <c r="A18" s="44" t="s">
        <v>334</v>
      </c>
      <c r="B18" s="55" t="s">
        <v>335</v>
      </c>
      <c r="C18" s="46" t="s">
        <v>336</v>
      </c>
      <c r="D18" s="53" t="s">
        <v>11</v>
      </c>
      <c r="E18" s="180"/>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x14ac:dyDescent="0.2">
      <c r="A19" s="44" t="s">
        <v>337</v>
      </c>
      <c r="B19" s="55" t="s">
        <v>338</v>
      </c>
      <c r="C19" s="55" t="s">
        <v>339</v>
      </c>
      <c r="D19" s="53" t="s">
        <v>11</v>
      </c>
      <c r="E19" s="180"/>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C24" s="108"/>
      <c r="D24" s="190"/>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109"/>
      <c r="CH24" s="109"/>
      <c r="CI24" s="109"/>
      <c r="CJ24" s="109"/>
      <c r="CK24" s="109"/>
      <c r="CL24" s="109"/>
      <c r="CM24" s="109"/>
      <c r="CN24" s="109"/>
      <c r="CO24" s="109"/>
      <c r="CP24" s="109"/>
      <c r="CQ24" s="109"/>
      <c r="CR24" s="109"/>
      <c r="CS24" s="109"/>
      <c r="CT24" s="109"/>
      <c r="CU24" s="109"/>
      <c r="CV24" s="109"/>
      <c r="CW24" s="109"/>
      <c r="CX24" s="109"/>
      <c r="CY24" s="109"/>
      <c r="CZ24" s="109"/>
    </row>
    <row r="25" spans="1:104" s="171" customFormat="1" ht="61.9" customHeight="1" x14ac:dyDescent="0.2">
      <c r="A25" s="289" t="s">
        <v>353</v>
      </c>
      <c r="B25" s="289"/>
      <c r="C25" s="289"/>
      <c r="D25" s="289"/>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191"/>
      <c r="AU25" s="191"/>
      <c r="AV25" s="191"/>
      <c r="AW25" s="191"/>
      <c r="AX25" s="191"/>
      <c r="AY25" s="191"/>
      <c r="AZ25" s="191"/>
      <c r="BA25" s="191"/>
      <c r="BB25" s="191"/>
      <c r="BC25" s="191"/>
      <c r="BD25" s="191"/>
      <c r="BE25" s="191"/>
      <c r="BF25" s="191"/>
      <c r="BG25" s="191"/>
      <c r="BH25" s="191"/>
      <c r="BI25" s="191"/>
      <c r="BJ25" s="191"/>
      <c r="BK25" s="191"/>
      <c r="BL25" s="191"/>
      <c r="BM25" s="191"/>
      <c r="BN25" s="191"/>
      <c r="BO25" s="191"/>
      <c r="BP25" s="191"/>
      <c r="BQ25" s="191"/>
      <c r="BR25" s="191"/>
      <c r="BS25" s="191"/>
      <c r="BT25" s="191"/>
      <c r="BU25" s="191"/>
      <c r="BV25" s="191"/>
      <c r="BW25" s="191"/>
      <c r="BX25" s="191"/>
      <c r="BY25" s="191"/>
      <c r="BZ25" s="191"/>
      <c r="CA25" s="191"/>
      <c r="CB25" s="191"/>
      <c r="CC25" s="191"/>
      <c r="CD25" s="191"/>
      <c r="CE25" s="191"/>
      <c r="CF25" s="191"/>
      <c r="CG25" s="191"/>
      <c r="CH25" s="191"/>
      <c r="CI25" s="191"/>
      <c r="CJ25" s="191"/>
      <c r="CK25" s="191"/>
      <c r="CL25" s="191"/>
      <c r="CM25" s="191"/>
      <c r="CN25" s="191"/>
      <c r="CO25" s="191"/>
      <c r="CP25" s="191"/>
      <c r="CQ25" s="191"/>
      <c r="CR25" s="191"/>
      <c r="CS25" s="191"/>
      <c r="CT25" s="191"/>
      <c r="CU25" s="191"/>
      <c r="CV25" s="191"/>
      <c r="CW25" s="191"/>
      <c r="CX25" s="191"/>
      <c r="CY25" s="191"/>
      <c r="CZ25" s="191"/>
    </row>
    <row r="26" spans="1:104" s="171" customFormat="1" ht="26.45" customHeight="1" x14ac:dyDescent="0.2">
      <c r="A26" s="270" t="s">
        <v>354</v>
      </c>
      <c r="B26" s="270"/>
      <c r="C26" s="250"/>
      <c r="D26" s="27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191"/>
      <c r="AU26" s="191"/>
      <c r="AV26" s="191"/>
      <c r="AW26" s="191"/>
      <c r="AX26" s="191"/>
      <c r="AY26" s="191"/>
      <c r="AZ26" s="191"/>
      <c r="BA26" s="191"/>
      <c r="BB26" s="191"/>
      <c r="BC26" s="191"/>
      <c r="BD26" s="191"/>
      <c r="BE26" s="191"/>
      <c r="BF26" s="191"/>
      <c r="BG26" s="191"/>
      <c r="BH26" s="191"/>
      <c r="BI26" s="191"/>
      <c r="BJ26" s="191"/>
      <c r="BK26" s="191"/>
      <c r="BL26" s="191"/>
      <c r="BM26" s="191"/>
      <c r="BN26" s="191"/>
      <c r="BO26" s="191"/>
      <c r="BP26" s="191"/>
      <c r="BQ26" s="191"/>
      <c r="BR26" s="191"/>
      <c r="BS26" s="191"/>
      <c r="BT26" s="191"/>
      <c r="BU26" s="191"/>
      <c r="BV26" s="191"/>
      <c r="BW26" s="191"/>
      <c r="BX26" s="191"/>
      <c r="BY26" s="191"/>
      <c r="BZ26" s="191"/>
      <c r="CA26" s="191"/>
      <c r="CB26" s="191"/>
      <c r="CC26" s="191"/>
      <c r="CD26" s="191"/>
      <c r="CE26" s="191"/>
      <c r="CF26" s="191"/>
      <c r="CG26" s="191"/>
      <c r="CH26" s="191"/>
      <c r="CI26" s="191"/>
      <c r="CJ26" s="191"/>
      <c r="CK26" s="191"/>
      <c r="CL26" s="191"/>
      <c r="CM26" s="191"/>
      <c r="CN26" s="191"/>
      <c r="CO26" s="191"/>
      <c r="CP26" s="191"/>
      <c r="CQ26" s="191"/>
      <c r="CR26" s="191"/>
      <c r="CS26" s="191"/>
      <c r="CT26" s="191"/>
      <c r="CU26" s="191"/>
      <c r="CV26" s="191"/>
      <c r="CW26" s="191"/>
      <c r="CX26" s="191"/>
      <c r="CY26" s="191"/>
      <c r="CZ26" s="191"/>
    </row>
    <row r="27" spans="1:104" s="171" customFormat="1" ht="15" customHeight="1" x14ac:dyDescent="0.25">
      <c r="A27" s="272" t="s">
        <v>355</v>
      </c>
      <c r="B27" s="270"/>
      <c r="C27" s="250"/>
      <c r="D27" s="27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191"/>
      <c r="AU27" s="191"/>
      <c r="AV27" s="191"/>
      <c r="AW27" s="191"/>
      <c r="AX27" s="191"/>
      <c r="AY27" s="191"/>
      <c r="AZ27" s="191"/>
      <c r="BA27" s="191"/>
      <c r="BB27" s="191"/>
      <c r="BC27" s="191"/>
      <c r="BD27" s="191"/>
      <c r="BE27" s="191"/>
      <c r="BF27" s="191"/>
      <c r="BG27" s="191"/>
      <c r="BH27" s="191"/>
      <c r="BI27" s="191"/>
      <c r="BJ27" s="191"/>
      <c r="BK27" s="191"/>
      <c r="BL27" s="191"/>
      <c r="BM27" s="191"/>
      <c r="BN27" s="191"/>
      <c r="BO27" s="191"/>
      <c r="BP27" s="191"/>
      <c r="BQ27" s="191"/>
      <c r="BR27" s="191"/>
      <c r="BS27" s="191"/>
      <c r="BT27" s="191"/>
      <c r="BU27" s="191"/>
      <c r="BV27" s="191"/>
      <c r="BW27" s="191"/>
      <c r="BX27" s="191"/>
      <c r="BY27" s="191"/>
      <c r="BZ27" s="191"/>
      <c r="CA27" s="191"/>
      <c r="CB27" s="191"/>
      <c r="CC27" s="191"/>
      <c r="CD27" s="191"/>
      <c r="CE27" s="191"/>
      <c r="CF27" s="191"/>
      <c r="CG27" s="191"/>
      <c r="CH27" s="191"/>
      <c r="CI27" s="191"/>
      <c r="CJ27" s="191"/>
      <c r="CK27" s="191"/>
      <c r="CL27" s="191"/>
      <c r="CM27" s="191"/>
      <c r="CN27" s="191"/>
      <c r="CO27" s="191"/>
      <c r="CP27" s="191"/>
      <c r="CQ27" s="191"/>
      <c r="CR27" s="191"/>
      <c r="CS27" s="191"/>
      <c r="CT27" s="191"/>
      <c r="CU27" s="191"/>
      <c r="CV27" s="191"/>
      <c r="CW27" s="191"/>
      <c r="CX27" s="191"/>
      <c r="CY27" s="191"/>
      <c r="CZ27" s="191"/>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107</v>
      </c>
      <c r="C52" s="108"/>
      <c r="D52" s="108"/>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C67" s="108"/>
      <c r="D67" s="108"/>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173" customFormat="1" ht="18.75" hidden="1" x14ac:dyDescent="0.3">
      <c r="A76" s="172"/>
      <c r="C76" s="174"/>
      <c r="D76" s="174"/>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B10:D10 E10:CZ25 A10:A68 D11 B12:D24 A69:CZ74">
    <cfRule type="expression" dxfId="136" priority="2">
      <formula>$D$6="Yes, the plan complies based on all analyses"</formula>
    </cfRule>
  </conditionalFormatting>
  <conditionalFormatting sqref="B26:CZ68">
    <cfRule type="expression" dxfId="135" priority="1">
      <formula>$D$6="Yes, the plan complies based on all analyses"</formula>
    </cfRule>
  </conditionalFormatting>
  <dataValidations count="2">
    <dataValidation allowBlank="1" sqref="E31:CZ36" xr:uid="{89F8DE43-FC3F-4A55-B536-322F5ABFEEF6}"/>
    <dataValidation allowBlank="1" prompt="To enter free text, select cell and type - do not click into cell" sqref="E38:CZ43 E45:CZ50 E69:CZ74 E61:CZ66 E54:CZ59" xr:uid="{C697F390-1702-4C16-805E-E8EE99F85D17}"/>
  </dataValidations>
  <hyperlinks>
    <hyperlink ref="A27" location="SectionE_AnalysisMethods" display="Click to return to the Analysis Methods section in the &quot;State and Program Information&quot; tab to change whether a method is used." xr:uid="{AAF659BE-FED6-4527-9EB2-8B9943EC26F7}"/>
    <hyperlink ref="B15" location="SectionE_AnalysisMethods" display="Return to the Analysis Methods section in the &quot;State and program information&quot; tab to change whether a method is used." xr:uid="{F5A0243F-CC91-4D02-A1BD-10CA00488298}"/>
    <hyperlink ref="A9" location="'III_Plan comp 438.206 All plans'!A1" display="Click to go to section B: Assurance of plan compliance for 42 C.F.R. § 438.206" xr:uid="{2DA4DD1B-BA5C-42BD-86DA-3D5485EE593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D5A32-2DBF-49F8-B708-F1A469DCED02}">
  <sheetPr>
    <tabColor theme="2"/>
  </sheetPr>
  <dimension ref="A1:CZ109"/>
  <sheetViews>
    <sheetView tabSelected="1" topLeftCell="B1" zoomScale="80" zoomScaleNormal="80" workbookViewId="0">
      <selection activeCell="E12" sqref="E12:CZ12"/>
    </sheetView>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6384" width="7.21875" style="109" hidden="1"/>
  </cols>
  <sheetData>
    <row r="1" spans="1:104" ht="15" x14ac:dyDescent="0.2">
      <c r="A1" s="28"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30" x14ac:dyDescent="0.25">
      <c r="A5" s="66" t="s">
        <v>4</v>
      </c>
      <c r="B5" s="67" t="s">
        <v>5</v>
      </c>
      <c r="C5" s="67" t="s">
        <v>6</v>
      </c>
      <c r="D5" s="163" t="s">
        <v>59</v>
      </c>
      <c r="E5" s="215"/>
    </row>
    <row r="6" spans="1:104" ht="57" x14ac:dyDescent="0.2">
      <c r="A6" s="44" t="s">
        <v>316</v>
      </c>
      <c r="B6" s="165" t="s">
        <v>317</v>
      </c>
      <c r="C6" s="46" t="s">
        <v>318</v>
      </c>
      <c r="D6" s="20" t="s">
        <v>319</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#1:"&amp;CHAR(10)&amp;CHAR(10)&amp;IF('[1]II_Program-level standards'!E7="","",'[1]II_Program-level standards'!E7&amp;"; "&amp;CHAR(10)&amp;'[1]II_Program-level standards'!E9&amp;"; "&amp;CHAR(10)&amp;'[1]II_Program-level standards'!E14&amp;"; "&amp;CHAR(10)&amp;'[1]II_Program-level standards'!E15)</f>
        <v>Standard #1:
Specialist; 
Provider to enrollee ratios; 
Adult and Pediatric; 
Statewide</v>
      </c>
      <c r="F12" s="169" t="str">
        <f>"Standard #2:"&amp;CHAR(10)&amp;CHAR(10)&amp;IF('[1]II_Program-level standards'!F7="","",'[1]II_Program-level standards'!F7&amp;"; "&amp;CHAR(10)&amp;'[1]II_Program-level standards'!F9&amp;"; "&amp;CHAR(10)&amp;'[1]II_Program-level standards'!F14&amp;"; "&amp;CHAR(10)&amp;'[1]II_Program-level standards'!F15)</f>
        <v>Standard #2:
Primary care; 
Provider to enrollee ratios; 
Adult and Pediatric; 
Statewide</v>
      </c>
      <c r="G12" s="169" t="str">
        <f>"Standard #3:"&amp;CHAR(10)&amp;CHAR(10)&amp;IF('[1]II_Program-level standards'!G7="","",'[1]II_Program-level standards'!G7&amp;"; "&amp;CHAR(10)&amp;'[1]II_Program-level standards'!G9&amp;"; "&amp;CHAR(10)&amp;'[1]II_Program-level standards'!G14&amp;"; "&amp;CHAR(10)&amp;'[1]II_Program-level standards'!G15)</f>
        <v>Standard #3:
Mental health; 
Provider to enrollee ratios; 
Adult and Pediatric; 
Statewide</v>
      </c>
      <c r="H12" s="169" t="str">
        <f>"Standard #4:"&amp;CHAR(10)&amp;CHAR(10)&amp;IF('[1]II_Program-level standards'!H7="","",'[1]II_Program-level standards'!H7&amp;"; "&amp;CHAR(10)&amp;'[1]II_Program-level standards'!H9&amp;"; "&amp;CHAR(10)&amp;'[1]II_Program-level standards'!H14&amp;"; "&amp;CHAR(10)&amp;'[1]II_Program-level standards'!H15)</f>
        <v>Standard #4:
Primary care; 
Maximum time or distance (e.g. 1 provider within 30 min or 30 miles); 
Adult and Pediatric; 
Statewide</v>
      </c>
      <c r="I12" s="169" t="str">
        <f>"Standard #5:"&amp;CHAR(10)&amp;CHAR(10)&amp;IF('[1]II_Program-level standards'!I7="","",'[1]II_Program-level standards'!I7&amp;"; "&amp;CHAR(10)&amp;'[1]II_Program-level standards'!I9&amp;"; "&amp;CHAR(10)&amp;'[1]II_Program-level standards'!I14&amp;"; "&amp;CHAR(10)&amp;'[1]II_Program-level standards'!I15)</f>
        <v>Standard #5:
Specialist; 
Maximum time or distance (e.g. 1 provider within 30 min or 30 miles); 
Adult and Pediatric; 
Rural</v>
      </c>
      <c r="J12" s="169" t="str">
        <f>"Standard #6:"&amp;CHAR(10)&amp;CHAR(10)&amp;IF('[1]II_Program-level standards'!J7="","",'[1]II_Program-level standards'!J7&amp;"; "&amp;CHAR(10)&amp;'[1]II_Program-level standards'!J9&amp;"; "&amp;CHAR(10)&amp;'[1]II_Program-level standards'!J14&amp;"; "&amp;CHAR(10)&amp;'[1]II_Program-level standards'!J15)</f>
        <v>Standard #6:
Specialist; 
Maximum time or distance (e.g. 1 provider within 30 min or 30 miles); 
Adult and Pediatric; 
Small counties</v>
      </c>
      <c r="K12" s="169" t="str">
        <f>"Standard #7:"&amp;CHAR(10)&amp;CHAR(10)&amp;IF('[1]II_Program-level standards'!K7="","",'[1]II_Program-level standards'!K7&amp;"; "&amp;CHAR(10)&amp;'[1]II_Program-level standards'!K9&amp;"; "&amp;CHAR(10)&amp;'[1]II_Program-level standards'!K14&amp;"; "&amp;CHAR(10)&amp;'[1]II_Program-level standards'!K15)</f>
        <v>Standard #7:
Specialist; 
Maximum time or distance (e.g. 1 provider within 30 min or 30 miles); 
Adult and Pediatric; 
Medium counties</v>
      </c>
      <c r="L12" s="169" t="str">
        <f>"Standard #8:"&amp;CHAR(10)&amp;CHAR(10)&amp;IF('[1]II_Program-level standards'!L7="","",'[1]II_Program-level standards'!L7&amp;"; "&amp;CHAR(10)&amp;'[1]II_Program-level standards'!L9&amp;"; "&amp;CHAR(10)&amp;'[1]II_Program-level standards'!L14&amp;"; "&amp;CHAR(10)&amp;'[1]II_Program-level standards'!L15)</f>
        <v>Standard #8:
Specialist; 
Maximum time or distance (e.g. 1 provider within 30 min or 30 miles); 
Adult and Pediatric; 
Dense counties</v>
      </c>
      <c r="M12" s="169" t="str">
        <f>"Standard #9:"&amp;CHAR(10)&amp;CHAR(10)&amp;IF('[1]II_Program-level standards'!M7="","",'[1]II_Program-level standards'!M7&amp;"; "&amp;CHAR(10)&amp;'[1]II_Program-level standards'!M9&amp;"; "&amp;CHAR(10)&amp;'[1]II_Program-level standards'!M14&amp;"; "&amp;CHAR(10)&amp;'[1]II_Program-level standards'!M15)</f>
        <v>Standard #9:
OB/GYN; 
Maximum time or distance (e.g. 1 provider within 30 min or 30 miles); 
Adult and Pediatric; 
Statewide</v>
      </c>
      <c r="N12" s="169" t="str">
        <f>"Standard #10:"&amp;CHAR(10)&amp;CHAR(10)&amp;IF('[1]II_Program-level standards'!N7="","",'[1]II_Program-level standards'!N7&amp;"; "&amp;CHAR(10)&amp;'[1]II_Program-level standards'!N9&amp;"; "&amp;CHAR(10)&amp;'[1]II_Program-level standards'!N14&amp;"; "&amp;CHAR(10)&amp;'[1]II_Program-level standards'!N15)</f>
        <v>Standard #10:
OB/GYN; 
Maximum time or distance (e.g. 1 provider within 30 min or 30 miles); 
Adult and Pediatric; 
Rural</v>
      </c>
      <c r="O12" s="169" t="str">
        <f>"Standard #11:"&amp;CHAR(10)&amp;CHAR(10)&amp;IF('[1]II_Program-level standards'!O7="","",'[1]II_Program-level standards'!O7&amp;"; "&amp;CHAR(10)&amp;'[1]II_Program-level standards'!O9&amp;"; "&amp;CHAR(10)&amp;'[1]II_Program-level standards'!O14&amp;"; "&amp;CHAR(10)&amp;'[1]II_Program-level standards'!O15)</f>
        <v>Standard #11:
OB/GYN; 
Maximum time or distance (e.g. 1 provider within 30 min or 30 miles); 
Adult and Pediatric; 
Small counties</v>
      </c>
      <c r="P12" s="169" t="str">
        <f>"Standard #12:"&amp;CHAR(10)&amp;CHAR(10)&amp;IF('[1]II_Program-level standards'!P7="","",'[1]II_Program-level standards'!P7&amp;"; "&amp;CHAR(10)&amp;'[1]II_Program-level standards'!P9&amp;"; "&amp;CHAR(10)&amp;'[1]II_Program-level standards'!P14&amp;"; "&amp;CHAR(10)&amp;'[1]II_Program-level standards'!P15)</f>
        <v>Standard #12:
OB/GYN; 
Maximum time or distance (e.g. 1 provider within 30 min or 30 miles); 
Adult and Pediatric; 
Medium counties</v>
      </c>
      <c r="Q12" s="169" t="str">
        <f>"Standard #13:"&amp;CHAR(10)&amp;CHAR(10)&amp;IF('[1]II_Program-level standards'!Q7="","",'[1]II_Program-level standards'!Q7&amp;"; "&amp;CHAR(10)&amp;'[1]II_Program-level standards'!Q9&amp;"; "&amp;CHAR(10)&amp;'[1]II_Program-level standards'!Q14&amp;"; "&amp;CHAR(10)&amp;'[1]II_Program-level standards'!Q15)</f>
        <v>Standard #13:
OB/GYN; 
Maximum time or distance (e.g. 1 provider within 30 min or 30 miles); 
Adult and Pediatric; 
Dense counties</v>
      </c>
      <c r="R12" s="169" t="str">
        <f>"Standard #14:"&amp;CHAR(10)&amp;CHAR(10)&amp;IF('[1]II_Program-level standards'!R7="","",'[1]II_Program-level standards'!R7&amp;"; "&amp;CHAR(10)&amp;'[1]II_Program-level standards'!R9&amp;"; "&amp;CHAR(10)&amp;'[1]II_Program-level standards'!R14&amp;"; "&amp;CHAR(10)&amp;'[1]II_Program-level standards'!R15)</f>
        <v>Standard #14:
Hospital; 
Maximum time or distance (e.g. 1 provider within 30 min or 30 miles); 
Adult and Pediatric; 
Statewide</v>
      </c>
      <c r="S12" s="169" t="str">
        <f>"Standard #15:"&amp;CHAR(10)&amp;CHAR(10)&amp;IF('[1]II_Program-level standards'!S7="","",'[1]II_Program-level standards'!S7&amp;"; "&amp;CHAR(10)&amp;'[1]II_Program-level standards'!S9&amp;"; "&amp;CHAR(10)&amp;'[1]II_Program-level standards'!S14&amp;"; "&amp;CHAR(10)&amp;'[1]II_Program-level standards'!S15)</f>
        <v>Standard #15:
Mental health; 
Maximum time or distance (e.g. 1 provider within 30 min or 30 miles); 
Adult and Pediatric; 
Rural</v>
      </c>
      <c r="T12" s="169" t="str">
        <f>"Standard #16:"&amp;CHAR(10)&amp;CHAR(10)&amp;IF('[1]II_Program-level standards'!T7="","",'[1]II_Program-level standards'!T7&amp;"; "&amp;CHAR(10)&amp;'[1]II_Program-level standards'!T9&amp;"; "&amp;CHAR(10)&amp;'[1]II_Program-level standards'!T14&amp;"; "&amp;CHAR(10)&amp;'[1]II_Program-level standards'!T15)</f>
        <v>Standard #16:
Mental health; 
Maximum time or distance (e.g. 1 provider within 30 min or 30 miles); 
Adult and Pediatric; 
Small counties</v>
      </c>
      <c r="U12" s="169" t="str">
        <f>"Standard #17:"&amp;CHAR(10)&amp;CHAR(10)&amp;IF('[1]II_Program-level standards'!U7="","",'[1]II_Program-level standards'!U7&amp;"; "&amp;CHAR(10)&amp;'[1]II_Program-level standards'!U9&amp;"; "&amp;CHAR(10)&amp;'[1]II_Program-level standards'!U14&amp;"; "&amp;CHAR(10)&amp;'[1]II_Program-level standards'!U15)</f>
        <v>Standard #17:
Mental health; 
Maximum time or distance (e.g. 1 provider within 30 min or 30 miles); 
Adult and Pediatric; 
Medium counties</v>
      </c>
      <c r="V12" s="169" t="str">
        <f>"Standard #18:"&amp;CHAR(10)&amp;CHAR(10)&amp;IF('[1]II_Program-level standards'!V7="","",'[1]II_Program-level standards'!V7&amp;"; "&amp;CHAR(10)&amp;'[1]II_Program-level standards'!V9&amp;"; "&amp;CHAR(10)&amp;'[1]II_Program-level standards'!V14&amp;"; "&amp;CHAR(10)&amp;'[1]II_Program-level standards'!V15)</f>
        <v>Standard #18:
Mental health; 
Maximum time or distance (e.g. 1 provider within 30 min or 30 miles); 
Adult and Pediatric; 
Dense counties</v>
      </c>
      <c r="W12" s="169" t="str">
        <f>"Standard #19:"&amp;CHAR(10)&amp;CHAR(10)&amp;IF('[1]II_Program-level standards'!W7="","",'[1]II_Program-level standards'!W7&amp;"; "&amp;CHAR(10)&amp;'[1]II_Program-level standards'!W9&amp;"; "&amp;CHAR(10)&amp;'[1]II_Program-level standards'!W14&amp;"; "&amp;CHAR(10)&amp;'[1]II_Program-level standards'!W15)</f>
        <v>Standard #19:
Specialist; 
Minimum Mandatory Provider Type; 
Adult and pediatric; 
Statewide</v>
      </c>
      <c r="X12" s="169" t="str">
        <f>"Standard #20:"&amp;CHAR(10)&amp;CHAR(10)&amp;IF('[1]II_Program-level standards'!X7="","",'[1]II_Program-level standards'!X7&amp;"; "&amp;CHAR(10)&amp;'[1]II_Program-level standards'!X9&amp;"; "&amp;CHAR(10)&amp;'[1]II_Program-level standards'!X14&amp;"; "&amp;CHAR(10)&amp;'[1]II_Program-level standards'!X15)</f>
        <v>Standard #20:
Specialist; 
Minimum Mandatory Provider Type; 
Adult and pediatric; 
Statewide</v>
      </c>
      <c r="Y12" s="169" t="str">
        <f>"Standard #21:"&amp;CHAR(10)&amp;CHAR(10)&amp;IF('[1]II_Program-level standards'!Y7="","",'[1]II_Program-level standards'!Y7&amp;"; "&amp;CHAR(10)&amp;'[1]II_Program-level standards'!Y9&amp;"; "&amp;CHAR(10)&amp;'[1]II_Program-level standards'!Y14&amp;"; "&amp;CHAR(10)&amp;'[1]II_Program-level standards'!Y15)</f>
        <v>Standard #21:
Primary care; 
Appointment wait time; 
Adult and Pediatric; 
Statewide</v>
      </c>
      <c r="Z12" s="169" t="str">
        <f>"Standard #22:"&amp;CHAR(10)&amp;CHAR(10)&amp;IF('[1]II_Program-level standards'!Z7="","",'[1]II_Program-level standards'!Z7&amp;"; "&amp;CHAR(10)&amp;'[1]II_Program-level standards'!Z9&amp;"; "&amp;CHAR(10)&amp;'[1]II_Program-level standards'!Z14&amp;"; "&amp;CHAR(10)&amp;'[1]II_Program-level standards'!Z15)</f>
        <v>Standard #22:
Specialist; 
Appointment wait time; 
All applicable populations; 
Statewide</v>
      </c>
      <c r="AA12" s="169" t="str">
        <f>"Standard #23:"&amp;CHAR(10)&amp;CHAR(10)&amp;IF('[1]II_Program-level standards'!AA7="","",'[1]II_Program-level standards'!AA7&amp;"; "&amp;CHAR(10)&amp;'[1]II_Program-level standards'!AA9&amp;"; "&amp;CHAR(10)&amp;'[1]II_Program-level standards'!AA14&amp;"; "&amp;CHAR(10)&amp;'[1]II_Program-level standards'!AA15)</f>
        <v>Standard #23:
OB/GYN; 
Appointment wait time; 
All applicable populations; 
Statewide</v>
      </c>
      <c r="AB12" s="169" t="str">
        <f>"Standard #24:"&amp;CHAR(10)&amp;CHAR(10)&amp;IF('[1]II_Program-level standards'!AB7="","",'[1]II_Program-level standards'!AB7&amp;"; "&amp;CHAR(10)&amp;'[1]II_Program-level standards'!AB9&amp;"; "&amp;CHAR(10)&amp;'[1]II_Program-level standards'!AB14&amp;"; "&amp;CHAR(10)&amp;'[1]II_Program-level standards'!AB15)</f>
        <v>Standard #24:
OB/GYN; 
Appointment wait time; 
All applicable populations; 
Statewide</v>
      </c>
      <c r="AC12" s="169" t="str">
        <f>"Standard #25:"&amp;CHAR(10)&amp;CHAR(10)&amp;IF('[1]II_Program-level standards'!AC7="","",'[1]II_Program-level standards'!AC7&amp;"; "&amp;CHAR(10)&amp;'[1]II_Program-level standards'!AC9&amp;"; "&amp;CHAR(10)&amp;'[1]II_Program-level standards'!AC14&amp;"; "&amp;CHAR(10)&amp;'[1]II_Program-level standards'!AC15)</f>
        <v>Standard #25:
Mental health; 
Appointment wait time; 
Adult and pediatric; 
Statewide</v>
      </c>
      <c r="AD12" s="169" t="str">
        <f>"Standard #26:"&amp;CHAR(10)&amp;CHAR(10)&amp;IF('[1]II_Program-level standards'!AD7="","",'[1]II_Program-level standards'!AD7&amp;"; "&amp;CHAR(10)&amp;'[1]II_Program-level standards'!AD9&amp;"; "&amp;CHAR(10)&amp;'[1]II_Program-level standards'!AD14&amp;"; "&amp;CHAR(10)&amp;'[1]II_Program-level standards'!AD15)</f>
        <v xml:space="preserve">Standard #26:
</v>
      </c>
      <c r="AE12" s="169" t="str">
        <f>"Standard #27:"&amp;CHAR(10)&amp;CHAR(10)&amp;IF('[1]II_Program-level standards'!AE7="","",'[1]II_Program-level standards'!AE7&amp;"; "&amp;CHAR(10)&amp;'[1]II_Program-level standards'!AE9&amp;"; "&amp;CHAR(10)&amp;'[1]II_Program-level standards'!AE14&amp;"; "&amp;CHAR(10)&amp;'[1]II_Program-level standards'!AE15)</f>
        <v>Standard #27:
LTSS; 
Appointment wait time; 
Adult and pediatric; 
Rural</v>
      </c>
      <c r="AF12" s="169" t="str">
        <f>"Standard #28:"&amp;CHAR(10)&amp;CHAR(10)&amp;IF('[1]II_Program-level standards'!AF7="","",'[1]II_Program-level standards'!AF7&amp;"; "&amp;CHAR(10)&amp;'[1]II_Program-level standards'!AF9&amp;"; "&amp;CHAR(10)&amp;'[1]II_Program-level standards'!AF14&amp;"; "&amp;CHAR(10)&amp;'[1]II_Program-level standards'!AF15)</f>
        <v>Standard #28:
LTSS; 
Appointment wait time; 
Adult and pediatric; 
Small counties</v>
      </c>
      <c r="AG12" s="169" t="str">
        <f>"Standard #29:"&amp;CHAR(10)&amp;CHAR(10)&amp;IF('[1]II_Program-level standards'!AG7="","",'[1]II_Program-level standards'!AG7&amp;"; "&amp;CHAR(10)&amp;'[1]II_Program-level standards'!AG9&amp;"; "&amp;CHAR(10)&amp;'[1]II_Program-level standards'!AG14&amp;"; "&amp;CHAR(10)&amp;'[1]II_Program-level standards'!AG15)</f>
        <v>Standard #29:
LTSS; 
Appointment wait time; 
Adult and pediatric; 
Medium counties</v>
      </c>
      <c r="AH12" s="169" t="str">
        <f>"Standard #30:"&amp;CHAR(10)&amp;CHAR(10)&amp;IF('[1]II_Program-level standards'!AH7="","",'[1]II_Program-level standards'!AH7&amp;"; "&amp;CHAR(10)&amp;'[1]II_Program-level standards'!AH9&amp;"; "&amp;CHAR(10)&amp;'[1]II_Program-level standards'!AH14&amp;"; "&amp;CHAR(10)&amp;'[1]II_Program-level standards'!AH15)</f>
        <v>Standard #30:
LTSS; 
Appointment wait time; 
Adult and pediatric; 
Dense counties</v>
      </c>
      <c r="AI12" s="169" t="str">
        <f>"Standard #31:"&amp;CHAR(10)&amp;CHAR(10)&amp;IF('[1]II_Program-level standards'!AI7="","",'[1]II_Program-level standards'!AI7&amp;"; "&amp;CHAR(10)&amp;'[1]II_Program-level standards'!AI9&amp;"; "&amp;CHAR(10)&amp;'[1]II_Program-level standards'!AI14&amp;"; "&amp;CHAR(10)&amp;'[1]II_Program-level standards'!AI15)</f>
        <v>Standard #31:
LTSS; 
Appointment wait time; 
Adult and pediatric; 
Rural</v>
      </c>
      <c r="AJ12" s="169" t="str">
        <f>"Standard #32:"&amp;CHAR(10)&amp;CHAR(10)&amp;IF('[1]II_Program-level standards'!AJ7="","",'[1]II_Program-level standards'!AJ7&amp;"; "&amp;CHAR(10)&amp;'[1]II_Program-level standards'!AJ9&amp;"; "&amp;CHAR(10)&amp;'[1]II_Program-level standards'!AJ14&amp;"; "&amp;CHAR(10)&amp;'[1]II_Program-level standards'!AJ15)</f>
        <v>Standard #32:
LTSS; 
Appointment wait time; 
Adult and pediatric; 
Small counties</v>
      </c>
      <c r="AK12" s="169" t="str">
        <f>"Standard #33:"&amp;CHAR(10)&amp;CHAR(10)&amp;IF('[1]II_Program-level standards'!AK7="","",'[1]II_Program-level standards'!AK7&amp;"; "&amp;CHAR(10)&amp;'[1]II_Program-level standards'!AK9&amp;"; "&amp;CHAR(10)&amp;'[1]II_Program-level standards'!AK14&amp;"; "&amp;CHAR(10)&amp;'[1]II_Program-level standards'!AK15)</f>
        <v>Standard #33:
LTSS; 
Appointment wait time; 
Adult and pediatric; 
Medium counties</v>
      </c>
      <c r="AL12" s="169" t="str">
        <f>"Standard #34:"&amp;CHAR(10)&amp;CHAR(10)&amp;IF('[1]II_Program-level standards'!AL7="","",'[1]II_Program-level standards'!AL7&amp;"; "&amp;CHAR(10)&amp;'[1]II_Program-level standards'!AL9&amp;"; "&amp;CHAR(10)&amp;'[1]II_Program-level standards'!AL14&amp;"; "&amp;CHAR(10)&amp;'[1]II_Program-level standards'!AL15)</f>
        <v>Standard #34:
LTSS; 
Appointment wait time; 
Adult and pediatric; 
Dense counties</v>
      </c>
      <c r="AM12" s="169" t="str">
        <f>"Standard #35:"&amp;CHAR(10)&amp;CHAR(10)&amp;IF('[1]II_Program-level standards'!AM7="","",'[1]II_Program-level standards'!AM7&amp;"; "&amp;CHAR(10)&amp;'[1]II_Program-level standards'!AM9&amp;"; "&amp;CHAR(10)&amp;'[1]II_Program-level standards'!AM14&amp;"; "&amp;CHAR(10)&amp;'[1]II_Program-level standards'!AM15)</f>
        <v>Standard #35:
LTSS; 
Appointment wait time; 
Adult and pediatric; 
Statewide</v>
      </c>
      <c r="AN12" s="169" t="str">
        <f>"Standard #36:"&amp;CHAR(10)&amp;CHAR(10)&amp;IF('[1]II_Program-level standards'!AN7="","",'[1]II_Program-level standards'!AN7&amp;"; "&amp;CHAR(10)&amp;'[1]II_Program-level standards'!AN9&amp;"; "&amp;CHAR(10)&amp;'[1]II_Program-level standards'!AN14&amp;"; "&amp;CHAR(10)&amp;'[1]II_Program-level standards'!AN15)</f>
        <v>Standard #36:
Primary care; 
Appointment wait time; 
Adult and pediatric; 
Statewide</v>
      </c>
      <c r="AO12" s="169" t="str">
        <f>"Standard #37:"&amp;CHAR(10)&amp;CHAR(10)&amp;IF('[1]II_Program-level standards'!AO7="","",'[1]II_Program-level standards'!AO7&amp;"; "&amp;CHAR(10)&amp;'[1]II_Program-level standards'!AO9&amp;"; "&amp;CHAR(10)&amp;'[1]II_Program-level standards'!AO14&amp;"; "&amp;CHAR(10)&amp;'[1]II_Program-level standards'!AO15)</f>
        <v>Standard #37:
Specialist; 
Appointment wait time; 
Adult and pediatric; 
Statewide</v>
      </c>
      <c r="AP12" s="169" t="str">
        <f>"Standard #38:"&amp;CHAR(10)&amp;CHAR(10)&amp;IF('[1]II_Program-level standards'!AP7="","",'[1]II_Program-level standards'!AP7&amp;"; "&amp;CHAR(10)&amp;'[1]II_Program-level standards'!AP9&amp;"; "&amp;CHAR(10)&amp;'[1]II_Program-level standards'!AP14&amp;"; "&amp;CHAR(10)&amp;'[1]II_Program-level standards'!AP15)</f>
        <v>Standard #38:
Primary care; 
Appointment wait time; 
Adult and pediatric; 
Statewide</v>
      </c>
      <c r="AQ12" s="169" t="str">
        <f>"Standard #39:"&amp;CHAR(10)&amp;CHAR(10)&amp;IF('[1]II_Program-level standards'!AQ7="","",'[1]II_Program-level standards'!AQ7&amp;"; "&amp;CHAR(10)&amp;'[1]II_Program-level standards'!AQ9&amp;"; "&amp;CHAR(10)&amp;'[1]II_Program-level standards'!AQ14&amp;"; "&amp;CHAR(10)&amp;'[1]II_Program-level standards'!AQ15)</f>
        <v>Standard #39:
Specialist; 
Appointment wait time; 
Adult and pediatric; 
Statewide</v>
      </c>
      <c r="AR12" s="169" t="str">
        <f>"Standard #40:"&amp;CHAR(10)&amp;CHAR(10)&amp;IF('[1]II_Program-level standards'!AR7="","",'[1]II_Program-level standards'!AR7&amp;"; "&amp;CHAR(10)&amp;'[1]II_Program-level standards'!AR9&amp;"; "&amp;CHAR(10)&amp;'[1]II_Program-level standards'!AR14&amp;"; "&amp;CHAR(10)&amp;'[1]II_Program-level standards'!AR15)</f>
        <v>Standard #40:
Mental health; 
Appointment wait time; 
Adult and pediatric; 
Statewide</v>
      </c>
      <c r="AS12" s="169" t="str">
        <f>"Standard #41:"&amp;CHAR(10)&amp;CHAR(10)&amp;IF('[1]II_Program-level standards'!AS7="","",'[1]II_Program-level standards'!AS7&amp;"; "&amp;CHAR(10)&amp;'[1]II_Program-level standards'!AS9&amp;"; "&amp;CHAR(10)&amp;'[1]II_Program-level standards'!AS14&amp;"; "&amp;CHAR(10)&amp;'[1]II_Program-level standards'!AS15)</f>
        <v>Standard #41:
Mental health; 
Appointment wait time; 
Adult and pediatric; 
Statewide</v>
      </c>
      <c r="AT12" s="169" t="str">
        <f>"Standard #42:"&amp;CHAR(10)&amp;CHAR(10)&amp;IF('[1]II_Program-level standards'!AT7="","",'[1]II_Program-level standards'!AT7&amp;"; "&amp;CHAR(10)&amp;'[1]II_Program-level standards'!AT9&amp;"; "&amp;CHAR(10)&amp;'[1]II_Program-level standards'!AT14&amp;"; "&amp;CHAR(10)&amp;'[1]II_Program-level standards'!AT15)</f>
        <v xml:space="preserve">Standard #42:
</v>
      </c>
      <c r="AU12" s="169" t="str">
        <f>"Standard #43:"&amp;CHAR(10)&amp;CHAR(10)&amp;IF('[1]II_Program-level standards'!AU7="","",'[1]II_Program-level standards'!AU7&amp;"; "&amp;CHAR(10)&amp;'[1]II_Program-level standards'!AU9&amp;"; "&amp;CHAR(10)&amp;'[1]II_Program-level standards'!AU14&amp;"; "&amp;CHAR(10)&amp;'[1]II_Program-level standards'!AU15)</f>
        <v xml:space="preserve">Standard #43:
</v>
      </c>
      <c r="AV12" s="169" t="str">
        <f>"Standard #44:"&amp;CHAR(10)&amp;CHAR(10)&amp;IF('[1]II_Program-level standards'!AV7="","",'[1]II_Program-level standards'!AV7&amp;"; "&amp;CHAR(10)&amp;'[1]II_Program-level standards'!AV9&amp;"; "&amp;CHAR(10)&amp;'[1]II_Program-level standards'!AV14&amp;"; "&amp;CHAR(10)&amp;'[1]II_Program-level standards'!AV15)</f>
        <v xml:space="preserve">Standard #44:
</v>
      </c>
      <c r="AW12" s="169" t="str">
        <f>"Standard #45:"&amp;CHAR(10)&amp;CHAR(10)&amp;IF('[1]II_Program-level standards'!AW7="","",'[1]II_Program-level standards'!AW7&amp;"; "&amp;CHAR(10)&amp;'[1]II_Program-level standards'!AW9&amp;"; "&amp;CHAR(10)&amp;'[1]II_Program-level standards'!AW14&amp;"; "&amp;CHAR(10)&amp;'[1]II_Program-level standards'!AW15)</f>
        <v xml:space="preserve">Standard #45:
</v>
      </c>
      <c r="AX12" s="169" t="str">
        <f>"Standard #46:"&amp;CHAR(10)&amp;CHAR(10)&amp;IF('[1]II_Program-level standards'!AX7="","",'[1]II_Program-level standards'!AX7&amp;"; "&amp;CHAR(10)&amp;'[1]II_Program-level standards'!AX9&amp;"; "&amp;CHAR(10)&amp;'[1]II_Program-level standards'!AX14&amp;"; "&amp;CHAR(10)&amp;'[1]II_Program-level standards'!AX15)</f>
        <v xml:space="preserve">Standard #46:
</v>
      </c>
      <c r="AY12" s="169" t="str">
        <f>"Standard #47:"&amp;CHAR(10)&amp;CHAR(10)&amp;IF('[1]II_Program-level standards'!AY7="","",'[1]II_Program-level standards'!AY7&amp;"; "&amp;CHAR(10)&amp;'[1]II_Program-level standards'!AY9&amp;"; "&amp;CHAR(10)&amp;'[1]II_Program-level standards'!AY14&amp;"; "&amp;CHAR(10)&amp;'[1]II_Program-level standards'!AY15)</f>
        <v xml:space="preserve">Standard #47:
</v>
      </c>
      <c r="AZ12" s="169" t="str">
        <f>"Standard #48:"&amp;CHAR(10)&amp;CHAR(10)&amp;IF('[1]II_Program-level standards'!AZ7="","",'[1]II_Program-level standards'!AZ7&amp;"; "&amp;CHAR(10)&amp;'[1]II_Program-level standards'!AZ9&amp;"; "&amp;CHAR(10)&amp;'[1]II_Program-level standards'!AZ14&amp;"; "&amp;CHAR(10)&amp;'[1]II_Program-level standards'!AZ15)</f>
        <v xml:space="preserve">Standard #48:
</v>
      </c>
      <c r="BA12" s="169" t="str">
        <f>"Standard #49:"&amp;CHAR(10)&amp;CHAR(10)&amp;IF('[1]II_Program-level standards'!BA7="","",'[1]II_Program-level standards'!BA7&amp;"; "&amp;CHAR(10)&amp;'[1]II_Program-level standards'!BA9&amp;"; "&amp;CHAR(10)&amp;'[1]II_Program-level standards'!BA14&amp;"; "&amp;CHAR(10)&amp;'[1]II_Program-level standards'!BA15)</f>
        <v xml:space="preserve">Standard #49:
</v>
      </c>
      <c r="BB12" s="169" t="str">
        <f>"Standard #50:"&amp;CHAR(10)&amp;CHAR(10)&amp;IF('[1]II_Program-level standards'!BB7="","",'[1]II_Program-level standards'!BB7&amp;"; "&amp;CHAR(10)&amp;'[1]II_Program-level standards'!BB9&amp;"; "&amp;CHAR(10)&amp;'[1]II_Program-level standards'!BB14&amp;"; "&amp;CHAR(10)&amp;'[1]II_Program-level standards'!BB15)</f>
        <v xml:space="preserve">Standard #50:
</v>
      </c>
      <c r="BC12" s="169" t="str">
        <f>"Standard #51:"&amp;CHAR(10)&amp;CHAR(10)&amp;IF('[1]II_Program-level standards'!BC7="","",'[1]II_Program-level standards'!BC7&amp;"; "&amp;CHAR(10)&amp;'[1]II_Program-level standards'!BC9&amp;"; "&amp;CHAR(10)&amp;'[1]II_Program-level standards'!BC14&amp;"; "&amp;CHAR(10)&amp;'[1]II_Program-level standards'!BC15)</f>
        <v xml:space="preserve">Standard #51:
</v>
      </c>
      <c r="BD12" s="169" t="str">
        <f>"Standard #52:"&amp;CHAR(10)&amp;CHAR(10)&amp;IF('[1]II_Program-level standards'!BD7="","",'[1]II_Program-level standards'!BD7&amp;"; "&amp;CHAR(10)&amp;'[1]II_Program-level standards'!BD9&amp;"; "&amp;CHAR(10)&amp;'[1]II_Program-level standards'!BD14&amp;"; "&amp;CHAR(10)&amp;'[1]II_Program-level standards'!BD15)</f>
        <v xml:space="preserve">Standard #52:
</v>
      </c>
      <c r="BE12" s="169" t="str">
        <f>"Standard #53:"&amp;CHAR(10)&amp;CHAR(10)&amp;IF('[1]II_Program-level standards'!BE7="","",'[1]II_Program-level standards'!BE7&amp;"; "&amp;CHAR(10)&amp;'[1]II_Program-level standards'!BE9&amp;"; "&amp;CHAR(10)&amp;'[1]II_Program-level standards'!BE14&amp;"; "&amp;CHAR(10)&amp;'[1]II_Program-level standards'!BE15)</f>
        <v xml:space="preserve">Standard #53:
</v>
      </c>
      <c r="BF12" s="169" t="str">
        <f>"Standard #54:"&amp;CHAR(10)&amp;CHAR(10)&amp;IF('[1]II_Program-level standards'!BF7="","",'[1]II_Program-level standards'!BF7&amp;"; "&amp;CHAR(10)&amp;'[1]II_Program-level standards'!BF9&amp;"; "&amp;CHAR(10)&amp;'[1]II_Program-level standards'!BF14&amp;"; "&amp;CHAR(10)&amp;'[1]II_Program-level standards'!BF15)</f>
        <v xml:space="preserve">Standard #54:
</v>
      </c>
      <c r="BG12" s="169" t="str">
        <f>"Standard #55:"&amp;CHAR(10)&amp;CHAR(10)&amp;IF('[1]II_Program-level standards'!BG7="","",'[1]II_Program-level standards'!BG7&amp;"; "&amp;CHAR(10)&amp;'[1]II_Program-level standards'!BG9&amp;"; "&amp;CHAR(10)&amp;'[1]II_Program-level standards'!BG14&amp;"; "&amp;CHAR(10)&amp;'[1]II_Program-level standards'!BG15)</f>
        <v xml:space="preserve">Standard #55:
</v>
      </c>
      <c r="BH12" s="169" t="str">
        <f>"Standard #56:"&amp;CHAR(10)&amp;CHAR(10)&amp;IF('[1]II_Program-level standards'!BH7="","",'[1]II_Program-level standards'!BH7&amp;"; "&amp;CHAR(10)&amp;'[1]II_Program-level standards'!BH9&amp;"; "&amp;CHAR(10)&amp;'[1]II_Program-level standards'!BH14&amp;"; "&amp;CHAR(10)&amp;'[1]II_Program-level standards'!BH15)</f>
        <v xml:space="preserve">Standard #56:
</v>
      </c>
      <c r="BI12" s="169" t="str">
        <f>"Standard #57:"&amp;CHAR(10)&amp;CHAR(10)&amp;IF('[1]II_Program-level standards'!BI7="","",'[1]II_Program-level standards'!BI7&amp;"; "&amp;CHAR(10)&amp;'[1]II_Program-level standards'!BI9&amp;"; "&amp;CHAR(10)&amp;'[1]II_Program-level standards'!BI14&amp;"; "&amp;CHAR(10)&amp;'[1]II_Program-level standards'!BI15)</f>
        <v xml:space="preserve">Standard #57:
</v>
      </c>
      <c r="BJ12" s="169" t="str">
        <f>"Standard #58:"&amp;CHAR(10)&amp;CHAR(10)&amp;IF('[1]II_Program-level standards'!BJ7="","",'[1]II_Program-level standards'!BJ7&amp;"; "&amp;CHAR(10)&amp;'[1]II_Program-level standards'!BJ9&amp;"; "&amp;CHAR(10)&amp;'[1]II_Program-level standards'!BJ14&amp;"; "&amp;CHAR(10)&amp;'[1]II_Program-level standards'!BJ15)</f>
        <v xml:space="preserve">Standard #58:
</v>
      </c>
      <c r="BK12" s="169" t="str">
        <f>"Standard #59:"&amp;CHAR(10)&amp;CHAR(10)&amp;IF('[1]II_Program-level standards'!BK7="","",'[1]II_Program-level standards'!BK7&amp;"; "&amp;CHAR(10)&amp;'[1]II_Program-level standards'!BK9&amp;"; "&amp;CHAR(10)&amp;'[1]II_Program-level standards'!BK14&amp;"; "&amp;CHAR(10)&amp;'[1]II_Program-level standards'!BK15)</f>
        <v xml:space="preserve">Standard #59:
</v>
      </c>
      <c r="BL12" s="169" t="str">
        <f>"Standard #60:"&amp;CHAR(10)&amp;CHAR(10)&amp;IF('[1]II_Program-level standards'!BL7="","",'[1]II_Program-level standards'!BL7&amp;"; "&amp;CHAR(10)&amp;'[1]II_Program-level standards'!BL9&amp;"; "&amp;CHAR(10)&amp;'[1]II_Program-level standards'!BL14&amp;"; "&amp;CHAR(10)&amp;'[1]II_Program-level standards'!BL15)</f>
        <v xml:space="preserve">Standard #60:
</v>
      </c>
      <c r="BM12" s="169" t="str">
        <f>"Standard #61:"&amp;CHAR(10)&amp;CHAR(10)&amp;IF('[1]II_Program-level standards'!BM7="","",'[1]II_Program-level standards'!BM7&amp;"; "&amp;CHAR(10)&amp;'[1]II_Program-level standards'!BM9&amp;"; "&amp;CHAR(10)&amp;'[1]II_Program-level standards'!BM14&amp;"; "&amp;CHAR(10)&amp;'[1]II_Program-level standards'!BM15)</f>
        <v xml:space="preserve">Standard #61:
</v>
      </c>
      <c r="BN12" s="169" t="str">
        <f>"Standard #62:"&amp;CHAR(10)&amp;CHAR(10)&amp;IF('[1]II_Program-level standards'!BN7="","",'[1]II_Program-level standards'!BN7&amp;"; "&amp;CHAR(10)&amp;'[1]II_Program-level standards'!BN9&amp;"; "&amp;CHAR(10)&amp;'[1]II_Program-level standards'!BN14&amp;"; "&amp;CHAR(10)&amp;'[1]II_Program-level standards'!BN15)</f>
        <v xml:space="preserve">Standard #62:
</v>
      </c>
      <c r="BO12" s="169" t="str">
        <f>"Standard #63:"&amp;CHAR(10)&amp;CHAR(10)&amp;IF('[1]II_Program-level standards'!BO7="","",'[1]II_Program-level standards'!BO7&amp;"; "&amp;CHAR(10)&amp;'[1]II_Program-level standards'!BO9&amp;"; "&amp;CHAR(10)&amp;'[1]II_Program-level standards'!BO14&amp;"; "&amp;CHAR(10)&amp;'[1]II_Program-level standards'!BO15)</f>
        <v xml:space="preserve">Standard #63:
</v>
      </c>
      <c r="BP12" s="169" t="str">
        <f>"Standard #64:"&amp;CHAR(10)&amp;CHAR(10)&amp;IF('[1]II_Program-level standards'!BP7="","",'[1]II_Program-level standards'!BP7&amp;"; "&amp;CHAR(10)&amp;'[1]II_Program-level standards'!BP9&amp;"; "&amp;CHAR(10)&amp;'[1]II_Program-level standards'!BP14&amp;"; "&amp;CHAR(10)&amp;'[1]II_Program-level standards'!BP15)</f>
        <v xml:space="preserve">Standard #64:
</v>
      </c>
      <c r="BQ12" s="169" t="str">
        <f>"Standard #65:"&amp;CHAR(10)&amp;CHAR(10)&amp;IF('[1]II_Program-level standards'!BQ7="","",'[1]II_Program-level standards'!BQ7&amp;"; "&amp;CHAR(10)&amp;'[1]II_Program-level standards'!BQ9&amp;"; "&amp;CHAR(10)&amp;'[1]II_Program-level standards'!BQ14&amp;"; "&amp;CHAR(10)&amp;'[1]II_Program-level standards'!BQ15)</f>
        <v xml:space="preserve">Standard #65:
</v>
      </c>
      <c r="BR12" s="169" t="str">
        <f>"Standard #66:"&amp;CHAR(10)&amp;CHAR(10)&amp;IF('[1]II_Program-level standards'!BR7="","",'[1]II_Program-level standards'!BR7&amp;"; "&amp;CHAR(10)&amp;'[1]II_Program-level standards'!BR9&amp;"; "&amp;CHAR(10)&amp;'[1]II_Program-level standards'!BR14&amp;"; "&amp;CHAR(10)&amp;'[1]II_Program-level standards'!BR15)</f>
        <v xml:space="preserve">Standard #66:
</v>
      </c>
      <c r="BS12" s="169" t="str">
        <f>"Standard #67:"&amp;CHAR(10)&amp;CHAR(10)&amp;IF('[1]II_Program-level standards'!BS7="","",'[1]II_Program-level standards'!BS7&amp;"; "&amp;CHAR(10)&amp;'[1]II_Program-level standards'!BS9&amp;"; "&amp;CHAR(10)&amp;'[1]II_Program-level standards'!BS14&amp;"; "&amp;CHAR(10)&amp;'[1]II_Program-level standards'!BS15)</f>
        <v xml:space="preserve">Standard #67:
</v>
      </c>
      <c r="BT12" s="169" t="str">
        <f>"Standard #68:"&amp;CHAR(10)&amp;CHAR(10)&amp;IF('[1]II_Program-level standards'!BT7="","",'[1]II_Program-level standards'!BT7&amp;"; "&amp;CHAR(10)&amp;'[1]II_Program-level standards'!BT9&amp;"; "&amp;CHAR(10)&amp;'[1]II_Program-level standards'!BT14&amp;"; "&amp;CHAR(10)&amp;'[1]II_Program-level standards'!BT15)</f>
        <v xml:space="preserve">Standard #68:
</v>
      </c>
      <c r="BU12" s="169" t="str">
        <f>"Standard #69:"&amp;CHAR(10)&amp;CHAR(10)&amp;IF('[1]II_Program-level standards'!BU7="","",'[1]II_Program-level standards'!BU7&amp;"; "&amp;CHAR(10)&amp;'[1]II_Program-level standards'!BU9&amp;"; "&amp;CHAR(10)&amp;'[1]II_Program-level standards'!BU14&amp;"; "&amp;CHAR(10)&amp;'[1]II_Program-level standards'!BU15)</f>
        <v xml:space="preserve">Standard #69:
</v>
      </c>
      <c r="BV12" s="169" t="str">
        <f>"Standard #70:"&amp;CHAR(10)&amp;CHAR(10)&amp;IF('[1]II_Program-level standards'!BV7="","",'[1]II_Program-level standards'!BV7&amp;"; "&amp;CHAR(10)&amp;'[1]II_Program-level standards'!BV9&amp;"; "&amp;CHAR(10)&amp;'[1]II_Program-level standards'!BV14&amp;"; "&amp;CHAR(10)&amp;'[1]II_Program-level standards'!BV15)</f>
        <v xml:space="preserve">Standard #70:
</v>
      </c>
      <c r="BW12" s="169" t="str">
        <f>"Standard #71:"&amp;CHAR(10)&amp;CHAR(10)&amp;IF('[1]II_Program-level standards'!BW7="","",'[1]II_Program-level standards'!BW7&amp;"; "&amp;CHAR(10)&amp;'[1]II_Program-level standards'!BW9&amp;"; "&amp;CHAR(10)&amp;'[1]II_Program-level standards'!BW14&amp;"; "&amp;CHAR(10)&amp;'[1]II_Program-level standards'!BW15)</f>
        <v xml:space="preserve">Standard #71:
</v>
      </c>
      <c r="BX12" s="169" t="str">
        <f>"Standard #72:"&amp;CHAR(10)&amp;CHAR(10)&amp;IF('[1]II_Program-level standards'!BX7="","",'[1]II_Program-level standards'!BX7&amp;"; "&amp;CHAR(10)&amp;'[1]II_Program-level standards'!BX9&amp;"; "&amp;CHAR(10)&amp;'[1]II_Program-level standards'!BX14&amp;"; "&amp;CHAR(10)&amp;'[1]II_Program-level standards'!BX15)</f>
        <v xml:space="preserve">Standard #72:
</v>
      </c>
      <c r="BY12" s="169" t="str">
        <f>"Standard #73:"&amp;CHAR(10)&amp;CHAR(10)&amp;IF('[1]II_Program-level standards'!BY7="","",'[1]II_Program-level standards'!BY7&amp;"; "&amp;CHAR(10)&amp;'[1]II_Program-level standards'!BY9&amp;"; "&amp;CHAR(10)&amp;'[1]II_Program-level standards'!BY14&amp;"; "&amp;CHAR(10)&amp;'[1]II_Program-level standards'!BY15)</f>
        <v xml:space="preserve">Standard #73:
</v>
      </c>
      <c r="BZ12" s="169" t="str">
        <f>"Standard #74:"&amp;CHAR(10)&amp;CHAR(10)&amp;IF('[1]II_Program-level standards'!BZ7="","",'[1]II_Program-level standards'!BZ7&amp;"; "&amp;CHAR(10)&amp;'[1]II_Program-level standards'!BZ9&amp;"; "&amp;CHAR(10)&amp;'[1]II_Program-level standards'!BZ14&amp;"; "&amp;CHAR(10)&amp;'[1]II_Program-level standards'!BZ15)</f>
        <v xml:space="preserve">Standard #74:
</v>
      </c>
      <c r="CA12" s="169" t="str">
        <f>"Standard #75:"&amp;CHAR(10)&amp;CHAR(10)&amp;IF('[1]II_Program-level standards'!CA7="","",'[1]II_Program-level standards'!CA7&amp;"; "&amp;CHAR(10)&amp;'[1]II_Program-level standards'!CA9&amp;"; "&amp;CHAR(10)&amp;'[1]II_Program-level standards'!CA14&amp;"; "&amp;CHAR(10)&amp;'[1]II_Program-level standards'!CA15)</f>
        <v xml:space="preserve">Standard #75:
</v>
      </c>
      <c r="CB12" s="169" t="str">
        <f>"Standard #76:"&amp;CHAR(10)&amp;CHAR(10)&amp;IF('[1]II_Program-level standards'!CB7="","",'[1]II_Program-level standards'!CB7&amp;"; "&amp;CHAR(10)&amp;'[1]II_Program-level standards'!CB9&amp;"; "&amp;CHAR(10)&amp;'[1]II_Program-level standards'!CB14&amp;"; "&amp;CHAR(10)&amp;'[1]II_Program-level standards'!CB15)</f>
        <v xml:space="preserve">Standard #76:
</v>
      </c>
      <c r="CC12" s="169" t="str">
        <f>"Standard #77:"&amp;CHAR(10)&amp;CHAR(10)&amp;IF('[1]II_Program-level standards'!CC7="","",'[1]II_Program-level standards'!CC7&amp;"; "&amp;CHAR(10)&amp;'[1]II_Program-level standards'!CC9&amp;"; "&amp;CHAR(10)&amp;'[1]II_Program-level standards'!CC14&amp;"; "&amp;CHAR(10)&amp;'[1]II_Program-level standards'!CC15)</f>
        <v xml:space="preserve">Standard #77:
</v>
      </c>
      <c r="CD12" s="169" t="str">
        <f>"Standard #78:"&amp;CHAR(10)&amp;CHAR(10)&amp;IF('[1]II_Program-level standards'!CD7="","",'[1]II_Program-level standards'!CD7&amp;"; "&amp;CHAR(10)&amp;'[1]II_Program-level standards'!CD9&amp;"; "&amp;CHAR(10)&amp;'[1]II_Program-level standards'!CD14&amp;"; "&amp;CHAR(10)&amp;'[1]II_Program-level standards'!CD15)</f>
        <v xml:space="preserve">Standard #78:
</v>
      </c>
      <c r="CE12" s="169" t="str">
        <f>"Standard #79:"&amp;CHAR(10)&amp;CHAR(10)&amp;IF('[1]II_Program-level standards'!CE7="","",'[1]II_Program-level standards'!CE7&amp;"; "&amp;CHAR(10)&amp;'[1]II_Program-level standards'!CE9&amp;"; "&amp;CHAR(10)&amp;'[1]II_Program-level standards'!CE14&amp;"; "&amp;CHAR(10)&amp;'[1]II_Program-level standards'!CE15)</f>
        <v xml:space="preserve">Standard #79:
</v>
      </c>
      <c r="CF12" s="169" t="str">
        <f>"Standard #80:"&amp;CHAR(10)&amp;CHAR(10)&amp;IF('[1]II_Program-level standards'!CF7="","",'[1]II_Program-level standards'!CF7&amp;"; "&amp;CHAR(10)&amp;'[1]II_Program-level standards'!CF9&amp;"; "&amp;CHAR(10)&amp;'[1]II_Program-level standards'!CF14&amp;"; "&amp;CHAR(10)&amp;'[1]II_Program-level standards'!CF15)</f>
        <v xml:space="preserve">Standard #80:
</v>
      </c>
      <c r="CG12" s="169" t="str">
        <f>"Standard #81:"&amp;CHAR(10)&amp;CHAR(10)&amp;IF('[1]II_Program-level standards'!CG7="","",'[1]II_Program-level standards'!CG7&amp;"; "&amp;CHAR(10)&amp;'[1]II_Program-level standards'!CG9&amp;"; "&amp;CHAR(10)&amp;'[1]II_Program-level standards'!CG14&amp;"; "&amp;CHAR(10)&amp;'[1]II_Program-level standards'!CG15)</f>
        <v xml:space="preserve">Standard #81:
</v>
      </c>
      <c r="CH12" s="169" t="str">
        <f>"Standard #82:"&amp;CHAR(10)&amp;CHAR(10)&amp;IF('[1]II_Program-level standards'!CH7="","",'[1]II_Program-level standards'!CH7&amp;"; "&amp;CHAR(10)&amp;'[1]II_Program-level standards'!CH9&amp;"; "&amp;CHAR(10)&amp;'[1]II_Program-level standards'!CH14&amp;"; "&amp;CHAR(10)&amp;'[1]II_Program-level standards'!CH15)</f>
        <v xml:space="preserve">Standard #82:
</v>
      </c>
      <c r="CI12" s="169" t="str">
        <f>"Standard #83:"&amp;CHAR(10)&amp;CHAR(10)&amp;IF('[1]II_Program-level standards'!CI7="","",'[1]II_Program-level standards'!CI7&amp;"; "&amp;CHAR(10)&amp;'[1]II_Program-level standards'!CI9&amp;"; "&amp;CHAR(10)&amp;'[1]II_Program-level standards'!CI14&amp;"; "&amp;CHAR(10)&amp;'[1]II_Program-level standards'!CI15)</f>
        <v xml:space="preserve">Standard #83:
</v>
      </c>
      <c r="CJ12" s="169" t="str">
        <f>"Standard #84:"&amp;CHAR(10)&amp;CHAR(10)&amp;IF('[1]II_Program-level standards'!CJ7="","",'[1]II_Program-level standards'!CJ7&amp;"; "&amp;CHAR(10)&amp;'[1]II_Program-level standards'!CJ9&amp;"; "&amp;CHAR(10)&amp;'[1]II_Program-level standards'!CJ14&amp;"; "&amp;CHAR(10)&amp;'[1]II_Program-level standards'!CJ15)</f>
        <v xml:space="preserve">Standard #84:
</v>
      </c>
      <c r="CK12" s="169" t="str">
        <f>"Standard #85:"&amp;CHAR(10)&amp;CHAR(10)&amp;IF('[1]II_Program-level standards'!CK7="","",'[1]II_Program-level standards'!CK7&amp;"; "&amp;CHAR(10)&amp;'[1]II_Program-level standards'!CK9&amp;"; "&amp;CHAR(10)&amp;'[1]II_Program-level standards'!CK14&amp;"; "&amp;CHAR(10)&amp;'[1]II_Program-level standards'!CK15)</f>
        <v xml:space="preserve">Standard #85:
</v>
      </c>
      <c r="CL12" s="169" t="str">
        <f>"Standard #86:"&amp;CHAR(10)&amp;CHAR(10)&amp;IF('[1]II_Program-level standards'!CL7="","",'[1]II_Program-level standards'!CL7&amp;"; "&amp;CHAR(10)&amp;'[1]II_Program-level standards'!CL9&amp;"; "&amp;CHAR(10)&amp;'[1]II_Program-level standards'!CL14&amp;"; "&amp;CHAR(10)&amp;'[1]II_Program-level standards'!CL15)</f>
        <v xml:space="preserve">Standard #86:
</v>
      </c>
      <c r="CM12" s="169" t="str">
        <f>"Standard #87:"&amp;CHAR(10)&amp;CHAR(10)&amp;IF('[1]II_Program-level standards'!CM7="","",'[1]II_Program-level standards'!CM7&amp;"; "&amp;CHAR(10)&amp;'[1]II_Program-level standards'!CM9&amp;"; "&amp;CHAR(10)&amp;'[1]II_Program-level standards'!CM14&amp;"; "&amp;CHAR(10)&amp;'[1]II_Program-level standards'!CM15)</f>
        <v xml:space="preserve">Standard #87:
</v>
      </c>
      <c r="CN12" s="169" t="str">
        <f>"Standard #88:"&amp;CHAR(10)&amp;CHAR(10)&amp;IF('[1]II_Program-level standards'!CN7="","",'[1]II_Program-level standards'!CN7&amp;"; "&amp;CHAR(10)&amp;'[1]II_Program-level standards'!CN9&amp;"; "&amp;CHAR(10)&amp;'[1]II_Program-level standards'!CN14&amp;"; "&amp;CHAR(10)&amp;'[1]II_Program-level standards'!CN15)</f>
        <v xml:space="preserve">Standard #88:
</v>
      </c>
      <c r="CO12" s="169" t="str">
        <f>"Standard #89:"&amp;CHAR(10)&amp;CHAR(10)&amp;IF('[1]II_Program-level standards'!CO7="","",'[1]II_Program-level standards'!CO7&amp;"; "&amp;CHAR(10)&amp;'[1]II_Program-level standards'!CO9&amp;"; "&amp;CHAR(10)&amp;'[1]II_Program-level standards'!CO14&amp;"; "&amp;CHAR(10)&amp;'[1]II_Program-level standards'!CO15)</f>
        <v xml:space="preserve">Standard #89:
</v>
      </c>
      <c r="CP12" s="169" t="str">
        <f>"Standard #90:"&amp;CHAR(10)&amp;CHAR(10)&amp;IF('[1]II_Program-level standards'!CP7="","",'[1]II_Program-level standards'!CP7&amp;"; "&amp;CHAR(10)&amp;'[1]II_Program-level standards'!CP9&amp;"; "&amp;CHAR(10)&amp;'[1]II_Program-level standards'!CP14&amp;"; "&amp;CHAR(10)&amp;'[1]II_Program-level standards'!CP15)</f>
        <v xml:space="preserve">Standard #90:
</v>
      </c>
      <c r="CQ12" s="169" t="str">
        <f>"Standard #91:"&amp;CHAR(10)&amp;CHAR(10)&amp;IF('[1]II_Program-level standards'!CQ7="","",'[1]II_Program-level standards'!CQ7&amp;"; "&amp;CHAR(10)&amp;'[1]II_Program-level standards'!CQ9&amp;"; "&amp;CHAR(10)&amp;'[1]II_Program-level standards'!CQ14&amp;"; "&amp;CHAR(10)&amp;'[1]II_Program-level standards'!CQ15)</f>
        <v xml:space="preserve">Standard #91:
</v>
      </c>
      <c r="CR12" s="169" t="str">
        <f>"Standard #92:"&amp;CHAR(10)&amp;CHAR(10)&amp;IF('[1]II_Program-level standards'!CR7="","",'[1]II_Program-level standards'!CR7&amp;"; "&amp;CHAR(10)&amp;'[1]II_Program-level standards'!CR9&amp;"; "&amp;CHAR(10)&amp;'[1]II_Program-level standards'!CR14&amp;"; "&amp;CHAR(10)&amp;'[1]II_Program-level standards'!CR15)</f>
        <v xml:space="preserve">Standard #92:
</v>
      </c>
      <c r="CS12" s="169" t="str">
        <f>"Standard #93:"&amp;CHAR(10)&amp;CHAR(10)&amp;IF('[1]II_Program-level standards'!CS7="","",'[1]II_Program-level standards'!CS7&amp;"; "&amp;CHAR(10)&amp;'[1]II_Program-level standards'!CS9&amp;"; "&amp;CHAR(10)&amp;'[1]II_Program-level standards'!CS14&amp;"; "&amp;CHAR(10)&amp;'[1]II_Program-level standards'!CS15)</f>
        <v xml:space="preserve">Standard #93:
</v>
      </c>
      <c r="CT12" s="169" t="str">
        <f>"Standard #94:"&amp;CHAR(10)&amp;CHAR(10)&amp;IF('[1]II_Program-level standards'!CT7="","",'[1]II_Program-level standards'!CT7&amp;"; "&amp;CHAR(10)&amp;'[1]II_Program-level standards'!CT9&amp;"; "&amp;CHAR(10)&amp;'[1]II_Program-level standards'!CT14&amp;"; "&amp;CHAR(10)&amp;'[1]II_Program-level standards'!CT15)</f>
        <v xml:space="preserve">Standard #94:
</v>
      </c>
      <c r="CU12" s="169" t="str">
        <f>"Standard #95:"&amp;CHAR(10)&amp;CHAR(10)&amp;IF('[1]II_Program-level standards'!CU7="","",'[1]II_Program-level standards'!CU7&amp;"; "&amp;CHAR(10)&amp;'[1]II_Program-level standards'!CU9&amp;"; "&amp;CHAR(10)&amp;'[1]II_Program-level standards'!CU14&amp;"; "&amp;CHAR(10)&amp;'[1]II_Program-level standards'!CU15)</f>
        <v xml:space="preserve">Standard #95:
</v>
      </c>
      <c r="CV12" s="169" t="str">
        <f>"Standard #96:"&amp;CHAR(10)&amp;CHAR(10)&amp;IF('[1]II_Program-level standards'!CV7="","",'[1]II_Program-level standards'!CV7&amp;"; "&amp;CHAR(10)&amp;'[1]II_Program-level standards'!CV9&amp;"; "&amp;CHAR(10)&amp;'[1]II_Program-level standards'!CV14&amp;"; "&amp;CHAR(10)&amp;'[1]II_Program-level standards'!CV15)</f>
        <v xml:space="preserve">Standard #96:
</v>
      </c>
      <c r="CW12" s="169" t="str">
        <f>"Standard #97:"&amp;CHAR(10)&amp;CHAR(10)&amp;IF('[1]II_Program-level standards'!CW7="","",'[1]II_Program-level standards'!CW7&amp;"; "&amp;CHAR(10)&amp;'[1]II_Program-level standards'!CW9&amp;"; "&amp;CHAR(10)&amp;'[1]II_Program-level standards'!CW14&amp;"; "&amp;CHAR(10)&amp;'[1]II_Program-level standards'!CW15)</f>
        <v xml:space="preserve">Standard #97:
</v>
      </c>
      <c r="CX12" s="169" t="str">
        <f>"Standard #98:"&amp;CHAR(10)&amp;CHAR(10)&amp;IF('[1]II_Program-level standards'!CX7="","",'[1]II_Program-level standards'!CX7&amp;"; "&amp;CHAR(10)&amp;'[1]II_Program-level standards'!CX9&amp;"; "&amp;CHAR(10)&amp;'[1]II_Program-level standards'!CX14&amp;"; "&amp;CHAR(10)&amp;'[1]II_Program-level standards'!CX15)</f>
        <v xml:space="preserve">Standard #98:
</v>
      </c>
      <c r="CY12" s="169" t="str">
        <f>"Standard #99:"&amp;CHAR(10)&amp;CHAR(10)&amp;IF('[1]II_Program-level standards'!CY7="","",'[1]II_Program-level standards'!CY7&amp;"; "&amp;CHAR(10)&amp;'[1]II_Program-level standards'!CY9&amp;"; "&amp;CHAR(10)&amp;'[1]II_Program-level standards'!CY14&amp;"; "&amp;CHAR(10)&amp;'[1]II_Program-level standards'!CY15)</f>
        <v xml:space="preserve">Standard #99:
</v>
      </c>
      <c r="CZ12" s="169" t="str">
        <f>"Standard #100:"&amp;CHAR(10)&amp;CHAR(10)&amp;IF('[1]II_Program-level standards'!CZ7="","",'[1]II_Program-level standards'!CZ7&amp;"; "&amp;CHAR(10)&amp;'[1]II_Program-level standards'!CZ9&amp;"; "&amp;CHAR(10)&amp;'[1]II_Program-level standards'!CZ14&amp;"; "&amp;CHAR(10)&amp;'[1]II_Program-level standards'!CZ15)</f>
        <v xml:space="preserve">Standard #100:
</v>
      </c>
    </row>
    <row r="13" spans="1:104" ht="28.5" x14ac:dyDescent="0.2">
      <c r="A13" s="44" t="s">
        <v>324</v>
      </c>
      <c r="B13" s="55" t="s">
        <v>325</v>
      </c>
      <c r="C13" s="46" t="s">
        <v>326</v>
      </c>
      <c r="D13" s="53" t="s">
        <v>37</v>
      </c>
      <c r="E13" s="180"/>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x14ac:dyDescent="0.2">
      <c r="A16" s="44" t="s">
        <v>328</v>
      </c>
      <c r="B16" s="55" t="s">
        <v>329</v>
      </c>
      <c r="C16" s="170" t="s">
        <v>330</v>
      </c>
      <c r="D16" s="53" t="s">
        <v>37</v>
      </c>
      <c r="E16" s="180"/>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42.75" x14ac:dyDescent="0.2">
      <c r="A17" s="44" t="s">
        <v>331</v>
      </c>
      <c r="B17" s="55" t="s">
        <v>332</v>
      </c>
      <c r="C17" s="65" t="s">
        <v>333</v>
      </c>
      <c r="D17" s="53" t="s">
        <v>11</v>
      </c>
      <c r="E17" s="180"/>
      <c r="F17" s="125"/>
      <c r="G17" s="125"/>
      <c r="H17" s="125"/>
      <c r="I17" s="125"/>
      <c r="J17" s="125"/>
      <c r="K17" s="125"/>
      <c r="L17" s="216"/>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8.5" x14ac:dyDescent="0.3">
      <c r="A18" s="44" t="s">
        <v>334</v>
      </c>
      <c r="B18" s="55" t="s">
        <v>335</v>
      </c>
      <c r="C18" s="46" t="s">
        <v>336</v>
      </c>
      <c r="D18" s="53" t="s">
        <v>11</v>
      </c>
      <c r="E18" s="180"/>
      <c r="F18" s="125"/>
      <c r="G18" s="125"/>
      <c r="H18" s="125"/>
      <c r="I18" s="125"/>
      <c r="J18" s="125"/>
      <c r="K18" s="125"/>
      <c r="L18" s="217"/>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x14ac:dyDescent="0.2">
      <c r="A19" s="44" t="s">
        <v>337</v>
      </c>
      <c r="B19" s="55" t="s">
        <v>338</v>
      </c>
      <c r="C19" s="55" t="s">
        <v>339</v>
      </c>
      <c r="D19" s="53" t="s">
        <v>11</v>
      </c>
      <c r="E19" s="180"/>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107</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s="35" customFormat="1"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B10:D10">
    <cfRule type="expression" dxfId="134" priority="4">
      <formula>$D$6="Yes, the plan complies based on all analyses"</formula>
    </cfRule>
  </conditionalFormatting>
  <conditionalFormatting sqref="B26:CZ27">
    <cfRule type="expression" dxfId="133" priority="2">
      <formula>$D$6="Yes, the plan complies based on all analyses"</formula>
    </cfRule>
  </conditionalFormatting>
  <conditionalFormatting sqref="E10:CZ17 A10:A27 D11 B12:D24 E18:K23 M18:CZ23 E24:CZ25 A28:CZ74">
    <cfRule type="expression" dxfId="132" priority="3">
      <formula>$D$6="Yes, the plan complies based on all analyses"</formula>
    </cfRule>
  </conditionalFormatting>
  <conditionalFormatting sqref="L19:L23">
    <cfRule type="expression" dxfId="131" priority="1">
      <formula>$D$6="Yes, the plan complies based on all analyses"</formula>
    </cfRule>
  </conditionalFormatting>
  <dataValidations count="2">
    <dataValidation allowBlank="1" prompt="To enter free text, select cell and type - do not click into cell" sqref="E38:CZ43 E45:CZ50 E69:CZ74 E61:CZ66 E54:CZ59" xr:uid="{0DD36DAF-3F43-4F89-A49D-82D55EF56AF8}"/>
    <dataValidation allowBlank="1" sqref="E31:CZ36" xr:uid="{7AE3FA7F-8F9A-4CC6-A5DF-2F5D6C48858F}"/>
  </dataValidations>
  <hyperlinks>
    <hyperlink ref="B15" location="SectionE_AnalysisMethods" display="Return to the Analysis Methods section in the &quot;State and program information&quot; tab to change whether a method is used." xr:uid="{06AA0DBE-5B96-49CC-BEEA-1EC3D5B0E8B8}"/>
    <hyperlink ref="A9" location="'III_Plan comp 438.206 All plans'!A1" display="Click to go to section B: Assurance of plan compliance for 42 C.F.R. § 438.206" xr:uid="{B725721B-AB0E-4E7B-A6B9-73B26CFED5F9}"/>
    <hyperlink ref="A27" location="SectionE_AnalysisMethods" display="Click to return to the Analysis Methods section in the &quot;State and Program Information&quot; tab to change whether a method is used." xr:uid="{9B9CF153-DB73-47B8-BFE6-D3CF14A5300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5D286-4190-45B7-B7DC-D068BE589D0E}">
  <sheetPr>
    <tabColor theme="2"/>
  </sheetPr>
  <dimension ref="A1:DA109"/>
  <sheetViews>
    <sheetView topLeftCell="C1" zoomScale="70" zoomScaleNormal="70" workbookViewId="0">
      <selection activeCell="F12" sqref="F12:DA12"/>
    </sheetView>
  </sheetViews>
  <sheetFormatPr defaultColWidth="0" defaultRowHeight="14.25" zeroHeight="1" x14ac:dyDescent="0.2"/>
  <cols>
    <col min="1" max="1" width="7.21875" style="109" customWidth="1"/>
    <col min="2" max="2" width="30.77734375" style="109" customWidth="1"/>
    <col min="3" max="3" width="55.6640625" style="108" customWidth="1"/>
    <col min="4" max="5" width="23.88671875" style="108" customWidth="1"/>
    <col min="6" max="105" width="31.6640625" style="109" customWidth="1"/>
    <col min="106" max="16384" width="7.21875" style="109" hidden="1"/>
  </cols>
  <sheetData>
    <row r="1" spans="1:105" ht="15" x14ac:dyDescent="0.2">
      <c r="A1" s="28" t="s">
        <v>542</v>
      </c>
    </row>
    <row r="2" spans="1:105" s="222" customFormat="1" ht="20.25" x14ac:dyDescent="0.3">
      <c r="A2" s="162" t="s">
        <v>313</v>
      </c>
      <c r="B2" s="15"/>
      <c r="C2" s="220"/>
      <c r="D2" s="221"/>
      <c r="E2" s="221"/>
      <c r="F2" s="162" t="s">
        <v>131</v>
      </c>
      <c r="G2" s="162" t="s">
        <v>132</v>
      </c>
      <c r="H2" s="162" t="s">
        <v>133</v>
      </c>
      <c r="I2" s="162" t="s">
        <v>134</v>
      </c>
      <c r="J2" s="162" t="s">
        <v>135</v>
      </c>
      <c r="K2" s="162" t="s">
        <v>136</v>
      </c>
      <c r="L2" s="162" t="s">
        <v>137</v>
      </c>
      <c r="M2" s="162" t="s">
        <v>138</v>
      </c>
      <c r="N2" s="162" t="s">
        <v>139</v>
      </c>
      <c r="O2" s="162" t="s">
        <v>140</v>
      </c>
      <c r="P2" s="162" t="s">
        <v>141</v>
      </c>
      <c r="Q2" s="162" t="s">
        <v>142</v>
      </c>
      <c r="R2" s="162" t="s">
        <v>143</v>
      </c>
      <c r="S2" s="162" t="s">
        <v>144</v>
      </c>
      <c r="T2" s="162" t="s">
        <v>145</v>
      </c>
      <c r="U2" s="162" t="s">
        <v>146</v>
      </c>
      <c r="V2" s="162" t="s">
        <v>147</v>
      </c>
      <c r="W2" s="162" t="s">
        <v>148</v>
      </c>
      <c r="X2" s="162" t="s">
        <v>149</v>
      </c>
      <c r="Y2" s="162" t="s">
        <v>150</v>
      </c>
      <c r="Z2" s="162" t="s">
        <v>151</v>
      </c>
      <c r="AA2" s="162" t="s">
        <v>152</v>
      </c>
      <c r="AB2" s="162" t="s">
        <v>153</v>
      </c>
      <c r="AC2" s="162" t="s">
        <v>154</v>
      </c>
      <c r="AD2" s="162" t="s">
        <v>155</v>
      </c>
      <c r="AE2" s="162" t="s">
        <v>156</v>
      </c>
      <c r="AF2" s="162" t="s">
        <v>157</v>
      </c>
      <c r="AG2" s="162" t="s">
        <v>158</v>
      </c>
      <c r="AH2" s="162" t="s">
        <v>159</v>
      </c>
      <c r="AI2" s="162" t="s">
        <v>160</v>
      </c>
      <c r="AJ2" s="162" t="s">
        <v>161</v>
      </c>
      <c r="AK2" s="162" t="s">
        <v>162</v>
      </c>
      <c r="AL2" s="162" t="s">
        <v>163</v>
      </c>
      <c r="AM2" s="162" t="s">
        <v>164</v>
      </c>
      <c r="AN2" s="162" t="s">
        <v>165</v>
      </c>
      <c r="AO2" s="162" t="s">
        <v>166</v>
      </c>
      <c r="AP2" s="162" t="s">
        <v>167</v>
      </c>
      <c r="AQ2" s="162" t="s">
        <v>168</v>
      </c>
      <c r="AR2" s="162" t="s">
        <v>169</v>
      </c>
      <c r="AS2" s="162" t="s">
        <v>170</v>
      </c>
      <c r="AT2" s="162" t="s">
        <v>171</v>
      </c>
      <c r="AU2" s="162" t="s">
        <v>172</v>
      </c>
      <c r="AV2" s="162" t="s">
        <v>173</v>
      </c>
      <c r="AW2" s="162" t="s">
        <v>174</v>
      </c>
      <c r="AX2" s="162" t="s">
        <v>175</v>
      </c>
      <c r="AY2" s="162" t="s">
        <v>176</v>
      </c>
      <c r="AZ2" s="162" t="s">
        <v>177</v>
      </c>
      <c r="BA2" s="162" t="s">
        <v>178</v>
      </c>
      <c r="BB2" s="162" t="s">
        <v>179</v>
      </c>
      <c r="BC2" s="162" t="s">
        <v>180</v>
      </c>
      <c r="BD2" s="162" t="s">
        <v>181</v>
      </c>
      <c r="BE2" s="162" t="s">
        <v>182</v>
      </c>
      <c r="BF2" s="162" t="s">
        <v>183</v>
      </c>
      <c r="BG2" s="162" t="s">
        <v>184</v>
      </c>
      <c r="BH2" s="162" t="s">
        <v>185</v>
      </c>
      <c r="BI2" s="162" t="s">
        <v>186</v>
      </c>
      <c r="BJ2" s="162" t="s">
        <v>187</v>
      </c>
      <c r="BK2" s="162" t="s">
        <v>188</v>
      </c>
      <c r="BL2" s="162" t="s">
        <v>189</v>
      </c>
      <c r="BM2" s="162" t="s">
        <v>190</v>
      </c>
      <c r="BN2" s="162" t="s">
        <v>191</v>
      </c>
      <c r="BO2" s="162" t="s">
        <v>192</v>
      </c>
      <c r="BP2" s="162" t="s">
        <v>193</v>
      </c>
      <c r="BQ2" s="162" t="s">
        <v>194</v>
      </c>
      <c r="BR2" s="162" t="s">
        <v>195</v>
      </c>
      <c r="BS2" s="162" t="s">
        <v>196</v>
      </c>
      <c r="BT2" s="162" t="s">
        <v>197</v>
      </c>
      <c r="BU2" s="162" t="s">
        <v>198</v>
      </c>
      <c r="BV2" s="162" t="s">
        <v>199</v>
      </c>
      <c r="BW2" s="162" t="s">
        <v>200</v>
      </c>
      <c r="BX2" s="162" t="s">
        <v>201</v>
      </c>
      <c r="BY2" s="162" t="s">
        <v>202</v>
      </c>
      <c r="BZ2" s="162" t="s">
        <v>203</v>
      </c>
      <c r="CA2" s="162" t="s">
        <v>204</v>
      </c>
      <c r="CB2" s="162" t="s">
        <v>205</v>
      </c>
      <c r="CC2" s="162" t="s">
        <v>206</v>
      </c>
      <c r="CD2" s="162" t="s">
        <v>207</v>
      </c>
      <c r="CE2" s="162" t="s">
        <v>208</v>
      </c>
      <c r="CF2" s="162" t="s">
        <v>209</v>
      </c>
      <c r="CG2" s="162" t="s">
        <v>210</v>
      </c>
      <c r="CH2" s="162" t="s">
        <v>211</v>
      </c>
      <c r="CI2" s="162" t="s">
        <v>212</v>
      </c>
      <c r="CJ2" s="162" t="s">
        <v>213</v>
      </c>
      <c r="CK2" s="162" t="s">
        <v>214</v>
      </c>
      <c r="CL2" s="162" t="s">
        <v>215</v>
      </c>
      <c r="CM2" s="162" t="s">
        <v>216</v>
      </c>
      <c r="CN2" s="162" t="s">
        <v>217</v>
      </c>
      <c r="CO2" s="162" t="s">
        <v>218</v>
      </c>
      <c r="CP2" s="162" t="s">
        <v>219</v>
      </c>
      <c r="CQ2" s="162" t="s">
        <v>220</v>
      </c>
      <c r="CR2" s="162" t="s">
        <v>221</v>
      </c>
      <c r="CS2" s="162" t="s">
        <v>222</v>
      </c>
      <c r="CT2" s="162" t="s">
        <v>223</v>
      </c>
      <c r="CU2" s="162" t="s">
        <v>224</v>
      </c>
      <c r="CV2" s="162" t="s">
        <v>225</v>
      </c>
      <c r="CW2" s="162" t="s">
        <v>226</v>
      </c>
      <c r="CX2" s="162" t="s">
        <v>227</v>
      </c>
      <c r="CY2" s="162" t="s">
        <v>228</v>
      </c>
      <c r="CZ2" s="162" t="s">
        <v>229</v>
      </c>
      <c r="DA2" s="162" t="s">
        <v>230</v>
      </c>
    </row>
    <row r="3" spans="1:105" ht="28.5" customHeight="1" x14ac:dyDescent="0.3">
      <c r="A3" s="38" t="s">
        <v>314</v>
      </c>
      <c r="C3" s="152"/>
      <c r="D3" s="1"/>
      <c r="E3" s="1"/>
      <c r="F3" s="35"/>
    </row>
    <row r="4" spans="1:105" ht="31.15" customHeight="1" x14ac:dyDescent="0.2">
      <c r="A4" s="281" t="s">
        <v>315</v>
      </c>
      <c r="B4" s="282"/>
      <c r="C4" s="282"/>
      <c r="D4" s="175"/>
      <c r="E4" s="176"/>
    </row>
    <row r="5" spans="1:105" ht="30" x14ac:dyDescent="0.25">
      <c r="A5" s="66" t="s">
        <v>4</v>
      </c>
      <c r="B5" s="67" t="s">
        <v>5</v>
      </c>
      <c r="C5" s="67" t="s">
        <v>6</v>
      </c>
      <c r="D5" s="218" t="s">
        <v>61</v>
      </c>
      <c r="E5" s="164" t="s">
        <v>533</v>
      </c>
    </row>
    <row r="6" spans="1:105" ht="57" x14ac:dyDescent="0.2">
      <c r="A6" s="44" t="s">
        <v>316</v>
      </c>
      <c r="B6" s="165" t="s">
        <v>317</v>
      </c>
      <c r="C6" s="46" t="s">
        <v>318</v>
      </c>
      <c r="D6" s="8" t="s">
        <v>420</v>
      </c>
      <c r="E6" s="27" t="s">
        <v>539</v>
      </c>
    </row>
    <row r="7" spans="1:105" ht="15" customHeight="1" x14ac:dyDescent="0.2">
      <c r="A7" s="176"/>
      <c r="B7" s="176"/>
      <c r="C7" s="176"/>
      <c r="D7" s="176"/>
      <c r="E7" s="176"/>
    </row>
    <row r="8" spans="1:105" ht="15" customHeight="1" x14ac:dyDescent="0.2">
      <c r="A8" s="166" t="s">
        <v>320</v>
      </c>
      <c r="B8" s="176"/>
      <c r="C8" s="176"/>
      <c r="D8" s="176"/>
      <c r="E8" s="176"/>
    </row>
    <row r="9" spans="1:105" ht="15" customHeight="1" x14ac:dyDescent="0.2">
      <c r="A9" s="167" t="s">
        <v>321</v>
      </c>
      <c r="B9" s="176"/>
      <c r="C9" s="176"/>
      <c r="D9" s="176"/>
      <c r="E9" s="176"/>
    </row>
    <row r="10" spans="1:105" ht="35.450000000000003" customHeight="1" x14ac:dyDescent="0.3">
      <c r="A10" s="38" t="s">
        <v>322</v>
      </c>
      <c r="B10" s="152"/>
      <c r="D10" s="109"/>
      <c r="E10" s="109"/>
    </row>
    <row r="11" spans="1:105" ht="39.6" customHeight="1" x14ac:dyDescent="0.2">
      <c r="A11" s="283" t="s">
        <v>323</v>
      </c>
      <c r="B11" s="284"/>
      <c r="C11" s="284"/>
      <c r="D11" s="177"/>
      <c r="E11" s="227"/>
    </row>
    <row r="12" spans="1:105" ht="105" x14ac:dyDescent="0.2">
      <c r="A12" s="58" t="s">
        <v>4</v>
      </c>
      <c r="B12" s="42" t="s">
        <v>5</v>
      </c>
      <c r="C12" s="42" t="s">
        <v>6</v>
      </c>
      <c r="D12" s="168" t="s">
        <v>7</v>
      </c>
      <c r="E12" s="228" t="s">
        <v>506</v>
      </c>
      <c r="F12" s="267" t="str">
        <f>"Standard #1:"&amp;CHAR(10)&amp;CHAR(10)&amp;IF('[1]II_Program-level standards'!E7="","",'[1]II_Program-level standards'!E7&amp;"; "&amp;CHAR(10)&amp;'[1]II_Program-level standards'!E9&amp;"; "&amp;CHAR(10)&amp;'[1]II_Program-level standards'!E14&amp;"; "&amp;CHAR(10)&amp;'[1]II_Program-level standards'!E15)</f>
        <v>Standard #1:
Specialist; 
Provider to enrollee ratios; 
Adult and Pediatric; 
Statewide</v>
      </c>
      <c r="G12" s="169" t="str">
        <f>"Standard #2:"&amp;CHAR(10)&amp;CHAR(10)&amp;IF('[1]II_Program-level standards'!F7="","",'[1]II_Program-level standards'!F7&amp;"; "&amp;CHAR(10)&amp;'[1]II_Program-level standards'!F9&amp;"; "&amp;CHAR(10)&amp;'[1]II_Program-level standards'!F14&amp;"; "&amp;CHAR(10)&amp;'[1]II_Program-level standards'!F15)</f>
        <v>Standard #2:
Primary care; 
Provider to enrollee ratios; 
Adult and Pediatric; 
Statewide</v>
      </c>
      <c r="H12" s="169" t="str">
        <f>"Standard #3:"&amp;CHAR(10)&amp;CHAR(10)&amp;IF('[1]II_Program-level standards'!G7="","",'[1]II_Program-level standards'!G7&amp;"; "&amp;CHAR(10)&amp;'[1]II_Program-level standards'!G9&amp;"; "&amp;CHAR(10)&amp;'[1]II_Program-level standards'!G14&amp;"; "&amp;CHAR(10)&amp;'[1]II_Program-level standards'!G15)</f>
        <v>Standard #3:
Mental health; 
Provider to enrollee ratios; 
Adult and Pediatric; 
Statewide</v>
      </c>
      <c r="I12" s="169" t="str">
        <f>"Standard #4:"&amp;CHAR(10)&amp;CHAR(10)&amp;IF('[1]II_Program-level standards'!H7="","",'[1]II_Program-level standards'!H7&amp;"; "&amp;CHAR(10)&amp;'[1]II_Program-level standards'!H9&amp;"; "&amp;CHAR(10)&amp;'[1]II_Program-level standards'!H14&amp;"; "&amp;CHAR(10)&amp;'[1]II_Program-level standards'!H15)</f>
        <v>Standard #4:
Primary care; 
Maximum time or distance (e.g. 1 provider within 30 min or 30 miles); 
Adult and Pediatric; 
Statewide</v>
      </c>
      <c r="J12" s="169" t="str">
        <f>"Standard #5:"&amp;CHAR(10)&amp;CHAR(10)&amp;IF('[1]II_Program-level standards'!I7="","",'[1]II_Program-level standards'!I7&amp;"; "&amp;CHAR(10)&amp;'[1]II_Program-level standards'!I9&amp;"; "&amp;CHAR(10)&amp;'[1]II_Program-level standards'!I14&amp;"; "&amp;CHAR(10)&amp;'[1]II_Program-level standards'!I15)</f>
        <v>Standard #5:
Specialist; 
Maximum time or distance (e.g. 1 provider within 30 min or 30 miles); 
Adult and Pediatric; 
Rural</v>
      </c>
      <c r="K12" s="169" t="str">
        <f>"Standard #6:"&amp;CHAR(10)&amp;CHAR(10)&amp;IF('[1]II_Program-level standards'!J7="","",'[1]II_Program-level standards'!J7&amp;"; "&amp;CHAR(10)&amp;'[1]II_Program-level standards'!J9&amp;"; "&amp;CHAR(10)&amp;'[1]II_Program-level standards'!J14&amp;"; "&amp;CHAR(10)&amp;'[1]II_Program-level standards'!J15)</f>
        <v>Standard #6:
Specialist; 
Maximum time or distance (e.g. 1 provider within 30 min or 30 miles); 
Adult and Pediatric; 
Small counties</v>
      </c>
      <c r="L12" s="169" t="str">
        <f>"Standard #7:"&amp;CHAR(10)&amp;CHAR(10)&amp;IF('[1]II_Program-level standards'!K7="","",'[1]II_Program-level standards'!K7&amp;"; "&amp;CHAR(10)&amp;'[1]II_Program-level standards'!K9&amp;"; "&amp;CHAR(10)&amp;'[1]II_Program-level standards'!K14&amp;"; "&amp;CHAR(10)&amp;'[1]II_Program-level standards'!K15)</f>
        <v>Standard #7:
Specialist; 
Maximum time or distance (e.g. 1 provider within 30 min or 30 miles); 
Adult and Pediatric; 
Medium counties</v>
      </c>
      <c r="M12" s="169" t="str">
        <f>"Standard #8:"&amp;CHAR(10)&amp;CHAR(10)&amp;IF('[1]II_Program-level standards'!L7="","",'[1]II_Program-level standards'!L7&amp;"; "&amp;CHAR(10)&amp;'[1]II_Program-level standards'!L9&amp;"; "&amp;CHAR(10)&amp;'[1]II_Program-level standards'!L14&amp;"; "&amp;CHAR(10)&amp;'[1]II_Program-level standards'!L15)</f>
        <v>Standard #8:
Specialist; 
Maximum time or distance (e.g. 1 provider within 30 min or 30 miles); 
Adult and Pediatric; 
Dense counties</v>
      </c>
      <c r="N12" s="169" t="str">
        <f>"Standard #9:"&amp;CHAR(10)&amp;CHAR(10)&amp;IF('[1]II_Program-level standards'!M7="","",'[1]II_Program-level standards'!M7&amp;"; "&amp;CHAR(10)&amp;'[1]II_Program-level standards'!M9&amp;"; "&amp;CHAR(10)&amp;'[1]II_Program-level standards'!M14&amp;"; "&amp;CHAR(10)&amp;'[1]II_Program-level standards'!M15)</f>
        <v>Standard #9:
OB/GYN; 
Maximum time or distance (e.g. 1 provider within 30 min or 30 miles); 
Adult and Pediatric; 
Statewide</v>
      </c>
      <c r="O12" s="169" t="str">
        <f>"Standard #10:"&amp;CHAR(10)&amp;CHAR(10)&amp;IF('[1]II_Program-level standards'!N7="","",'[1]II_Program-level standards'!N7&amp;"; "&amp;CHAR(10)&amp;'[1]II_Program-level standards'!N9&amp;"; "&amp;CHAR(10)&amp;'[1]II_Program-level standards'!N14&amp;"; "&amp;CHAR(10)&amp;'[1]II_Program-level standards'!N15)</f>
        <v>Standard #10:
OB/GYN; 
Maximum time or distance (e.g. 1 provider within 30 min or 30 miles); 
Adult and Pediatric; 
Rural</v>
      </c>
      <c r="P12" s="169" t="str">
        <f>"Standard #11:"&amp;CHAR(10)&amp;CHAR(10)&amp;IF('[1]II_Program-level standards'!O7="","",'[1]II_Program-level standards'!O7&amp;"; "&amp;CHAR(10)&amp;'[1]II_Program-level standards'!O9&amp;"; "&amp;CHAR(10)&amp;'[1]II_Program-level standards'!O14&amp;"; "&amp;CHAR(10)&amp;'[1]II_Program-level standards'!O15)</f>
        <v>Standard #11:
OB/GYN; 
Maximum time or distance (e.g. 1 provider within 30 min or 30 miles); 
Adult and Pediatric; 
Small counties</v>
      </c>
      <c r="Q12" s="169" t="str">
        <f>"Standard #12:"&amp;CHAR(10)&amp;CHAR(10)&amp;IF('[1]II_Program-level standards'!P7="","",'[1]II_Program-level standards'!P7&amp;"; "&amp;CHAR(10)&amp;'[1]II_Program-level standards'!P9&amp;"; "&amp;CHAR(10)&amp;'[1]II_Program-level standards'!P14&amp;"; "&amp;CHAR(10)&amp;'[1]II_Program-level standards'!P15)</f>
        <v>Standard #12:
OB/GYN; 
Maximum time or distance (e.g. 1 provider within 30 min or 30 miles); 
Adult and Pediatric; 
Medium counties</v>
      </c>
      <c r="R12" s="169" t="str">
        <f>"Standard #13:"&amp;CHAR(10)&amp;CHAR(10)&amp;IF('[1]II_Program-level standards'!Q7="","",'[1]II_Program-level standards'!Q7&amp;"; "&amp;CHAR(10)&amp;'[1]II_Program-level standards'!Q9&amp;"; "&amp;CHAR(10)&amp;'[1]II_Program-level standards'!Q14&amp;"; "&amp;CHAR(10)&amp;'[1]II_Program-level standards'!Q15)</f>
        <v>Standard #13:
OB/GYN; 
Maximum time or distance (e.g. 1 provider within 30 min or 30 miles); 
Adult and Pediatric; 
Dense counties</v>
      </c>
      <c r="S12" s="169" t="str">
        <f>"Standard #14:"&amp;CHAR(10)&amp;CHAR(10)&amp;IF('[1]II_Program-level standards'!R7="","",'[1]II_Program-level standards'!R7&amp;"; "&amp;CHAR(10)&amp;'[1]II_Program-level standards'!R9&amp;"; "&amp;CHAR(10)&amp;'[1]II_Program-level standards'!R14&amp;"; "&amp;CHAR(10)&amp;'[1]II_Program-level standards'!R15)</f>
        <v>Standard #14:
Hospital; 
Maximum time or distance (e.g. 1 provider within 30 min or 30 miles); 
Adult and Pediatric; 
Statewide</v>
      </c>
      <c r="T12" s="169" t="str">
        <f>"Standard #15:"&amp;CHAR(10)&amp;CHAR(10)&amp;IF('[1]II_Program-level standards'!S7="","",'[1]II_Program-level standards'!S7&amp;"; "&amp;CHAR(10)&amp;'[1]II_Program-level standards'!S9&amp;"; "&amp;CHAR(10)&amp;'[1]II_Program-level standards'!S14&amp;"; "&amp;CHAR(10)&amp;'[1]II_Program-level standards'!S15)</f>
        <v>Standard #15:
Mental health; 
Maximum time or distance (e.g. 1 provider within 30 min or 30 miles); 
Adult and Pediatric; 
Rural</v>
      </c>
      <c r="U12" s="169" t="str">
        <f>"Standard #16:"&amp;CHAR(10)&amp;CHAR(10)&amp;IF('[1]II_Program-level standards'!T7="","",'[1]II_Program-level standards'!T7&amp;"; "&amp;CHAR(10)&amp;'[1]II_Program-level standards'!T9&amp;"; "&amp;CHAR(10)&amp;'[1]II_Program-level standards'!T14&amp;"; "&amp;CHAR(10)&amp;'[1]II_Program-level standards'!T15)</f>
        <v>Standard #16:
Mental health; 
Maximum time or distance (e.g. 1 provider within 30 min or 30 miles); 
Adult and Pediatric; 
Small counties</v>
      </c>
      <c r="V12" s="169" t="str">
        <f>"Standard #17:"&amp;CHAR(10)&amp;CHAR(10)&amp;IF('[1]II_Program-level standards'!U7="","",'[1]II_Program-level standards'!U7&amp;"; "&amp;CHAR(10)&amp;'[1]II_Program-level standards'!U9&amp;"; "&amp;CHAR(10)&amp;'[1]II_Program-level standards'!U14&amp;"; "&amp;CHAR(10)&amp;'[1]II_Program-level standards'!U15)</f>
        <v>Standard #17:
Mental health; 
Maximum time or distance (e.g. 1 provider within 30 min or 30 miles); 
Adult and Pediatric; 
Medium counties</v>
      </c>
      <c r="W12" s="169" t="str">
        <f>"Standard #18:"&amp;CHAR(10)&amp;CHAR(10)&amp;IF('[1]II_Program-level standards'!V7="","",'[1]II_Program-level standards'!V7&amp;"; "&amp;CHAR(10)&amp;'[1]II_Program-level standards'!V9&amp;"; "&amp;CHAR(10)&amp;'[1]II_Program-level standards'!V14&amp;"; "&amp;CHAR(10)&amp;'[1]II_Program-level standards'!V15)</f>
        <v>Standard #18:
Mental health; 
Maximum time or distance (e.g. 1 provider within 30 min or 30 miles); 
Adult and Pediatric; 
Dense counties</v>
      </c>
      <c r="X12" s="169" t="str">
        <f>"Standard #19:"&amp;CHAR(10)&amp;CHAR(10)&amp;IF('[1]II_Program-level standards'!W7="","",'[1]II_Program-level standards'!W7&amp;"; "&amp;CHAR(10)&amp;'[1]II_Program-level standards'!W9&amp;"; "&amp;CHAR(10)&amp;'[1]II_Program-level standards'!W14&amp;"; "&amp;CHAR(10)&amp;'[1]II_Program-level standards'!W15)</f>
        <v>Standard #19:
Specialist; 
Minimum Mandatory Provider Type; 
Adult and pediatric; 
Statewide</v>
      </c>
      <c r="Y12" s="169" t="str">
        <f>"Standard #20:"&amp;CHAR(10)&amp;CHAR(10)&amp;IF('[1]II_Program-level standards'!X7="","",'[1]II_Program-level standards'!X7&amp;"; "&amp;CHAR(10)&amp;'[1]II_Program-level standards'!X9&amp;"; "&amp;CHAR(10)&amp;'[1]II_Program-level standards'!X14&amp;"; "&amp;CHAR(10)&amp;'[1]II_Program-level standards'!X15)</f>
        <v>Standard #20:
Specialist; 
Minimum Mandatory Provider Type; 
Adult and pediatric; 
Statewide</v>
      </c>
      <c r="Z12" s="169" t="str">
        <f>"Standard #21:"&amp;CHAR(10)&amp;CHAR(10)&amp;IF('[1]II_Program-level standards'!Y7="","",'[1]II_Program-level standards'!Y7&amp;"; "&amp;CHAR(10)&amp;'[1]II_Program-level standards'!Y9&amp;"; "&amp;CHAR(10)&amp;'[1]II_Program-level standards'!Y14&amp;"; "&amp;CHAR(10)&amp;'[1]II_Program-level standards'!Y15)</f>
        <v>Standard #21:
Primary care; 
Appointment wait time; 
Adult and Pediatric; 
Statewide</v>
      </c>
      <c r="AA12" s="169" t="str">
        <f>"Standard #22:"&amp;CHAR(10)&amp;CHAR(10)&amp;IF('[1]II_Program-level standards'!Z7="","",'[1]II_Program-level standards'!Z7&amp;"; "&amp;CHAR(10)&amp;'[1]II_Program-level standards'!Z9&amp;"; "&amp;CHAR(10)&amp;'[1]II_Program-level standards'!Z14&amp;"; "&amp;CHAR(10)&amp;'[1]II_Program-level standards'!Z15)</f>
        <v>Standard #22:
Specialist; 
Appointment wait time; 
All applicable populations; 
Statewide</v>
      </c>
      <c r="AB12" s="169" t="str">
        <f>"Standard #23:"&amp;CHAR(10)&amp;CHAR(10)&amp;IF('[1]II_Program-level standards'!AA7="","",'[1]II_Program-level standards'!AA7&amp;"; "&amp;CHAR(10)&amp;'[1]II_Program-level standards'!AA9&amp;"; "&amp;CHAR(10)&amp;'[1]II_Program-level standards'!AA14&amp;"; "&amp;CHAR(10)&amp;'[1]II_Program-level standards'!AA15)</f>
        <v>Standard #23:
OB/GYN; 
Appointment wait time; 
All applicable populations; 
Statewide</v>
      </c>
      <c r="AC12" s="169" t="str">
        <f>"Standard #24:"&amp;CHAR(10)&amp;CHAR(10)&amp;IF('[1]II_Program-level standards'!AB7="","",'[1]II_Program-level standards'!AB7&amp;"; "&amp;CHAR(10)&amp;'[1]II_Program-level standards'!AB9&amp;"; "&amp;CHAR(10)&amp;'[1]II_Program-level standards'!AB14&amp;"; "&amp;CHAR(10)&amp;'[1]II_Program-level standards'!AB15)</f>
        <v>Standard #24:
OB/GYN; 
Appointment wait time; 
All applicable populations; 
Statewide</v>
      </c>
      <c r="AD12" s="169" t="str">
        <f>"Standard #25:"&amp;CHAR(10)&amp;CHAR(10)&amp;IF('[1]II_Program-level standards'!AC7="","",'[1]II_Program-level standards'!AC7&amp;"; "&amp;CHAR(10)&amp;'[1]II_Program-level standards'!AC9&amp;"; "&amp;CHAR(10)&amp;'[1]II_Program-level standards'!AC14&amp;"; "&amp;CHAR(10)&amp;'[1]II_Program-level standards'!AC15)</f>
        <v>Standard #25:
Mental health; 
Appointment wait time; 
Adult and pediatric; 
Statewide</v>
      </c>
      <c r="AE12" s="169" t="str">
        <f>"Standard #26:"&amp;CHAR(10)&amp;CHAR(10)&amp;IF('[1]II_Program-level standards'!AD7="","",'[1]II_Program-level standards'!AD7&amp;"; "&amp;CHAR(10)&amp;'[1]II_Program-level standards'!AD9&amp;"; "&amp;CHAR(10)&amp;'[1]II_Program-level standards'!AD14&amp;"; "&amp;CHAR(10)&amp;'[1]II_Program-level standards'!AD15)</f>
        <v xml:space="preserve">Standard #26:
</v>
      </c>
      <c r="AF12" s="169" t="str">
        <f>"Standard #27:"&amp;CHAR(10)&amp;CHAR(10)&amp;IF('[1]II_Program-level standards'!AE7="","",'[1]II_Program-level standards'!AE7&amp;"; "&amp;CHAR(10)&amp;'[1]II_Program-level standards'!AE9&amp;"; "&amp;CHAR(10)&amp;'[1]II_Program-level standards'!AE14&amp;"; "&amp;CHAR(10)&amp;'[1]II_Program-level standards'!AE15)</f>
        <v>Standard #27:
LTSS; 
Appointment wait time; 
Adult and pediatric; 
Rural</v>
      </c>
      <c r="AG12" s="169" t="str">
        <f>"Standard #28:"&amp;CHAR(10)&amp;CHAR(10)&amp;IF('[1]II_Program-level standards'!AF7="","",'[1]II_Program-level standards'!AF7&amp;"; "&amp;CHAR(10)&amp;'[1]II_Program-level standards'!AF9&amp;"; "&amp;CHAR(10)&amp;'[1]II_Program-level standards'!AF14&amp;"; "&amp;CHAR(10)&amp;'[1]II_Program-level standards'!AF15)</f>
        <v>Standard #28:
LTSS; 
Appointment wait time; 
Adult and pediatric; 
Small counties</v>
      </c>
      <c r="AH12" s="169" t="str">
        <f>"Standard #29:"&amp;CHAR(10)&amp;CHAR(10)&amp;IF('[1]II_Program-level standards'!AG7="","",'[1]II_Program-level standards'!AG7&amp;"; "&amp;CHAR(10)&amp;'[1]II_Program-level standards'!AG9&amp;"; "&amp;CHAR(10)&amp;'[1]II_Program-level standards'!AG14&amp;"; "&amp;CHAR(10)&amp;'[1]II_Program-level standards'!AG15)</f>
        <v>Standard #29:
LTSS; 
Appointment wait time; 
Adult and pediatric; 
Medium counties</v>
      </c>
      <c r="AI12" s="169" t="str">
        <f>"Standard #30:"&amp;CHAR(10)&amp;CHAR(10)&amp;IF('[1]II_Program-level standards'!AH7="","",'[1]II_Program-level standards'!AH7&amp;"; "&amp;CHAR(10)&amp;'[1]II_Program-level standards'!AH9&amp;"; "&amp;CHAR(10)&amp;'[1]II_Program-level standards'!AH14&amp;"; "&amp;CHAR(10)&amp;'[1]II_Program-level standards'!AH15)</f>
        <v>Standard #30:
LTSS; 
Appointment wait time; 
Adult and pediatric; 
Dense counties</v>
      </c>
      <c r="AJ12" s="169" t="str">
        <f>"Standard #31:"&amp;CHAR(10)&amp;CHAR(10)&amp;IF('[1]II_Program-level standards'!AI7="","",'[1]II_Program-level standards'!AI7&amp;"; "&amp;CHAR(10)&amp;'[1]II_Program-level standards'!AI9&amp;"; "&amp;CHAR(10)&amp;'[1]II_Program-level standards'!AI14&amp;"; "&amp;CHAR(10)&amp;'[1]II_Program-level standards'!AI15)</f>
        <v>Standard #31:
LTSS; 
Appointment wait time; 
Adult and pediatric; 
Rural</v>
      </c>
      <c r="AK12" s="169" t="str">
        <f>"Standard #32:"&amp;CHAR(10)&amp;CHAR(10)&amp;IF('[1]II_Program-level standards'!AJ7="","",'[1]II_Program-level standards'!AJ7&amp;"; "&amp;CHAR(10)&amp;'[1]II_Program-level standards'!AJ9&amp;"; "&amp;CHAR(10)&amp;'[1]II_Program-level standards'!AJ14&amp;"; "&amp;CHAR(10)&amp;'[1]II_Program-level standards'!AJ15)</f>
        <v>Standard #32:
LTSS; 
Appointment wait time; 
Adult and pediatric; 
Small counties</v>
      </c>
      <c r="AL12" s="169" t="str">
        <f>"Standard #33:"&amp;CHAR(10)&amp;CHAR(10)&amp;IF('[1]II_Program-level standards'!AK7="","",'[1]II_Program-level standards'!AK7&amp;"; "&amp;CHAR(10)&amp;'[1]II_Program-level standards'!AK9&amp;"; "&amp;CHAR(10)&amp;'[1]II_Program-level standards'!AK14&amp;"; "&amp;CHAR(10)&amp;'[1]II_Program-level standards'!AK15)</f>
        <v>Standard #33:
LTSS; 
Appointment wait time; 
Adult and pediatric; 
Medium counties</v>
      </c>
      <c r="AM12" s="169" t="str">
        <f>"Standard #34:"&amp;CHAR(10)&amp;CHAR(10)&amp;IF('[1]II_Program-level standards'!AL7="","",'[1]II_Program-level standards'!AL7&amp;"; "&amp;CHAR(10)&amp;'[1]II_Program-level standards'!AL9&amp;"; "&amp;CHAR(10)&amp;'[1]II_Program-level standards'!AL14&amp;"; "&amp;CHAR(10)&amp;'[1]II_Program-level standards'!AL15)</f>
        <v>Standard #34:
LTSS; 
Appointment wait time; 
Adult and pediatric; 
Dense counties</v>
      </c>
      <c r="AN12" s="169" t="str">
        <f>"Standard #35:"&amp;CHAR(10)&amp;CHAR(10)&amp;IF('[1]II_Program-level standards'!AM7="","",'[1]II_Program-level standards'!AM7&amp;"; "&amp;CHAR(10)&amp;'[1]II_Program-level standards'!AM9&amp;"; "&amp;CHAR(10)&amp;'[1]II_Program-level standards'!AM14&amp;"; "&amp;CHAR(10)&amp;'[1]II_Program-level standards'!AM15)</f>
        <v>Standard #35:
LTSS; 
Appointment wait time; 
Adult and pediatric; 
Statewide</v>
      </c>
      <c r="AO12" s="169" t="str">
        <f>"Standard #36:"&amp;CHAR(10)&amp;CHAR(10)&amp;IF('[1]II_Program-level standards'!AN7="","",'[1]II_Program-level standards'!AN7&amp;"; "&amp;CHAR(10)&amp;'[1]II_Program-level standards'!AN9&amp;"; "&amp;CHAR(10)&amp;'[1]II_Program-level standards'!AN14&amp;"; "&amp;CHAR(10)&amp;'[1]II_Program-level standards'!AN15)</f>
        <v>Standard #36:
Primary care; 
Appointment wait time; 
Adult and pediatric; 
Statewide</v>
      </c>
      <c r="AP12" s="169" t="str">
        <f>"Standard #37:"&amp;CHAR(10)&amp;CHAR(10)&amp;IF('[1]II_Program-level standards'!AO7="","",'[1]II_Program-level standards'!AO7&amp;"; "&amp;CHAR(10)&amp;'[1]II_Program-level standards'!AO9&amp;"; "&amp;CHAR(10)&amp;'[1]II_Program-level standards'!AO14&amp;"; "&amp;CHAR(10)&amp;'[1]II_Program-level standards'!AO15)</f>
        <v>Standard #37:
Specialist; 
Appointment wait time; 
Adult and pediatric; 
Statewide</v>
      </c>
      <c r="AQ12" s="169" t="str">
        <f>"Standard #38:"&amp;CHAR(10)&amp;CHAR(10)&amp;IF('[1]II_Program-level standards'!AP7="","",'[1]II_Program-level standards'!AP7&amp;"; "&amp;CHAR(10)&amp;'[1]II_Program-level standards'!AP9&amp;"; "&amp;CHAR(10)&amp;'[1]II_Program-level standards'!AP14&amp;"; "&amp;CHAR(10)&amp;'[1]II_Program-level standards'!AP15)</f>
        <v>Standard #38:
Primary care; 
Appointment wait time; 
Adult and pediatric; 
Statewide</v>
      </c>
      <c r="AR12" s="169" t="str">
        <f>"Standard #39:"&amp;CHAR(10)&amp;CHAR(10)&amp;IF('[1]II_Program-level standards'!AQ7="","",'[1]II_Program-level standards'!AQ7&amp;"; "&amp;CHAR(10)&amp;'[1]II_Program-level standards'!AQ9&amp;"; "&amp;CHAR(10)&amp;'[1]II_Program-level standards'!AQ14&amp;"; "&amp;CHAR(10)&amp;'[1]II_Program-level standards'!AQ15)</f>
        <v>Standard #39:
Specialist; 
Appointment wait time; 
Adult and pediatric; 
Statewide</v>
      </c>
      <c r="AS12" s="169" t="str">
        <f>"Standard #40:"&amp;CHAR(10)&amp;CHAR(10)&amp;IF('[1]II_Program-level standards'!AR7="","",'[1]II_Program-level standards'!AR7&amp;"; "&amp;CHAR(10)&amp;'[1]II_Program-level standards'!AR9&amp;"; "&amp;CHAR(10)&amp;'[1]II_Program-level standards'!AR14&amp;"; "&amp;CHAR(10)&amp;'[1]II_Program-level standards'!AR15)</f>
        <v>Standard #40:
Mental health; 
Appointment wait time; 
Adult and pediatric; 
Statewide</v>
      </c>
      <c r="AT12" s="169" t="str">
        <f>"Standard #41:"&amp;CHAR(10)&amp;CHAR(10)&amp;IF('[1]II_Program-level standards'!AS7="","",'[1]II_Program-level standards'!AS7&amp;"; "&amp;CHAR(10)&amp;'[1]II_Program-level standards'!AS9&amp;"; "&amp;CHAR(10)&amp;'[1]II_Program-level standards'!AS14&amp;"; "&amp;CHAR(10)&amp;'[1]II_Program-level standards'!AS15)</f>
        <v>Standard #41:
Mental health; 
Appointment wait time; 
Adult and pediatric; 
Statewide</v>
      </c>
      <c r="AU12" s="169" t="str">
        <f>"Standard #42:"&amp;CHAR(10)&amp;CHAR(10)&amp;IF('[1]II_Program-level standards'!AT7="","",'[1]II_Program-level standards'!AT7&amp;"; "&amp;CHAR(10)&amp;'[1]II_Program-level standards'!AT9&amp;"; "&amp;CHAR(10)&amp;'[1]II_Program-level standards'!AT14&amp;"; "&amp;CHAR(10)&amp;'[1]II_Program-level standards'!AT15)</f>
        <v xml:space="preserve">Standard #42:
</v>
      </c>
      <c r="AV12" s="169" t="str">
        <f>"Standard #43:"&amp;CHAR(10)&amp;CHAR(10)&amp;IF('[1]II_Program-level standards'!AU7="","",'[1]II_Program-level standards'!AU7&amp;"; "&amp;CHAR(10)&amp;'[1]II_Program-level standards'!AU9&amp;"; "&amp;CHAR(10)&amp;'[1]II_Program-level standards'!AU14&amp;"; "&amp;CHAR(10)&amp;'[1]II_Program-level standards'!AU15)</f>
        <v xml:space="preserve">Standard #43:
</v>
      </c>
      <c r="AW12" s="169" t="str">
        <f>"Standard #44:"&amp;CHAR(10)&amp;CHAR(10)&amp;IF('[1]II_Program-level standards'!AV7="","",'[1]II_Program-level standards'!AV7&amp;"; "&amp;CHAR(10)&amp;'[1]II_Program-level standards'!AV9&amp;"; "&amp;CHAR(10)&amp;'[1]II_Program-level standards'!AV14&amp;"; "&amp;CHAR(10)&amp;'[1]II_Program-level standards'!AV15)</f>
        <v xml:space="preserve">Standard #44:
</v>
      </c>
      <c r="AX12" s="169" t="str">
        <f>"Standard #45:"&amp;CHAR(10)&amp;CHAR(10)&amp;IF('[1]II_Program-level standards'!AW7="","",'[1]II_Program-level standards'!AW7&amp;"; "&amp;CHAR(10)&amp;'[1]II_Program-level standards'!AW9&amp;"; "&amp;CHAR(10)&amp;'[1]II_Program-level standards'!AW14&amp;"; "&amp;CHAR(10)&amp;'[1]II_Program-level standards'!AW15)</f>
        <v xml:space="preserve">Standard #45:
</v>
      </c>
      <c r="AY12" s="169" t="str">
        <f>"Standard #46:"&amp;CHAR(10)&amp;CHAR(10)&amp;IF('[1]II_Program-level standards'!AX7="","",'[1]II_Program-level standards'!AX7&amp;"; "&amp;CHAR(10)&amp;'[1]II_Program-level standards'!AX9&amp;"; "&amp;CHAR(10)&amp;'[1]II_Program-level standards'!AX14&amp;"; "&amp;CHAR(10)&amp;'[1]II_Program-level standards'!AX15)</f>
        <v xml:space="preserve">Standard #46:
</v>
      </c>
      <c r="AZ12" s="169" t="str">
        <f>"Standard #47:"&amp;CHAR(10)&amp;CHAR(10)&amp;IF('[1]II_Program-level standards'!AY7="","",'[1]II_Program-level standards'!AY7&amp;"; "&amp;CHAR(10)&amp;'[1]II_Program-level standards'!AY9&amp;"; "&amp;CHAR(10)&amp;'[1]II_Program-level standards'!AY14&amp;"; "&amp;CHAR(10)&amp;'[1]II_Program-level standards'!AY15)</f>
        <v xml:space="preserve">Standard #47:
</v>
      </c>
      <c r="BA12" s="169" t="str">
        <f>"Standard #48:"&amp;CHAR(10)&amp;CHAR(10)&amp;IF('[1]II_Program-level standards'!AZ7="","",'[1]II_Program-level standards'!AZ7&amp;"; "&amp;CHAR(10)&amp;'[1]II_Program-level standards'!AZ9&amp;"; "&amp;CHAR(10)&amp;'[1]II_Program-level standards'!AZ14&amp;"; "&amp;CHAR(10)&amp;'[1]II_Program-level standards'!AZ15)</f>
        <v xml:space="preserve">Standard #48:
</v>
      </c>
      <c r="BB12" s="169" t="str">
        <f>"Standard #49:"&amp;CHAR(10)&amp;CHAR(10)&amp;IF('[1]II_Program-level standards'!BA7="","",'[1]II_Program-level standards'!BA7&amp;"; "&amp;CHAR(10)&amp;'[1]II_Program-level standards'!BA9&amp;"; "&amp;CHAR(10)&amp;'[1]II_Program-level standards'!BA14&amp;"; "&amp;CHAR(10)&amp;'[1]II_Program-level standards'!BA15)</f>
        <v xml:space="preserve">Standard #49:
</v>
      </c>
      <c r="BC12" s="169" t="str">
        <f>"Standard #50:"&amp;CHAR(10)&amp;CHAR(10)&amp;IF('[1]II_Program-level standards'!BB7="","",'[1]II_Program-level standards'!BB7&amp;"; "&amp;CHAR(10)&amp;'[1]II_Program-level standards'!BB9&amp;"; "&amp;CHAR(10)&amp;'[1]II_Program-level standards'!BB14&amp;"; "&amp;CHAR(10)&amp;'[1]II_Program-level standards'!BB15)</f>
        <v xml:space="preserve">Standard #50:
</v>
      </c>
      <c r="BD12" s="169" t="str">
        <f>"Standard #51:"&amp;CHAR(10)&amp;CHAR(10)&amp;IF('[1]II_Program-level standards'!BC7="","",'[1]II_Program-level standards'!BC7&amp;"; "&amp;CHAR(10)&amp;'[1]II_Program-level standards'!BC9&amp;"; "&amp;CHAR(10)&amp;'[1]II_Program-level standards'!BC14&amp;"; "&amp;CHAR(10)&amp;'[1]II_Program-level standards'!BC15)</f>
        <v xml:space="preserve">Standard #51:
</v>
      </c>
      <c r="BE12" s="169" t="str">
        <f>"Standard #52:"&amp;CHAR(10)&amp;CHAR(10)&amp;IF('[1]II_Program-level standards'!BD7="","",'[1]II_Program-level standards'!BD7&amp;"; "&amp;CHAR(10)&amp;'[1]II_Program-level standards'!BD9&amp;"; "&amp;CHAR(10)&amp;'[1]II_Program-level standards'!BD14&amp;"; "&amp;CHAR(10)&amp;'[1]II_Program-level standards'!BD15)</f>
        <v xml:space="preserve">Standard #52:
</v>
      </c>
      <c r="BF12" s="169" t="str">
        <f>"Standard #53:"&amp;CHAR(10)&amp;CHAR(10)&amp;IF('[1]II_Program-level standards'!BE7="","",'[1]II_Program-level standards'!BE7&amp;"; "&amp;CHAR(10)&amp;'[1]II_Program-level standards'!BE9&amp;"; "&amp;CHAR(10)&amp;'[1]II_Program-level standards'!BE14&amp;"; "&amp;CHAR(10)&amp;'[1]II_Program-level standards'!BE15)</f>
        <v xml:space="preserve">Standard #53:
</v>
      </c>
      <c r="BG12" s="169" t="str">
        <f>"Standard #54:"&amp;CHAR(10)&amp;CHAR(10)&amp;IF('[1]II_Program-level standards'!BF7="","",'[1]II_Program-level standards'!BF7&amp;"; "&amp;CHAR(10)&amp;'[1]II_Program-level standards'!BF9&amp;"; "&amp;CHAR(10)&amp;'[1]II_Program-level standards'!BF14&amp;"; "&amp;CHAR(10)&amp;'[1]II_Program-level standards'!BF15)</f>
        <v xml:space="preserve">Standard #54:
</v>
      </c>
      <c r="BH12" s="169" t="str">
        <f>"Standard #55:"&amp;CHAR(10)&amp;CHAR(10)&amp;IF('[1]II_Program-level standards'!BG7="","",'[1]II_Program-level standards'!BG7&amp;"; "&amp;CHAR(10)&amp;'[1]II_Program-level standards'!BG9&amp;"; "&amp;CHAR(10)&amp;'[1]II_Program-level standards'!BG14&amp;"; "&amp;CHAR(10)&amp;'[1]II_Program-level standards'!BG15)</f>
        <v xml:space="preserve">Standard #55:
</v>
      </c>
      <c r="BI12" s="169" t="str">
        <f>"Standard #56:"&amp;CHAR(10)&amp;CHAR(10)&amp;IF('[1]II_Program-level standards'!BH7="","",'[1]II_Program-level standards'!BH7&amp;"; "&amp;CHAR(10)&amp;'[1]II_Program-level standards'!BH9&amp;"; "&amp;CHAR(10)&amp;'[1]II_Program-level standards'!BH14&amp;"; "&amp;CHAR(10)&amp;'[1]II_Program-level standards'!BH15)</f>
        <v xml:space="preserve">Standard #56:
</v>
      </c>
      <c r="BJ12" s="169" t="str">
        <f>"Standard #57:"&amp;CHAR(10)&amp;CHAR(10)&amp;IF('[1]II_Program-level standards'!BI7="","",'[1]II_Program-level standards'!BI7&amp;"; "&amp;CHAR(10)&amp;'[1]II_Program-level standards'!BI9&amp;"; "&amp;CHAR(10)&amp;'[1]II_Program-level standards'!BI14&amp;"; "&amp;CHAR(10)&amp;'[1]II_Program-level standards'!BI15)</f>
        <v xml:space="preserve">Standard #57:
</v>
      </c>
      <c r="BK12" s="169" t="str">
        <f>"Standard #58:"&amp;CHAR(10)&amp;CHAR(10)&amp;IF('[1]II_Program-level standards'!BJ7="","",'[1]II_Program-level standards'!BJ7&amp;"; "&amp;CHAR(10)&amp;'[1]II_Program-level standards'!BJ9&amp;"; "&amp;CHAR(10)&amp;'[1]II_Program-level standards'!BJ14&amp;"; "&amp;CHAR(10)&amp;'[1]II_Program-level standards'!BJ15)</f>
        <v xml:space="preserve">Standard #58:
</v>
      </c>
      <c r="BL12" s="169" t="str">
        <f>"Standard #59:"&amp;CHAR(10)&amp;CHAR(10)&amp;IF('[1]II_Program-level standards'!BK7="","",'[1]II_Program-level standards'!BK7&amp;"; "&amp;CHAR(10)&amp;'[1]II_Program-level standards'!BK9&amp;"; "&amp;CHAR(10)&amp;'[1]II_Program-level standards'!BK14&amp;"; "&amp;CHAR(10)&amp;'[1]II_Program-level standards'!BK15)</f>
        <v xml:space="preserve">Standard #59:
</v>
      </c>
      <c r="BM12" s="169" t="str">
        <f>"Standard #60:"&amp;CHAR(10)&amp;CHAR(10)&amp;IF('[1]II_Program-level standards'!BL7="","",'[1]II_Program-level standards'!BL7&amp;"; "&amp;CHAR(10)&amp;'[1]II_Program-level standards'!BL9&amp;"; "&amp;CHAR(10)&amp;'[1]II_Program-level standards'!BL14&amp;"; "&amp;CHAR(10)&amp;'[1]II_Program-level standards'!BL15)</f>
        <v xml:space="preserve">Standard #60:
</v>
      </c>
      <c r="BN12" s="169" t="str">
        <f>"Standard #61:"&amp;CHAR(10)&amp;CHAR(10)&amp;IF('[1]II_Program-level standards'!BM7="","",'[1]II_Program-level standards'!BM7&amp;"; "&amp;CHAR(10)&amp;'[1]II_Program-level standards'!BM9&amp;"; "&amp;CHAR(10)&amp;'[1]II_Program-level standards'!BM14&amp;"; "&amp;CHAR(10)&amp;'[1]II_Program-level standards'!BM15)</f>
        <v xml:space="preserve">Standard #61:
</v>
      </c>
      <c r="BO12" s="169" t="str">
        <f>"Standard #62:"&amp;CHAR(10)&amp;CHAR(10)&amp;IF('[1]II_Program-level standards'!BN7="","",'[1]II_Program-level standards'!BN7&amp;"; "&amp;CHAR(10)&amp;'[1]II_Program-level standards'!BN9&amp;"; "&amp;CHAR(10)&amp;'[1]II_Program-level standards'!BN14&amp;"; "&amp;CHAR(10)&amp;'[1]II_Program-level standards'!BN15)</f>
        <v xml:space="preserve">Standard #62:
</v>
      </c>
      <c r="BP12" s="169" t="str">
        <f>"Standard #63:"&amp;CHAR(10)&amp;CHAR(10)&amp;IF('[1]II_Program-level standards'!BO7="","",'[1]II_Program-level standards'!BO7&amp;"; "&amp;CHAR(10)&amp;'[1]II_Program-level standards'!BO9&amp;"; "&amp;CHAR(10)&amp;'[1]II_Program-level standards'!BO14&amp;"; "&amp;CHAR(10)&amp;'[1]II_Program-level standards'!BO15)</f>
        <v xml:space="preserve">Standard #63:
</v>
      </c>
      <c r="BQ12" s="169" t="str">
        <f>"Standard #64:"&amp;CHAR(10)&amp;CHAR(10)&amp;IF('[1]II_Program-level standards'!BP7="","",'[1]II_Program-level standards'!BP7&amp;"; "&amp;CHAR(10)&amp;'[1]II_Program-level standards'!BP9&amp;"; "&amp;CHAR(10)&amp;'[1]II_Program-level standards'!BP14&amp;"; "&amp;CHAR(10)&amp;'[1]II_Program-level standards'!BP15)</f>
        <v xml:space="preserve">Standard #64:
</v>
      </c>
      <c r="BR12" s="169" t="str">
        <f>"Standard #65:"&amp;CHAR(10)&amp;CHAR(10)&amp;IF('[1]II_Program-level standards'!BQ7="","",'[1]II_Program-level standards'!BQ7&amp;"; "&amp;CHAR(10)&amp;'[1]II_Program-level standards'!BQ9&amp;"; "&amp;CHAR(10)&amp;'[1]II_Program-level standards'!BQ14&amp;"; "&amp;CHAR(10)&amp;'[1]II_Program-level standards'!BQ15)</f>
        <v xml:space="preserve">Standard #65:
</v>
      </c>
      <c r="BS12" s="169" t="str">
        <f>"Standard #66:"&amp;CHAR(10)&amp;CHAR(10)&amp;IF('[1]II_Program-level standards'!BR7="","",'[1]II_Program-level standards'!BR7&amp;"; "&amp;CHAR(10)&amp;'[1]II_Program-level standards'!BR9&amp;"; "&amp;CHAR(10)&amp;'[1]II_Program-level standards'!BR14&amp;"; "&amp;CHAR(10)&amp;'[1]II_Program-level standards'!BR15)</f>
        <v xml:space="preserve">Standard #66:
</v>
      </c>
      <c r="BT12" s="169" t="str">
        <f>"Standard #67:"&amp;CHAR(10)&amp;CHAR(10)&amp;IF('[1]II_Program-level standards'!BS7="","",'[1]II_Program-level standards'!BS7&amp;"; "&amp;CHAR(10)&amp;'[1]II_Program-level standards'!BS9&amp;"; "&amp;CHAR(10)&amp;'[1]II_Program-level standards'!BS14&amp;"; "&amp;CHAR(10)&amp;'[1]II_Program-level standards'!BS15)</f>
        <v xml:space="preserve">Standard #67:
</v>
      </c>
      <c r="BU12" s="169" t="str">
        <f>"Standard #68:"&amp;CHAR(10)&amp;CHAR(10)&amp;IF('[1]II_Program-level standards'!BT7="","",'[1]II_Program-level standards'!BT7&amp;"; "&amp;CHAR(10)&amp;'[1]II_Program-level standards'!BT9&amp;"; "&amp;CHAR(10)&amp;'[1]II_Program-level standards'!BT14&amp;"; "&amp;CHAR(10)&amp;'[1]II_Program-level standards'!BT15)</f>
        <v xml:space="preserve">Standard #68:
</v>
      </c>
      <c r="BV12" s="169" t="str">
        <f>"Standard #69:"&amp;CHAR(10)&amp;CHAR(10)&amp;IF('[1]II_Program-level standards'!BU7="","",'[1]II_Program-level standards'!BU7&amp;"; "&amp;CHAR(10)&amp;'[1]II_Program-level standards'!BU9&amp;"; "&amp;CHAR(10)&amp;'[1]II_Program-level standards'!BU14&amp;"; "&amp;CHAR(10)&amp;'[1]II_Program-level standards'!BU15)</f>
        <v xml:space="preserve">Standard #69:
</v>
      </c>
      <c r="BW12" s="169" t="str">
        <f>"Standard #70:"&amp;CHAR(10)&amp;CHAR(10)&amp;IF('[1]II_Program-level standards'!BV7="","",'[1]II_Program-level standards'!BV7&amp;"; "&amp;CHAR(10)&amp;'[1]II_Program-level standards'!BV9&amp;"; "&amp;CHAR(10)&amp;'[1]II_Program-level standards'!BV14&amp;"; "&amp;CHAR(10)&amp;'[1]II_Program-level standards'!BV15)</f>
        <v xml:space="preserve">Standard #70:
</v>
      </c>
      <c r="BX12" s="169" t="str">
        <f>"Standard #71:"&amp;CHAR(10)&amp;CHAR(10)&amp;IF('[1]II_Program-level standards'!BW7="","",'[1]II_Program-level standards'!BW7&amp;"; "&amp;CHAR(10)&amp;'[1]II_Program-level standards'!BW9&amp;"; "&amp;CHAR(10)&amp;'[1]II_Program-level standards'!BW14&amp;"; "&amp;CHAR(10)&amp;'[1]II_Program-level standards'!BW15)</f>
        <v xml:space="preserve">Standard #71:
</v>
      </c>
      <c r="BY12" s="169" t="str">
        <f>"Standard #72:"&amp;CHAR(10)&amp;CHAR(10)&amp;IF('[1]II_Program-level standards'!BX7="","",'[1]II_Program-level standards'!BX7&amp;"; "&amp;CHAR(10)&amp;'[1]II_Program-level standards'!BX9&amp;"; "&amp;CHAR(10)&amp;'[1]II_Program-level standards'!BX14&amp;"; "&amp;CHAR(10)&amp;'[1]II_Program-level standards'!BX15)</f>
        <v xml:space="preserve">Standard #72:
</v>
      </c>
      <c r="BZ12" s="169" t="str">
        <f>"Standard #73:"&amp;CHAR(10)&amp;CHAR(10)&amp;IF('[1]II_Program-level standards'!BY7="","",'[1]II_Program-level standards'!BY7&amp;"; "&amp;CHAR(10)&amp;'[1]II_Program-level standards'!BY9&amp;"; "&amp;CHAR(10)&amp;'[1]II_Program-level standards'!BY14&amp;"; "&amp;CHAR(10)&amp;'[1]II_Program-level standards'!BY15)</f>
        <v xml:space="preserve">Standard #73:
</v>
      </c>
      <c r="CA12" s="169" t="str">
        <f>"Standard #74:"&amp;CHAR(10)&amp;CHAR(10)&amp;IF('[1]II_Program-level standards'!BZ7="","",'[1]II_Program-level standards'!BZ7&amp;"; "&amp;CHAR(10)&amp;'[1]II_Program-level standards'!BZ9&amp;"; "&amp;CHAR(10)&amp;'[1]II_Program-level standards'!BZ14&amp;"; "&amp;CHAR(10)&amp;'[1]II_Program-level standards'!BZ15)</f>
        <v xml:space="preserve">Standard #74:
</v>
      </c>
      <c r="CB12" s="169" t="str">
        <f>"Standard #75:"&amp;CHAR(10)&amp;CHAR(10)&amp;IF('[1]II_Program-level standards'!CA7="","",'[1]II_Program-level standards'!CA7&amp;"; "&amp;CHAR(10)&amp;'[1]II_Program-level standards'!CA9&amp;"; "&amp;CHAR(10)&amp;'[1]II_Program-level standards'!CA14&amp;"; "&amp;CHAR(10)&amp;'[1]II_Program-level standards'!CA15)</f>
        <v xml:space="preserve">Standard #75:
</v>
      </c>
      <c r="CC12" s="169" t="str">
        <f>"Standard #76:"&amp;CHAR(10)&amp;CHAR(10)&amp;IF('[1]II_Program-level standards'!CB7="","",'[1]II_Program-level standards'!CB7&amp;"; "&amp;CHAR(10)&amp;'[1]II_Program-level standards'!CB9&amp;"; "&amp;CHAR(10)&amp;'[1]II_Program-level standards'!CB14&amp;"; "&amp;CHAR(10)&amp;'[1]II_Program-level standards'!CB15)</f>
        <v xml:space="preserve">Standard #76:
</v>
      </c>
      <c r="CD12" s="169" t="str">
        <f>"Standard #77:"&amp;CHAR(10)&amp;CHAR(10)&amp;IF('[1]II_Program-level standards'!CC7="","",'[1]II_Program-level standards'!CC7&amp;"; "&amp;CHAR(10)&amp;'[1]II_Program-level standards'!CC9&amp;"; "&amp;CHAR(10)&amp;'[1]II_Program-level standards'!CC14&amp;"; "&amp;CHAR(10)&amp;'[1]II_Program-level standards'!CC15)</f>
        <v xml:space="preserve">Standard #77:
</v>
      </c>
      <c r="CE12" s="169" t="str">
        <f>"Standard #78:"&amp;CHAR(10)&amp;CHAR(10)&amp;IF('[1]II_Program-level standards'!CD7="","",'[1]II_Program-level standards'!CD7&amp;"; "&amp;CHAR(10)&amp;'[1]II_Program-level standards'!CD9&amp;"; "&amp;CHAR(10)&amp;'[1]II_Program-level standards'!CD14&amp;"; "&amp;CHAR(10)&amp;'[1]II_Program-level standards'!CD15)</f>
        <v xml:space="preserve">Standard #78:
</v>
      </c>
      <c r="CF12" s="169" t="str">
        <f>"Standard #79:"&amp;CHAR(10)&amp;CHAR(10)&amp;IF('[1]II_Program-level standards'!CE7="","",'[1]II_Program-level standards'!CE7&amp;"; "&amp;CHAR(10)&amp;'[1]II_Program-level standards'!CE9&amp;"; "&amp;CHAR(10)&amp;'[1]II_Program-level standards'!CE14&amp;"; "&amp;CHAR(10)&amp;'[1]II_Program-level standards'!CE15)</f>
        <v xml:space="preserve">Standard #79:
</v>
      </c>
      <c r="CG12" s="169" t="str">
        <f>"Standard #80:"&amp;CHAR(10)&amp;CHAR(10)&amp;IF('[1]II_Program-level standards'!CF7="","",'[1]II_Program-level standards'!CF7&amp;"; "&amp;CHAR(10)&amp;'[1]II_Program-level standards'!CF9&amp;"; "&amp;CHAR(10)&amp;'[1]II_Program-level standards'!CF14&amp;"; "&amp;CHAR(10)&amp;'[1]II_Program-level standards'!CF15)</f>
        <v xml:space="preserve">Standard #80:
</v>
      </c>
      <c r="CH12" s="169" t="str">
        <f>"Standard #81:"&amp;CHAR(10)&amp;CHAR(10)&amp;IF('[1]II_Program-level standards'!CG7="","",'[1]II_Program-level standards'!CG7&amp;"; "&amp;CHAR(10)&amp;'[1]II_Program-level standards'!CG9&amp;"; "&amp;CHAR(10)&amp;'[1]II_Program-level standards'!CG14&amp;"; "&amp;CHAR(10)&amp;'[1]II_Program-level standards'!CG15)</f>
        <v xml:space="preserve">Standard #81:
</v>
      </c>
      <c r="CI12" s="169" t="str">
        <f>"Standard #82:"&amp;CHAR(10)&amp;CHAR(10)&amp;IF('[1]II_Program-level standards'!CH7="","",'[1]II_Program-level standards'!CH7&amp;"; "&amp;CHAR(10)&amp;'[1]II_Program-level standards'!CH9&amp;"; "&amp;CHAR(10)&amp;'[1]II_Program-level standards'!CH14&amp;"; "&amp;CHAR(10)&amp;'[1]II_Program-level standards'!CH15)</f>
        <v xml:space="preserve">Standard #82:
</v>
      </c>
      <c r="CJ12" s="169" t="str">
        <f>"Standard #83:"&amp;CHAR(10)&amp;CHAR(10)&amp;IF('[1]II_Program-level standards'!CI7="","",'[1]II_Program-level standards'!CI7&amp;"; "&amp;CHAR(10)&amp;'[1]II_Program-level standards'!CI9&amp;"; "&amp;CHAR(10)&amp;'[1]II_Program-level standards'!CI14&amp;"; "&amp;CHAR(10)&amp;'[1]II_Program-level standards'!CI15)</f>
        <v xml:space="preserve">Standard #83:
</v>
      </c>
      <c r="CK12" s="169" t="str">
        <f>"Standard #84:"&amp;CHAR(10)&amp;CHAR(10)&amp;IF('[1]II_Program-level standards'!CJ7="","",'[1]II_Program-level standards'!CJ7&amp;"; "&amp;CHAR(10)&amp;'[1]II_Program-level standards'!CJ9&amp;"; "&amp;CHAR(10)&amp;'[1]II_Program-level standards'!CJ14&amp;"; "&amp;CHAR(10)&amp;'[1]II_Program-level standards'!CJ15)</f>
        <v xml:space="preserve">Standard #84:
</v>
      </c>
      <c r="CL12" s="169" t="str">
        <f>"Standard #85:"&amp;CHAR(10)&amp;CHAR(10)&amp;IF('[1]II_Program-level standards'!CK7="","",'[1]II_Program-level standards'!CK7&amp;"; "&amp;CHAR(10)&amp;'[1]II_Program-level standards'!CK9&amp;"; "&amp;CHAR(10)&amp;'[1]II_Program-level standards'!CK14&amp;"; "&amp;CHAR(10)&amp;'[1]II_Program-level standards'!CK15)</f>
        <v xml:space="preserve">Standard #85:
</v>
      </c>
      <c r="CM12" s="169" t="str">
        <f>"Standard #86:"&amp;CHAR(10)&amp;CHAR(10)&amp;IF('[1]II_Program-level standards'!CL7="","",'[1]II_Program-level standards'!CL7&amp;"; "&amp;CHAR(10)&amp;'[1]II_Program-level standards'!CL9&amp;"; "&amp;CHAR(10)&amp;'[1]II_Program-level standards'!CL14&amp;"; "&amp;CHAR(10)&amp;'[1]II_Program-level standards'!CL15)</f>
        <v xml:space="preserve">Standard #86:
</v>
      </c>
      <c r="CN12" s="169" t="str">
        <f>"Standard #87:"&amp;CHAR(10)&amp;CHAR(10)&amp;IF('[1]II_Program-level standards'!CM7="","",'[1]II_Program-level standards'!CM7&amp;"; "&amp;CHAR(10)&amp;'[1]II_Program-level standards'!CM9&amp;"; "&amp;CHAR(10)&amp;'[1]II_Program-level standards'!CM14&amp;"; "&amp;CHAR(10)&amp;'[1]II_Program-level standards'!CM15)</f>
        <v xml:space="preserve">Standard #87:
</v>
      </c>
      <c r="CO12" s="169" t="str">
        <f>"Standard #88:"&amp;CHAR(10)&amp;CHAR(10)&amp;IF('[1]II_Program-level standards'!CN7="","",'[1]II_Program-level standards'!CN7&amp;"; "&amp;CHAR(10)&amp;'[1]II_Program-level standards'!CN9&amp;"; "&amp;CHAR(10)&amp;'[1]II_Program-level standards'!CN14&amp;"; "&amp;CHAR(10)&amp;'[1]II_Program-level standards'!CN15)</f>
        <v xml:space="preserve">Standard #88:
</v>
      </c>
      <c r="CP12" s="169" t="str">
        <f>"Standard #89:"&amp;CHAR(10)&amp;CHAR(10)&amp;IF('[1]II_Program-level standards'!CO7="","",'[1]II_Program-level standards'!CO7&amp;"; "&amp;CHAR(10)&amp;'[1]II_Program-level standards'!CO9&amp;"; "&amp;CHAR(10)&amp;'[1]II_Program-level standards'!CO14&amp;"; "&amp;CHAR(10)&amp;'[1]II_Program-level standards'!CO15)</f>
        <v xml:space="preserve">Standard #89:
</v>
      </c>
      <c r="CQ12" s="169" t="str">
        <f>"Standard #90:"&amp;CHAR(10)&amp;CHAR(10)&amp;IF('[1]II_Program-level standards'!CP7="","",'[1]II_Program-level standards'!CP7&amp;"; "&amp;CHAR(10)&amp;'[1]II_Program-level standards'!CP9&amp;"; "&amp;CHAR(10)&amp;'[1]II_Program-level standards'!CP14&amp;"; "&amp;CHAR(10)&amp;'[1]II_Program-level standards'!CP15)</f>
        <v xml:space="preserve">Standard #90:
</v>
      </c>
      <c r="CR12" s="169" t="str">
        <f>"Standard #91:"&amp;CHAR(10)&amp;CHAR(10)&amp;IF('[1]II_Program-level standards'!CQ7="","",'[1]II_Program-level standards'!CQ7&amp;"; "&amp;CHAR(10)&amp;'[1]II_Program-level standards'!CQ9&amp;"; "&amp;CHAR(10)&amp;'[1]II_Program-level standards'!CQ14&amp;"; "&amp;CHAR(10)&amp;'[1]II_Program-level standards'!CQ15)</f>
        <v xml:space="preserve">Standard #91:
</v>
      </c>
      <c r="CS12" s="169" t="str">
        <f>"Standard #92:"&amp;CHAR(10)&amp;CHAR(10)&amp;IF('[1]II_Program-level standards'!CR7="","",'[1]II_Program-level standards'!CR7&amp;"; "&amp;CHAR(10)&amp;'[1]II_Program-level standards'!CR9&amp;"; "&amp;CHAR(10)&amp;'[1]II_Program-level standards'!CR14&amp;"; "&amp;CHAR(10)&amp;'[1]II_Program-level standards'!CR15)</f>
        <v xml:space="preserve">Standard #92:
</v>
      </c>
      <c r="CT12" s="169" t="str">
        <f>"Standard #93:"&amp;CHAR(10)&amp;CHAR(10)&amp;IF('[1]II_Program-level standards'!CS7="","",'[1]II_Program-level standards'!CS7&amp;"; "&amp;CHAR(10)&amp;'[1]II_Program-level standards'!CS9&amp;"; "&amp;CHAR(10)&amp;'[1]II_Program-level standards'!CS14&amp;"; "&amp;CHAR(10)&amp;'[1]II_Program-level standards'!CS15)</f>
        <v xml:space="preserve">Standard #93:
</v>
      </c>
      <c r="CU12" s="169" t="str">
        <f>"Standard #94:"&amp;CHAR(10)&amp;CHAR(10)&amp;IF('[1]II_Program-level standards'!CT7="","",'[1]II_Program-level standards'!CT7&amp;"; "&amp;CHAR(10)&amp;'[1]II_Program-level standards'!CT9&amp;"; "&amp;CHAR(10)&amp;'[1]II_Program-level standards'!CT14&amp;"; "&amp;CHAR(10)&amp;'[1]II_Program-level standards'!CT15)</f>
        <v xml:space="preserve">Standard #94:
</v>
      </c>
      <c r="CV12" s="169" t="str">
        <f>"Standard #95:"&amp;CHAR(10)&amp;CHAR(10)&amp;IF('[1]II_Program-level standards'!CU7="","",'[1]II_Program-level standards'!CU7&amp;"; "&amp;CHAR(10)&amp;'[1]II_Program-level standards'!CU9&amp;"; "&amp;CHAR(10)&amp;'[1]II_Program-level standards'!CU14&amp;"; "&amp;CHAR(10)&amp;'[1]II_Program-level standards'!CU15)</f>
        <v xml:space="preserve">Standard #95:
</v>
      </c>
      <c r="CW12" s="169" t="str">
        <f>"Standard #96:"&amp;CHAR(10)&amp;CHAR(10)&amp;IF('[1]II_Program-level standards'!CV7="","",'[1]II_Program-level standards'!CV7&amp;"; "&amp;CHAR(10)&amp;'[1]II_Program-level standards'!CV9&amp;"; "&amp;CHAR(10)&amp;'[1]II_Program-level standards'!CV14&amp;"; "&amp;CHAR(10)&amp;'[1]II_Program-level standards'!CV15)</f>
        <v xml:space="preserve">Standard #96:
</v>
      </c>
      <c r="CX12" s="169" t="str">
        <f>"Standard #97:"&amp;CHAR(10)&amp;CHAR(10)&amp;IF('[1]II_Program-level standards'!CW7="","",'[1]II_Program-level standards'!CW7&amp;"; "&amp;CHAR(10)&amp;'[1]II_Program-level standards'!CW9&amp;"; "&amp;CHAR(10)&amp;'[1]II_Program-level standards'!CW14&amp;"; "&amp;CHAR(10)&amp;'[1]II_Program-level standards'!CW15)</f>
        <v xml:space="preserve">Standard #97:
</v>
      </c>
      <c r="CY12" s="169" t="str">
        <f>"Standard #98:"&amp;CHAR(10)&amp;CHAR(10)&amp;IF('[1]II_Program-level standards'!CX7="","",'[1]II_Program-level standards'!CX7&amp;"; "&amp;CHAR(10)&amp;'[1]II_Program-level standards'!CX9&amp;"; "&amp;CHAR(10)&amp;'[1]II_Program-level standards'!CX14&amp;"; "&amp;CHAR(10)&amp;'[1]II_Program-level standards'!CX15)</f>
        <v xml:space="preserve">Standard #98:
</v>
      </c>
      <c r="CZ12" s="169" t="str">
        <f>"Standard #99:"&amp;CHAR(10)&amp;CHAR(10)&amp;IF('[1]II_Program-level standards'!CY7="","",'[1]II_Program-level standards'!CY7&amp;"; "&amp;CHAR(10)&amp;'[1]II_Program-level standards'!CY9&amp;"; "&amp;CHAR(10)&amp;'[1]II_Program-level standards'!CY14&amp;"; "&amp;CHAR(10)&amp;'[1]II_Program-level standards'!CY15)</f>
        <v xml:space="preserve">Standard #99:
</v>
      </c>
      <c r="DA12" s="169" t="str">
        <f>"Standard #100:"&amp;CHAR(10)&amp;CHAR(10)&amp;IF('[1]II_Program-level standards'!CZ7="","",'[1]II_Program-level standards'!CZ7&amp;"; "&amp;CHAR(10)&amp;'[1]II_Program-level standards'!CZ9&amp;"; "&amp;CHAR(10)&amp;'[1]II_Program-level standards'!CZ14&amp;"; "&amp;CHAR(10)&amp;'[1]II_Program-level standards'!CZ15)</f>
        <v xml:space="preserve">Standard #100:
</v>
      </c>
    </row>
    <row r="13" spans="1:105" ht="28.5" x14ac:dyDescent="0.2">
      <c r="A13" s="44" t="s">
        <v>324</v>
      </c>
      <c r="B13" s="55" t="s">
        <v>325</v>
      </c>
      <c r="C13" s="46" t="s">
        <v>326</v>
      </c>
      <c r="D13" s="53" t="s">
        <v>37</v>
      </c>
      <c r="E13" s="229"/>
      <c r="F13" s="180"/>
      <c r="G13" s="125"/>
      <c r="H13" s="125"/>
      <c r="I13" s="2" t="s">
        <v>421</v>
      </c>
      <c r="J13" s="2" t="s">
        <v>421</v>
      </c>
      <c r="K13" s="2" t="s">
        <v>421</v>
      </c>
      <c r="L13" s="125"/>
      <c r="M13" s="2" t="s">
        <v>421</v>
      </c>
      <c r="N13" s="125"/>
      <c r="O13" s="125"/>
      <c r="P13" s="125"/>
      <c r="Q13" s="125"/>
      <c r="R13" s="125"/>
      <c r="S13" s="2" t="s">
        <v>421</v>
      </c>
      <c r="T13" s="2" t="s">
        <v>421</v>
      </c>
      <c r="U13" s="2" t="s">
        <v>421</v>
      </c>
      <c r="V13" s="125"/>
      <c r="W13" s="2" t="s">
        <v>421</v>
      </c>
      <c r="X13" s="2" t="s">
        <v>421</v>
      </c>
      <c r="Y13" s="2" t="s">
        <v>421</v>
      </c>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c r="DA13" s="125"/>
    </row>
    <row r="14" spans="1:105" ht="40.9" customHeight="1" x14ac:dyDescent="0.2">
      <c r="A14" s="181"/>
      <c r="B14" s="285" t="s">
        <v>327</v>
      </c>
      <c r="C14" s="286"/>
      <c r="D14" s="268" t="s">
        <v>119</v>
      </c>
      <c r="E14" s="230"/>
      <c r="F14" s="16" t="s">
        <v>119</v>
      </c>
      <c r="G14" s="16" t="s">
        <v>119</v>
      </c>
      <c r="H14" s="16" t="s">
        <v>119</v>
      </c>
      <c r="I14" s="16" t="s">
        <v>119</v>
      </c>
      <c r="J14" s="16" t="s">
        <v>119</v>
      </c>
      <c r="K14" s="16" t="s">
        <v>119</v>
      </c>
      <c r="L14" s="16" t="s">
        <v>119</v>
      </c>
      <c r="M14" s="16" t="s">
        <v>119</v>
      </c>
      <c r="N14" s="182"/>
      <c r="O14" s="182"/>
      <c r="P14" s="182"/>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16" t="s">
        <v>119</v>
      </c>
      <c r="DA14" s="266" t="s">
        <v>119</v>
      </c>
    </row>
    <row r="15" spans="1:105" ht="29.45" customHeight="1" x14ac:dyDescent="0.2">
      <c r="A15" s="183"/>
      <c r="B15" s="287" t="s">
        <v>291</v>
      </c>
      <c r="C15" s="288"/>
      <c r="D15" s="184"/>
      <c r="E15" s="231"/>
      <c r="F15" s="185"/>
      <c r="G15" s="185"/>
      <c r="H15" s="185"/>
      <c r="I15" s="17"/>
      <c r="J15" s="17"/>
      <c r="K15" s="17"/>
      <c r="L15" s="185"/>
      <c r="M15" s="17"/>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5"/>
      <c r="DA15" s="186"/>
    </row>
    <row r="16" spans="1:105" ht="42.75" x14ac:dyDescent="0.2">
      <c r="A16" s="44" t="s">
        <v>328</v>
      </c>
      <c r="B16" s="55" t="s">
        <v>329</v>
      </c>
      <c r="C16" s="170" t="s">
        <v>330</v>
      </c>
      <c r="D16" s="53" t="s">
        <v>37</v>
      </c>
      <c r="E16" s="229"/>
      <c r="F16" s="180"/>
      <c r="G16" s="125"/>
      <c r="H16" s="125"/>
      <c r="I16" s="2" t="s">
        <v>297</v>
      </c>
      <c r="J16" s="2" t="s">
        <v>297</v>
      </c>
      <c r="K16" s="2" t="s">
        <v>297</v>
      </c>
      <c r="L16" s="125" t="s">
        <v>362</v>
      </c>
      <c r="M16" s="2" t="s">
        <v>297</v>
      </c>
      <c r="N16" s="125"/>
      <c r="O16" s="125"/>
      <c r="P16" s="125"/>
      <c r="Q16" s="125"/>
      <c r="R16" s="125"/>
      <c r="S16" s="2" t="s">
        <v>297</v>
      </c>
      <c r="T16" s="2" t="s">
        <v>297</v>
      </c>
      <c r="U16" s="2" t="s">
        <v>297</v>
      </c>
      <c r="V16" s="125"/>
      <c r="W16" s="2" t="s">
        <v>297</v>
      </c>
      <c r="X16" s="21" t="s">
        <v>481</v>
      </c>
      <c r="Y16" s="21" t="s">
        <v>481</v>
      </c>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c r="DA16" s="125"/>
    </row>
    <row r="17" spans="1:105" ht="57" x14ac:dyDescent="0.2">
      <c r="A17" s="44" t="s">
        <v>331</v>
      </c>
      <c r="B17" s="55" t="s">
        <v>332</v>
      </c>
      <c r="C17" s="65" t="s">
        <v>333</v>
      </c>
      <c r="D17" s="53" t="s">
        <v>11</v>
      </c>
      <c r="E17" s="229"/>
      <c r="F17" s="180"/>
      <c r="G17" s="125"/>
      <c r="H17" s="125"/>
      <c r="I17" s="2" t="s">
        <v>423</v>
      </c>
      <c r="J17" s="2" t="s">
        <v>483</v>
      </c>
      <c r="K17" s="2" t="s">
        <v>484</v>
      </c>
      <c r="L17" s="125"/>
      <c r="M17" s="2" t="s">
        <v>530</v>
      </c>
      <c r="N17" s="125"/>
      <c r="O17" s="125"/>
      <c r="P17" s="125"/>
      <c r="Q17" s="125"/>
      <c r="R17" s="125"/>
      <c r="S17" s="2" t="s">
        <v>423</v>
      </c>
      <c r="T17" s="2" t="s">
        <v>483</v>
      </c>
      <c r="U17" s="2" t="s">
        <v>484</v>
      </c>
      <c r="V17" s="125"/>
      <c r="W17" s="2" t="s">
        <v>482</v>
      </c>
      <c r="X17" s="2" t="s">
        <v>424</v>
      </c>
      <c r="Y17" s="2" t="s">
        <v>425</v>
      </c>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c r="DA17" s="125"/>
    </row>
    <row r="18" spans="1:105" ht="293.25" x14ac:dyDescent="0.3">
      <c r="A18" s="44" t="s">
        <v>334</v>
      </c>
      <c r="B18" s="55" t="s">
        <v>335</v>
      </c>
      <c r="C18" s="46" t="s">
        <v>336</v>
      </c>
      <c r="D18" s="53" t="s">
        <v>11</v>
      </c>
      <c r="E18" s="279" t="s">
        <v>507</v>
      </c>
      <c r="F18" s="180"/>
      <c r="G18" s="125"/>
      <c r="H18" s="125"/>
      <c r="I18" s="219" t="s">
        <v>512</v>
      </c>
      <c r="J18" s="219" t="s">
        <v>512</v>
      </c>
      <c r="K18" s="219" t="s">
        <v>512</v>
      </c>
      <c r="L18" s="125"/>
      <c r="M18" s="219" t="s">
        <v>512</v>
      </c>
      <c r="N18" s="217"/>
      <c r="O18" s="217"/>
      <c r="P18" s="217"/>
      <c r="Q18" s="125"/>
      <c r="R18" s="217"/>
      <c r="S18" s="219" t="s">
        <v>512</v>
      </c>
      <c r="T18" s="219" t="s">
        <v>512</v>
      </c>
      <c r="U18" s="219" t="s">
        <v>512</v>
      </c>
      <c r="V18" s="125"/>
      <c r="W18" s="219" t="s">
        <v>511</v>
      </c>
      <c r="X18" s="2" t="s">
        <v>426</v>
      </c>
      <c r="Y18" s="2" t="s">
        <v>426</v>
      </c>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c r="DA18" s="125"/>
    </row>
    <row r="19" spans="1:105" ht="57" x14ac:dyDescent="0.2">
      <c r="A19" s="44" t="s">
        <v>337</v>
      </c>
      <c r="B19" s="55" t="s">
        <v>338</v>
      </c>
      <c r="C19" s="55" t="s">
        <v>339</v>
      </c>
      <c r="D19" s="53" t="s">
        <v>11</v>
      </c>
      <c r="E19" s="229"/>
      <c r="F19" s="180"/>
      <c r="G19" s="125"/>
      <c r="H19" s="125"/>
      <c r="I19" s="2" t="s">
        <v>514</v>
      </c>
      <c r="J19" s="2" t="s">
        <v>514</v>
      </c>
      <c r="K19" s="2" t="s">
        <v>514</v>
      </c>
      <c r="L19" s="125"/>
      <c r="M19" s="2" t="s">
        <v>514</v>
      </c>
      <c r="N19" s="125"/>
      <c r="O19" s="125"/>
      <c r="P19" s="125"/>
      <c r="Q19" s="125"/>
      <c r="R19" s="125"/>
      <c r="S19" s="2" t="s">
        <v>514</v>
      </c>
      <c r="T19" s="2" t="s">
        <v>514</v>
      </c>
      <c r="U19" s="2" t="s">
        <v>514</v>
      </c>
      <c r="V19" s="125"/>
      <c r="W19" s="2" t="s">
        <v>422</v>
      </c>
      <c r="X19" s="2" t="s">
        <v>422</v>
      </c>
      <c r="Y19" s="2" t="s">
        <v>422</v>
      </c>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c r="DA19" s="125"/>
    </row>
    <row r="20" spans="1:105" ht="28.5" x14ac:dyDescent="0.2">
      <c r="A20" s="44" t="s">
        <v>340</v>
      </c>
      <c r="B20" s="55" t="s">
        <v>341</v>
      </c>
      <c r="C20" s="55" t="s">
        <v>342</v>
      </c>
      <c r="D20" s="53" t="s">
        <v>17</v>
      </c>
      <c r="E20" s="229"/>
      <c r="F20" s="187"/>
      <c r="G20" s="188"/>
      <c r="H20" s="188"/>
      <c r="I20" s="5">
        <v>46266</v>
      </c>
      <c r="J20" s="5">
        <v>46266</v>
      </c>
      <c r="K20" s="5">
        <v>46266</v>
      </c>
      <c r="L20" s="188"/>
      <c r="M20" s="5">
        <v>46266</v>
      </c>
      <c r="N20" s="188"/>
      <c r="O20" s="188"/>
      <c r="P20" s="188"/>
      <c r="Q20" s="188"/>
      <c r="R20" s="188"/>
      <c r="S20" s="5">
        <v>46266</v>
      </c>
      <c r="T20" s="5">
        <v>46266</v>
      </c>
      <c r="U20" s="5">
        <v>46266</v>
      </c>
      <c r="V20" s="188"/>
      <c r="W20" s="5">
        <v>46266</v>
      </c>
      <c r="X20" s="5">
        <v>46266</v>
      </c>
      <c r="Y20" s="5">
        <v>46266</v>
      </c>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c r="DA20" s="188"/>
    </row>
    <row r="21" spans="1:105" ht="28.5" x14ac:dyDescent="0.2">
      <c r="A21" s="44" t="s">
        <v>343</v>
      </c>
      <c r="B21" s="55" t="s">
        <v>344</v>
      </c>
      <c r="C21" s="55" t="s">
        <v>345</v>
      </c>
      <c r="D21" s="53" t="s">
        <v>37</v>
      </c>
      <c r="E21" s="233"/>
      <c r="F21" s="189"/>
      <c r="G21" s="107"/>
      <c r="H21" s="107"/>
      <c r="I21" s="234"/>
      <c r="J21" s="234"/>
      <c r="K21" s="234"/>
      <c r="L21" s="107"/>
      <c r="M21" s="234"/>
      <c r="N21" s="107"/>
      <c r="O21" s="107"/>
      <c r="P21" s="107"/>
      <c r="Q21" s="107"/>
      <c r="R21" s="107"/>
      <c r="S21" s="234"/>
      <c r="T21" s="234"/>
      <c r="U21" s="234"/>
      <c r="V21" s="107"/>
      <c r="W21" s="280"/>
      <c r="X21" s="4" t="s">
        <v>110</v>
      </c>
      <c r="Y21" s="4" t="s">
        <v>110</v>
      </c>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row>
    <row r="22" spans="1:105" ht="42.75" x14ac:dyDescent="0.2">
      <c r="A22" s="44" t="s">
        <v>346</v>
      </c>
      <c r="B22" s="55" t="s">
        <v>347</v>
      </c>
      <c r="C22" s="55" t="s">
        <v>348</v>
      </c>
      <c r="D22" s="53" t="s">
        <v>11</v>
      </c>
      <c r="E22" s="229"/>
      <c r="F22" s="180"/>
      <c r="G22" s="125"/>
      <c r="H22" s="125"/>
      <c r="I22" s="232"/>
      <c r="J22" s="232"/>
      <c r="K22" s="232"/>
      <c r="L22" s="125"/>
      <c r="M22" s="232"/>
      <c r="N22" s="125"/>
      <c r="O22" s="125"/>
      <c r="P22" s="125"/>
      <c r="Q22" s="125"/>
      <c r="R22" s="125"/>
      <c r="S22" s="232"/>
      <c r="T22" s="232"/>
      <c r="U22" s="232"/>
      <c r="V22" s="125"/>
      <c r="W22" s="232"/>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c r="DA22" s="125"/>
    </row>
    <row r="23" spans="1:105" ht="28.5" x14ac:dyDescent="0.2">
      <c r="A23" s="44" t="s">
        <v>349</v>
      </c>
      <c r="B23" s="55" t="s">
        <v>350</v>
      </c>
      <c r="C23" s="55" t="s">
        <v>351</v>
      </c>
      <c r="D23" s="53" t="s">
        <v>11</v>
      </c>
      <c r="E23" s="229"/>
      <c r="F23" s="180"/>
      <c r="G23" s="125"/>
      <c r="H23" s="125"/>
      <c r="I23" s="232"/>
      <c r="J23" s="232"/>
      <c r="K23" s="232"/>
      <c r="L23" s="125"/>
      <c r="M23" s="232"/>
      <c r="N23" s="125"/>
      <c r="O23" s="125"/>
      <c r="P23" s="125"/>
      <c r="Q23" s="125"/>
      <c r="R23" s="125"/>
      <c r="S23" s="232"/>
      <c r="T23" s="232"/>
      <c r="U23" s="232"/>
      <c r="V23" s="125"/>
      <c r="W23" s="232"/>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c r="DA23" s="125"/>
    </row>
    <row r="24" spans="1:105" ht="42" customHeight="1" x14ac:dyDescent="0.3">
      <c r="A24" s="38" t="s">
        <v>352</v>
      </c>
      <c r="B24" s="152"/>
      <c r="D24" s="190"/>
      <c r="E24" s="190"/>
    </row>
    <row r="25" spans="1:105" s="191" customFormat="1" ht="61.9" customHeight="1" x14ac:dyDescent="0.2">
      <c r="A25" s="289" t="s">
        <v>353</v>
      </c>
      <c r="B25" s="289"/>
      <c r="C25" s="289"/>
      <c r="D25" s="289"/>
      <c r="E25" s="176"/>
    </row>
    <row r="26" spans="1:105" s="191" customFormat="1" ht="26.45" customHeight="1" x14ac:dyDescent="0.2">
      <c r="A26" s="270" t="s">
        <v>354</v>
      </c>
      <c r="B26" s="192"/>
      <c r="C26" s="176"/>
      <c r="D26" s="18"/>
      <c r="E26" s="18"/>
    </row>
    <row r="27" spans="1:105" s="191" customFormat="1" ht="15" customHeight="1" x14ac:dyDescent="0.25">
      <c r="A27" s="272" t="s">
        <v>355</v>
      </c>
      <c r="B27" s="192"/>
      <c r="C27" s="176"/>
      <c r="D27" s="18"/>
      <c r="E27" s="18"/>
    </row>
    <row r="28" spans="1:105" ht="23.45" customHeight="1" x14ac:dyDescent="0.2">
      <c r="A28" s="58" t="s">
        <v>4</v>
      </c>
      <c r="B28" s="42" t="s">
        <v>5</v>
      </c>
      <c r="C28" s="42" t="s">
        <v>6</v>
      </c>
      <c r="D28" s="273" t="s">
        <v>7</v>
      </c>
      <c r="E28" s="228"/>
      <c r="F28" s="194"/>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c r="DA28" s="195"/>
    </row>
    <row r="29" spans="1:105" ht="22.15" customHeight="1" x14ac:dyDescent="0.3">
      <c r="A29" s="196"/>
      <c r="B29" s="274" t="s">
        <v>356</v>
      </c>
      <c r="C29" s="197"/>
      <c r="D29" s="198"/>
      <c r="E29" s="198"/>
      <c r="F29" s="199"/>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c r="DA29" s="200"/>
    </row>
    <row r="30" spans="1:105" ht="40.15" customHeight="1" x14ac:dyDescent="0.2">
      <c r="A30" s="183"/>
      <c r="B30" s="275" t="s">
        <v>357</v>
      </c>
      <c r="C30" s="46" t="s">
        <v>358</v>
      </c>
      <c r="D30" s="46" t="s">
        <v>118</v>
      </c>
      <c r="E30" s="229"/>
      <c r="F30" s="276"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c r="DA30" s="277" t="s">
        <v>119</v>
      </c>
    </row>
    <row r="31" spans="1:105" x14ac:dyDescent="0.2">
      <c r="A31" s="44" t="s">
        <v>359</v>
      </c>
      <c r="B31" s="55" t="s">
        <v>360</v>
      </c>
      <c r="C31" s="46" t="s">
        <v>361</v>
      </c>
      <c r="D31" s="46" t="s">
        <v>11</v>
      </c>
      <c r="E31" s="229"/>
      <c r="F31" s="202"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c r="DA31" s="203" t="s">
        <v>362</v>
      </c>
    </row>
    <row r="32" spans="1:105" x14ac:dyDescent="0.2">
      <c r="A32" s="44" t="s">
        <v>363</v>
      </c>
      <c r="B32" s="55" t="s">
        <v>364</v>
      </c>
      <c r="C32" s="46" t="s">
        <v>361</v>
      </c>
      <c r="D32" s="46" t="s">
        <v>11</v>
      </c>
      <c r="E32" s="229"/>
      <c r="F32" s="202"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c r="DA32" s="203" t="s">
        <v>362</v>
      </c>
    </row>
    <row r="33" spans="1:105" x14ac:dyDescent="0.2">
      <c r="A33" s="44" t="s">
        <v>365</v>
      </c>
      <c r="B33" s="55" t="s">
        <v>366</v>
      </c>
      <c r="C33" s="46" t="s">
        <v>361</v>
      </c>
      <c r="D33" s="46" t="s">
        <v>11</v>
      </c>
      <c r="E33" s="229"/>
      <c r="F33" s="202"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c r="DA33" s="203" t="s">
        <v>362</v>
      </c>
    </row>
    <row r="34" spans="1:105" x14ac:dyDescent="0.2">
      <c r="A34" s="44" t="s">
        <v>367</v>
      </c>
      <c r="B34" s="55" t="s">
        <v>368</v>
      </c>
      <c r="C34" s="46" t="s">
        <v>361</v>
      </c>
      <c r="D34" s="46" t="s">
        <v>11</v>
      </c>
      <c r="E34" s="229"/>
      <c r="F34" s="202"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c r="DA34" s="203" t="s">
        <v>362</v>
      </c>
    </row>
    <row r="35" spans="1:105" ht="28.5" x14ac:dyDescent="0.2">
      <c r="A35" s="44" t="s">
        <v>369</v>
      </c>
      <c r="B35" s="55" t="s">
        <v>370</v>
      </c>
      <c r="C35" s="46" t="s">
        <v>371</v>
      </c>
      <c r="D35" s="46" t="s">
        <v>11</v>
      </c>
      <c r="E35" s="229"/>
      <c r="F35" s="202"/>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c r="DA35" s="203"/>
    </row>
    <row r="36" spans="1:105" ht="28.5" x14ac:dyDescent="0.2">
      <c r="A36" s="44" t="s">
        <v>372</v>
      </c>
      <c r="B36" s="55" t="s">
        <v>373</v>
      </c>
      <c r="C36" s="46" t="s">
        <v>374</v>
      </c>
      <c r="D36" s="46" t="s">
        <v>17</v>
      </c>
      <c r="E36" s="229"/>
      <c r="F36" s="204"/>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c r="DA36" s="205"/>
    </row>
    <row r="37" spans="1:105" ht="40.15" customHeight="1" x14ac:dyDescent="0.2">
      <c r="A37" s="157"/>
      <c r="B37" s="275" t="s">
        <v>375</v>
      </c>
      <c r="C37" s="46" t="s">
        <v>376</v>
      </c>
      <c r="D37" s="46" t="s">
        <v>118</v>
      </c>
      <c r="E37" s="229"/>
      <c r="F37" s="276"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c r="DA37" s="277" t="s">
        <v>119</v>
      </c>
    </row>
    <row r="38" spans="1:105" x14ac:dyDescent="0.2">
      <c r="A38" s="44" t="s">
        <v>377</v>
      </c>
      <c r="B38" s="55" t="s">
        <v>360</v>
      </c>
      <c r="C38" s="46" t="s">
        <v>361</v>
      </c>
      <c r="D38" s="46" t="s">
        <v>11</v>
      </c>
      <c r="E38" s="229"/>
      <c r="F38" s="202"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c r="DA38" s="203" t="s">
        <v>362</v>
      </c>
    </row>
    <row r="39" spans="1:105" x14ac:dyDescent="0.2">
      <c r="A39" s="44" t="s">
        <v>378</v>
      </c>
      <c r="B39" s="55" t="s">
        <v>364</v>
      </c>
      <c r="C39" s="46" t="s">
        <v>361</v>
      </c>
      <c r="D39" s="46" t="s">
        <v>11</v>
      </c>
      <c r="E39" s="229"/>
      <c r="F39" s="202"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c r="DA39" s="203" t="s">
        <v>362</v>
      </c>
    </row>
    <row r="40" spans="1:105" x14ac:dyDescent="0.2">
      <c r="A40" s="44" t="s">
        <v>379</v>
      </c>
      <c r="B40" s="55" t="s">
        <v>366</v>
      </c>
      <c r="C40" s="46" t="s">
        <v>361</v>
      </c>
      <c r="D40" s="46" t="s">
        <v>11</v>
      </c>
      <c r="E40" s="229"/>
      <c r="F40" s="202"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c r="DA40" s="203" t="s">
        <v>362</v>
      </c>
    </row>
    <row r="41" spans="1:105" x14ac:dyDescent="0.2">
      <c r="A41" s="44" t="s">
        <v>380</v>
      </c>
      <c r="B41" s="55" t="s">
        <v>368</v>
      </c>
      <c r="C41" s="46" t="s">
        <v>361</v>
      </c>
      <c r="D41" s="46" t="s">
        <v>11</v>
      </c>
      <c r="E41" s="229"/>
      <c r="F41" s="202"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c r="DA41" s="203" t="s">
        <v>362</v>
      </c>
    </row>
    <row r="42" spans="1:105" ht="28.5" x14ac:dyDescent="0.2">
      <c r="A42" s="44" t="s">
        <v>381</v>
      </c>
      <c r="B42" s="55" t="s">
        <v>370</v>
      </c>
      <c r="C42" s="46" t="s">
        <v>371</v>
      </c>
      <c r="D42" s="46" t="s">
        <v>11</v>
      </c>
      <c r="E42" s="229"/>
      <c r="F42" s="202"/>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c r="DA42" s="203"/>
    </row>
    <row r="43" spans="1:105" ht="28.5" x14ac:dyDescent="0.2">
      <c r="A43" s="44" t="s">
        <v>382</v>
      </c>
      <c r="B43" s="55" t="s">
        <v>373</v>
      </c>
      <c r="C43" s="46" t="s">
        <v>374</v>
      </c>
      <c r="D43" s="46" t="s">
        <v>17</v>
      </c>
      <c r="E43" s="229"/>
      <c r="F43" s="204"/>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c r="DA43" s="205"/>
    </row>
    <row r="44" spans="1:105" ht="40.15" customHeight="1" x14ac:dyDescent="0.2">
      <c r="A44" s="157"/>
      <c r="B44" s="275" t="s">
        <v>383</v>
      </c>
      <c r="C44" s="46" t="s">
        <v>384</v>
      </c>
      <c r="D44" s="46" t="s">
        <v>118</v>
      </c>
      <c r="E44" s="229"/>
      <c r="F44" s="276"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c r="DA44" s="277" t="s">
        <v>119</v>
      </c>
    </row>
    <row r="45" spans="1:105" x14ac:dyDescent="0.2">
      <c r="A45" s="44" t="s">
        <v>385</v>
      </c>
      <c r="B45" s="55" t="s">
        <v>360</v>
      </c>
      <c r="C45" s="46" t="s">
        <v>361</v>
      </c>
      <c r="D45" s="46" t="s">
        <v>11</v>
      </c>
      <c r="E45" s="229"/>
      <c r="F45" s="202"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c r="DA45" s="203" t="s">
        <v>362</v>
      </c>
    </row>
    <row r="46" spans="1:105" x14ac:dyDescent="0.2">
      <c r="A46" s="44" t="s">
        <v>386</v>
      </c>
      <c r="B46" s="55" t="s">
        <v>364</v>
      </c>
      <c r="C46" s="46" t="s">
        <v>361</v>
      </c>
      <c r="D46" s="46" t="s">
        <v>11</v>
      </c>
      <c r="E46" s="229"/>
      <c r="F46" s="202"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c r="DA46" s="203" t="s">
        <v>362</v>
      </c>
    </row>
    <row r="47" spans="1:105" x14ac:dyDescent="0.2">
      <c r="A47" s="44" t="s">
        <v>387</v>
      </c>
      <c r="B47" s="55" t="s">
        <v>366</v>
      </c>
      <c r="C47" s="46" t="s">
        <v>361</v>
      </c>
      <c r="D47" s="46" t="s">
        <v>11</v>
      </c>
      <c r="E47" s="229"/>
      <c r="F47" s="202"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c r="DA47" s="203" t="s">
        <v>362</v>
      </c>
    </row>
    <row r="48" spans="1:105" x14ac:dyDescent="0.2">
      <c r="A48" s="44" t="s">
        <v>388</v>
      </c>
      <c r="B48" s="55" t="s">
        <v>368</v>
      </c>
      <c r="C48" s="46" t="s">
        <v>361</v>
      </c>
      <c r="D48" s="46" t="s">
        <v>11</v>
      </c>
      <c r="E48" s="229"/>
      <c r="F48" s="202"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c r="DA48" s="203" t="s">
        <v>362</v>
      </c>
    </row>
    <row r="49" spans="1:105" ht="28.5" x14ac:dyDescent="0.2">
      <c r="A49" s="44" t="s">
        <v>389</v>
      </c>
      <c r="B49" s="55" t="s">
        <v>370</v>
      </c>
      <c r="C49" s="46" t="s">
        <v>371</v>
      </c>
      <c r="D49" s="46" t="s">
        <v>11</v>
      </c>
      <c r="E49" s="229"/>
      <c r="F49" s="202"/>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c r="DA49" s="203"/>
    </row>
    <row r="50" spans="1:105" ht="28.5" x14ac:dyDescent="0.2">
      <c r="A50" s="44" t="s">
        <v>390</v>
      </c>
      <c r="B50" s="55" t="s">
        <v>373</v>
      </c>
      <c r="C50" s="46" t="s">
        <v>374</v>
      </c>
      <c r="D50" s="46" t="s">
        <v>17</v>
      </c>
      <c r="E50" s="229"/>
      <c r="F50" s="204"/>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c r="DA50" s="205"/>
    </row>
    <row r="51" spans="1:105" ht="106.5" hidden="1" customHeight="1" x14ac:dyDescent="0.2">
      <c r="A51" s="206" t="s">
        <v>391</v>
      </c>
      <c r="B51" s="207" t="s">
        <v>392</v>
      </c>
      <c r="C51" s="207" t="s">
        <v>393</v>
      </c>
      <c r="D51" s="208" t="s">
        <v>17</v>
      </c>
      <c r="E51" s="235"/>
      <c r="F51" s="209"/>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c r="DA51" s="210"/>
    </row>
    <row r="52" spans="1:105" ht="21" customHeight="1" x14ac:dyDescent="0.3">
      <c r="A52" s="211"/>
      <c r="B52" s="278" t="s">
        <v>107</v>
      </c>
      <c r="F52" s="212"/>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c r="DA52" s="213"/>
    </row>
    <row r="53" spans="1:105" ht="40.15" customHeight="1" x14ac:dyDescent="0.2">
      <c r="A53" s="214"/>
      <c r="B53" s="275" t="s">
        <v>394</v>
      </c>
      <c r="C53" s="46" t="s">
        <v>395</v>
      </c>
      <c r="D53" s="46" t="s">
        <v>118</v>
      </c>
      <c r="E53" s="229"/>
      <c r="F53" s="276"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c r="DA53" s="277" t="s">
        <v>119</v>
      </c>
    </row>
    <row r="54" spans="1:105" x14ac:dyDescent="0.2">
      <c r="A54" s="44" t="s">
        <v>396</v>
      </c>
      <c r="B54" s="55" t="s">
        <v>360</v>
      </c>
      <c r="C54" s="46" t="s">
        <v>361</v>
      </c>
      <c r="D54" s="46" t="s">
        <v>11</v>
      </c>
      <c r="E54" s="229"/>
      <c r="F54" s="202"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c r="DA54" s="203" t="s">
        <v>362</v>
      </c>
    </row>
    <row r="55" spans="1:105" x14ac:dyDescent="0.2">
      <c r="A55" s="44" t="s">
        <v>397</v>
      </c>
      <c r="B55" s="55" t="s">
        <v>364</v>
      </c>
      <c r="C55" s="46" t="s">
        <v>361</v>
      </c>
      <c r="D55" s="46" t="s">
        <v>11</v>
      </c>
      <c r="E55" s="229"/>
      <c r="F55" s="202"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c r="DA55" s="203" t="s">
        <v>362</v>
      </c>
    </row>
    <row r="56" spans="1:105" x14ac:dyDescent="0.2">
      <c r="A56" s="44" t="s">
        <v>398</v>
      </c>
      <c r="B56" s="55" t="s">
        <v>366</v>
      </c>
      <c r="C56" s="46" t="s">
        <v>361</v>
      </c>
      <c r="D56" s="46" t="s">
        <v>11</v>
      </c>
      <c r="E56" s="229"/>
      <c r="F56" s="202"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c r="DA56" s="203" t="s">
        <v>362</v>
      </c>
    </row>
    <row r="57" spans="1:105" x14ac:dyDescent="0.2">
      <c r="A57" s="44" t="s">
        <v>399</v>
      </c>
      <c r="B57" s="55" t="s">
        <v>368</v>
      </c>
      <c r="C57" s="46" t="s">
        <v>361</v>
      </c>
      <c r="D57" s="46" t="s">
        <v>11</v>
      </c>
      <c r="E57" s="229"/>
      <c r="F57" s="202"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c r="DA57" s="203" t="s">
        <v>362</v>
      </c>
    </row>
    <row r="58" spans="1:105" ht="28.5" x14ac:dyDescent="0.2">
      <c r="A58" s="44" t="s">
        <v>400</v>
      </c>
      <c r="B58" s="55" t="s">
        <v>370</v>
      </c>
      <c r="C58" s="46" t="s">
        <v>371</v>
      </c>
      <c r="D58" s="46" t="s">
        <v>11</v>
      </c>
      <c r="E58" s="229"/>
      <c r="F58" s="202"/>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c r="DA58" s="203"/>
    </row>
    <row r="59" spans="1:105" ht="28.5" x14ac:dyDescent="0.2">
      <c r="A59" s="44" t="s">
        <v>401</v>
      </c>
      <c r="B59" s="55" t="s">
        <v>373</v>
      </c>
      <c r="C59" s="46" t="s">
        <v>374</v>
      </c>
      <c r="D59" s="46" t="s">
        <v>17</v>
      </c>
      <c r="E59" s="229"/>
      <c r="F59" s="204"/>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c r="DA59" s="205"/>
    </row>
    <row r="60" spans="1:105" ht="40.15" customHeight="1" x14ac:dyDescent="0.2">
      <c r="A60" s="201"/>
      <c r="B60" s="275" t="s">
        <v>402</v>
      </c>
      <c r="C60" s="46" t="s">
        <v>403</v>
      </c>
      <c r="D60" s="46" t="s">
        <v>118</v>
      </c>
      <c r="E60" s="229"/>
      <c r="F60" s="276"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c r="DA60" s="277" t="s">
        <v>119</v>
      </c>
    </row>
    <row r="61" spans="1:105" x14ac:dyDescent="0.2">
      <c r="A61" s="44" t="s">
        <v>404</v>
      </c>
      <c r="B61" s="55" t="s">
        <v>360</v>
      </c>
      <c r="C61" s="46" t="s">
        <v>361</v>
      </c>
      <c r="D61" s="46" t="s">
        <v>11</v>
      </c>
      <c r="E61" s="229"/>
      <c r="F61" s="202"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c r="DA61" s="203" t="s">
        <v>362</v>
      </c>
    </row>
    <row r="62" spans="1:105" x14ac:dyDescent="0.2">
      <c r="A62" s="44" t="s">
        <v>405</v>
      </c>
      <c r="B62" s="55" t="s">
        <v>364</v>
      </c>
      <c r="C62" s="46" t="s">
        <v>361</v>
      </c>
      <c r="D62" s="46" t="s">
        <v>11</v>
      </c>
      <c r="E62" s="229"/>
      <c r="F62" s="202"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c r="DA62" s="203" t="s">
        <v>362</v>
      </c>
    </row>
    <row r="63" spans="1:105" x14ac:dyDescent="0.2">
      <c r="A63" s="44" t="s">
        <v>406</v>
      </c>
      <c r="B63" s="55" t="s">
        <v>366</v>
      </c>
      <c r="C63" s="46" t="s">
        <v>361</v>
      </c>
      <c r="D63" s="46" t="s">
        <v>11</v>
      </c>
      <c r="E63" s="229"/>
      <c r="F63" s="202"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c r="DA63" s="203" t="s">
        <v>362</v>
      </c>
    </row>
    <row r="64" spans="1:105" x14ac:dyDescent="0.2">
      <c r="A64" s="44" t="s">
        <v>407</v>
      </c>
      <c r="B64" s="55" t="s">
        <v>368</v>
      </c>
      <c r="C64" s="46" t="s">
        <v>361</v>
      </c>
      <c r="D64" s="46" t="s">
        <v>11</v>
      </c>
      <c r="E64" s="229"/>
      <c r="F64" s="202"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c r="DA64" s="203" t="s">
        <v>362</v>
      </c>
    </row>
    <row r="65" spans="1:105" ht="28.5" x14ac:dyDescent="0.2">
      <c r="A65" s="44" t="s">
        <v>408</v>
      </c>
      <c r="B65" s="55" t="s">
        <v>370</v>
      </c>
      <c r="C65" s="46" t="s">
        <v>409</v>
      </c>
      <c r="D65" s="46" t="s">
        <v>11</v>
      </c>
      <c r="E65" s="229"/>
      <c r="F65" s="202"/>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c r="DA65" s="203"/>
    </row>
    <row r="66" spans="1:105" ht="28.5" x14ac:dyDescent="0.2">
      <c r="A66" s="44" t="s">
        <v>410</v>
      </c>
      <c r="B66" s="55" t="s">
        <v>373</v>
      </c>
      <c r="C66" s="46" t="s">
        <v>374</v>
      </c>
      <c r="D66" s="46" t="s">
        <v>17</v>
      </c>
      <c r="E66" s="229"/>
      <c r="F66" s="204"/>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c r="DA66" s="205"/>
    </row>
    <row r="67" spans="1:105" ht="23.45" customHeight="1" x14ac:dyDescent="0.3">
      <c r="A67" s="211"/>
      <c r="B67" s="278" t="s">
        <v>111</v>
      </c>
      <c r="F67" s="212"/>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row>
    <row r="68" spans="1:105" s="35" customFormat="1" ht="40.15" customHeight="1" x14ac:dyDescent="0.2">
      <c r="A68" s="201"/>
      <c r="B68" s="275" t="s">
        <v>411</v>
      </c>
      <c r="C68" s="46" t="s">
        <v>412</v>
      </c>
      <c r="D68" s="46" t="s">
        <v>118</v>
      </c>
      <c r="E68" s="229"/>
      <c r="F68" s="276"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c r="DA68" s="277" t="s">
        <v>119</v>
      </c>
    </row>
    <row r="69" spans="1:105" x14ac:dyDescent="0.2">
      <c r="A69" s="44" t="s">
        <v>413</v>
      </c>
      <c r="B69" s="55" t="s">
        <v>360</v>
      </c>
      <c r="C69" s="46" t="s">
        <v>361</v>
      </c>
      <c r="D69" s="46" t="s">
        <v>11</v>
      </c>
      <c r="E69" s="229"/>
      <c r="F69" s="202"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c r="DA69" s="203" t="s">
        <v>362</v>
      </c>
    </row>
    <row r="70" spans="1:105" x14ac:dyDescent="0.2">
      <c r="A70" s="44" t="s">
        <v>414</v>
      </c>
      <c r="B70" s="55" t="s">
        <v>364</v>
      </c>
      <c r="C70" s="46" t="s">
        <v>361</v>
      </c>
      <c r="D70" s="46" t="s">
        <v>11</v>
      </c>
      <c r="E70" s="229"/>
      <c r="F70" s="202"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c r="DA70" s="203" t="s">
        <v>362</v>
      </c>
    </row>
    <row r="71" spans="1:105" x14ac:dyDescent="0.2">
      <c r="A71" s="44" t="s">
        <v>415</v>
      </c>
      <c r="B71" s="55" t="s">
        <v>366</v>
      </c>
      <c r="C71" s="46" t="s">
        <v>361</v>
      </c>
      <c r="D71" s="46" t="s">
        <v>11</v>
      </c>
      <c r="E71" s="229"/>
      <c r="F71" s="202"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c r="DA71" s="203" t="s">
        <v>362</v>
      </c>
    </row>
    <row r="72" spans="1:105" x14ac:dyDescent="0.2">
      <c r="A72" s="44" t="s">
        <v>416</v>
      </c>
      <c r="B72" s="55" t="s">
        <v>368</v>
      </c>
      <c r="C72" s="46" t="s">
        <v>361</v>
      </c>
      <c r="D72" s="46" t="s">
        <v>11</v>
      </c>
      <c r="E72" s="229"/>
      <c r="F72" s="202"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c r="DA72" s="203" t="s">
        <v>362</v>
      </c>
    </row>
    <row r="73" spans="1:105" ht="28.5" x14ac:dyDescent="0.2">
      <c r="A73" s="44" t="s">
        <v>417</v>
      </c>
      <c r="B73" s="55" t="s">
        <v>370</v>
      </c>
      <c r="C73" s="46" t="s">
        <v>371</v>
      </c>
      <c r="D73" s="46" t="s">
        <v>11</v>
      </c>
      <c r="E73" s="229"/>
      <c r="F73" s="202"/>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c r="DA73" s="203"/>
    </row>
    <row r="74" spans="1:105" ht="28.5" x14ac:dyDescent="0.2">
      <c r="A74" s="44" t="s">
        <v>418</v>
      </c>
      <c r="B74" s="55" t="s">
        <v>373</v>
      </c>
      <c r="C74" s="46" t="s">
        <v>419</v>
      </c>
      <c r="D74" s="46" t="s">
        <v>17</v>
      </c>
      <c r="E74" s="229"/>
      <c r="F74" s="204"/>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c r="DA74" s="205"/>
    </row>
    <row r="76" spans="1:105" s="224" customFormat="1" ht="18.75" hidden="1" x14ac:dyDescent="0.3">
      <c r="A76" s="223"/>
      <c r="C76" s="225"/>
      <c r="D76" s="225"/>
      <c r="E76" s="225"/>
    </row>
    <row r="77" spans="1:105" ht="14.25" hidden="1" customHeight="1" x14ac:dyDescent="0.2"/>
    <row r="78" spans="1:105" ht="14.25" hidden="1" customHeight="1" x14ac:dyDescent="0.2"/>
    <row r="79" spans="1:105" ht="14.25" hidden="1" customHeight="1" x14ac:dyDescent="0.2"/>
    <row r="80" spans="1:105"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B10:E10">
    <cfRule type="expression" dxfId="130" priority="15">
      <formula>$D$6="Yes, the plan complies based on all analyses"</formula>
    </cfRule>
  </conditionalFormatting>
  <conditionalFormatting sqref="B26:DA27">
    <cfRule type="expression" dxfId="129" priority="13">
      <formula>$D$6="Yes, the plan complies based on all analyses"</formula>
    </cfRule>
  </conditionalFormatting>
  <conditionalFormatting sqref="F10:DA17 A10:A27 D11:E11 B12:E24 F18:H23 L18:L23 Q18:Q23 V18:V23 X18:DA23 F24:DA25 A28:DA74">
    <cfRule type="expression" dxfId="128" priority="14">
      <formula>$D$6="Yes, the plan complies based on all analyses"</formula>
    </cfRule>
  </conditionalFormatting>
  <conditionalFormatting sqref="I19:K23">
    <cfRule type="expression" dxfId="127" priority="10">
      <formula>$D$6="Yes, the plan complies based on all analyses"</formula>
    </cfRule>
  </conditionalFormatting>
  <conditionalFormatting sqref="M19:P23">
    <cfRule type="expression" dxfId="126" priority="6">
      <formula>$D$6="Yes, the plan complies based on all analyses"</formula>
    </cfRule>
  </conditionalFormatting>
  <conditionalFormatting sqref="R19:U23">
    <cfRule type="expression" dxfId="125" priority="2">
      <formula>$D$6="Yes, the plan complies based on all analyses"</formula>
    </cfRule>
  </conditionalFormatting>
  <conditionalFormatting sqref="W19:W23">
    <cfRule type="expression" dxfId="124" priority="1">
      <formula>$D$6="Yes, the plan complies based on all analyses"</formula>
    </cfRule>
  </conditionalFormatting>
  <dataValidations count="2">
    <dataValidation allowBlank="1" sqref="F31:DA36" xr:uid="{59060BE4-9CFF-4133-989D-5961617E432F}"/>
    <dataValidation allowBlank="1" prompt="To enter free text, select cell and type - do not click into cell" sqref="F38:DA43 F45:DA50 F69:DA74 F61:DA66 F54:DA59" xr:uid="{252A44E3-6D02-4AE1-992D-6A5966F7321F}"/>
  </dataValidations>
  <hyperlinks>
    <hyperlink ref="B15" location="SectionE_AnalysisMethods" display="Return to the Analysis Methods section in the &quot;State and program information&quot; tab to change whether a method is used." xr:uid="{6008391F-73A8-4722-99F7-23DA5AAB42BC}"/>
    <hyperlink ref="A9" location="'III_Plan comp 438.206 All plans'!A1" display="Click to go to section B: Assurance of plan compliance for 42 C.F.R. § 438.206" xr:uid="{3DCB14FC-117F-4B6E-8C33-083215FD7F41}"/>
    <hyperlink ref="A27" location="SectionE_AnalysisMethods" display="Click to return to the Analysis Methods section in the &quot;State and Program Information&quot; tab to change whether a method is used." xr:uid="{7211AB40-8EA5-4014-9FB0-1584E558C6D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DB6A5-99E3-48ED-831B-4C6F4FD83303}">
  <sheetPr>
    <tabColor theme="2"/>
  </sheetPr>
  <dimension ref="A1:CZ109"/>
  <sheetViews>
    <sheetView zoomScale="70" zoomScaleNormal="70" workbookViewId="0">
      <selection activeCell="H13" sqref="H13"/>
    </sheetView>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6384" width="7.21875" style="109" hidden="1"/>
  </cols>
  <sheetData>
    <row r="1" spans="1:104" ht="15" x14ac:dyDescent="0.2">
      <c r="A1" s="28"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30" x14ac:dyDescent="0.25">
      <c r="A5" s="66" t="s">
        <v>4</v>
      </c>
      <c r="B5" s="67" t="s">
        <v>5</v>
      </c>
      <c r="C5" s="67" t="s">
        <v>6</v>
      </c>
      <c r="D5" s="218" t="s">
        <v>498</v>
      </c>
      <c r="E5" s="164" t="s">
        <v>533</v>
      </c>
    </row>
    <row r="6" spans="1:104" ht="57" x14ac:dyDescent="0.2">
      <c r="A6" s="44" t="s">
        <v>316</v>
      </c>
      <c r="B6" s="165" t="s">
        <v>317</v>
      </c>
      <c r="C6" s="46" t="s">
        <v>318</v>
      </c>
      <c r="D6" s="8" t="s">
        <v>420</v>
      </c>
      <c r="E6" s="35" t="s">
        <v>540</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#1:"&amp;CHAR(10)&amp;CHAR(10)&amp;IF('[1]II_Program-level standards'!E7="","",'[1]II_Program-level standards'!E7&amp;"; "&amp;CHAR(10)&amp;'[1]II_Program-level standards'!E9&amp;"; "&amp;CHAR(10)&amp;'[1]II_Program-level standards'!E14&amp;"; "&amp;CHAR(10)&amp;'[1]II_Program-level standards'!E15)</f>
        <v>Standard #1:
Specialist; 
Provider to enrollee ratios; 
Adult and Pediatric; 
Statewide</v>
      </c>
      <c r="F12" s="169" t="str">
        <f>"Standard #2:"&amp;CHAR(10)&amp;CHAR(10)&amp;IF('[1]II_Program-level standards'!F7="","",'[1]II_Program-level standards'!F7&amp;"; "&amp;CHAR(10)&amp;'[1]II_Program-level standards'!F9&amp;"; "&amp;CHAR(10)&amp;'[1]II_Program-level standards'!F14&amp;"; "&amp;CHAR(10)&amp;'[1]II_Program-level standards'!F15)</f>
        <v>Standard #2:
Primary care; 
Provider to enrollee ratios; 
Adult and Pediatric; 
Statewide</v>
      </c>
      <c r="G12" s="169" t="str">
        <f>"Standard #3:"&amp;CHAR(10)&amp;CHAR(10)&amp;IF('[1]II_Program-level standards'!G7="","",'[1]II_Program-level standards'!G7&amp;"; "&amp;CHAR(10)&amp;'[1]II_Program-level standards'!G9&amp;"; "&amp;CHAR(10)&amp;'[1]II_Program-level standards'!G14&amp;"; "&amp;CHAR(10)&amp;'[1]II_Program-level standards'!G15)</f>
        <v>Standard #3:
Mental health; 
Provider to enrollee ratios; 
Adult and Pediatric; 
Statewide</v>
      </c>
      <c r="H12" s="169" t="str">
        <f>"Standard #4:"&amp;CHAR(10)&amp;CHAR(10)&amp;IF('[1]II_Program-level standards'!H7="","",'[1]II_Program-level standards'!H7&amp;"; "&amp;CHAR(10)&amp;'[1]II_Program-level standards'!H9&amp;"; "&amp;CHAR(10)&amp;'[1]II_Program-level standards'!H14&amp;"; "&amp;CHAR(10)&amp;'[1]II_Program-level standards'!H15)</f>
        <v>Standard #4:
Primary care; 
Maximum time or distance (e.g. 1 provider within 30 min or 30 miles); 
Adult and Pediatric; 
Statewide</v>
      </c>
      <c r="I12" s="169" t="str">
        <f>"Standard #5:"&amp;CHAR(10)&amp;CHAR(10)&amp;IF('[1]II_Program-level standards'!I7="","",'[1]II_Program-level standards'!I7&amp;"; "&amp;CHAR(10)&amp;'[1]II_Program-level standards'!I9&amp;"; "&amp;CHAR(10)&amp;'[1]II_Program-level standards'!I14&amp;"; "&amp;CHAR(10)&amp;'[1]II_Program-level standards'!I15)</f>
        <v>Standard #5:
Specialist; 
Maximum time or distance (e.g. 1 provider within 30 min or 30 miles); 
Adult and Pediatric; 
Rural</v>
      </c>
      <c r="J12" s="169" t="str">
        <f>"Standard #6:"&amp;CHAR(10)&amp;CHAR(10)&amp;IF('[1]II_Program-level standards'!J7="","",'[1]II_Program-level standards'!J7&amp;"; "&amp;CHAR(10)&amp;'[1]II_Program-level standards'!J9&amp;"; "&amp;CHAR(10)&amp;'[1]II_Program-level standards'!J14&amp;"; "&amp;CHAR(10)&amp;'[1]II_Program-level standards'!J15)</f>
        <v>Standard #6:
Specialist; 
Maximum time or distance (e.g. 1 provider within 30 min or 30 miles); 
Adult and Pediatric; 
Small counties</v>
      </c>
      <c r="K12" s="169" t="str">
        <f>"Standard #7:"&amp;CHAR(10)&amp;CHAR(10)&amp;IF('[1]II_Program-level standards'!K7="","",'[1]II_Program-level standards'!K7&amp;"; "&amp;CHAR(10)&amp;'[1]II_Program-level standards'!K9&amp;"; "&amp;CHAR(10)&amp;'[1]II_Program-level standards'!K14&amp;"; "&amp;CHAR(10)&amp;'[1]II_Program-level standards'!K15)</f>
        <v>Standard #7:
Specialist; 
Maximum time or distance (e.g. 1 provider within 30 min or 30 miles); 
Adult and Pediatric; 
Medium counties</v>
      </c>
      <c r="L12" s="169" t="str">
        <f>"Standard #8:"&amp;CHAR(10)&amp;CHAR(10)&amp;IF('[1]II_Program-level standards'!L7="","",'[1]II_Program-level standards'!L7&amp;"; "&amp;CHAR(10)&amp;'[1]II_Program-level standards'!L9&amp;"; "&amp;CHAR(10)&amp;'[1]II_Program-level standards'!L14&amp;"; "&amp;CHAR(10)&amp;'[1]II_Program-level standards'!L15)</f>
        <v>Standard #8:
Specialist; 
Maximum time or distance (e.g. 1 provider within 30 min or 30 miles); 
Adult and Pediatric; 
Dense counties</v>
      </c>
      <c r="M12" s="169" t="str">
        <f>"Standard #9:"&amp;CHAR(10)&amp;CHAR(10)&amp;IF('[1]II_Program-level standards'!M7="","",'[1]II_Program-level standards'!M7&amp;"; "&amp;CHAR(10)&amp;'[1]II_Program-level standards'!M9&amp;"; "&amp;CHAR(10)&amp;'[1]II_Program-level standards'!M14&amp;"; "&amp;CHAR(10)&amp;'[1]II_Program-level standards'!M15)</f>
        <v>Standard #9:
OB/GYN; 
Maximum time or distance (e.g. 1 provider within 30 min or 30 miles); 
Adult and Pediatric; 
Statewide</v>
      </c>
      <c r="N12" s="169" t="str">
        <f>"Standard #10:"&amp;CHAR(10)&amp;CHAR(10)&amp;IF('[1]II_Program-level standards'!N7="","",'[1]II_Program-level standards'!N7&amp;"; "&amp;CHAR(10)&amp;'[1]II_Program-level standards'!N9&amp;"; "&amp;CHAR(10)&amp;'[1]II_Program-level standards'!N14&amp;"; "&amp;CHAR(10)&amp;'[1]II_Program-level standards'!N15)</f>
        <v>Standard #10:
OB/GYN; 
Maximum time or distance (e.g. 1 provider within 30 min or 30 miles); 
Adult and Pediatric; 
Rural</v>
      </c>
      <c r="O12" s="169" t="str">
        <f>"Standard #11:"&amp;CHAR(10)&amp;CHAR(10)&amp;IF('[1]II_Program-level standards'!O7="","",'[1]II_Program-level standards'!O7&amp;"; "&amp;CHAR(10)&amp;'[1]II_Program-level standards'!O9&amp;"; "&amp;CHAR(10)&amp;'[1]II_Program-level standards'!O14&amp;"; "&amp;CHAR(10)&amp;'[1]II_Program-level standards'!O15)</f>
        <v>Standard #11:
OB/GYN; 
Maximum time or distance (e.g. 1 provider within 30 min or 30 miles); 
Adult and Pediatric; 
Small counties</v>
      </c>
      <c r="P12" s="169" t="str">
        <f>"Standard #12:"&amp;CHAR(10)&amp;CHAR(10)&amp;IF('[1]II_Program-level standards'!P7="","",'[1]II_Program-level standards'!P7&amp;"; "&amp;CHAR(10)&amp;'[1]II_Program-level standards'!P9&amp;"; "&amp;CHAR(10)&amp;'[1]II_Program-level standards'!P14&amp;"; "&amp;CHAR(10)&amp;'[1]II_Program-level standards'!P15)</f>
        <v>Standard #12:
OB/GYN; 
Maximum time or distance (e.g. 1 provider within 30 min or 30 miles); 
Adult and Pediatric; 
Medium counties</v>
      </c>
      <c r="Q12" s="169" t="str">
        <f>"Standard #13:"&amp;CHAR(10)&amp;CHAR(10)&amp;IF('[1]II_Program-level standards'!Q7="","",'[1]II_Program-level standards'!Q7&amp;"; "&amp;CHAR(10)&amp;'[1]II_Program-level standards'!Q9&amp;"; "&amp;CHAR(10)&amp;'[1]II_Program-level standards'!Q14&amp;"; "&amp;CHAR(10)&amp;'[1]II_Program-level standards'!Q15)</f>
        <v>Standard #13:
OB/GYN; 
Maximum time or distance (e.g. 1 provider within 30 min or 30 miles); 
Adult and Pediatric; 
Dense counties</v>
      </c>
      <c r="R12" s="169" t="str">
        <f>"Standard #14:"&amp;CHAR(10)&amp;CHAR(10)&amp;IF('[1]II_Program-level standards'!R7="","",'[1]II_Program-level standards'!R7&amp;"; "&amp;CHAR(10)&amp;'[1]II_Program-level standards'!R9&amp;"; "&amp;CHAR(10)&amp;'[1]II_Program-level standards'!R14&amp;"; "&amp;CHAR(10)&amp;'[1]II_Program-level standards'!R15)</f>
        <v>Standard #14:
Hospital; 
Maximum time or distance (e.g. 1 provider within 30 min or 30 miles); 
Adult and Pediatric; 
Statewide</v>
      </c>
      <c r="S12" s="169" t="str">
        <f>"Standard #15:"&amp;CHAR(10)&amp;CHAR(10)&amp;IF('[1]II_Program-level standards'!S7="","",'[1]II_Program-level standards'!S7&amp;"; "&amp;CHAR(10)&amp;'[1]II_Program-level standards'!S9&amp;"; "&amp;CHAR(10)&amp;'[1]II_Program-level standards'!S14&amp;"; "&amp;CHAR(10)&amp;'[1]II_Program-level standards'!S15)</f>
        <v>Standard #15:
Mental health; 
Maximum time or distance (e.g. 1 provider within 30 min or 30 miles); 
Adult and Pediatric; 
Rural</v>
      </c>
      <c r="T12" s="169" t="str">
        <f>"Standard #16:"&amp;CHAR(10)&amp;CHAR(10)&amp;IF('[1]II_Program-level standards'!T7="","",'[1]II_Program-level standards'!T7&amp;"; "&amp;CHAR(10)&amp;'[1]II_Program-level standards'!T9&amp;"; "&amp;CHAR(10)&amp;'[1]II_Program-level standards'!T14&amp;"; "&amp;CHAR(10)&amp;'[1]II_Program-level standards'!T15)</f>
        <v>Standard #16:
Mental health; 
Maximum time or distance (e.g. 1 provider within 30 min or 30 miles); 
Adult and Pediatric; 
Small counties</v>
      </c>
      <c r="U12" s="169" t="str">
        <f>"Standard #17:"&amp;CHAR(10)&amp;CHAR(10)&amp;IF('[1]II_Program-level standards'!U7="","",'[1]II_Program-level standards'!U7&amp;"; "&amp;CHAR(10)&amp;'[1]II_Program-level standards'!U9&amp;"; "&amp;CHAR(10)&amp;'[1]II_Program-level standards'!U14&amp;"; "&amp;CHAR(10)&amp;'[1]II_Program-level standards'!U15)</f>
        <v>Standard #17:
Mental health; 
Maximum time or distance (e.g. 1 provider within 30 min or 30 miles); 
Adult and Pediatric; 
Medium counties</v>
      </c>
      <c r="V12" s="169" t="str">
        <f>"Standard #18:"&amp;CHAR(10)&amp;CHAR(10)&amp;IF('[1]II_Program-level standards'!V7="","",'[1]II_Program-level standards'!V7&amp;"; "&amp;CHAR(10)&amp;'[1]II_Program-level standards'!V9&amp;"; "&amp;CHAR(10)&amp;'[1]II_Program-level standards'!V14&amp;"; "&amp;CHAR(10)&amp;'[1]II_Program-level standards'!V15)</f>
        <v>Standard #18:
Mental health; 
Maximum time or distance (e.g. 1 provider within 30 min or 30 miles); 
Adult and Pediatric; 
Dense counties</v>
      </c>
      <c r="W12" s="169" t="str">
        <f>"Standard #19:"&amp;CHAR(10)&amp;CHAR(10)&amp;IF('[1]II_Program-level standards'!W7="","",'[1]II_Program-level standards'!W7&amp;"; "&amp;CHAR(10)&amp;'[1]II_Program-level standards'!W9&amp;"; "&amp;CHAR(10)&amp;'[1]II_Program-level standards'!W14&amp;"; "&amp;CHAR(10)&amp;'[1]II_Program-level standards'!W15)</f>
        <v>Standard #19:
Specialist; 
Minimum Mandatory Provider Type; 
Adult and pediatric; 
Statewide</v>
      </c>
      <c r="X12" s="169" t="str">
        <f>"Standard #20:"&amp;CHAR(10)&amp;CHAR(10)&amp;IF('[1]II_Program-level standards'!X7="","",'[1]II_Program-level standards'!X7&amp;"; "&amp;CHAR(10)&amp;'[1]II_Program-level standards'!X9&amp;"; "&amp;CHAR(10)&amp;'[1]II_Program-level standards'!X14&amp;"; "&amp;CHAR(10)&amp;'[1]II_Program-level standards'!X15)</f>
        <v>Standard #20:
Specialist; 
Minimum Mandatory Provider Type; 
Adult and pediatric; 
Statewide</v>
      </c>
      <c r="Y12" s="169" t="str">
        <f>"Standard #21:"&amp;CHAR(10)&amp;CHAR(10)&amp;IF('[1]II_Program-level standards'!Y7="","",'[1]II_Program-level standards'!Y7&amp;"; "&amp;CHAR(10)&amp;'[1]II_Program-level standards'!Y9&amp;"; "&amp;CHAR(10)&amp;'[1]II_Program-level standards'!Y14&amp;"; "&amp;CHAR(10)&amp;'[1]II_Program-level standards'!Y15)</f>
        <v>Standard #21:
Primary care; 
Appointment wait time; 
Adult and Pediatric; 
Statewide</v>
      </c>
      <c r="Z12" s="169" t="str">
        <f>"Standard #22:"&amp;CHAR(10)&amp;CHAR(10)&amp;IF('[1]II_Program-level standards'!Z7="","",'[1]II_Program-level standards'!Z7&amp;"; "&amp;CHAR(10)&amp;'[1]II_Program-level standards'!Z9&amp;"; "&amp;CHAR(10)&amp;'[1]II_Program-level standards'!Z14&amp;"; "&amp;CHAR(10)&amp;'[1]II_Program-level standards'!Z15)</f>
        <v>Standard #22:
Specialist; 
Appointment wait time; 
All applicable populations; 
Statewide</v>
      </c>
      <c r="AA12" s="169" t="str">
        <f>"Standard #23:"&amp;CHAR(10)&amp;CHAR(10)&amp;IF('[1]II_Program-level standards'!AA7="","",'[1]II_Program-level standards'!AA7&amp;"; "&amp;CHAR(10)&amp;'[1]II_Program-level standards'!AA9&amp;"; "&amp;CHAR(10)&amp;'[1]II_Program-level standards'!AA14&amp;"; "&amp;CHAR(10)&amp;'[1]II_Program-level standards'!AA15)</f>
        <v>Standard #23:
OB/GYN; 
Appointment wait time; 
All applicable populations; 
Statewide</v>
      </c>
      <c r="AB12" s="169" t="str">
        <f>"Standard #24:"&amp;CHAR(10)&amp;CHAR(10)&amp;IF('[1]II_Program-level standards'!AB7="","",'[1]II_Program-level standards'!AB7&amp;"; "&amp;CHAR(10)&amp;'[1]II_Program-level standards'!AB9&amp;"; "&amp;CHAR(10)&amp;'[1]II_Program-level standards'!AB14&amp;"; "&amp;CHAR(10)&amp;'[1]II_Program-level standards'!AB15)</f>
        <v>Standard #24:
OB/GYN; 
Appointment wait time; 
All applicable populations; 
Statewide</v>
      </c>
      <c r="AC12" s="169" t="str">
        <f>"Standard #25:"&amp;CHAR(10)&amp;CHAR(10)&amp;IF('[1]II_Program-level standards'!AC7="","",'[1]II_Program-level standards'!AC7&amp;"; "&amp;CHAR(10)&amp;'[1]II_Program-level standards'!AC9&amp;"; "&amp;CHAR(10)&amp;'[1]II_Program-level standards'!AC14&amp;"; "&amp;CHAR(10)&amp;'[1]II_Program-level standards'!AC15)</f>
        <v>Standard #25:
Mental health; 
Appointment wait time; 
Adult and pediatric; 
Statewide</v>
      </c>
      <c r="AD12" s="169" t="str">
        <f>"Standard #26:"&amp;CHAR(10)&amp;CHAR(10)&amp;IF('[1]II_Program-level standards'!AD7="","",'[1]II_Program-level standards'!AD7&amp;"; "&amp;CHAR(10)&amp;'[1]II_Program-level standards'!AD9&amp;"; "&amp;CHAR(10)&amp;'[1]II_Program-level standards'!AD14&amp;"; "&amp;CHAR(10)&amp;'[1]II_Program-level standards'!AD15)</f>
        <v xml:space="preserve">Standard #26:
</v>
      </c>
      <c r="AE12" s="169" t="str">
        <f>"Standard #27:"&amp;CHAR(10)&amp;CHAR(10)&amp;IF('[1]II_Program-level standards'!AE7="","",'[1]II_Program-level standards'!AE7&amp;"; "&amp;CHAR(10)&amp;'[1]II_Program-level standards'!AE9&amp;"; "&amp;CHAR(10)&amp;'[1]II_Program-level standards'!AE14&amp;"; "&amp;CHAR(10)&amp;'[1]II_Program-level standards'!AE15)</f>
        <v>Standard #27:
LTSS; 
Appointment wait time; 
Adult and pediatric; 
Rural</v>
      </c>
      <c r="AF12" s="169" t="str">
        <f>"Standard #28:"&amp;CHAR(10)&amp;CHAR(10)&amp;IF('[1]II_Program-level standards'!AF7="","",'[1]II_Program-level standards'!AF7&amp;"; "&amp;CHAR(10)&amp;'[1]II_Program-level standards'!AF9&amp;"; "&amp;CHAR(10)&amp;'[1]II_Program-level standards'!AF14&amp;"; "&amp;CHAR(10)&amp;'[1]II_Program-level standards'!AF15)</f>
        <v>Standard #28:
LTSS; 
Appointment wait time; 
Adult and pediatric; 
Small counties</v>
      </c>
      <c r="AG12" s="169" t="str">
        <f>"Standard #29:"&amp;CHAR(10)&amp;CHAR(10)&amp;IF('[1]II_Program-level standards'!AG7="","",'[1]II_Program-level standards'!AG7&amp;"; "&amp;CHAR(10)&amp;'[1]II_Program-level standards'!AG9&amp;"; "&amp;CHAR(10)&amp;'[1]II_Program-level standards'!AG14&amp;"; "&amp;CHAR(10)&amp;'[1]II_Program-level standards'!AG15)</f>
        <v>Standard #29:
LTSS; 
Appointment wait time; 
Adult and pediatric; 
Medium counties</v>
      </c>
      <c r="AH12" s="169" t="str">
        <f>"Standard #30:"&amp;CHAR(10)&amp;CHAR(10)&amp;IF('[1]II_Program-level standards'!AH7="","",'[1]II_Program-level standards'!AH7&amp;"; "&amp;CHAR(10)&amp;'[1]II_Program-level standards'!AH9&amp;"; "&amp;CHAR(10)&amp;'[1]II_Program-level standards'!AH14&amp;"; "&amp;CHAR(10)&amp;'[1]II_Program-level standards'!AH15)</f>
        <v>Standard #30:
LTSS; 
Appointment wait time; 
Adult and pediatric; 
Dense counties</v>
      </c>
      <c r="AI12" s="169" t="str">
        <f>"Standard #31:"&amp;CHAR(10)&amp;CHAR(10)&amp;IF('[1]II_Program-level standards'!AI7="","",'[1]II_Program-level standards'!AI7&amp;"; "&amp;CHAR(10)&amp;'[1]II_Program-level standards'!AI9&amp;"; "&amp;CHAR(10)&amp;'[1]II_Program-level standards'!AI14&amp;"; "&amp;CHAR(10)&amp;'[1]II_Program-level standards'!AI15)</f>
        <v>Standard #31:
LTSS; 
Appointment wait time; 
Adult and pediatric; 
Rural</v>
      </c>
      <c r="AJ12" s="169" t="str">
        <f>"Standard #32:"&amp;CHAR(10)&amp;CHAR(10)&amp;IF('[1]II_Program-level standards'!AJ7="","",'[1]II_Program-level standards'!AJ7&amp;"; "&amp;CHAR(10)&amp;'[1]II_Program-level standards'!AJ9&amp;"; "&amp;CHAR(10)&amp;'[1]II_Program-level standards'!AJ14&amp;"; "&amp;CHAR(10)&amp;'[1]II_Program-level standards'!AJ15)</f>
        <v>Standard #32:
LTSS; 
Appointment wait time; 
Adult and pediatric; 
Small counties</v>
      </c>
      <c r="AK12" s="169" t="str">
        <f>"Standard #33:"&amp;CHAR(10)&amp;CHAR(10)&amp;IF('[1]II_Program-level standards'!AK7="","",'[1]II_Program-level standards'!AK7&amp;"; "&amp;CHAR(10)&amp;'[1]II_Program-level standards'!AK9&amp;"; "&amp;CHAR(10)&amp;'[1]II_Program-level standards'!AK14&amp;"; "&amp;CHAR(10)&amp;'[1]II_Program-level standards'!AK15)</f>
        <v>Standard #33:
LTSS; 
Appointment wait time; 
Adult and pediatric; 
Medium counties</v>
      </c>
      <c r="AL12" s="169" t="str">
        <f>"Standard #34:"&amp;CHAR(10)&amp;CHAR(10)&amp;IF('[1]II_Program-level standards'!AL7="","",'[1]II_Program-level standards'!AL7&amp;"; "&amp;CHAR(10)&amp;'[1]II_Program-level standards'!AL9&amp;"; "&amp;CHAR(10)&amp;'[1]II_Program-level standards'!AL14&amp;"; "&amp;CHAR(10)&amp;'[1]II_Program-level standards'!AL15)</f>
        <v>Standard #34:
LTSS; 
Appointment wait time; 
Adult and pediatric; 
Dense counties</v>
      </c>
      <c r="AM12" s="169" t="str">
        <f>"Standard #35:"&amp;CHAR(10)&amp;CHAR(10)&amp;IF('[1]II_Program-level standards'!AM7="","",'[1]II_Program-level standards'!AM7&amp;"; "&amp;CHAR(10)&amp;'[1]II_Program-level standards'!AM9&amp;"; "&amp;CHAR(10)&amp;'[1]II_Program-level standards'!AM14&amp;"; "&amp;CHAR(10)&amp;'[1]II_Program-level standards'!AM15)</f>
        <v>Standard #35:
LTSS; 
Appointment wait time; 
Adult and pediatric; 
Statewide</v>
      </c>
      <c r="AN12" s="169" t="str">
        <f>"Standard #36:"&amp;CHAR(10)&amp;CHAR(10)&amp;IF('[1]II_Program-level standards'!AN7="","",'[1]II_Program-level standards'!AN7&amp;"; "&amp;CHAR(10)&amp;'[1]II_Program-level standards'!AN9&amp;"; "&amp;CHAR(10)&amp;'[1]II_Program-level standards'!AN14&amp;"; "&amp;CHAR(10)&amp;'[1]II_Program-level standards'!AN15)</f>
        <v>Standard #36:
Primary care; 
Appointment wait time; 
Adult and pediatric; 
Statewide</v>
      </c>
      <c r="AO12" s="169" t="str">
        <f>"Standard #37:"&amp;CHAR(10)&amp;CHAR(10)&amp;IF('[1]II_Program-level standards'!AO7="","",'[1]II_Program-level standards'!AO7&amp;"; "&amp;CHAR(10)&amp;'[1]II_Program-level standards'!AO9&amp;"; "&amp;CHAR(10)&amp;'[1]II_Program-level standards'!AO14&amp;"; "&amp;CHAR(10)&amp;'[1]II_Program-level standards'!AO15)</f>
        <v>Standard #37:
Specialist; 
Appointment wait time; 
Adult and pediatric; 
Statewide</v>
      </c>
      <c r="AP12" s="169" t="str">
        <f>"Standard #38:"&amp;CHAR(10)&amp;CHAR(10)&amp;IF('[1]II_Program-level standards'!AP7="","",'[1]II_Program-level standards'!AP7&amp;"; "&amp;CHAR(10)&amp;'[1]II_Program-level standards'!AP9&amp;"; "&amp;CHAR(10)&amp;'[1]II_Program-level standards'!AP14&amp;"; "&amp;CHAR(10)&amp;'[1]II_Program-level standards'!AP15)</f>
        <v>Standard #38:
Primary care; 
Appointment wait time; 
Adult and pediatric; 
Statewide</v>
      </c>
      <c r="AQ12" s="169" t="str">
        <f>"Standard #39:"&amp;CHAR(10)&amp;CHAR(10)&amp;IF('[1]II_Program-level standards'!AQ7="","",'[1]II_Program-level standards'!AQ7&amp;"; "&amp;CHAR(10)&amp;'[1]II_Program-level standards'!AQ9&amp;"; "&amp;CHAR(10)&amp;'[1]II_Program-level standards'!AQ14&amp;"; "&amp;CHAR(10)&amp;'[1]II_Program-level standards'!AQ15)</f>
        <v>Standard #39:
Specialist; 
Appointment wait time; 
Adult and pediatric; 
Statewide</v>
      </c>
      <c r="AR12" s="169" t="str">
        <f>"Standard #40:"&amp;CHAR(10)&amp;CHAR(10)&amp;IF('[1]II_Program-level standards'!AR7="","",'[1]II_Program-level standards'!AR7&amp;"; "&amp;CHAR(10)&amp;'[1]II_Program-level standards'!AR9&amp;"; "&amp;CHAR(10)&amp;'[1]II_Program-level standards'!AR14&amp;"; "&amp;CHAR(10)&amp;'[1]II_Program-level standards'!AR15)</f>
        <v>Standard #40:
Mental health; 
Appointment wait time; 
Adult and pediatric; 
Statewide</v>
      </c>
      <c r="AS12" s="169" t="str">
        <f>"Standard #41:"&amp;CHAR(10)&amp;CHAR(10)&amp;IF('[1]II_Program-level standards'!AS7="","",'[1]II_Program-level standards'!AS7&amp;"; "&amp;CHAR(10)&amp;'[1]II_Program-level standards'!AS9&amp;"; "&amp;CHAR(10)&amp;'[1]II_Program-level standards'!AS14&amp;"; "&amp;CHAR(10)&amp;'[1]II_Program-level standards'!AS15)</f>
        <v>Standard #41:
Mental health; 
Appointment wait time; 
Adult and pediatric; 
Statewide</v>
      </c>
      <c r="AT12" s="169" t="str">
        <f>"Standard #42:"&amp;CHAR(10)&amp;CHAR(10)&amp;IF('[1]II_Program-level standards'!AT7="","",'[1]II_Program-level standards'!AT7&amp;"; "&amp;CHAR(10)&amp;'[1]II_Program-level standards'!AT9&amp;"; "&amp;CHAR(10)&amp;'[1]II_Program-level standards'!AT14&amp;"; "&amp;CHAR(10)&amp;'[1]II_Program-level standards'!AT15)</f>
        <v xml:space="preserve">Standard #42:
</v>
      </c>
      <c r="AU12" s="169" t="str">
        <f>"Standard #43:"&amp;CHAR(10)&amp;CHAR(10)&amp;IF('[1]II_Program-level standards'!AU7="","",'[1]II_Program-level standards'!AU7&amp;"; "&amp;CHAR(10)&amp;'[1]II_Program-level standards'!AU9&amp;"; "&amp;CHAR(10)&amp;'[1]II_Program-level standards'!AU14&amp;"; "&amp;CHAR(10)&amp;'[1]II_Program-level standards'!AU15)</f>
        <v xml:space="preserve">Standard #43:
</v>
      </c>
      <c r="AV12" s="169" t="str">
        <f>"Standard #44:"&amp;CHAR(10)&amp;CHAR(10)&amp;IF('[1]II_Program-level standards'!AV7="","",'[1]II_Program-level standards'!AV7&amp;"; "&amp;CHAR(10)&amp;'[1]II_Program-level standards'!AV9&amp;"; "&amp;CHAR(10)&amp;'[1]II_Program-level standards'!AV14&amp;"; "&amp;CHAR(10)&amp;'[1]II_Program-level standards'!AV15)</f>
        <v xml:space="preserve">Standard #44:
</v>
      </c>
      <c r="AW12" s="169" t="str">
        <f>"Standard #45:"&amp;CHAR(10)&amp;CHAR(10)&amp;IF('[1]II_Program-level standards'!AW7="","",'[1]II_Program-level standards'!AW7&amp;"; "&amp;CHAR(10)&amp;'[1]II_Program-level standards'!AW9&amp;"; "&amp;CHAR(10)&amp;'[1]II_Program-level standards'!AW14&amp;"; "&amp;CHAR(10)&amp;'[1]II_Program-level standards'!AW15)</f>
        <v xml:space="preserve">Standard #45:
</v>
      </c>
      <c r="AX12" s="169" t="str">
        <f>"Standard #46:"&amp;CHAR(10)&amp;CHAR(10)&amp;IF('[1]II_Program-level standards'!AX7="","",'[1]II_Program-level standards'!AX7&amp;"; "&amp;CHAR(10)&amp;'[1]II_Program-level standards'!AX9&amp;"; "&amp;CHAR(10)&amp;'[1]II_Program-level standards'!AX14&amp;"; "&amp;CHAR(10)&amp;'[1]II_Program-level standards'!AX15)</f>
        <v xml:space="preserve">Standard #46:
</v>
      </c>
      <c r="AY12" s="169" t="str">
        <f>"Standard #47:"&amp;CHAR(10)&amp;CHAR(10)&amp;IF('[1]II_Program-level standards'!AY7="","",'[1]II_Program-level standards'!AY7&amp;"; "&amp;CHAR(10)&amp;'[1]II_Program-level standards'!AY9&amp;"; "&amp;CHAR(10)&amp;'[1]II_Program-level standards'!AY14&amp;"; "&amp;CHAR(10)&amp;'[1]II_Program-level standards'!AY15)</f>
        <v xml:space="preserve">Standard #47:
</v>
      </c>
      <c r="AZ12" s="169" t="str">
        <f>"Standard #48:"&amp;CHAR(10)&amp;CHAR(10)&amp;IF('[1]II_Program-level standards'!AZ7="","",'[1]II_Program-level standards'!AZ7&amp;"; "&amp;CHAR(10)&amp;'[1]II_Program-level standards'!AZ9&amp;"; "&amp;CHAR(10)&amp;'[1]II_Program-level standards'!AZ14&amp;"; "&amp;CHAR(10)&amp;'[1]II_Program-level standards'!AZ15)</f>
        <v xml:space="preserve">Standard #48:
</v>
      </c>
      <c r="BA12" s="169" t="str">
        <f>"Standard #49:"&amp;CHAR(10)&amp;CHAR(10)&amp;IF('[1]II_Program-level standards'!BA7="","",'[1]II_Program-level standards'!BA7&amp;"; "&amp;CHAR(10)&amp;'[1]II_Program-level standards'!BA9&amp;"; "&amp;CHAR(10)&amp;'[1]II_Program-level standards'!BA14&amp;"; "&amp;CHAR(10)&amp;'[1]II_Program-level standards'!BA15)</f>
        <v xml:space="preserve">Standard #49:
</v>
      </c>
      <c r="BB12" s="169" t="str">
        <f>"Standard #50:"&amp;CHAR(10)&amp;CHAR(10)&amp;IF('[1]II_Program-level standards'!BB7="","",'[1]II_Program-level standards'!BB7&amp;"; "&amp;CHAR(10)&amp;'[1]II_Program-level standards'!BB9&amp;"; "&amp;CHAR(10)&amp;'[1]II_Program-level standards'!BB14&amp;"; "&amp;CHAR(10)&amp;'[1]II_Program-level standards'!BB15)</f>
        <v xml:space="preserve">Standard #50:
</v>
      </c>
      <c r="BC12" s="169" t="str">
        <f>"Standard #51:"&amp;CHAR(10)&amp;CHAR(10)&amp;IF('[1]II_Program-level standards'!BC7="","",'[1]II_Program-level standards'!BC7&amp;"; "&amp;CHAR(10)&amp;'[1]II_Program-level standards'!BC9&amp;"; "&amp;CHAR(10)&amp;'[1]II_Program-level standards'!BC14&amp;"; "&amp;CHAR(10)&amp;'[1]II_Program-level standards'!BC15)</f>
        <v xml:space="preserve">Standard #51:
</v>
      </c>
      <c r="BD12" s="169" t="str">
        <f>"Standard #52:"&amp;CHAR(10)&amp;CHAR(10)&amp;IF('[1]II_Program-level standards'!BD7="","",'[1]II_Program-level standards'!BD7&amp;"; "&amp;CHAR(10)&amp;'[1]II_Program-level standards'!BD9&amp;"; "&amp;CHAR(10)&amp;'[1]II_Program-level standards'!BD14&amp;"; "&amp;CHAR(10)&amp;'[1]II_Program-level standards'!BD15)</f>
        <v xml:space="preserve">Standard #52:
</v>
      </c>
      <c r="BE12" s="169" t="str">
        <f>"Standard #53:"&amp;CHAR(10)&amp;CHAR(10)&amp;IF('[1]II_Program-level standards'!BE7="","",'[1]II_Program-level standards'!BE7&amp;"; "&amp;CHAR(10)&amp;'[1]II_Program-level standards'!BE9&amp;"; "&amp;CHAR(10)&amp;'[1]II_Program-level standards'!BE14&amp;"; "&amp;CHAR(10)&amp;'[1]II_Program-level standards'!BE15)</f>
        <v xml:space="preserve">Standard #53:
</v>
      </c>
      <c r="BF12" s="169" t="str">
        <f>"Standard #54:"&amp;CHAR(10)&amp;CHAR(10)&amp;IF('[1]II_Program-level standards'!BF7="","",'[1]II_Program-level standards'!BF7&amp;"; "&amp;CHAR(10)&amp;'[1]II_Program-level standards'!BF9&amp;"; "&amp;CHAR(10)&amp;'[1]II_Program-level standards'!BF14&amp;"; "&amp;CHAR(10)&amp;'[1]II_Program-level standards'!BF15)</f>
        <v xml:space="preserve">Standard #54:
</v>
      </c>
      <c r="BG12" s="169" t="str">
        <f>"Standard #55:"&amp;CHAR(10)&amp;CHAR(10)&amp;IF('[1]II_Program-level standards'!BG7="","",'[1]II_Program-level standards'!BG7&amp;"; "&amp;CHAR(10)&amp;'[1]II_Program-level standards'!BG9&amp;"; "&amp;CHAR(10)&amp;'[1]II_Program-level standards'!BG14&amp;"; "&amp;CHAR(10)&amp;'[1]II_Program-level standards'!BG15)</f>
        <v xml:space="preserve">Standard #55:
</v>
      </c>
      <c r="BH12" s="169" t="str">
        <f>"Standard #56:"&amp;CHAR(10)&amp;CHAR(10)&amp;IF('[1]II_Program-level standards'!BH7="","",'[1]II_Program-level standards'!BH7&amp;"; "&amp;CHAR(10)&amp;'[1]II_Program-level standards'!BH9&amp;"; "&amp;CHAR(10)&amp;'[1]II_Program-level standards'!BH14&amp;"; "&amp;CHAR(10)&amp;'[1]II_Program-level standards'!BH15)</f>
        <v xml:space="preserve">Standard #56:
</v>
      </c>
      <c r="BI12" s="169" t="str">
        <f>"Standard #57:"&amp;CHAR(10)&amp;CHAR(10)&amp;IF('[1]II_Program-level standards'!BI7="","",'[1]II_Program-level standards'!BI7&amp;"; "&amp;CHAR(10)&amp;'[1]II_Program-level standards'!BI9&amp;"; "&amp;CHAR(10)&amp;'[1]II_Program-level standards'!BI14&amp;"; "&amp;CHAR(10)&amp;'[1]II_Program-level standards'!BI15)</f>
        <v xml:space="preserve">Standard #57:
</v>
      </c>
      <c r="BJ12" s="169" t="str">
        <f>"Standard #58:"&amp;CHAR(10)&amp;CHAR(10)&amp;IF('[1]II_Program-level standards'!BJ7="","",'[1]II_Program-level standards'!BJ7&amp;"; "&amp;CHAR(10)&amp;'[1]II_Program-level standards'!BJ9&amp;"; "&amp;CHAR(10)&amp;'[1]II_Program-level standards'!BJ14&amp;"; "&amp;CHAR(10)&amp;'[1]II_Program-level standards'!BJ15)</f>
        <v xml:space="preserve">Standard #58:
</v>
      </c>
      <c r="BK12" s="169" t="str">
        <f>"Standard #59:"&amp;CHAR(10)&amp;CHAR(10)&amp;IF('[1]II_Program-level standards'!BK7="","",'[1]II_Program-level standards'!BK7&amp;"; "&amp;CHAR(10)&amp;'[1]II_Program-level standards'!BK9&amp;"; "&amp;CHAR(10)&amp;'[1]II_Program-level standards'!BK14&amp;"; "&amp;CHAR(10)&amp;'[1]II_Program-level standards'!BK15)</f>
        <v xml:space="preserve">Standard #59:
</v>
      </c>
      <c r="BL12" s="169" t="str">
        <f>"Standard #60:"&amp;CHAR(10)&amp;CHAR(10)&amp;IF('[1]II_Program-level standards'!BL7="","",'[1]II_Program-level standards'!BL7&amp;"; "&amp;CHAR(10)&amp;'[1]II_Program-level standards'!BL9&amp;"; "&amp;CHAR(10)&amp;'[1]II_Program-level standards'!BL14&amp;"; "&amp;CHAR(10)&amp;'[1]II_Program-level standards'!BL15)</f>
        <v xml:space="preserve">Standard #60:
</v>
      </c>
      <c r="BM12" s="169" t="str">
        <f>"Standard #61:"&amp;CHAR(10)&amp;CHAR(10)&amp;IF('[1]II_Program-level standards'!BM7="","",'[1]II_Program-level standards'!BM7&amp;"; "&amp;CHAR(10)&amp;'[1]II_Program-level standards'!BM9&amp;"; "&amp;CHAR(10)&amp;'[1]II_Program-level standards'!BM14&amp;"; "&amp;CHAR(10)&amp;'[1]II_Program-level standards'!BM15)</f>
        <v xml:space="preserve">Standard #61:
</v>
      </c>
      <c r="BN12" s="169" t="str">
        <f>"Standard #62:"&amp;CHAR(10)&amp;CHAR(10)&amp;IF('[1]II_Program-level standards'!BN7="","",'[1]II_Program-level standards'!BN7&amp;"; "&amp;CHAR(10)&amp;'[1]II_Program-level standards'!BN9&amp;"; "&amp;CHAR(10)&amp;'[1]II_Program-level standards'!BN14&amp;"; "&amp;CHAR(10)&amp;'[1]II_Program-level standards'!BN15)</f>
        <v xml:space="preserve">Standard #62:
</v>
      </c>
      <c r="BO12" s="169" t="str">
        <f>"Standard #63:"&amp;CHAR(10)&amp;CHAR(10)&amp;IF('[1]II_Program-level standards'!BO7="","",'[1]II_Program-level standards'!BO7&amp;"; "&amp;CHAR(10)&amp;'[1]II_Program-level standards'!BO9&amp;"; "&amp;CHAR(10)&amp;'[1]II_Program-level standards'!BO14&amp;"; "&amp;CHAR(10)&amp;'[1]II_Program-level standards'!BO15)</f>
        <v xml:space="preserve">Standard #63:
</v>
      </c>
      <c r="BP12" s="169" t="str">
        <f>"Standard #64:"&amp;CHAR(10)&amp;CHAR(10)&amp;IF('[1]II_Program-level standards'!BP7="","",'[1]II_Program-level standards'!BP7&amp;"; "&amp;CHAR(10)&amp;'[1]II_Program-level standards'!BP9&amp;"; "&amp;CHAR(10)&amp;'[1]II_Program-level standards'!BP14&amp;"; "&amp;CHAR(10)&amp;'[1]II_Program-level standards'!BP15)</f>
        <v xml:space="preserve">Standard #64:
</v>
      </c>
      <c r="BQ12" s="169" t="str">
        <f>"Standard #65:"&amp;CHAR(10)&amp;CHAR(10)&amp;IF('[1]II_Program-level standards'!BQ7="","",'[1]II_Program-level standards'!BQ7&amp;"; "&amp;CHAR(10)&amp;'[1]II_Program-level standards'!BQ9&amp;"; "&amp;CHAR(10)&amp;'[1]II_Program-level standards'!BQ14&amp;"; "&amp;CHAR(10)&amp;'[1]II_Program-level standards'!BQ15)</f>
        <v xml:space="preserve">Standard #65:
</v>
      </c>
      <c r="BR12" s="169" t="str">
        <f>"Standard #66:"&amp;CHAR(10)&amp;CHAR(10)&amp;IF('[1]II_Program-level standards'!BR7="","",'[1]II_Program-level standards'!BR7&amp;"; "&amp;CHAR(10)&amp;'[1]II_Program-level standards'!BR9&amp;"; "&amp;CHAR(10)&amp;'[1]II_Program-level standards'!BR14&amp;"; "&amp;CHAR(10)&amp;'[1]II_Program-level standards'!BR15)</f>
        <v xml:space="preserve">Standard #66:
</v>
      </c>
      <c r="BS12" s="169" t="str">
        <f>"Standard #67:"&amp;CHAR(10)&amp;CHAR(10)&amp;IF('[1]II_Program-level standards'!BS7="","",'[1]II_Program-level standards'!BS7&amp;"; "&amp;CHAR(10)&amp;'[1]II_Program-level standards'!BS9&amp;"; "&amp;CHAR(10)&amp;'[1]II_Program-level standards'!BS14&amp;"; "&amp;CHAR(10)&amp;'[1]II_Program-level standards'!BS15)</f>
        <v xml:space="preserve">Standard #67:
</v>
      </c>
      <c r="BT12" s="169" t="str">
        <f>"Standard #68:"&amp;CHAR(10)&amp;CHAR(10)&amp;IF('[1]II_Program-level standards'!BT7="","",'[1]II_Program-level standards'!BT7&amp;"; "&amp;CHAR(10)&amp;'[1]II_Program-level standards'!BT9&amp;"; "&amp;CHAR(10)&amp;'[1]II_Program-level standards'!BT14&amp;"; "&amp;CHAR(10)&amp;'[1]II_Program-level standards'!BT15)</f>
        <v xml:space="preserve">Standard #68:
</v>
      </c>
      <c r="BU12" s="169" t="str">
        <f>"Standard #69:"&amp;CHAR(10)&amp;CHAR(10)&amp;IF('[1]II_Program-level standards'!BU7="","",'[1]II_Program-level standards'!BU7&amp;"; "&amp;CHAR(10)&amp;'[1]II_Program-level standards'!BU9&amp;"; "&amp;CHAR(10)&amp;'[1]II_Program-level standards'!BU14&amp;"; "&amp;CHAR(10)&amp;'[1]II_Program-level standards'!BU15)</f>
        <v xml:space="preserve">Standard #69:
</v>
      </c>
      <c r="BV12" s="169" t="str">
        <f>"Standard #70:"&amp;CHAR(10)&amp;CHAR(10)&amp;IF('[1]II_Program-level standards'!BV7="","",'[1]II_Program-level standards'!BV7&amp;"; "&amp;CHAR(10)&amp;'[1]II_Program-level standards'!BV9&amp;"; "&amp;CHAR(10)&amp;'[1]II_Program-level standards'!BV14&amp;"; "&amp;CHAR(10)&amp;'[1]II_Program-level standards'!BV15)</f>
        <v xml:space="preserve">Standard #70:
</v>
      </c>
      <c r="BW12" s="169" t="str">
        <f>"Standard #71:"&amp;CHAR(10)&amp;CHAR(10)&amp;IF('[1]II_Program-level standards'!BW7="","",'[1]II_Program-level standards'!BW7&amp;"; "&amp;CHAR(10)&amp;'[1]II_Program-level standards'!BW9&amp;"; "&amp;CHAR(10)&amp;'[1]II_Program-level standards'!BW14&amp;"; "&amp;CHAR(10)&amp;'[1]II_Program-level standards'!BW15)</f>
        <v xml:space="preserve">Standard #71:
</v>
      </c>
      <c r="BX12" s="169" t="str">
        <f>"Standard #72:"&amp;CHAR(10)&amp;CHAR(10)&amp;IF('[1]II_Program-level standards'!BX7="","",'[1]II_Program-level standards'!BX7&amp;"; "&amp;CHAR(10)&amp;'[1]II_Program-level standards'!BX9&amp;"; "&amp;CHAR(10)&amp;'[1]II_Program-level standards'!BX14&amp;"; "&amp;CHAR(10)&amp;'[1]II_Program-level standards'!BX15)</f>
        <v xml:space="preserve">Standard #72:
</v>
      </c>
      <c r="BY12" s="169" t="str">
        <f>"Standard #73:"&amp;CHAR(10)&amp;CHAR(10)&amp;IF('[1]II_Program-level standards'!BY7="","",'[1]II_Program-level standards'!BY7&amp;"; "&amp;CHAR(10)&amp;'[1]II_Program-level standards'!BY9&amp;"; "&amp;CHAR(10)&amp;'[1]II_Program-level standards'!BY14&amp;"; "&amp;CHAR(10)&amp;'[1]II_Program-level standards'!BY15)</f>
        <v xml:space="preserve">Standard #73:
</v>
      </c>
      <c r="BZ12" s="169" t="str">
        <f>"Standard #74:"&amp;CHAR(10)&amp;CHAR(10)&amp;IF('[1]II_Program-level standards'!BZ7="","",'[1]II_Program-level standards'!BZ7&amp;"; "&amp;CHAR(10)&amp;'[1]II_Program-level standards'!BZ9&amp;"; "&amp;CHAR(10)&amp;'[1]II_Program-level standards'!BZ14&amp;"; "&amp;CHAR(10)&amp;'[1]II_Program-level standards'!BZ15)</f>
        <v xml:space="preserve">Standard #74:
</v>
      </c>
      <c r="CA12" s="169" t="str">
        <f>"Standard #75:"&amp;CHAR(10)&amp;CHAR(10)&amp;IF('[1]II_Program-level standards'!CA7="","",'[1]II_Program-level standards'!CA7&amp;"; "&amp;CHAR(10)&amp;'[1]II_Program-level standards'!CA9&amp;"; "&amp;CHAR(10)&amp;'[1]II_Program-level standards'!CA14&amp;"; "&amp;CHAR(10)&amp;'[1]II_Program-level standards'!CA15)</f>
        <v xml:space="preserve">Standard #75:
</v>
      </c>
      <c r="CB12" s="169" t="str">
        <f>"Standard #76:"&amp;CHAR(10)&amp;CHAR(10)&amp;IF('[1]II_Program-level standards'!CB7="","",'[1]II_Program-level standards'!CB7&amp;"; "&amp;CHAR(10)&amp;'[1]II_Program-level standards'!CB9&amp;"; "&amp;CHAR(10)&amp;'[1]II_Program-level standards'!CB14&amp;"; "&amp;CHAR(10)&amp;'[1]II_Program-level standards'!CB15)</f>
        <v xml:space="preserve">Standard #76:
</v>
      </c>
      <c r="CC12" s="169" t="str">
        <f>"Standard #77:"&amp;CHAR(10)&amp;CHAR(10)&amp;IF('[1]II_Program-level standards'!CC7="","",'[1]II_Program-level standards'!CC7&amp;"; "&amp;CHAR(10)&amp;'[1]II_Program-level standards'!CC9&amp;"; "&amp;CHAR(10)&amp;'[1]II_Program-level standards'!CC14&amp;"; "&amp;CHAR(10)&amp;'[1]II_Program-level standards'!CC15)</f>
        <v xml:space="preserve">Standard #77:
</v>
      </c>
      <c r="CD12" s="169" t="str">
        <f>"Standard #78:"&amp;CHAR(10)&amp;CHAR(10)&amp;IF('[1]II_Program-level standards'!CD7="","",'[1]II_Program-level standards'!CD7&amp;"; "&amp;CHAR(10)&amp;'[1]II_Program-level standards'!CD9&amp;"; "&amp;CHAR(10)&amp;'[1]II_Program-level standards'!CD14&amp;"; "&amp;CHAR(10)&amp;'[1]II_Program-level standards'!CD15)</f>
        <v xml:space="preserve">Standard #78:
</v>
      </c>
      <c r="CE12" s="169" t="str">
        <f>"Standard #79:"&amp;CHAR(10)&amp;CHAR(10)&amp;IF('[1]II_Program-level standards'!CE7="","",'[1]II_Program-level standards'!CE7&amp;"; "&amp;CHAR(10)&amp;'[1]II_Program-level standards'!CE9&amp;"; "&amp;CHAR(10)&amp;'[1]II_Program-level standards'!CE14&amp;"; "&amp;CHAR(10)&amp;'[1]II_Program-level standards'!CE15)</f>
        <v xml:space="preserve">Standard #79:
</v>
      </c>
      <c r="CF12" s="169" t="str">
        <f>"Standard #80:"&amp;CHAR(10)&amp;CHAR(10)&amp;IF('[1]II_Program-level standards'!CF7="","",'[1]II_Program-level standards'!CF7&amp;"; "&amp;CHAR(10)&amp;'[1]II_Program-level standards'!CF9&amp;"; "&amp;CHAR(10)&amp;'[1]II_Program-level standards'!CF14&amp;"; "&amp;CHAR(10)&amp;'[1]II_Program-level standards'!CF15)</f>
        <v xml:space="preserve">Standard #80:
</v>
      </c>
      <c r="CG12" s="169" t="str">
        <f>"Standard #81:"&amp;CHAR(10)&amp;CHAR(10)&amp;IF('[1]II_Program-level standards'!CG7="","",'[1]II_Program-level standards'!CG7&amp;"; "&amp;CHAR(10)&amp;'[1]II_Program-level standards'!CG9&amp;"; "&amp;CHAR(10)&amp;'[1]II_Program-level standards'!CG14&amp;"; "&amp;CHAR(10)&amp;'[1]II_Program-level standards'!CG15)</f>
        <v xml:space="preserve">Standard #81:
</v>
      </c>
      <c r="CH12" s="169" t="str">
        <f>"Standard #82:"&amp;CHAR(10)&amp;CHAR(10)&amp;IF('[1]II_Program-level standards'!CH7="","",'[1]II_Program-level standards'!CH7&amp;"; "&amp;CHAR(10)&amp;'[1]II_Program-level standards'!CH9&amp;"; "&amp;CHAR(10)&amp;'[1]II_Program-level standards'!CH14&amp;"; "&amp;CHAR(10)&amp;'[1]II_Program-level standards'!CH15)</f>
        <v xml:space="preserve">Standard #82:
</v>
      </c>
      <c r="CI12" s="169" t="str">
        <f>"Standard #83:"&amp;CHAR(10)&amp;CHAR(10)&amp;IF('[1]II_Program-level standards'!CI7="","",'[1]II_Program-level standards'!CI7&amp;"; "&amp;CHAR(10)&amp;'[1]II_Program-level standards'!CI9&amp;"; "&amp;CHAR(10)&amp;'[1]II_Program-level standards'!CI14&amp;"; "&amp;CHAR(10)&amp;'[1]II_Program-level standards'!CI15)</f>
        <v xml:space="preserve">Standard #83:
</v>
      </c>
      <c r="CJ12" s="169" t="str">
        <f>"Standard #84:"&amp;CHAR(10)&amp;CHAR(10)&amp;IF('[1]II_Program-level standards'!CJ7="","",'[1]II_Program-level standards'!CJ7&amp;"; "&amp;CHAR(10)&amp;'[1]II_Program-level standards'!CJ9&amp;"; "&amp;CHAR(10)&amp;'[1]II_Program-level standards'!CJ14&amp;"; "&amp;CHAR(10)&amp;'[1]II_Program-level standards'!CJ15)</f>
        <v xml:space="preserve">Standard #84:
</v>
      </c>
      <c r="CK12" s="169" t="str">
        <f>"Standard #85:"&amp;CHAR(10)&amp;CHAR(10)&amp;IF('[1]II_Program-level standards'!CK7="","",'[1]II_Program-level standards'!CK7&amp;"; "&amp;CHAR(10)&amp;'[1]II_Program-level standards'!CK9&amp;"; "&amp;CHAR(10)&amp;'[1]II_Program-level standards'!CK14&amp;"; "&amp;CHAR(10)&amp;'[1]II_Program-level standards'!CK15)</f>
        <v xml:space="preserve">Standard #85:
</v>
      </c>
      <c r="CL12" s="169" t="str">
        <f>"Standard #86:"&amp;CHAR(10)&amp;CHAR(10)&amp;IF('[1]II_Program-level standards'!CL7="","",'[1]II_Program-level standards'!CL7&amp;"; "&amp;CHAR(10)&amp;'[1]II_Program-level standards'!CL9&amp;"; "&amp;CHAR(10)&amp;'[1]II_Program-level standards'!CL14&amp;"; "&amp;CHAR(10)&amp;'[1]II_Program-level standards'!CL15)</f>
        <v xml:space="preserve">Standard #86:
</v>
      </c>
      <c r="CM12" s="169" t="str">
        <f>"Standard #87:"&amp;CHAR(10)&amp;CHAR(10)&amp;IF('[1]II_Program-level standards'!CM7="","",'[1]II_Program-level standards'!CM7&amp;"; "&amp;CHAR(10)&amp;'[1]II_Program-level standards'!CM9&amp;"; "&amp;CHAR(10)&amp;'[1]II_Program-level standards'!CM14&amp;"; "&amp;CHAR(10)&amp;'[1]II_Program-level standards'!CM15)</f>
        <v xml:space="preserve">Standard #87:
</v>
      </c>
      <c r="CN12" s="169" t="str">
        <f>"Standard #88:"&amp;CHAR(10)&amp;CHAR(10)&amp;IF('[1]II_Program-level standards'!CN7="","",'[1]II_Program-level standards'!CN7&amp;"; "&amp;CHAR(10)&amp;'[1]II_Program-level standards'!CN9&amp;"; "&amp;CHAR(10)&amp;'[1]II_Program-level standards'!CN14&amp;"; "&amp;CHAR(10)&amp;'[1]II_Program-level standards'!CN15)</f>
        <v xml:space="preserve">Standard #88:
</v>
      </c>
      <c r="CO12" s="169" t="str">
        <f>"Standard #89:"&amp;CHAR(10)&amp;CHAR(10)&amp;IF('[1]II_Program-level standards'!CO7="","",'[1]II_Program-level standards'!CO7&amp;"; "&amp;CHAR(10)&amp;'[1]II_Program-level standards'!CO9&amp;"; "&amp;CHAR(10)&amp;'[1]II_Program-level standards'!CO14&amp;"; "&amp;CHAR(10)&amp;'[1]II_Program-level standards'!CO15)</f>
        <v xml:space="preserve">Standard #89:
</v>
      </c>
      <c r="CP12" s="169" t="str">
        <f>"Standard #90:"&amp;CHAR(10)&amp;CHAR(10)&amp;IF('[1]II_Program-level standards'!CP7="","",'[1]II_Program-level standards'!CP7&amp;"; "&amp;CHAR(10)&amp;'[1]II_Program-level standards'!CP9&amp;"; "&amp;CHAR(10)&amp;'[1]II_Program-level standards'!CP14&amp;"; "&amp;CHAR(10)&amp;'[1]II_Program-level standards'!CP15)</f>
        <v xml:space="preserve">Standard #90:
</v>
      </c>
      <c r="CQ12" s="169" t="str">
        <f>"Standard #91:"&amp;CHAR(10)&amp;CHAR(10)&amp;IF('[1]II_Program-level standards'!CQ7="","",'[1]II_Program-level standards'!CQ7&amp;"; "&amp;CHAR(10)&amp;'[1]II_Program-level standards'!CQ9&amp;"; "&amp;CHAR(10)&amp;'[1]II_Program-level standards'!CQ14&amp;"; "&amp;CHAR(10)&amp;'[1]II_Program-level standards'!CQ15)</f>
        <v xml:space="preserve">Standard #91:
</v>
      </c>
      <c r="CR12" s="169" t="str">
        <f>"Standard #92:"&amp;CHAR(10)&amp;CHAR(10)&amp;IF('[1]II_Program-level standards'!CR7="","",'[1]II_Program-level standards'!CR7&amp;"; "&amp;CHAR(10)&amp;'[1]II_Program-level standards'!CR9&amp;"; "&amp;CHAR(10)&amp;'[1]II_Program-level standards'!CR14&amp;"; "&amp;CHAR(10)&amp;'[1]II_Program-level standards'!CR15)</f>
        <v xml:space="preserve">Standard #92:
</v>
      </c>
      <c r="CS12" s="169" t="str">
        <f>"Standard #93:"&amp;CHAR(10)&amp;CHAR(10)&amp;IF('[1]II_Program-level standards'!CS7="","",'[1]II_Program-level standards'!CS7&amp;"; "&amp;CHAR(10)&amp;'[1]II_Program-level standards'!CS9&amp;"; "&amp;CHAR(10)&amp;'[1]II_Program-level standards'!CS14&amp;"; "&amp;CHAR(10)&amp;'[1]II_Program-level standards'!CS15)</f>
        <v xml:space="preserve">Standard #93:
</v>
      </c>
      <c r="CT12" s="169" t="str">
        <f>"Standard #94:"&amp;CHAR(10)&amp;CHAR(10)&amp;IF('[1]II_Program-level standards'!CT7="","",'[1]II_Program-level standards'!CT7&amp;"; "&amp;CHAR(10)&amp;'[1]II_Program-level standards'!CT9&amp;"; "&amp;CHAR(10)&amp;'[1]II_Program-level standards'!CT14&amp;"; "&amp;CHAR(10)&amp;'[1]II_Program-level standards'!CT15)</f>
        <v xml:space="preserve">Standard #94:
</v>
      </c>
      <c r="CU12" s="169" t="str">
        <f>"Standard #95:"&amp;CHAR(10)&amp;CHAR(10)&amp;IF('[1]II_Program-level standards'!CU7="","",'[1]II_Program-level standards'!CU7&amp;"; "&amp;CHAR(10)&amp;'[1]II_Program-level standards'!CU9&amp;"; "&amp;CHAR(10)&amp;'[1]II_Program-level standards'!CU14&amp;"; "&amp;CHAR(10)&amp;'[1]II_Program-level standards'!CU15)</f>
        <v xml:space="preserve">Standard #95:
</v>
      </c>
      <c r="CV12" s="169" t="str">
        <f>"Standard #96:"&amp;CHAR(10)&amp;CHAR(10)&amp;IF('[1]II_Program-level standards'!CV7="","",'[1]II_Program-level standards'!CV7&amp;"; "&amp;CHAR(10)&amp;'[1]II_Program-level standards'!CV9&amp;"; "&amp;CHAR(10)&amp;'[1]II_Program-level standards'!CV14&amp;"; "&amp;CHAR(10)&amp;'[1]II_Program-level standards'!CV15)</f>
        <v xml:space="preserve">Standard #96:
</v>
      </c>
      <c r="CW12" s="169" t="str">
        <f>"Standard #97:"&amp;CHAR(10)&amp;CHAR(10)&amp;IF('[1]II_Program-level standards'!CW7="","",'[1]II_Program-level standards'!CW7&amp;"; "&amp;CHAR(10)&amp;'[1]II_Program-level standards'!CW9&amp;"; "&amp;CHAR(10)&amp;'[1]II_Program-level standards'!CW14&amp;"; "&amp;CHAR(10)&amp;'[1]II_Program-level standards'!CW15)</f>
        <v xml:space="preserve">Standard #97:
</v>
      </c>
      <c r="CX12" s="169" t="str">
        <f>"Standard #98:"&amp;CHAR(10)&amp;CHAR(10)&amp;IF('[1]II_Program-level standards'!CX7="","",'[1]II_Program-level standards'!CX7&amp;"; "&amp;CHAR(10)&amp;'[1]II_Program-level standards'!CX9&amp;"; "&amp;CHAR(10)&amp;'[1]II_Program-level standards'!CX14&amp;"; "&amp;CHAR(10)&amp;'[1]II_Program-level standards'!CX15)</f>
        <v xml:space="preserve">Standard #98:
</v>
      </c>
      <c r="CY12" s="169" t="str">
        <f>"Standard #99:"&amp;CHAR(10)&amp;CHAR(10)&amp;IF('[1]II_Program-level standards'!CY7="","",'[1]II_Program-level standards'!CY7&amp;"; "&amp;CHAR(10)&amp;'[1]II_Program-level standards'!CY9&amp;"; "&amp;CHAR(10)&amp;'[1]II_Program-level standards'!CY14&amp;"; "&amp;CHAR(10)&amp;'[1]II_Program-level standards'!CY15)</f>
        <v xml:space="preserve">Standard #99:
</v>
      </c>
      <c r="CZ12" s="169" t="str">
        <f>"Standard #100:"&amp;CHAR(10)&amp;CHAR(10)&amp;IF('[1]II_Program-level standards'!CZ7="","",'[1]II_Program-level standards'!CZ7&amp;"; "&amp;CHAR(10)&amp;'[1]II_Program-level standards'!CZ9&amp;"; "&amp;CHAR(10)&amp;'[1]II_Program-level standards'!CZ14&amp;"; "&amp;CHAR(10)&amp;'[1]II_Program-level standards'!CZ15)</f>
        <v xml:space="preserve">Standard #100:
</v>
      </c>
    </row>
    <row r="13" spans="1:104" ht="28.5" x14ac:dyDescent="0.2">
      <c r="A13" s="44" t="s">
        <v>324</v>
      </c>
      <c r="B13" s="55" t="s">
        <v>325</v>
      </c>
      <c r="C13" s="46" t="s">
        <v>326</v>
      </c>
      <c r="D13" s="53" t="s">
        <v>37</v>
      </c>
      <c r="E13" s="180"/>
      <c r="F13" s="125"/>
      <c r="G13" s="125"/>
      <c r="H13" s="2" t="s">
        <v>421</v>
      </c>
      <c r="I13" s="125"/>
      <c r="J13" s="125"/>
      <c r="K13" s="125"/>
      <c r="L13" s="2" t="s">
        <v>421</v>
      </c>
      <c r="M13" s="125"/>
      <c r="N13" s="125"/>
      <c r="O13" s="125"/>
      <c r="P13" s="125"/>
      <c r="Q13" s="125"/>
      <c r="R13" s="2" t="s">
        <v>421</v>
      </c>
      <c r="S13" s="125"/>
      <c r="T13" s="125"/>
      <c r="U13" s="125"/>
      <c r="V13" s="2" t="s">
        <v>421</v>
      </c>
      <c r="W13" s="2" t="s">
        <v>421</v>
      </c>
      <c r="X13" s="2" t="s">
        <v>421</v>
      </c>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ht="42.75" x14ac:dyDescent="0.2">
      <c r="A16" s="44" t="s">
        <v>328</v>
      </c>
      <c r="B16" s="55" t="s">
        <v>329</v>
      </c>
      <c r="C16" s="170" t="s">
        <v>330</v>
      </c>
      <c r="D16" s="53" t="s">
        <v>37</v>
      </c>
      <c r="E16" s="180"/>
      <c r="F16" s="125"/>
      <c r="G16" s="125"/>
      <c r="H16" s="2" t="s">
        <v>297</v>
      </c>
      <c r="I16" s="125"/>
      <c r="J16" s="125"/>
      <c r="K16" s="125"/>
      <c r="L16" s="2" t="s">
        <v>297</v>
      </c>
      <c r="M16" s="125"/>
      <c r="N16" s="125"/>
      <c r="O16" s="125"/>
      <c r="P16" s="125"/>
      <c r="Q16" s="125"/>
      <c r="R16" s="2" t="s">
        <v>297</v>
      </c>
      <c r="S16" s="125"/>
      <c r="T16" s="125"/>
      <c r="U16" s="125"/>
      <c r="V16" s="2" t="s">
        <v>297</v>
      </c>
      <c r="W16" s="21" t="s">
        <v>513</v>
      </c>
      <c r="X16" s="21" t="s">
        <v>513</v>
      </c>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42.75" x14ac:dyDescent="0.2">
      <c r="A17" s="44" t="s">
        <v>331</v>
      </c>
      <c r="B17" s="55" t="s">
        <v>332</v>
      </c>
      <c r="C17" s="65" t="s">
        <v>333</v>
      </c>
      <c r="D17" s="53" t="s">
        <v>11</v>
      </c>
      <c r="E17" s="180"/>
      <c r="F17" s="125"/>
      <c r="G17" s="125"/>
      <c r="H17" s="2" t="s">
        <v>516</v>
      </c>
      <c r="I17" s="125"/>
      <c r="J17" s="125"/>
      <c r="K17" s="125"/>
      <c r="L17" s="2" t="s">
        <v>423</v>
      </c>
      <c r="M17" s="125"/>
      <c r="N17" s="125"/>
      <c r="O17" s="125"/>
      <c r="P17" s="125"/>
      <c r="Q17" s="125"/>
      <c r="R17" s="2" t="s">
        <v>423</v>
      </c>
      <c r="S17" s="125"/>
      <c r="T17" s="125"/>
      <c r="U17" s="125"/>
      <c r="V17" s="2" t="s">
        <v>423</v>
      </c>
      <c r="W17" s="2" t="s">
        <v>424</v>
      </c>
      <c r="X17" s="2" t="s">
        <v>425</v>
      </c>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93.25" x14ac:dyDescent="0.3">
      <c r="A18" s="44" t="s">
        <v>334</v>
      </c>
      <c r="B18" s="55" t="s">
        <v>335</v>
      </c>
      <c r="C18" s="46" t="s">
        <v>336</v>
      </c>
      <c r="D18" s="53" t="s">
        <v>11</v>
      </c>
      <c r="E18" s="180"/>
      <c r="F18" s="2"/>
      <c r="G18" s="125"/>
      <c r="H18" s="219" t="s">
        <v>512</v>
      </c>
      <c r="I18" s="125"/>
      <c r="J18" s="125"/>
      <c r="K18" s="125"/>
      <c r="L18" s="219" t="s">
        <v>512</v>
      </c>
      <c r="M18" s="217"/>
      <c r="N18" s="125"/>
      <c r="O18" s="125"/>
      <c r="P18" s="125"/>
      <c r="Q18" s="217"/>
      <c r="R18" s="219" t="s">
        <v>512</v>
      </c>
      <c r="S18" s="125"/>
      <c r="T18" s="125"/>
      <c r="U18" s="125"/>
      <c r="V18" s="219" t="s">
        <v>512</v>
      </c>
      <c r="W18" s="2" t="s">
        <v>426</v>
      </c>
      <c r="X18" s="2" t="s">
        <v>426</v>
      </c>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ht="57" x14ac:dyDescent="0.2">
      <c r="A19" s="44" t="s">
        <v>337</v>
      </c>
      <c r="B19" s="55" t="s">
        <v>338</v>
      </c>
      <c r="C19" s="55" t="s">
        <v>339</v>
      </c>
      <c r="D19" s="53" t="s">
        <v>11</v>
      </c>
      <c r="E19" s="180"/>
      <c r="F19" s="125"/>
      <c r="G19" s="125"/>
      <c r="H19" s="2" t="s">
        <v>514</v>
      </c>
      <c r="I19" s="125"/>
      <c r="J19" s="125"/>
      <c r="K19" s="125"/>
      <c r="L19" s="2" t="s">
        <v>514</v>
      </c>
      <c r="M19" s="125"/>
      <c r="N19" s="125"/>
      <c r="O19" s="125"/>
      <c r="P19" s="125"/>
      <c r="Q19" s="125"/>
      <c r="R19" s="2" t="s">
        <v>514</v>
      </c>
      <c r="S19" s="125"/>
      <c r="T19" s="125"/>
      <c r="U19" s="125"/>
      <c r="V19" s="2" t="s">
        <v>514</v>
      </c>
      <c r="W19" s="2" t="s">
        <v>514</v>
      </c>
      <c r="X19" s="2" t="s">
        <v>514</v>
      </c>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188"/>
      <c r="H20" s="5">
        <v>46266</v>
      </c>
      <c r="I20" s="188"/>
      <c r="J20" s="188"/>
      <c r="K20" s="188"/>
      <c r="L20" s="5">
        <v>46266</v>
      </c>
      <c r="M20" s="188"/>
      <c r="N20" s="188"/>
      <c r="O20" s="188"/>
      <c r="P20" s="188"/>
      <c r="Q20" s="5">
        <v>46266</v>
      </c>
      <c r="R20" s="5">
        <v>46266</v>
      </c>
      <c r="S20" s="188"/>
      <c r="T20" s="188"/>
      <c r="U20" s="188"/>
      <c r="V20" s="5">
        <v>46266</v>
      </c>
      <c r="W20" s="5">
        <v>46266</v>
      </c>
      <c r="X20" s="5">
        <v>46266</v>
      </c>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107"/>
      <c r="H21" s="234"/>
      <c r="I21" s="107"/>
      <c r="J21" s="107"/>
      <c r="K21" s="107"/>
      <c r="L21" s="234"/>
      <c r="M21" s="107"/>
      <c r="N21" s="107"/>
      <c r="O21" s="107"/>
      <c r="P21" s="107"/>
      <c r="Q21" s="234"/>
      <c r="R21" s="234"/>
      <c r="S21" s="107"/>
      <c r="T21" s="107"/>
      <c r="U21" s="107"/>
      <c r="V21" s="280"/>
      <c r="W21" s="4" t="s">
        <v>110</v>
      </c>
      <c r="X21" s="4" t="s">
        <v>110</v>
      </c>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232"/>
      <c r="I22" s="125"/>
      <c r="J22" s="125"/>
      <c r="K22" s="125"/>
      <c r="L22" s="232"/>
      <c r="M22" s="125"/>
      <c r="N22" s="125"/>
      <c r="O22" s="125"/>
      <c r="P22" s="125"/>
      <c r="Q22" s="232"/>
      <c r="R22" s="232"/>
      <c r="S22" s="125"/>
      <c r="T22" s="125"/>
      <c r="U22" s="125"/>
      <c r="V22" s="232"/>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232"/>
      <c r="I23" s="125"/>
      <c r="J23" s="125"/>
      <c r="K23" s="125"/>
      <c r="L23" s="232"/>
      <c r="M23" s="125"/>
      <c r="N23" s="125"/>
      <c r="O23" s="125"/>
      <c r="P23" s="125"/>
      <c r="Q23" s="232"/>
      <c r="R23" s="232"/>
      <c r="S23" s="125"/>
      <c r="T23" s="125"/>
      <c r="U23" s="125"/>
      <c r="V23" s="232"/>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107</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s="35" customFormat="1"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B10:D10">
    <cfRule type="expression" dxfId="123" priority="9">
      <formula>$D$6="Yes, the plan complies based on all analyses"</formula>
    </cfRule>
  </conditionalFormatting>
  <conditionalFormatting sqref="B26:CZ27">
    <cfRule type="expression" dxfId="122" priority="7">
      <formula>$D$6="Yes, the plan complies based on all analyses"</formula>
    </cfRule>
  </conditionalFormatting>
  <conditionalFormatting sqref="E10:CZ17 A10:A27 D11 B12:D24 E18:G23 I18:K23 N18:P23 S18:U23 W18:CZ23 E24:CZ25 A28:CZ74">
    <cfRule type="expression" dxfId="121" priority="8">
      <formula>$D$6="Yes, the plan complies based on all analyses"</formula>
    </cfRule>
  </conditionalFormatting>
  <conditionalFormatting sqref="H19:H23">
    <cfRule type="expression" dxfId="120" priority="6">
      <formula>$D$6="Yes, the plan complies based on all analyses"</formula>
    </cfRule>
  </conditionalFormatting>
  <conditionalFormatting sqref="L19:M23">
    <cfRule type="expression" dxfId="119" priority="4">
      <formula>$D$6="Yes, the plan complies based on all analyses"</formula>
    </cfRule>
  </conditionalFormatting>
  <conditionalFormatting sqref="Q19:R23">
    <cfRule type="expression" dxfId="118" priority="2">
      <formula>$D$6="Yes, the plan complies based on all analyses"</formula>
    </cfRule>
  </conditionalFormatting>
  <conditionalFormatting sqref="V19:V23">
    <cfRule type="expression" dxfId="117" priority="1">
      <formula>$D$6="Yes, the plan complies based on all analyses"</formula>
    </cfRule>
  </conditionalFormatting>
  <dataValidations count="2">
    <dataValidation allowBlank="1" prompt="To enter free text, select cell and type - do not click into cell" sqref="E38:CZ43 E45:CZ50 E69:CZ74 E61:CZ66 E54:CZ59" xr:uid="{C31D1EF3-9E01-4621-8F1D-B4C7D53B443E}"/>
    <dataValidation allowBlank="1" sqref="E31:CZ36" xr:uid="{F82DB4D7-67CE-4AB5-9529-24367FA1B9E7}"/>
  </dataValidations>
  <hyperlinks>
    <hyperlink ref="B15" location="SectionE_AnalysisMethods" display="Return to the Analysis Methods section in the &quot;State and program information&quot; tab to change whether a method is used." xr:uid="{A8DB3F83-FDEB-4B81-88E3-C6E170DE3F80}"/>
    <hyperlink ref="A9" location="'III_Plan comp 438.206 All plans'!A1" display="Click to go to section B: Assurance of plan compliance for 42 C.F.R. § 438.206" xr:uid="{FBF2F0E9-028E-432C-B050-7A3CB88061D5}"/>
    <hyperlink ref="A27" location="SectionE_AnalysisMethods" display="Click to return to the Analysis Methods section in the &quot;State and Program Information&quot; tab to change whether a method is used." xr:uid="{F851A789-AAF3-453A-B839-EA1989F839D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03B09-30D1-4DDA-B1A4-71A021912AF4}">
  <dimension ref="A1:CZ109"/>
  <sheetViews>
    <sheetView topLeftCell="B1" zoomScale="70" zoomScaleNormal="70" workbookViewId="0">
      <selection activeCell="B14" sqref="B14:C14"/>
    </sheetView>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6384" width="7.21875" style="109" hidden="1"/>
  </cols>
  <sheetData>
    <row r="1" spans="1:104" ht="15" x14ac:dyDescent="0.2">
      <c r="A1" s="28"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30" x14ac:dyDescent="0.25">
      <c r="A5" s="66" t="s">
        <v>4</v>
      </c>
      <c r="B5" s="67" t="s">
        <v>5</v>
      </c>
      <c r="C5" s="67" t="s">
        <v>6</v>
      </c>
      <c r="D5" s="247" t="s">
        <v>499</v>
      </c>
      <c r="E5" s="164" t="s">
        <v>533</v>
      </c>
    </row>
    <row r="6" spans="1:104" ht="57" x14ac:dyDescent="0.2">
      <c r="A6" s="44" t="s">
        <v>316</v>
      </c>
      <c r="B6" s="165" t="s">
        <v>317</v>
      </c>
      <c r="C6" s="46" t="s">
        <v>318</v>
      </c>
      <c r="D6" s="20" t="s">
        <v>319</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#1:"&amp;CHAR(10)&amp;CHAR(10)&amp;IF('[1]II_Program-level standards'!E7="","",'[1]II_Program-level standards'!E7&amp;"; "&amp;CHAR(10)&amp;'[1]II_Program-level standards'!E9&amp;"; "&amp;CHAR(10)&amp;'[1]II_Program-level standards'!E14&amp;"; "&amp;CHAR(10)&amp;'[1]II_Program-level standards'!E15)</f>
        <v>Standard #1:
Specialist; 
Provider to enrollee ratios; 
Adult and Pediatric; 
Statewide</v>
      </c>
      <c r="F12" s="169" t="str">
        <f>"Standard #2:"&amp;CHAR(10)&amp;CHAR(10)&amp;IF('[1]II_Program-level standards'!F7="","",'[1]II_Program-level standards'!F7&amp;"; "&amp;CHAR(10)&amp;'[1]II_Program-level standards'!F9&amp;"; "&amp;CHAR(10)&amp;'[1]II_Program-level standards'!F14&amp;"; "&amp;CHAR(10)&amp;'[1]II_Program-level standards'!F15)</f>
        <v>Standard #2:
Primary care; 
Provider to enrollee ratios; 
Adult and Pediatric; 
Statewide</v>
      </c>
      <c r="G12" s="169" t="str">
        <f>"Standard #3:"&amp;CHAR(10)&amp;CHAR(10)&amp;IF('[1]II_Program-level standards'!G7="","",'[1]II_Program-level standards'!G7&amp;"; "&amp;CHAR(10)&amp;'[1]II_Program-level standards'!G9&amp;"; "&amp;CHAR(10)&amp;'[1]II_Program-level standards'!G14&amp;"; "&amp;CHAR(10)&amp;'[1]II_Program-level standards'!G15)</f>
        <v>Standard #3:
Mental health; 
Provider to enrollee ratios; 
Adult and Pediatric; 
Statewide</v>
      </c>
      <c r="H12" s="169" t="str">
        <f>"Standard #4:"&amp;CHAR(10)&amp;CHAR(10)&amp;IF('[1]II_Program-level standards'!H7="","",'[1]II_Program-level standards'!H7&amp;"; "&amp;CHAR(10)&amp;'[1]II_Program-level standards'!H9&amp;"; "&amp;CHAR(10)&amp;'[1]II_Program-level standards'!H14&amp;"; "&amp;CHAR(10)&amp;'[1]II_Program-level standards'!H15)</f>
        <v>Standard #4:
Primary care; 
Maximum time or distance (e.g. 1 provider within 30 min or 30 miles); 
Adult and Pediatric; 
Statewide</v>
      </c>
      <c r="I12" s="169" t="str">
        <f>"Standard #5:"&amp;CHAR(10)&amp;CHAR(10)&amp;IF('[1]II_Program-level standards'!I7="","",'[1]II_Program-level standards'!I7&amp;"; "&amp;CHAR(10)&amp;'[1]II_Program-level standards'!I9&amp;"; "&amp;CHAR(10)&amp;'[1]II_Program-level standards'!I14&amp;"; "&amp;CHAR(10)&amp;'[1]II_Program-level standards'!I15)</f>
        <v>Standard #5:
Specialist; 
Maximum time or distance (e.g. 1 provider within 30 min or 30 miles); 
Adult and Pediatric; 
Rural</v>
      </c>
      <c r="J12" s="169" t="str">
        <f>"Standard #6:"&amp;CHAR(10)&amp;CHAR(10)&amp;IF('[1]II_Program-level standards'!J7="","",'[1]II_Program-level standards'!J7&amp;"; "&amp;CHAR(10)&amp;'[1]II_Program-level standards'!J9&amp;"; "&amp;CHAR(10)&amp;'[1]II_Program-level standards'!J14&amp;"; "&amp;CHAR(10)&amp;'[1]II_Program-level standards'!J15)</f>
        <v>Standard #6:
Specialist; 
Maximum time or distance (e.g. 1 provider within 30 min or 30 miles); 
Adult and Pediatric; 
Small counties</v>
      </c>
      <c r="K12" s="169" t="str">
        <f>"Standard #7:"&amp;CHAR(10)&amp;CHAR(10)&amp;IF('[1]II_Program-level standards'!K7="","",'[1]II_Program-level standards'!K7&amp;"; "&amp;CHAR(10)&amp;'[1]II_Program-level standards'!K9&amp;"; "&amp;CHAR(10)&amp;'[1]II_Program-level standards'!K14&amp;"; "&amp;CHAR(10)&amp;'[1]II_Program-level standards'!K15)</f>
        <v>Standard #7:
Specialist; 
Maximum time or distance (e.g. 1 provider within 30 min or 30 miles); 
Adult and Pediatric; 
Medium counties</v>
      </c>
      <c r="L12" s="169" t="str">
        <f>"Standard #8:"&amp;CHAR(10)&amp;CHAR(10)&amp;IF('[1]II_Program-level standards'!L7="","",'[1]II_Program-level standards'!L7&amp;"; "&amp;CHAR(10)&amp;'[1]II_Program-level standards'!L9&amp;"; "&amp;CHAR(10)&amp;'[1]II_Program-level standards'!L14&amp;"; "&amp;CHAR(10)&amp;'[1]II_Program-level standards'!L15)</f>
        <v>Standard #8:
Specialist; 
Maximum time or distance (e.g. 1 provider within 30 min or 30 miles); 
Adult and Pediatric; 
Dense counties</v>
      </c>
      <c r="M12" s="169" t="str">
        <f>"Standard #9:"&amp;CHAR(10)&amp;CHAR(10)&amp;IF('[1]II_Program-level standards'!M7="","",'[1]II_Program-level standards'!M7&amp;"; "&amp;CHAR(10)&amp;'[1]II_Program-level standards'!M9&amp;"; "&amp;CHAR(10)&amp;'[1]II_Program-level standards'!M14&amp;"; "&amp;CHAR(10)&amp;'[1]II_Program-level standards'!M15)</f>
        <v>Standard #9:
OB/GYN; 
Maximum time or distance (e.g. 1 provider within 30 min or 30 miles); 
Adult and Pediatric; 
Statewide</v>
      </c>
      <c r="N12" s="169" t="str">
        <f>"Standard #10:"&amp;CHAR(10)&amp;CHAR(10)&amp;IF('[1]II_Program-level standards'!N7="","",'[1]II_Program-level standards'!N7&amp;"; "&amp;CHAR(10)&amp;'[1]II_Program-level standards'!N9&amp;"; "&amp;CHAR(10)&amp;'[1]II_Program-level standards'!N14&amp;"; "&amp;CHAR(10)&amp;'[1]II_Program-level standards'!N15)</f>
        <v>Standard #10:
OB/GYN; 
Maximum time or distance (e.g. 1 provider within 30 min or 30 miles); 
Adult and Pediatric; 
Rural</v>
      </c>
      <c r="O12" s="169" t="str">
        <f>"Standard #11:"&amp;CHAR(10)&amp;CHAR(10)&amp;IF('[1]II_Program-level standards'!O7="","",'[1]II_Program-level standards'!O7&amp;"; "&amp;CHAR(10)&amp;'[1]II_Program-level standards'!O9&amp;"; "&amp;CHAR(10)&amp;'[1]II_Program-level standards'!O14&amp;"; "&amp;CHAR(10)&amp;'[1]II_Program-level standards'!O15)</f>
        <v>Standard #11:
OB/GYN; 
Maximum time or distance (e.g. 1 provider within 30 min or 30 miles); 
Adult and Pediatric; 
Small counties</v>
      </c>
      <c r="P12" s="169" t="str">
        <f>"Standard #12:"&amp;CHAR(10)&amp;CHAR(10)&amp;IF('[1]II_Program-level standards'!P7="","",'[1]II_Program-level standards'!P7&amp;"; "&amp;CHAR(10)&amp;'[1]II_Program-level standards'!P9&amp;"; "&amp;CHAR(10)&amp;'[1]II_Program-level standards'!P14&amp;"; "&amp;CHAR(10)&amp;'[1]II_Program-level standards'!P15)</f>
        <v>Standard #12:
OB/GYN; 
Maximum time or distance (e.g. 1 provider within 30 min or 30 miles); 
Adult and Pediatric; 
Medium counties</v>
      </c>
      <c r="Q12" s="169" t="str">
        <f>"Standard #13:"&amp;CHAR(10)&amp;CHAR(10)&amp;IF('[1]II_Program-level standards'!Q7="","",'[1]II_Program-level standards'!Q7&amp;"; "&amp;CHAR(10)&amp;'[1]II_Program-level standards'!Q9&amp;"; "&amp;CHAR(10)&amp;'[1]II_Program-level standards'!Q14&amp;"; "&amp;CHAR(10)&amp;'[1]II_Program-level standards'!Q15)</f>
        <v>Standard #13:
OB/GYN; 
Maximum time or distance (e.g. 1 provider within 30 min or 30 miles); 
Adult and Pediatric; 
Dense counties</v>
      </c>
      <c r="R12" s="169" t="str">
        <f>"Standard #14:"&amp;CHAR(10)&amp;CHAR(10)&amp;IF('[1]II_Program-level standards'!R7="","",'[1]II_Program-level standards'!R7&amp;"; "&amp;CHAR(10)&amp;'[1]II_Program-level standards'!R9&amp;"; "&amp;CHAR(10)&amp;'[1]II_Program-level standards'!R14&amp;"; "&amp;CHAR(10)&amp;'[1]II_Program-level standards'!R15)</f>
        <v>Standard #14:
Hospital; 
Maximum time or distance (e.g. 1 provider within 30 min or 30 miles); 
Adult and Pediatric; 
Statewide</v>
      </c>
      <c r="S12" s="169" t="str">
        <f>"Standard #15:"&amp;CHAR(10)&amp;CHAR(10)&amp;IF('[1]II_Program-level standards'!S7="","",'[1]II_Program-level standards'!S7&amp;"; "&amp;CHAR(10)&amp;'[1]II_Program-level standards'!S9&amp;"; "&amp;CHAR(10)&amp;'[1]II_Program-level standards'!S14&amp;"; "&amp;CHAR(10)&amp;'[1]II_Program-level standards'!S15)</f>
        <v>Standard #15:
Mental health; 
Maximum time or distance (e.g. 1 provider within 30 min or 30 miles); 
Adult and Pediatric; 
Rural</v>
      </c>
      <c r="T12" s="169" t="str">
        <f>"Standard #16:"&amp;CHAR(10)&amp;CHAR(10)&amp;IF('[1]II_Program-level standards'!T7="","",'[1]II_Program-level standards'!T7&amp;"; "&amp;CHAR(10)&amp;'[1]II_Program-level standards'!T9&amp;"; "&amp;CHAR(10)&amp;'[1]II_Program-level standards'!T14&amp;"; "&amp;CHAR(10)&amp;'[1]II_Program-level standards'!T15)</f>
        <v>Standard #16:
Mental health; 
Maximum time or distance (e.g. 1 provider within 30 min or 30 miles); 
Adult and Pediatric; 
Small counties</v>
      </c>
      <c r="U12" s="169" t="str">
        <f>"Standard #17:"&amp;CHAR(10)&amp;CHAR(10)&amp;IF('[1]II_Program-level standards'!U7="","",'[1]II_Program-level standards'!U7&amp;"; "&amp;CHAR(10)&amp;'[1]II_Program-level standards'!U9&amp;"; "&amp;CHAR(10)&amp;'[1]II_Program-level standards'!U14&amp;"; "&amp;CHAR(10)&amp;'[1]II_Program-level standards'!U15)</f>
        <v>Standard #17:
Mental health; 
Maximum time or distance (e.g. 1 provider within 30 min or 30 miles); 
Adult and Pediatric; 
Medium counties</v>
      </c>
      <c r="V12" s="169" t="str">
        <f>"Standard #18:"&amp;CHAR(10)&amp;CHAR(10)&amp;IF('[1]II_Program-level standards'!V7="","",'[1]II_Program-level standards'!V7&amp;"; "&amp;CHAR(10)&amp;'[1]II_Program-level standards'!V9&amp;"; "&amp;CHAR(10)&amp;'[1]II_Program-level standards'!V14&amp;"; "&amp;CHAR(10)&amp;'[1]II_Program-level standards'!V15)</f>
        <v>Standard #18:
Mental health; 
Maximum time or distance (e.g. 1 provider within 30 min or 30 miles); 
Adult and Pediatric; 
Dense counties</v>
      </c>
      <c r="W12" s="169" t="str">
        <f>"Standard #19:"&amp;CHAR(10)&amp;CHAR(10)&amp;IF('[1]II_Program-level standards'!W7="","",'[1]II_Program-level standards'!W7&amp;"; "&amp;CHAR(10)&amp;'[1]II_Program-level standards'!W9&amp;"; "&amp;CHAR(10)&amp;'[1]II_Program-level standards'!W14&amp;"; "&amp;CHAR(10)&amp;'[1]II_Program-level standards'!W15)</f>
        <v>Standard #19:
Specialist; 
Minimum Mandatory Provider Type; 
Adult and pediatric; 
Statewide</v>
      </c>
      <c r="X12" s="169" t="str">
        <f>"Standard #20:"&amp;CHAR(10)&amp;CHAR(10)&amp;IF('[1]II_Program-level standards'!X7="","",'[1]II_Program-level standards'!X7&amp;"; "&amp;CHAR(10)&amp;'[1]II_Program-level standards'!X9&amp;"; "&amp;CHAR(10)&amp;'[1]II_Program-level standards'!X14&amp;"; "&amp;CHAR(10)&amp;'[1]II_Program-level standards'!X15)</f>
        <v>Standard #20:
Specialist; 
Minimum Mandatory Provider Type; 
Adult and pediatric; 
Statewide</v>
      </c>
      <c r="Y12" s="169" t="str">
        <f>"Standard #21:"&amp;CHAR(10)&amp;CHAR(10)&amp;IF('[1]II_Program-level standards'!Y7="","",'[1]II_Program-level standards'!Y7&amp;"; "&amp;CHAR(10)&amp;'[1]II_Program-level standards'!Y9&amp;"; "&amp;CHAR(10)&amp;'[1]II_Program-level standards'!Y14&amp;"; "&amp;CHAR(10)&amp;'[1]II_Program-level standards'!Y15)</f>
        <v>Standard #21:
Primary care; 
Appointment wait time; 
Adult and Pediatric; 
Statewide</v>
      </c>
      <c r="Z12" s="169" t="str">
        <f>"Standard #22:"&amp;CHAR(10)&amp;CHAR(10)&amp;IF('[1]II_Program-level standards'!Z7="","",'[1]II_Program-level standards'!Z7&amp;"; "&amp;CHAR(10)&amp;'[1]II_Program-level standards'!Z9&amp;"; "&amp;CHAR(10)&amp;'[1]II_Program-level standards'!Z14&amp;"; "&amp;CHAR(10)&amp;'[1]II_Program-level standards'!Z15)</f>
        <v>Standard #22:
Specialist; 
Appointment wait time; 
All applicable populations; 
Statewide</v>
      </c>
      <c r="AA12" s="169" t="str">
        <f>"Standard #23:"&amp;CHAR(10)&amp;CHAR(10)&amp;IF('[1]II_Program-level standards'!AA7="","",'[1]II_Program-level standards'!AA7&amp;"; "&amp;CHAR(10)&amp;'[1]II_Program-level standards'!AA9&amp;"; "&amp;CHAR(10)&amp;'[1]II_Program-level standards'!AA14&amp;"; "&amp;CHAR(10)&amp;'[1]II_Program-level standards'!AA15)</f>
        <v>Standard #23:
OB/GYN; 
Appointment wait time; 
All applicable populations; 
Statewide</v>
      </c>
      <c r="AB12" s="169" t="str">
        <f>"Standard #24:"&amp;CHAR(10)&amp;CHAR(10)&amp;IF('[1]II_Program-level standards'!AB7="","",'[1]II_Program-level standards'!AB7&amp;"; "&amp;CHAR(10)&amp;'[1]II_Program-level standards'!AB9&amp;"; "&amp;CHAR(10)&amp;'[1]II_Program-level standards'!AB14&amp;"; "&amp;CHAR(10)&amp;'[1]II_Program-level standards'!AB15)</f>
        <v>Standard #24:
OB/GYN; 
Appointment wait time; 
All applicable populations; 
Statewide</v>
      </c>
      <c r="AC12" s="169" t="str">
        <f>"Standard #25:"&amp;CHAR(10)&amp;CHAR(10)&amp;IF('[1]II_Program-level standards'!AC7="","",'[1]II_Program-level standards'!AC7&amp;"; "&amp;CHAR(10)&amp;'[1]II_Program-level standards'!AC9&amp;"; "&amp;CHAR(10)&amp;'[1]II_Program-level standards'!AC14&amp;"; "&amp;CHAR(10)&amp;'[1]II_Program-level standards'!AC15)</f>
        <v>Standard #25:
Mental health; 
Appointment wait time; 
Adult and pediatric; 
Statewide</v>
      </c>
      <c r="AD12" s="169" t="str">
        <f>"Standard #26:"&amp;CHAR(10)&amp;CHAR(10)&amp;IF('[1]II_Program-level standards'!AD7="","",'[1]II_Program-level standards'!AD7&amp;"; "&amp;CHAR(10)&amp;'[1]II_Program-level standards'!AD9&amp;"; "&amp;CHAR(10)&amp;'[1]II_Program-level standards'!AD14&amp;"; "&amp;CHAR(10)&amp;'[1]II_Program-level standards'!AD15)</f>
        <v xml:space="preserve">Standard #26:
</v>
      </c>
      <c r="AE12" s="169" t="str">
        <f>"Standard #27:"&amp;CHAR(10)&amp;CHAR(10)&amp;IF('[1]II_Program-level standards'!AE7="","",'[1]II_Program-level standards'!AE7&amp;"; "&amp;CHAR(10)&amp;'[1]II_Program-level standards'!AE9&amp;"; "&amp;CHAR(10)&amp;'[1]II_Program-level standards'!AE14&amp;"; "&amp;CHAR(10)&amp;'[1]II_Program-level standards'!AE15)</f>
        <v>Standard #27:
LTSS; 
Appointment wait time; 
Adult and pediatric; 
Rural</v>
      </c>
      <c r="AF12" s="169" t="str">
        <f>"Standard #28:"&amp;CHAR(10)&amp;CHAR(10)&amp;IF('[1]II_Program-level standards'!AF7="","",'[1]II_Program-level standards'!AF7&amp;"; "&amp;CHAR(10)&amp;'[1]II_Program-level standards'!AF9&amp;"; "&amp;CHAR(10)&amp;'[1]II_Program-level standards'!AF14&amp;"; "&amp;CHAR(10)&amp;'[1]II_Program-level standards'!AF15)</f>
        <v>Standard #28:
LTSS; 
Appointment wait time; 
Adult and pediatric; 
Small counties</v>
      </c>
      <c r="AG12" s="169" t="str">
        <f>"Standard #29:"&amp;CHAR(10)&amp;CHAR(10)&amp;IF('[1]II_Program-level standards'!AG7="","",'[1]II_Program-level standards'!AG7&amp;"; "&amp;CHAR(10)&amp;'[1]II_Program-level standards'!AG9&amp;"; "&amp;CHAR(10)&amp;'[1]II_Program-level standards'!AG14&amp;"; "&amp;CHAR(10)&amp;'[1]II_Program-level standards'!AG15)</f>
        <v>Standard #29:
LTSS; 
Appointment wait time; 
Adult and pediatric; 
Medium counties</v>
      </c>
      <c r="AH12" s="169" t="str">
        <f>"Standard #30:"&amp;CHAR(10)&amp;CHAR(10)&amp;IF('[1]II_Program-level standards'!AH7="","",'[1]II_Program-level standards'!AH7&amp;"; "&amp;CHAR(10)&amp;'[1]II_Program-level standards'!AH9&amp;"; "&amp;CHAR(10)&amp;'[1]II_Program-level standards'!AH14&amp;"; "&amp;CHAR(10)&amp;'[1]II_Program-level standards'!AH15)</f>
        <v>Standard #30:
LTSS; 
Appointment wait time; 
Adult and pediatric; 
Dense counties</v>
      </c>
      <c r="AI12" s="169" t="str">
        <f>"Standard #31:"&amp;CHAR(10)&amp;CHAR(10)&amp;IF('[1]II_Program-level standards'!AI7="","",'[1]II_Program-level standards'!AI7&amp;"; "&amp;CHAR(10)&amp;'[1]II_Program-level standards'!AI9&amp;"; "&amp;CHAR(10)&amp;'[1]II_Program-level standards'!AI14&amp;"; "&amp;CHAR(10)&amp;'[1]II_Program-level standards'!AI15)</f>
        <v>Standard #31:
LTSS; 
Appointment wait time; 
Adult and pediatric; 
Rural</v>
      </c>
      <c r="AJ12" s="169" t="str">
        <f>"Standard #32:"&amp;CHAR(10)&amp;CHAR(10)&amp;IF('[1]II_Program-level standards'!AJ7="","",'[1]II_Program-level standards'!AJ7&amp;"; "&amp;CHAR(10)&amp;'[1]II_Program-level standards'!AJ9&amp;"; "&amp;CHAR(10)&amp;'[1]II_Program-level standards'!AJ14&amp;"; "&amp;CHAR(10)&amp;'[1]II_Program-level standards'!AJ15)</f>
        <v>Standard #32:
LTSS; 
Appointment wait time; 
Adult and pediatric; 
Small counties</v>
      </c>
      <c r="AK12" s="169" t="str">
        <f>"Standard #33:"&amp;CHAR(10)&amp;CHAR(10)&amp;IF('[1]II_Program-level standards'!AK7="","",'[1]II_Program-level standards'!AK7&amp;"; "&amp;CHAR(10)&amp;'[1]II_Program-level standards'!AK9&amp;"; "&amp;CHAR(10)&amp;'[1]II_Program-level standards'!AK14&amp;"; "&amp;CHAR(10)&amp;'[1]II_Program-level standards'!AK15)</f>
        <v>Standard #33:
LTSS; 
Appointment wait time; 
Adult and pediatric; 
Medium counties</v>
      </c>
      <c r="AL12" s="169" t="str">
        <f>"Standard #34:"&amp;CHAR(10)&amp;CHAR(10)&amp;IF('[1]II_Program-level standards'!AL7="","",'[1]II_Program-level standards'!AL7&amp;"; "&amp;CHAR(10)&amp;'[1]II_Program-level standards'!AL9&amp;"; "&amp;CHAR(10)&amp;'[1]II_Program-level standards'!AL14&amp;"; "&amp;CHAR(10)&amp;'[1]II_Program-level standards'!AL15)</f>
        <v>Standard #34:
LTSS; 
Appointment wait time; 
Adult and pediatric; 
Dense counties</v>
      </c>
      <c r="AM12" s="169" t="str">
        <f>"Standard #35:"&amp;CHAR(10)&amp;CHAR(10)&amp;IF('[1]II_Program-level standards'!AM7="","",'[1]II_Program-level standards'!AM7&amp;"; "&amp;CHAR(10)&amp;'[1]II_Program-level standards'!AM9&amp;"; "&amp;CHAR(10)&amp;'[1]II_Program-level standards'!AM14&amp;"; "&amp;CHAR(10)&amp;'[1]II_Program-level standards'!AM15)</f>
        <v>Standard #35:
LTSS; 
Appointment wait time; 
Adult and pediatric; 
Statewide</v>
      </c>
      <c r="AN12" s="169" t="str">
        <f>"Standard #36:"&amp;CHAR(10)&amp;CHAR(10)&amp;IF('[1]II_Program-level standards'!AN7="","",'[1]II_Program-level standards'!AN7&amp;"; "&amp;CHAR(10)&amp;'[1]II_Program-level standards'!AN9&amp;"; "&amp;CHAR(10)&amp;'[1]II_Program-level standards'!AN14&amp;"; "&amp;CHAR(10)&amp;'[1]II_Program-level standards'!AN15)</f>
        <v>Standard #36:
Primary care; 
Appointment wait time; 
Adult and pediatric; 
Statewide</v>
      </c>
      <c r="AO12" s="169" t="str">
        <f>"Standard #37:"&amp;CHAR(10)&amp;CHAR(10)&amp;IF('[1]II_Program-level standards'!AO7="","",'[1]II_Program-level standards'!AO7&amp;"; "&amp;CHAR(10)&amp;'[1]II_Program-level standards'!AO9&amp;"; "&amp;CHAR(10)&amp;'[1]II_Program-level standards'!AO14&amp;"; "&amp;CHAR(10)&amp;'[1]II_Program-level standards'!AO15)</f>
        <v>Standard #37:
Specialist; 
Appointment wait time; 
Adult and pediatric; 
Statewide</v>
      </c>
      <c r="AP12" s="169" t="str">
        <f>"Standard #38:"&amp;CHAR(10)&amp;CHAR(10)&amp;IF('[1]II_Program-level standards'!AP7="","",'[1]II_Program-level standards'!AP7&amp;"; "&amp;CHAR(10)&amp;'[1]II_Program-level standards'!AP9&amp;"; "&amp;CHAR(10)&amp;'[1]II_Program-level standards'!AP14&amp;"; "&amp;CHAR(10)&amp;'[1]II_Program-level standards'!AP15)</f>
        <v>Standard #38:
Primary care; 
Appointment wait time; 
Adult and pediatric; 
Statewide</v>
      </c>
      <c r="AQ12" s="169" t="str">
        <f>"Standard #39:"&amp;CHAR(10)&amp;CHAR(10)&amp;IF('[1]II_Program-level standards'!AQ7="","",'[1]II_Program-level standards'!AQ7&amp;"; "&amp;CHAR(10)&amp;'[1]II_Program-level standards'!AQ9&amp;"; "&amp;CHAR(10)&amp;'[1]II_Program-level standards'!AQ14&amp;"; "&amp;CHAR(10)&amp;'[1]II_Program-level standards'!AQ15)</f>
        <v>Standard #39:
Specialist; 
Appointment wait time; 
Adult and pediatric; 
Statewide</v>
      </c>
      <c r="AR12" s="169" t="str">
        <f>"Standard #40:"&amp;CHAR(10)&amp;CHAR(10)&amp;IF('[1]II_Program-level standards'!AR7="","",'[1]II_Program-level standards'!AR7&amp;"; "&amp;CHAR(10)&amp;'[1]II_Program-level standards'!AR9&amp;"; "&amp;CHAR(10)&amp;'[1]II_Program-level standards'!AR14&amp;"; "&amp;CHAR(10)&amp;'[1]II_Program-level standards'!AR15)</f>
        <v>Standard #40:
Mental health; 
Appointment wait time; 
Adult and pediatric; 
Statewide</v>
      </c>
      <c r="AS12" s="169" t="str">
        <f>"Standard #41:"&amp;CHAR(10)&amp;CHAR(10)&amp;IF('[1]II_Program-level standards'!AS7="","",'[1]II_Program-level standards'!AS7&amp;"; "&amp;CHAR(10)&amp;'[1]II_Program-level standards'!AS9&amp;"; "&amp;CHAR(10)&amp;'[1]II_Program-level standards'!AS14&amp;"; "&amp;CHAR(10)&amp;'[1]II_Program-level standards'!AS15)</f>
        <v>Standard #41:
Mental health; 
Appointment wait time; 
Adult and pediatric; 
Statewide</v>
      </c>
      <c r="AT12" s="169" t="str">
        <f>"Standard #42:"&amp;CHAR(10)&amp;CHAR(10)&amp;IF('[1]II_Program-level standards'!AT7="","",'[1]II_Program-level standards'!AT7&amp;"; "&amp;CHAR(10)&amp;'[1]II_Program-level standards'!AT9&amp;"; "&amp;CHAR(10)&amp;'[1]II_Program-level standards'!AT14&amp;"; "&amp;CHAR(10)&amp;'[1]II_Program-level standards'!AT15)</f>
        <v xml:space="preserve">Standard #42:
</v>
      </c>
      <c r="AU12" s="169" t="str">
        <f>"Standard #43:"&amp;CHAR(10)&amp;CHAR(10)&amp;IF('[1]II_Program-level standards'!AU7="","",'[1]II_Program-level standards'!AU7&amp;"; "&amp;CHAR(10)&amp;'[1]II_Program-level standards'!AU9&amp;"; "&amp;CHAR(10)&amp;'[1]II_Program-level standards'!AU14&amp;"; "&amp;CHAR(10)&amp;'[1]II_Program-level standards'!AU15)</f>
        <v xml:space="preserve">Standard #43:
</v>
      </c>
      <c r="AV12" s="169" t="str">
        <f>"Standard #44:"&amp;CHAR(10)&amp;CHAR(10)&amp;IF('[1]II_Program-level standards'!AV7="","",'[1]II_Program-level standards'!AV7&amp;"; "&amp;CHAR(10)&amp;'[1]II_Program-level standards'!AV9&amp;"; "&amp;CHAR(10)&amp;'[1]II_Program-level standards'!AV14&amp;"; "&amp;CHAR(10)&amp;'[1]II_Program-level standards'!AV15)</f>
        <v xml:space="preserve">Standard #44:
</v>
      </c>
      <c r="AW12" s="169" t="str">
        <f>"Standard #45:"&amp;CHAR(10)&amp;CHAR(10)&amp;IF('[1]II_Program-level standards'!AW7="","",'[1]II_Program-level standards'!AW7&amp;"; "&amp;CHAR(10)&amp;'[1]II_Program-level standards'!AW9&amp;"; "&amp;CHAR(10)&amp;'[1]II_Program-level standards'!AW14&amp;"; "&amp;CHAR(10)&amp;'[1]II_Program-level standards'!AW15)</f>
        <v xml:space="preserve">Standard #45:
</v>
      </c>
      <c r="AX12" s="169" t="str">
        <f>"Standard #46:"&amp;CHAR(10)&amp;CHAR(10)&amp;IF('[1]II_Program-level standards'!AX7="","",'[1]II_Program-level standards'!AX7&amp;"; "&amp;CHAR(10)&amp;'[1]II_Program-level standards'!AX9&amp;"; "&amp;CHAR(10)&amp;'[1]II_Program-level standards'!AX14&amp;"; "&amp;CHAR(10)&amp;'[1]II_Program-level standards'!AX15)</f>
        <v xml:space="preserve">Standard #46:
</v>
      </c>
      <c r="AY12" s="169" t="str">
        <f>"Standard #47:"&amp;CHAR(10)&amp;CHAR(10)&amp;IF('[1]II_Program-level standards'!AY7="","",'[1]II_Program-level standards'!AY7&amp;"; "&amp;CHAR(10)&amp;'[1]II_Program-level standards'!AY9&amp;"; "&amp;CHAR(10)&amp;'[1]II_Program-level standards'!AY14&amp;"; "&amp;CHAR(10)&amp;'[1]II_Program-level standards'!AY15)</f>
        <v xml:space="preserve">Standard #47:
</v>
      </c>
      <c r="AZ12" s="169" t="str">
        <f>"Standard #48:"&amp;CHAR(10)&amp;CHAR(10)&amp;IF('[1]II_Program-level standards'!AZ7="","",'[1]II_Program-level standards'!AZ7&amp;"; "&amp;CHAR(10)&amp;'[1]II_Program-level standards'!AZ9&amp;"; "&amp;CHAR(10)&amp;'[1]II_Program-level standards'!AZ14&amp;"; "&amp;CHAR(10)&amp;'[1]II_Program-level standards'!AZ15)</f>
        <v xml:space="preserve">Standard #48:
</v>
      </c>
      <c r="BA12" s="169" t="str">
        <f>"Standard #49:"&amp;CHAR(10)&amp;CHAR(10)&amp;IF('[1]II_Program-level standards'!BA7="","",'[1]II_Program-level standards'!BA7&amp;"; "&amp;CHAR(10)&amp;'[1]II_Program-level standards'!BA9&amp;"; "&amp;CHAR(10)&amp;'[1]II_Program-level standards'!BA14&amp;"; "&amp;CHAR(10)&amp;'[1]II_Program-level standards'!BA15)</f>
        <v xml:space="preserve">Standard #49:
</v>
      </c>
      <c r="BB12" s="169" t="str">
        <f>"Standard #50:"&amp;CHAR(10)&amp;CHAR(10)&amp;IF('[1]II_Program-level standards'!BB7="","",'[1]II_Program-level standards'!BB7&amp;"; "&amp;CHAR(10)&amp;'[1]II_Program-level standards'!BB9&amp;"; "&amp;CHAR(10)&amp;'[1]II_Program-level standards'!BB14&amp;"; "&amp;CHAR(10)&amp;'[1]II_Program-level standards'!BB15)</f>
        <v xml:space="preserve">Standard #50:
</v>
      </c>
      <c r="BC12" s="169" t="str">
        <f>"Standard #51:"&amp;CHAR(10)&amp;CHAR(10)&amp;IF('[1]II_Program-level standards'!BC7="","",'[1]II_Program-level standards'!BC7&amp;"; "&amp;CHAR(10)&amp;'[1]II_Program-level standards'!BC9&amp;"; "&amp;CHAR(10)&amp;'[1]II_Program-level standards'!BC14&amp;"; "&amp;CHAR(10)&amp;'[1]II_Program-level standards'!BC15)</f>
        <v xml:space="preserve">Standard #51:
</v>
      </c>
      <c r="BD12" s="169" t="str">
        <f>"Standard #52:"&amp;CHAR(10)&amp;CHAR(10)&amp;IF('[1]II_Program-level standards'!BD7="","",'[1]II_Program-level standards'!BD7&amp;"; "&amp;CHAR(10)&amp;'[1]II_Program-level standards'!BD9&amp;"; "&amp;CHAR(10)&amp;'[1]II_Program-level standards'!BD14&amp;"; "&amp;CHAR(10)&amp;'[1]II_Program-level standards'!BD15)</f>
        <v xml:space="preserve">Standard #52:
</v>
      </c>
      <c r="BE12" s="169" t="str">
        <f>"Standard #53:"&amp;CHAR(10)&amp;CHAR(10)&amp;IF('[1]II_Program-level standards'!BE7="","",'[1]II_Program-level standards'!BE7&amp;"; "&amp;CHAR(10)&amp;'[1]II_Program-level standards'!BE9&amp;"; "&amp;CHAR(10)&amp;'[1]II_Program-level standards'!BE14&amp;"; "&amp;CHAR(10)&amp;'[1]II_Program-level standards'!BE15)</f>
        <v xml:space="preserve">Standard #53:
</v>
      </c>
      <c r="BF12" s="169" t="str">
        <f>"Standard #54:"&amp;CHAR(10)&amp;CHAR(10)&amp;IF('[1]II_Program-level standards'!BF7="","",'[1]II_Program-level standards'!BF7&amp;"; "&amp;CHAR(10)&amp;'[1]II_Program-level standards'!BF9&amp;"; "&amp;CHAR(10)&amp;'[1]II_Program-level standards'!BF14&amp;"; "&amp;CHAR(10)&amp;'[1]II_Program-level standards'!BF15)</f>
        <v xml:space="preserve">Standard #54:
</v>
      </c>
      <c r="BG12" s="169" t="str">
        <f>"Standard #55:"&amp;CHAR(10)&amp;CHAR(10)&amp;IF('[1]II_Program-level standards'!BG7="","",'[1]II_Program-level standards'!BG7&amp;"; "&amp;CHAR(10)&amp;'[1]II_Program-level standards'!BG9&amp;"; "&amp;CHAR(10)&amp;'[1]II_Program-level standards'!BG14&amp;"; "&amp;CHAR(10)&amp;'[1]II_Program-level standards'!BG15)</f>
        <v xml:space="preserve">Standard #55:
</v>
      </c>
      <c r="BH12" s="169" t="str">
        <f>"Standard #56:"&amp;CHAR(10)&amp;CHAR(10)&amp;IF('[1]II_Program-level standards'!BH7="","",'[1]II_Program-level standards'!BH7&amp;"; "&amp;CHAR(10)&amp;'[1]II_Program-level standards'!BH9&amp;"; "&amp;CHAR(10)&amp;'[1]II_Program-level standards'!BH14&amp;"; "&amp;CHAR(10)&amp;'[1]II_Program-level standards'!BH15)</f>
        <v xml:space="preserve">Standard #56:
</v>
      </c>
      <c r="BI12" s="169" t="str">
        <f>"Standard #57:"&amp;CHAR(10)&amp;CHAR(10)&amp;IF('[1]II_Program-level standards'!BI7="","",'[1]II_Program-level standards'!BI7&amp;"; "&amp;CHAR(10)&amp;'[1]II_Program-level standards'!BI9&amp;"; "&amp;CHAR(10)&amp;'[1]II_Program-level standards'!BI14&amp;"; "&amp;CHAR(10)&amp;'[1]II_Program-level standards'!BI15)</f>
        <v xml:space="preserve">Standard #57:
</v>
      </c>
      <c r="BJ12" s="169" t="str">
        <f>"Standard #58:"&amp;CHAR(10)&amp;CHAR(10)&amp;IF('[1]II_Program-level standards'!BJ7="","",'[1]II_Program-level standards'!BJ7&amp;"; "&amp;CHAR(10)&amp;'[1]II_Program-level standards'!BJ9&amp;"; "&amp;CHAR(10)&amp;'[1]II_Program-level standards'!BJ14&amp;"; "&amp;CHAR(10)&amp;'[1]II_Program-level standards'!BJ15)</f>
        <v xml:space="preserve">Standard #58:
</v>
      </c>
      <c r="BK12" s="169" t="str">
        <f>"Standard #59:"&amp;CHAR(10)&amp;CHAR(10)&amp;IF('[1]II_Program-level standards'!BK7="","",'[1]II_Program-level standards'!BK7&amp;"; "&amp;CHAR(10)&amp;'[1]II_Program-level standards'!BK9&amp;"; "&amp;CHAR(10)&amp;'[1]II_Program-level standards'!BK14&amp;"; "&amp;CHAR(10)&amp;'[1]II_Program-level standards'!BK15)</f>
        <v xml:space="preserve">Standard #59:
</v>
      </c>
      <c r="BL12" s="169" t="str">
        <f>"Standard #60:"&amp;CHAR(10)&amp;CHAR(10)&amp;IF('[1]II_Program-level standards'!BL7="","",'[1]II_Program-level standards'!BL7&amp;"; "&amp;CHAR(10)&amp;'[1]II_Program-level standards'!BL9&amp;"; "&amp;CHAR(10)&amp;'[1]II_Program-level standards'!BL14&amp;"; "&amp;CHAR(10)&amp;'[1]II_Program-level standards'!BL15)</f>
        <v xml:space="preserve">Standard #60:
</v>
      </c>
      <c r="BM12" s="169" t="str">
        <f>"Standard #61:"&amp;CHAR(10)&amp;CHAR(10)&amp;IF('[1]II_Program-level standards'!BM7="","",'[1]II_Program-level standards'!BM7&amp;"; "&amp;CHAR(10)&amp;'[1]II_Program-level standards'!BM9&amp;"; "&amp;CHAR(10)&amp;'[1]II_Program-level standards'!BM14&amp;"; "&amp;CHAR(10)&amp;'[1]II_Program-level standards'!BM15)</f>
        <v xml:space="preserve">Standard #61:
</v>
      </c>
      <c r="BN12" s="169" t="str">
        <f>"Standard #62:"&amp;CHAR(10)&amp;CHAR(10)&amp;IF('[1]II_Program-level standards'!BN7="","",'[1]II_Program-level standards'!BN7&amp;"; "&amp;CHAR(10)&amp;'[1]II_Program-level standards'!BN9&amp;"; "&amp;CHAR(10)&amp;'[1]II_Program-level standards'!BN14&amp;"; "&amp;CHAR(10)&amp;'[1]II_Program-level standards'!BN15)</f>
        <v xml:space="preserve">Standard #62:
</v>
      </c>
      <c r="BO12" s="169" t="str">
        <f>"Standard #63:"&amp;CHAR(10)&amp;CHAR(10)&amp;IF('[1]II_Program-level standards'!BO7="","",'[1]II_Program-level standards'!BO7&amp;"; "&amp;CHAR(10)&amp;'[1]II_Program-level standards'!BO9&amp;"; "&amp;CHAR(10)&amp;'[1]II_Program-level standards'!BO14&amp;"; "&amp;CHAR(10)&amp;'[1]II_Program-level standards'!BO15)</f>
        <v xml:space="preserve">Standard #63:
</v>
      </c>
      <c r="BP12" s="169" t="str">
        <f>"Standard #64:"&amp;CHAR(10)&amp;CHAR(10)&amp;IF('[1]II_Program-level standards'!BP7="","",'[1]II_Program-level standards'!BP7&amp;"; "&amp;CHAR(10)&amp;'[1]II_Program-level standards'!BP9&amp;"; "&amp;CHAR(10)&amp;'[1]II_Program-level standards'!BP14&amp;"; "&amp;CHAR(10)&amp;'[1]II_Program-level standards'!BP15)</f>
        <v xml:space="preserve">Standard #64:
</v>
      </c>
      <c r="BQ12" s="169" t="str">
        <f>"Standard #65:"&amp;CHAR(10)&amp;CHAR(10)&amp;IF('[1]II_Program-level standards'!BQ7="","",'[1]II_Program-level standards'!BQ7&amp;"; "&amp;CHAR(10)&amp;'[1]II_Program-level standards'!BQ9&amp;"; "&amp;CHAR(10)&amp;'[1]II_Program-level standards'!BQ14&amp;"; "&amp;CHAR(10)&amp;'[1]II_Program-level standards'!BQ15)</f>
        <v xml:space="preserve">Standard #65:
</v>
      </c>
      <c r="BR12" s="169" t="str">
        <f>"Standard #66:"&amp;CHAR(10)&amp;CHAR(10)&amp;IF('[1]II_Program-level standards'!BR7="","",'[1]II_Program-level standards'!BR7&amp;"; "&amp;CHAR(10)&amp;'[1]II_Program-level standards'!BR9&amp;"; "&amp;CHAR(10)&amp;'[1]II_Program-level standards'!BR14&amp;"; "&amp;CHAR(10)&amp;'[1]II_Program-level standards'!BR15)</f>
        <v xml:space="preserve">Standard #66:
</v>
      </c>
      <c r="BS12" s="169" t="str">
        <f>"Standard #67:"&amp;CHAR(10)&amp;CHAR(10)&amp;IF('[1]II_Program-level standards'!BS7="","",'[1]II_Program-level standards'!BS7&amp;"; "&amp;CHAR(10)&amp;'[1]II_Program-level standards'!BS9&amp;"; "&amp;CHAR(10)&amp;'[1]II_Program-level standards'!BS14&amp;"; "&amp;CHAR(10)&amp;'[1]II_Program-level standards'!BS15)</f>
        <v xml:space="preserve">Standard #67:
</v>
      </c>
      <c r="BT12" s="169" t="str">
        <f>"Standard #68:"&amp;CHAR(10)&amp;CHAR(10)&amp;IF('[1]II_Program-level standards'!BT7="","",'[1]II_Program-level standards'!BT7&amp;"; "&amp;CHAR(10)&amp;'[1]II_Program-level standards'!BT9&amp;"; "&amp;CHAR(10)&amp;'[1]II_Program-level standards'!BT14&amp;"; "&amp;CHAR(10)&amp;'[1]II_Program-level standards'!BT15)</f>
        <v xml:space="preserve">Standard #68:
</v>
      </c>
      <c r="BU12" s="169" t="str">
        <f>"Standard #69:"&amp;CHAR(10)&amp;CHAR(10)&amp;IF('[1]II_Program-level standards'!BU7="","",'[1]II_Program-level standards'!BU7&amp;"; "&amp;CHAR(10)&amp;'[1]II_Program-level standards'!BU9&amp;"; "&amp;CHAR(10)&amp;'[1]II_Program-level standards'!BU14&amp;"; "&amp;CHAR(10)&amp;'[1]II_Program-level standards'!BU15)</f>
        <v xml:space="preserve">Standard #69:
</v>
      </c>
      <c r="BV12" s="169" t="str">
        <f>"Standard #70:"&amp;CHAR(10)&amp;CHAR(10)&amp;IF('[1]II_Program-level standards'!BV7="","",'[1]II_Program-level standards'!BV7&amp;"; "&amp;CHAR(10)&amp;'[1]II_Program-level standards'!BV9&amp;"; "&amp;CHAR(10)&amp;'[1]II_Program-level standards'!BV14&amp;"; "&amp;CHAR(10)&amp;'[1]II_Program-level standards'!BV15)</f>
        <v xml:space="preserve">Standard #70:
</v>
      </c>
      <c r="BW12" s="169" t="str">
        <f>"Standard #71:"&amp;CHAR(10)&amp;CHAR(10)&amp;IF('[1]II_Program-level standards'!BW7="","",'[1]II_Program-level standards'!BW7&amp;"; "&amp;CHAR(10)&amp;'[1]II_Program-level standards'!BW9&amp;"; "&amp;CHAR(10)&amp;'[1]II_Program-level standards'!BW14&amp;"; "&amp;CHAR(10)&amp;'[1]II_Program-level standards'!BW15)</f>
        <v xml:space="preserve">Standard #71:
</v>
      </c>
      <c r="BX12" s="169" t="str">
        <f>"Standard #72:"&amp;CHAR(10)&amp;CHAR(10)&amp;IF('[1]II_Program-level standards'!BX7="","",'[1]II_Program-level standards'!BX7&amp;"; "&amp;CHAR(10)&amp;'[1]II_Program-level standards'!BX9&amp;"; "&amp;CHAR(10)&amp;'[1]II_Program-level standards'!BX14&amp;"; "&amp;CHAR(10)&amp;'[1]II_Program-level standards'!BX15)</f>
        <v xml:space="preserve">Standard #72:
</v>
      </c>
      <c r="BY12" s="169" t="str">
        <f>"Standard #73:"&amp;CHAR(10)&amp;CHAR(10)&amp;IF('[1]II_Program-level standards'!BY7="","",'[1]II_Program-level standards'!BY7&amp;"; "&amp;CHAR(10)&amp;'[1]II_Program-level standards'!BY9&amp;"; "&amp;CHAR(10)&amp;'[1]II_Program-level standards'!BY14&amp;"; "&amp;CHAR(10)&amp;'[1]II_Program-level standards'!BY15)</f>
        <v xml:space="preserve">Standard #73:
</v>
      </c>
      <c r="BZ12" s="169" t="str">
        <f>"Standard #74:"&amp;CHAR(10)&amp;CHAR(10)&amp;IF('[1]II_Program-level standards'!BZ7="","",'[1]II_Program-level standards'!BZ7&amp;"; "&amp;CHAR(10)&amp;'[1]II_Program-level standards'!BZ9&amp;"; "&amp;CHAR(10)&amp;'[1]II_Program-level standards'!BZ14&amp;"; "&amp;CHAR(10)&amp;'[1]II_Program-level standards'!BZ15)</f>
        <v xml:space="preserve">Standard #74:
</v>
      </c>
      <c r="CA12" s="169" t="str">
        <f>"Standard #75:"&amp;CHAR(10)&amp;CHAR(10)&amp;IF('[1]II_Program-level standards'!CA7="","",'[1]II_Program-level standards'!CA7&amp;"; "&amp;CHAR(10)&amp;'[1]II_Program-level standards'!CA9&amp;"; "&amp;CHAR(10)&amp;'[1]II_Program-level standards'!CA14&amp;"; "&amp;CHAR(10)&amp;'[1]II_Program-level standards'!CA15)</f>
        <v xml:space="preserve">Standard #75:
</v>
      </c>
      <c r="CB12" s="169" t="str">
        <f>"Standard #76:"&amp;CHAR(10)&amp;CHAR(10)&amp;IF('[1]II_Program-level standards'!CB7="","",'[1]II_Program-level standards'!CB7&amp;"; "&amp;CHAR(10)&amp;'[1]II_Program-level standards'!CB9&amp;"; "&amp;CHAR(10)&amp;'[1]II_Program-level standards'!CB14&amp;"; "&amp;CHAR(10)&amp;'[1]II_Program-level standards'!CB15)</f>
        <v xml:space="preserve">Standard #76:
</v>
      </c>
      <c r="CC12" s="169" t="str">
        <f>"Standard #77:"&amp;CHAR(10)&amp;CHAR(10)&amp;IF('[1]II_Program-level standards'!CC7="","",'[1]II_Program-level standards'!CC7&amp;"; "&amp;CHAR(10)&amp;'[1]II_Program-level standards'!CC9&amp;"; "&amp;CHAR(10)&amp;'[1]II_Program-level standards'!CC14&amp;"; "&amp;CHAR(10)&amp;'[1]II_Program-level standards'!CC15)</f>
        <v xml:space="preserve">Standard #77:
</v>
      </c>
      <c r="CD12" s="169" t="str">
        <f>"Standard #78:"&amp;CHAR(10)&amp;CHAR(10)&amp;IF('[1]II_Program-level standards'!CD7="","",'[1]II_Program-level standards'!CD7&amp;"; "&amp;CHAR(10)&amp;'[1]II_Program-level standards'!CD9&amp;"; "&amp;CHAR(10)&amp;'[1]II_Program-level standards'!CD14&amp;"; "&amp;CHAR(10)&amp;'[1]II_Program-level standards'!CD15)</f>
        <v xml:space="preserve">Standard #78:
</v>
      </c>
      <c r="CE12" s="169" t="str">
        <f>"Standard #79:"&amp;CHAR(10)&amp;CHAR(10)&amp;IF('[1]II_Program-level standards'!CE7="","",'[1]II_Program-level standards'!CE7&amp;"; "&amp;CHAR(10)&amp;'[1]II_Program-level standards'!CE9&amp;"; "&amp;CHAR(10)&amp;'[1]II_Program-level standards'!CE14&amp;"; "&amp;CHAR(10)&amp;'[1]II_Program-level standards'!CE15)</f>
        <v xml:space="preserve">Standard #79:
</v>
      </c>
      <c r="CF12" s="169" t="str">
        <f>"Standard #80:"&amp;CHAR(10)&amp;CHAR(10)&amp;IF('[1]II_Program-level standards'!CF7="","",'[1]II_Program-level standards'!CF7&amp;"; "&amp;CHAR(10)&amp;'[1]II_Program-level standards'!CF9&amp;"; "&amp;CHAR(10)&amp;'[1]II_Program-level standards'!CF14&amp;"; "&amp;CHAR(10)&amp;'[1]II_Program-level standards'!CF15)</f>
        <v xml:space="preserve">Standard #80:
</v>
      </c>
      <c r="CG12" s="169" t="str">
        <f>"Standard #81:"&amp;CHAR(10)&amp;CHAR(10)&amp;IF('[1]II_Program-level standards'!CG7="","",'[1]II_Program-level standards'!CG7&amp;"; "&amp;CHAR(10)&amp;'[1]II_Program-level standards'!CG9&amp;"; "&amp;CHAR(10)&amp;'[1]II_Program-level standards'!CG14&amp;"; "&amp;CHAR(10)&amp;'[1]II_Program-level standards'!CG15)</f>
        <v xml:space="preserve">Standard #81:
</v>
      </c>
      <c r="CH12" s="169" t="str">
        <f>"Standard #82:"&amp;CHAR(10)&amp;CHAR(10)&amp;IF('[1]II_Program-level standards'!CH7="","",'[1]II_Program-level standards'!CH7&amp;"; "&amp;CHAR(10)&amp;'[1]II_Program-level standards'!CH9&amp;"; "&amp;CHAR(10)&amp;'[1]II_Program-level standards'!CH14&amp;"; "&amp;CHAR(10)&amp;'[1]II_Program-level standards'!CH15)</f>
        <v xml:space="preserve">Standard #82:
</v>
      </c>
      <c r="CI12" s="169" t="str">
        <f>"Standard #83:"&amp;CHAR(10)&amp;CHAR(10)&amp;IF('[1]II_Program-level standards'!CI7="","",'[1]II_Program-level standards'!CI7&amp;"; "&amp;CHAR(10)&amp;'[1]II_Program-level standards'!CI9&amp;"; "&amp;CHAR(10)&amp;'[1]II_Program-level standards'!CI14&amp;"; "&amp;CHAR(10)&amp;'[1]II_Program-level standards'!CI15)</f>
        <v xml:space="preserve">Standard #83:
</v>
      </c>
      <c r="CJ12" s="169" t="str">
        <f>"Standard #84:"&amp;CHAR(10)&amp;CHAR(10)&amp;IF('[1]II_Program-level standards'!CJ7="","",'[1]II_Program-level standards'!CJ7&amp;"; "&amp;CHAR(10)&amp;'[1]II_Program-level standards'!CJ9&amp;"; "&amp;CHAR(10)&amp;'[1]II_Program-level standards'!CJ14&amp;"; "&amp;CHAR(10)&amp;'[1]II_Program-level standards'!CJ15)</f>
        <v xml:space="preserve">Standard #84:
</v>
      </c>
      <c r="CK12" s="169" t="str">
        <f>"Standard #85:"&amp;CHAR(10)&amp;CHAR(10)&amp;IF('[1]II_Program-level standards'!CK7="","",'[1]II_Program-level standards'!CK7&amp;"; "&amp;CHAR(10)&amp;'[1]II_Program-level standards'!CK9&amp;"; "&amp;CHAR(10)&amp;'[1]II_Program-level standards'!CK14&amp;"; "&amp;CHAR(10)&amp;'[1]II_Program-level standards'!CK15)</f>
        <v xml:space="preserve">Standard #85:
</v>
      </c>
      <c r="CL12" s="169" t="str">
        <f>"Standard #86:"&amp;CHAR(10)&amp;CHAR(10)&amp;IF('[1]II_Program-level standards'!CL7="","",'[1]II_Program-level standards'!CL7&amp;"; "&amp;CHAR(10)&amp;'[1]II_Program-level standards'!CL9&amp;"; "&amp;CHAR(10)&amp;'[1]II_Program-level standards'!CL14&amp;"; "&amp;CHAR(10)&amp;'[1]II_Program-level standards'!CL15)</f>
        <v xml:space="preserve">Standard #86:
</v>
      </c>
      <c r="CM12" s="169" t="str">
        <f>"Standard #87:"&amp;CHAR(10)&amp;CHAR(10)&amp;IF('[1]II_Program-level standards'!CM7="","",'[1]II_Program-level standards'!CM7&amp;"; "&amp;CHAR(10)&amp;'[1]II_Program-level standards'!CM9&amp;"; "&amp;CHAR(10)&amp;'[1]II_Program-level standards'!CM14&amp;"; "&amp;CHAR(10)&amp;'[1]II_Program-level standards'!CM15)</f>
        <v xml:space="preserve">Standard #87:
</v>
      </c>
      <c r="CN12" s="169" t="str">
        <f>"Standard #88:"&amp;CHAR(10)&amp;CHAR(10)&amp;IF('[1]II_Program-level standards'!CN7="","",'[1]II_Program-level standards'!CN7&amp;"; "&amp;CHAR(10)&amp;'[1]II_Program-level standards'!CN9&amp;"; "&amp;CHAR(10)&amp;'[1]II_Program-level standards'!CN14&amp;"; "&amp;CHAR(10)&amp;'[1]II_Program-level standards'!CN15)</f>
        <v xml:space="preserve">Standard #88:
</v>
      </c>
      <c r="CO12" s="169" t="str">
        <f>"Standard #89:"&amp;CHAR(10)&amp;CHAR(10)&amp;IF('[1]II_Program-level standards'!CO7="","",'[1]II_Program-level standards'!CO7&amp;"; "&amp;CHAR(10)&amp;'[1]II_Program-level standards'!CO9&amp;"; "&amp;CHAR(10)&amp;'[1]II_Program-level standards'!CO14&amp;"; "&amp;CHAR(10)&amp;'[1]II_Program-level standards'!CO15)</f>
        <v xml:space="preserve">Standard #89:
</v>
      </c>
      <c r="CP12" s="169" t="str">
        <f>"Standard #90:"&amp;CHAR(10)&amp;CHAR(10)&amp;IF('[1]II_Program-level standards'!CP7="","",'[1]II_Program-level standards'!CP7&amp;"; "&amp;CHAR(10)&amp;'[1]II_Program-level standards'!CP9&amp;"; "&amp;CHAR(10)&amp;'[1]II_Program-level standards'!CP14&amp;"; "&amp;CHAR(10)&amp;'[1]II_Program-level standards'!CP15)</f>
        <v xml:space="preserve">Standard #90:
</v>
      </c>
      <c r="CQ12" s="169" t="str">
        <f>"Standard #91:"&amp;CHAR(10)&amp;CHAR(10)&amp;IF('[1]II_Program-level standards'!CQ7="","",'[1]II_Program-level standards'!CQ7&amp;"; "&amp;CHAR(10)&amp;'[1]II_Program-level standards'!CQ9&amp;"; "&amp;CHAR(10)&amp;'[1]II_Program-level standards'!CQ14&amp;"; "&amp;CHAR(10)&amp;'[1]II_Program-level standards'!CQ15)</f>
        <v xml:space="preserve">Standard #91:
</v>
      </c>
      <c r="CR12" s="169" t="str">
        <f>"Standard #92:"&amp;CHAR(10)&amp;CHAR(10)&amp;IF('[1]II_Program-level standards'!CR7="","",'[1]II_Program-level standards'!CR7&amp;"; "&amp;CHAR(10)&amp;'[1]II_Program-level standards'!CR9&amp;"; "&amp;CHAR(10)&amp;'[1]II_Program-level standards'!CR14&amp;"; "&amp;CHAR(10)&amp;'[1]II_Program-level standards'!CR15)</f>
        <v xml:space="preserve">Standard #92:
</v>
      </c>
      <c r="CS12" s="169" t="str">
        <f>"Standard #93:"&amp;CHAR(10)&amp;CHAR(10)&amp;IF('[1]II_Program-level standards'!CS7="","",'[1]II_Program-level standards'!CS7&amp;"; "&amp;CHAR(10)&amp;'[1]II_Program-level standards'!CS9&amp;"; "&amp;CHAR(10)&amp;'[1]II_Program-level standards'!CS14&amp;"; "&amp;CHAR(10)&amp;'[1]II_Program-level standards'!CS15)</f>
        <v xml:space="preserve">Standard #93:
</v>
      </c>
      <c r="CT12" s="169" t="str">
        <f>"Standard #94:"&amp;CHAR(10)&amp;CHAR(10)&amp;IF('[1]II_Program-level standards'!CT7="","",'[1]II_Program-level standards'!CT7&amp;"; "&amp;CHAR(10)&amp;'[1]II_Program-level standards'!CT9&amp;"; "&amp;CHAR(10)&amp;'[1]II_Program-level standards'!CT14&amp;"; "&amp;CHAR(10)&amp;'[1]II_Program-level standards'!CT15)</f>
        <v xml:space="preserve">Standard #94:
</v>
      </c>
      <c r="CU12" s="169" t="str">
        <f>"Standard #95:"&amp;CHAR(10)&amp;CHAR(10)&amp;IF('[1]II_Program-level standards'!CU7="","",'[1]II_Program-level standards'!CU7&amp;"; "&amp;CHAR(10)&amp;'[1]II_Program-level standards'!CU9&amp;"; "&amp;CHAR(10)&amp;'[1]II_Program-level standards'!CU14&amp;"; "&amp;CHAR(10)&amp;'[1]II_Program-level standards'!CU15)</f>
        <v xml:space="preserve">Standard #95:
</v>
      </c>
      <c r="CV12" s="169" t="str">
        <f>"Standard #96:"&amp;CHAR(10)&amp;CHAR(10)&amp;IF('[1]II_Program-level standards'!CV7="","",'[1]II_Program-level standards'!CV7&amp;"; "&amp;CHAR(10)&amp;'[1]II_Program-level standards'!CV9&amp;"; "&amp;CHAR(10)&amp;'[1]II_Program-level standards'!CV14&amp;"; "&amp;CHAR(10)&amp;'[1]II_Program-level standards'!CV15)</f>
        <v xml:space="preserve">Standard #96:
</v>
      </c>
      <c r="CW12" s="169" t="str">
        <f>"Standard #97:"&amp;CHAR(10)&amp;CHAR(10)&amp;IF('[1]II_Program-level standards'!CW7="","",'[1]II_Program-level standards'!CW7&amp;"; "&amp;CHAR(10)&amp;'[1]II_Program-level standards'!CW9&amp;"; "&amp;CHAR(10)&amp;'[1]II_Program-level standards'!CW14&amp;"; "&amp;CHAR(10)&amp;'[1]II_Program-level standards'!CW15)</f>
        <v xml:space="preserve">Standard #97:
</v>
      </c>
      <c r="CX12" s="169" t="str">
        <f>"Standard #98:"&amp;CHAR(10)&amp;CHAR(10)&amp;IF('[1]II_Program-level standards'!CX7="","",'[1]II_Program-level standards'!CX7&amp;"; "&amp;CHAR(10)&amp;'[1]II_Program-level standards'!CX9&amp;"; "&amp;CHAR(10)&amp;'[1]II_Program-level standards'!CX14&amp;"; "&amp;CHAR(10)&amp;'[1]II_Program-level standards'!CX15)</f>
        <v xml:space="preserve">Standard #98:
</v>
      </c>
      <c r="CY12" s="169" t="str">
        <f>"Standard #99:"&amp;CHAR(10)&amp;CHAR(10)&amp;IF('[1]II_Program-level standards'!CY7="","",'[1]II_Program-level standards'!CY7&amp;"; "&amp;CHAR(10)&amp;'[1]II_Program-level standards'!CY9&amp;"; "&amp;CHAR(10)&amp;'[1]II_Program-level standards'!CY14&amp;"; "&amp;CHAR(10)&amp;'[1]II_Program-level standards'!CY15)</f>
        <v xml:space="preserve">Standard #99:
</v>
      </c>
      <c r="CZ12" s="169" t="str">
        <f>"Standard #100:"&amp;CHAR(10)&amp;CHAR(10)&amp;IF('[1]II_Program-level standards'!CZ7="","",'[1]II_Program-level standards'!CZ7&amp;"; "&amp;CHAR(10)&amp;'[1]II_Program-level standards'!CZ9&amp;"; "&amp;CHAR(10)&amp;'[1]II_Program-level standards'!CZ14&amp;"; "&amp;CHAR(10)&amp;'[1]II_Program-level standards'!CZ15)</f>
        <v xml:space="preserve">Standard #100:
</v>
      </c>
    </row>
    <row r="13" spans="1:104" ht="28.5" x14ac:dyDescent="0.2">
      <c r="A13" s="44" t="s">
        <v>324</v>
      </c>
      <c r="B13" s="55" t="s">
        <v>325</v>
      </c>
      <c r="C13" s="46" t="s">
        <v>326</v>
      </c>
      <c r="D13" s="53" t="s">
        <v>37</v>
      </c>
      <c r="E13" s="180"/>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x14ac:dyDescent="0.2">
      <c r="A16" s="44" t="s">
        <v>328</v>
      </c>
      <c r="B16" s="55" t="s">
        <v>329</v>
      </c>
      <c r="C16" s="170" t="s">
        <v>330</v>
      </c>
      <c r="D16" s="53" t="s">
        <v>37</v>
      </c>
      <c r="E16" s="180"/>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42.75" x14ac:dyDescent="0.2">
      <c r="A17" s="44" t="s">
        <v>331</v>
      </c>
      <c r="B17" s="55" t="s">
        <v>332</v>
      </c>
      <c r="C17" s="65" t="s">
        <v>333</v>
      </c>
      <c r="D17" s="53" t="s">
        <v>11</v>
      </c>
      <c r="E17" s="180"/>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8.5" x14ac:dyDescent="0.2">
      <c r="A18" s="44" t="s">
        <v>334</v>
      </c>
      <c r="B18" s="55" t="s">
        <v>335</v>
      </c>
      <c r="C18" s="46" t="s">
        <v>336</v>
      </c>
      <c r="D18" s="53" t="s">
        <v>11</v>
      </c>
      <c r="E18" s="180"/>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x14ac:dyDescent="0.2">
      <c r="A19" s="44" t="s">
        <v>337</v>
      </c>
      <c r="B19" s="55" t="s">
        <v>338</v>
      </c>
      <c r="C19" s="55" t="s">
        <v>339</v>
      </c>
      <c r="D19" s="53" t="s">
        <v>11</v>
      </c>
      <c r="E19" s="180"/>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178" t="s">
        <v>4</v>
      </c>
      <c r="B28" s="179" t="s">
        <v>5</v>
      </c>
      <c r="C28" s="179" t="s">
        <v>6</v>
      </c>
      <c r="D28" s="19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427</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B10:D10">
    <cfRule type="expression" dxfId="116" priority="3">
      <formula>$D$6="Yes, the plan complies based on all analyses"</formula>
    </cfRule>
  </conditionalFormatting>
  <conditionalFormatting sqref="B26:CZ27">
    <cfRule type="expression" dxfId="115" priority="1">
      <formula>$D$6="Yes, the plan complies based on all analyses"</formula>
    </cfRule>
  </conditionalFormatting>
  <conditionalFormatting sqref="E10:CZ25 A10:A27 D11 B12:D24 A28:CZ74">
    <cfRule type="expression" dxfId="114" priority="2">
      <formula>$D$6="Yes, the plan complies based on all analyses"</formula>
    </cfRule>
  </conditionalFormatting>
  <dataValidations count="2">
    <dataValidation allowBlank="1" sqref="E31:CZ36" xr:uid="{D505EFBD-7B42-455F-BA9B-FB4D6657CAE4}"/>
    <dataValidation allowBlank="1" prompt="To enter free text, select cell and type - do not click into cell" sqref="E38:CZ43 E45:CZ50 E69:CZ74 E61:CZ66 E54:CZ59" xr:uid="{50078EEA-8436-4CB3-90CD-0F17F53B3B5F}"/>
  </dataValidations>
  <hyperlinks>
    <hyperlink ref="B15" location="SectionE_AnalysisMethods" display="Return to the Analysis Methods section in the &quot;State and program information&quot; tab to change whether a method is used." xr:uid="{1F1E4832-72E1-456C-8A9C-759520842704}"/>
    <hyperlink ref="A9" location="'III_Plan comp 438.206 All plans'!A1" display="Click to go to section B: Assurance of plan compliance for 42 C.F.R. § 438.206" xr:uid="{6243F53E-E967-48D1-AC19-11124DD73EBF}"/>
    <hyperlink ref="A27" location="SectionE_AnalysisMethods" display="Click to return to the Analysis Methods section in the &quot;State and Program Information&quot; tab to change whether a method is used." xr:uid="{9A2E5305-A460-438D-9B31-DAFBB0089EB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2A9A3-1DB1-4B96-917F-652D0F105537}">
  <sheetPr>
    <tabColor theme="2"/>
  </sheetPr>
  <dimension ref="A1:CZ109"/>
  <sheetViews>
    <sheetView zoomScale="90" zoomScaleNormal="90" workbookViewId="0"/>
  </sheetViews>
  <sheetFormatPr defaultColWidth="0" defaultRowHeight="14.25" zeroHeight="1" x14ac:dyDescent="0.2"/>
  <cols>
    <col min="1" max="1" width="7.21875" style="109" customWidth="1"/>
    <col min="2" max="2" width="30.77734375" style="109" customWidth="1"/>
    <col min="3" max="3" width="55.6640625" style="108" customWidth="1"/>
    <col min="4" max="4" width="23.88671875" style="108" customWidth="1"/>
    <col min="5" max="104" width="31.6640625" style="109" customWidth="1"/>
    <col min="105" max="16384" width="7.21875" style="109" hidden="1"/>
  </cols>
  <sheetData>
    <row r="1" spans="1:104" ht="15" x14ac:dyDescent="0.2">
      <c r="A1" s="28" t="s">
        <v>542</v>
      </c>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C3" s="152"/>
      <c r="D3" s="1"/>
    </row>
    <row r="4" spans="1:104" ht="31.15" customHeight="1" x14ac:dyDescent="0.2">
      <c r="A4" s="281" t="s">
        <v>315</v>
      </c>
      <c r="B4" s="282"/>
      <c r="C4" s="282"/>
      <c r="D4" s="175"/>
    </row>
    <row r="5" spans="1:104" ht="15" x14ac:dyDescent="0.25">
      <c r="A5" s="66" t="s">
        <v>4</v>
      </c>
      <c r="B5" s="67" t="s">
        <v>5</v>
      </c>
      <c r="C5" s="67" t="s">
        <v>6</v>
      </c>
      <c r="D5" s="163" t="s">
        <v>65</v>
      </c>
      <c r="E5" s="215"/>
    </row>
    <row r="6" spans="1:104" ht="57" x14ac:dyDescent="0.2">
      <c r="A6" s="44" t="s">
        <v>316</v>
      </c>
      <c r="B6" s="165" t="s">
        <v>317</v>
      </c>
      <c r="C6" s="46" t="s">
        <v>318</v>
      </c>
      <c r="D6" s="20" t="s">
        <v>319</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#1:"&amp;CHAR(10)&amp;CHAR(10)&amp;IF('[1]II_Program-level standards'!E7="","",'[1]II_Program-level standards'!E7&amp;"; "&amp;CHAR(10)&amp;'[1]II_Program-level standards'!E9&amp;"; "&amp;CHAR(10)&amp;'[1]II_Program-level standards'!E14&amp;"; "&amp;CHAR(10)&amp;'[1]II_Program-level standards'!E15)</f>
        <v>Standard #1:
Specialist; 
Provider to enrollee ratios; 
Adult and Pediatric; 
Statewide</v>
      </c>
      <c r="F12" s="169" t="str">
        <f>"Standard #2:"&amp;CHAR(10)&amp;CHAR(10)&amp;IF('[1]II_Program-level standards'!F7="","",'[1]II_Program-level standards'!F7&amp;"; "&amp;CHAR(10)&amp;'[1]II_Program-level standards'!F9&amp;"; "&amp;CHAR(10)&amp;'[1]II_Program-level standards'!F14&amp;"; "&amp;CHAR(10)&amp;'[1]II_Program-level standards'!F15)</f>
        <v>Standard #2:
Primary care; 
Provider to enrollee ratios; 
Adult and Pediatric; 
Statewide</v>
      </c>
      <c r="G12" s="169" t="str">
        <f>"Standard #3:"&amp;CHAR(10)&amp;CHAR(10)&amp;IF('[1]II_Program-level standards'!G7="","",'[1]II_Program-level standards'!G7&amp;"; "&amp;CHAR(10)&amp;'[1]II_Program-level standards'!G9&amp;"; "&amp;CHAR(10)&amp;'[1]II_Program-level standards'!G14&amp;"; "&amp;CHAR(10)&amp;'[1]II_Program-level standards'!G15)</f>
        <v>Standard #3:
Mental health; 
Provider to enrollee ratios; 
Adult and Pediatric; 
Statewide</v>
      </c>
      <c r="H12" s="169" t="str">
        <f>"Standard #4:"&amp;CHAR(10)&amp;CHAR(10)&amp;IF('[1]II_Program-level standards'!H7="","",'[1]II_Program-level standards'!H7&amp;"; "&amp;CHAR(10)&amp;'[1]II_Program-level standards'!H9&amp;"; "&amp;CHAR(10)&amp;'[1]II_Program-level standards'!H14&amp;"; "&amp;CHAR(10)&amp;'[1]II_Program-level standards'!H15)</f>
        <v>Standard #4:
Primary care; 
Maximum time or distance (e.g. 1 provider within 30 min or 30 miles); 
Adult and Pediatric; 
Statewide</v>
      </c>
      <c r="I12" s="169" t="str">
        <f>"Standard #5:"&amp;CHAR(10)&amp;CHAR(10)&amp;IF('[1]II_Program-level standards'!I7="","",'[1]II_Program-level standards'!I7&amp;"; "&amp;CHAR(10)&amp;'[1]II_Program-level standards'!I9&amp;"; "&amp;CHAR(10)&amp;'[1]II_Program-level standards'!I14&amp;"; "&amp;CHAR(10)&amp;'[1]II_Program-level standards'!I15)</f>
        <v>Standard #5:
Specialist; 
Maximum time or distance (e.g. 1 provider within 30 min or 30 miles); 
Adult and Pediatric; 
Rural</v>
      </c>
      <c r="J12" s="169" t="str">
        <f>"Standard #6:"&amp;CHAR(10)&amp;CHAR(10)&amp;IF('[1]II_Program-level standards'!J7="","",'[1]II_Program-level standards'!J7&amp;"; "&amp;CHAR(10)&amp;'[1]II_Program-level standards'!J9&amp;"; "&amp;CHAR(10)&amp;'[1]II_Program-level standards'!J14&amp;"; "&amp;CHAR(10)&amp;'[1]II_Program-level standards'!J15)</f>
        <v>Standard #6:
Specialist; 
Maximum time or distance (e.g. 1 provider within 30 min or 30 miles); 
Adult and Pediatric; 
Small counties</v>
      </c>
      <c r="K12" s="169" t="str">
        <f>"Standard #7:"&amp;CHAR(10)&amp;CHAR(10)&amp;IF('[1]II_Program-level standards'!K7="","",'[1]II_Program-level standards'!K7&amp;"; "&amp;CHAR(10)&amp;'[1]II_Program-level standards'!K9&amp;"; "&amp;CHAR(10)&amp;'[1]II_Program-level standards'!K14&amp;"; "&amp;CHAR(10)&amp;'[1]II_Program-level standards'!K15)</f>
        <v>Standard #7:
Specialist; 
Maximum time or distance (e.g. 1 provider within 30 min or 30 miles); 
Adult and Pediatric; 
Medium counties</v>
      </c>
      <c r="L12" s="169" t="str">
        <f>"Standard #8:"&amp;CHAR(10)&amp;CHAR(10)&amp;IF('[1]II_Program-level standards'!L7="","",'[1]II_Program-level standards'!L7&amp;"; "&amp;CHAR(10)&amp;'[1]II_Program-level standards'!L9&amp;"; "&amp;CHAR(10)&amp;'[1]II_Program-level standards'!L14&amp;"; "&amp;CHAR(10)&amp;'[1]II_Program-level standards'!L15)</f>
        <v>Standard #8:
Specialist; 
Maximum time or distance (e.g. 1 provider within 30 min or 30 miles); 
Adult and Pediatric; 
Dense counties</v>
      </c>
      <c r="M12" s="169" t="str">
        <f>"Standard #9:"&amp;CHAR(10)&amp;CHAR(10)&amp;IF('[1]II_Program-level standards'!M7="","",'[1]II_Program-level standards'!M7&amp;"; "&amp;CHAR(10)&amp;'[1]II_Program-level standards'!M9&amp;"; "&amp;CHAR(10)&amp;'[1]II_Program-level standards'!M14&amp;"; "&amp;CHAR(10)&amp;'[1]II_Program-level standards'!M15)</f>
        <v>Standard #9:
OB/GYN; 
Maximum time or distance (e.g. 1 provider within 30 min or 30 miles); 
Adult and Pediatric; 
Statewide</v>
      </c>
      <c r="N12" s="169" t="str">
        <f>"Standard #10:"&amp;CHAR(10)&amp;CHAR(10)&amp;IF('[1]II_Program-level standards'!N7="","",'[1]II_Program-level standards'!N7&amp;"; "&amp;CHAR(10)&amp;'[1]II_Program-level standards'!N9&amp;"; "&amp;CHAR(10)&amp;'[1]II_Program-level standards'!N14&amp;"; "&amp;CHAR(10)&amp;'[1]II_Program-level standards'!N15)</f>
        <v>Standard #10:
OB/GYN; 
Maximum time or distance (e.g. 1 provider within 30 min or 30 miles); 
Adult and Pediatric; 
Rural</v>
      </c>
      <c r="O12" s="169" t="str">
        <f>"Standard #11:"&amp;CHAR(10)&amp;CHAR(10)&amp;IF('[1]II_Program-level standards'!O7="","",'[1]II_Program-level standards'!O7&amp;"; "&amp;CHAR(10)&amp;'[1]II_Program-level standards'!O9&amp;"; "&amp;CHAR(10)&amp;'[1]II_Program-level standards'!O14&amp;"; "&amp;CHAR(10)&amp;'[1]II_Program-level standards'!O15)</f>
        <v>Standard #11:
OB/GYN; 
Maximum time or distance (e.g. 1 provider within 30 min or 30 miles); 
Adult and Pediatric; 
Small counties</v>
      </c>
      <c r="P12" s="169" t="str">
        <f>"Standard #12:"&amp;CHAR(10)&amp;CHAR(10)&amp;IF('[1]II_Program-level standards'!P7="","",'[1]II_Program-level standards'!P7&amp;"; "&amp;CHAR(10)&amp;'[1]II_Program-level standards'!P9&amp;"; "&amp;CHAR(10)&amp;'[1]II_Program-level standards'!P14&amp;"; "&amp;CHAR(10)&amp;'[1]II_Program-level standards'!P15)</f>
        <v>Standard #12:
OB/GYN; 
Maximum time or distance (e.g. 1 provider within 30 min or 30 miles); 
Adult and Pediatric; 
Medium counties</v>
      </c>
      <c r="Q12" s="169" t="str">
        <f>"Standard #13:"&amp;CHAR(10)&amp;CHAR(10)&amp;IF('[1]II_Program-level standards'!Q7="","",'[1]II_Program-level standards'!Q7&amp;"; "&amp;CHAR(10)&amp;'[1]II_Program-level standards'!Q9&amp;"; "&amp;CHAR(10)&amp;'[1]II_Program-level standards'!Q14&amp;"; "&amp;CHAR(10)&amp;'[1]II_Program-level standards'!Q15)</f>
        <v>Standard #13:
OB/GYN; 
Maximum time or distance (e.g. 1 provider within 30 min or 30 miles); 
Adult and Pediatric; 
Dense counties</v>
      </c>
      <c r="R12" s="169" t="str">
        <f>"Standard #14:"&amp;CHAR(10)&amp;CHAR(10)&amp;IF('[1]II_Program-level standards'!R7="","",'[1]II_Program-level standards'!R7&amp;"; "&amp;CHAR(10)&amp;'[1]II_Program-level standards'!R9&amp;"; "&amp;CHAR(10)&amp;'[1]II_Program-level standards'!R14&amp;"; "&amp;CHAR(10)&amp;'[1]II_Program-level standards'!R15)</f>
        <v>Standard #14:
Hospital; 
Maximum time or distance (e.g. 1 provider within 30 min or 30 miles); 
Adult and Pediatric; 
Statewide</v>
      </c>
      <c r="S12" s="169" t="str">
        <f>"Standard #15:"&amp;CHAR(10)&amp;CHAR(10)&amp;IF('[1]II_Program-level standards'!S7="","",'[1]II_Program-level standards'!S7&amp;"; "&amp;CHAR(10)&amp;'[1]II_Program-level standards'!S9&amp;"; "&amp;CHAR(10)&amp;'[1]II_Program-level standards'!S14&amp;"; "&amp;CHAR(10)&amp;'[1]II_Program-level standards'!S15)</f>
        <v>Standard #15:
Mental health; 
Maximum time or distance (e.g. 1 provider within 30 min or 30 miles); 
Adult and Pediatric; 
Rural</v>
      </c>
      <c r="T12" s="169" t="str">
        <f>"Standard #16:"&amp;CHAR(10)&amp;CHAR(10)&amp;IF('[1]II_Program-level standards'!T7="","",'[1]II_Program-level standards'!T7&amp;"; "&amp;CHAR(10)&amp;'[1]II_Program-level standards'!T9&amp;"; "&amp;CHAR(10)&amp;'[1]II_Program-level standards'!T14&amp;"; "&amp;CHAR(10)&amp;'[1]II_Program-level standards'!T15)</f>
        <v>Standard #16:
Mental health; 
Maximum time or distance (e.g. 1 provider within 30 min or 30 miles); 
Adult and Pediatric; 
Small counties</v>
      </c>
      <c r="U12" s="169" t="str">
        <f>"Standard #17:"&amp;CHAR(10)&amp;CHAR(10)&amp;IF('[1]II_Program-level standards'!U7="","",'[1]II_Program-level standards'!U7&amp;"; "&amp;CHAR(10)&amp;'[1]II_Program-level standards'!U9&amp;"; "&amp;CHAR(10)&amp;'[1]II_Program-level standards'!U14&amp;"; "&amp;CHAR(10)&amp;'[1]II_Program-level standards'!U15)</f>
        <v>Standard #17:
Mental health; 
Maximum time or distance (e.g. 1 provider within 30 min or 30 miles); 
Adult and Pediatric; 
Medium counties</v>
      </c>
      <c r="V12" s="169" t="str">
        <f>"Standard #18:"&amp;CHAR(10)&amp;CHAR(10)&amp;IF('[1]II_Program-level standards'!V7="","",'[1]II_Program-level standards'!V7&amp;"; "&amp;CHAR(10)&amp;'[1]II_Program-level standards'!V9&amp;"; "&amp;CHAR(10)&amp;'[1]II_Program-level standards'!V14&amp;"; "&amp;CHAR(10)&amp;'[1]II_Program-level standards'!V15)</f>
        <v>Standard #18:
Mental health; 
Maximum time or distance (e.g. 1 provider within 30 min or 30 miles); 
Adult and Pediatric; 
Dense counties</v>
      </c>
      <c r="W12" s="169" t="str">
        <f>"Standard #19:"&amp;CHAR(10)&amp;CHAR(10)&amp;IF('[1]II_Program-level standards'!W7="","",'[1]II_Program-level standards'!W7&amp;"; "&amp;CHAR(10)&amp;'[1]II_Program-level standards'!W9&amp;"; "&amp;CHAR(10)&amp;'[1]II_Program-level standards'!W14&amp;"; "&amp;CHAR(10)&amp;'[1]II_Program-level standards'!W15)</f>
        <v>Standard #19:
Specialist; 
Minimum Mandatory Provider Type; 
Adult and pediatric; 
Statewide</v>
      </c>
      <c r="X12" s="169" t="str">
        <f>"Standard #20:"&amp;CHAR(10)&amp;CHAR(10)&amp;IF('[1]II_Program-level standards'!X7="","",'[1]II_Program-level standards'!X7&amp;"; "&amp;CHAR(10)&amp;'[1]II_Program-level standards'!X9&amp;"; "&amp;CHAR(10)&amp;'[1]II_Program-level standards'!X14&amp;"; "&amp;CHAR(10)&amp;'[1]II_Program-level standards'!X15)</f>
        <v>Standard #20:
Specialist; 
Minimum Mandatory Provider Type; 
Adult and pediatric; 
Statewide</v>
      </c>
      <c r="Y12" s="169" t="str">
        <f>"Standard #21:"&amp;CHAR(10)&amp;CHAR(10)&amp;IF('[1]II_Program-level standards'!Y7="","",'[1]II_Program-level standards'!Y7&amp;"; "&amp;CHAR(10)&amp;'[1]II_Program-level standards'!Y9&amp;"; "&amp;CHAR(10)&amp;'[1]II_Program-level standards'!Y14&amp;"; "&amp;CHAR(10)&amp;'[1]II_Program-level standards'!Y15)</f>
        <v>Standard #21:
Primary care; 
Appointment wait time; 
Adult and Pediatric; 
Statewide</v>
      </c>
      <c r="Z12" s="169" t="str">
        <f>"Standard #22:"&amp;CHAR(10)&amp;CHAR(10)&amp;IF('[1]II_Program-level standards'!Z7="","",'[1]II_Program-level standards'!Z7&amp;"; "&amp;CHAR(10)&amp;'[1]II_Program-level standards'!Z9&amp;"; "&amp;CHAR(10)&amp;'[1]II_Program-level standards'!Z14&amp;"; "&amp;CHAR(10)&amp;'[1]II_Program-level standards'!Z15)</f>
        <v>Standard #22:
Specialist; 
Appointment wait time; 
All applicable populations; 
Statewide</v>
      </c>
      <c r="AA12" s="169" t="str">
        <f>"Standard #23:"&amp;CHAR(10)&amp;CHAR(10)&amp;IF('[1]II_Program-level standards'!AA7="","",'[1]II_Program-level standards'!AA7&amp;"; "&amp;CHAR(10)&amp;'[1]II_Program-level standards'!AA9&amp;"; "&amp;CHAR(10)&amp;'[1]II_Program-level standards'!AA14&amp;"; "&amp;CHAR(10)&amp;'[1]II_Program-level standards'!AA15)</f>
        <v>Standard #23:
OB/GYN; 
Appointment wait time; 
All applicable populations; 
Statewide</v>
      </c>
      <c r="AB12" s="169" t="str">
        <f>"Standard #24:"&amp;CHAR(10)&amp;CHAR(10)&amp;IF('[1]II_Program-level standards'!AB7="","",'[1]II_Program-level standards'!AB7&amp;"; "&amp;CHAR(10)&amp;'[1]II_Program-level standards'!AB9&amp;"; "&amp;CHAR(10)&amp;'[1]II_Program-level standards'!AB14&amp;"; "&amp;CHAR(10)&amp;'[1]II_Program-level standards'!AB15)</f>
        <v>Standard #24:
OB/GYN; 
Appointment wait time; 
All applicable populations; 
Statewide</v>
      </c>
      <c r="AC12" s="169" t="str">
        <f>"Standard #25:"&amp;CHAR(10)&amp;CHAR(10)&amp;IF('[1]II_Program-level standards'!AC7="","",'[1]II_Program-level standards'!AC7&amp;"; "&amp;CHAR(10)&amp;'[1]II_Program-level standards'!AC9&amp;"; "&amp;CHAR(10)&amp;'[1]II_Program-level standards'!AC14&amp;"; "&amp;CHAR(10)&amp;'[1]II_Program-level standards'!AC15)</f>
        <v>Standard #25:
Mental health; 
Appointment wait time; 
Adult and pediatric; 
Statewide</v>
      </c>
      <c r="AD12" s="169" t="str">
        <f>"Standard #26:"&amp;CHAR(10)&amp;CHAR(10)&amp;IF('[1]II_Program-level standards'!AD7="","",'[1]II_Program-level standards'!AD7&amp;"; "&amp;CHAR(10)&amp;'[1]II_Program-level standards'!AD9&amp;"; "&amp;CHAR(10)&amp;'[1]II_Program-level standards'!AD14&amp;"; "&amp;CHAR(10)&amp;'[1]II_Program-level standards'!AD15)</f>
        <v xml:space="preserve">Standard #26:
</v>
      </c>
      <c r="AE12" s="169" t="str">
        <f>"Standard #27:"&amp;CHAR(10)&amp;CHAR(10)&amp;IF('[1]II_Program-level standards'!AE7="","",'[1]II_Program-level standards'!AE7&amp;"; "&amp;CHAR(10)&amp;'[1]II_Program-level standards'!AE9&amp;"; "&amp;CHAR(10)&amp;'[1]II_Program-level standards'!AE14&amp;"; "&amp;CHAR(10)&amp;'[1]II_Program-level standards'!AE15)</f>
        <v>Standard #27:
LTSS; 
Appointment wait time; 
Adult and pediatric; 
Rural</v>
      </c>
      <c r="AF12" s="169" t="str">
        <f>"Standard #28:"&amp;CHAR(10)&amp;CHAR(10)&amp;IF('[1]II_Program-level standards'!AF7="","",'[1]II_Program-level standards'!AF7&amp;"; "&amp;CHAR(10)&amp;'[1]II_Program-level standards'!AF9&amp;"; "&amp;CHAR(10)&amp;'[1]II_Program-level standards'!AF14&amp;"; "&amp;CHAR(10)&amp;'[1]II_Program-level standards'!AF15)</f>
        <v>Standard #28:
LTSS; 
Appointment wait time; 
Adult and pediatric; 
Small counties</v>
      </c>
      <c r="AG12" s="169" t="str">
        <f>"Standard #29:"&amp;CHAR(10)&amp;CHAR(10)&amp;IF('[1]II_Program-level standards'!AG7="","",'[1]II_Program-level standards'!AG7&amp;"; "&amp;CHAR(10)&amp;'[1]II_Program-level standards'!AG9&amp;"; "&amp;CHAR(10)&amp;'[1]II_Program-level standards'!AG14&amp;"; "&amp;CHAR(10)&amp;'[1]II_Program-level standards'!AG15)</f>
        <v>Standard #29:
LTSS; 
Appointment wait time; 
Adult and pediatric; 
Medium counties</v>
      </c>
      <c r="AH12" s="169" t="str">
        <f>"Standard #30:"&amp;CHAR(10)&amp;CHAR(10)&amp;IF('[1]II_Program-level standards'!AH7="","",'[1]II_Program-level standards'!AH7&amp;"; "&amp;CHAR(10)&amp;'[1]II_Program-level standards'!AH9&amp;"; "&amp;CHAR(10)&amp;'[1]II_Program-level standards'!AH14&amp;"; "&amp;CHAR(10)&amp;'[1]II_Program-level standards'!AH15)</f>
        <v>Standard #30:
LTSS; 
Appointment wait time; 
Adult and pediatric; 
Dense counties</v>
      </c>
      <c r="AI12" s="169" t="str">
        <f>"Standard #31:"&amp;CHAR(10)&amp;CHAR(10)&amp;IF('[1]II_Program-level standards'!AI7="","",'[1]II_Program-level standards'!AI7&amp;"; "&amp;CHAR(10)&amp;'[1]II_Program-level standards'!AI9&amp;"; "&amp;CHAR(10)&amp;'[1]II_Program-level standards'!AI14&amp;"; "&amp;CHAR(10)&amp;'[1]II_Program-level standards'!AI15)</f>
        <v>Standard #31:
LTSS; 
Appointment wait time; 
Adult and pediatric; 
Rural</v>
      </c>
      <c r="AJ12" s="169" t="str">
        <f>"Standard #32:"&amp;CHAR(10)&amp;CHAR(10)&amp;IF('[1]II_Program-level standards'!AJ7="","",'[1]II_Program-level standards'!AJ7&amp;"; "&amp;CHAR(10)&amp;'[1]II_Program-level standards'!AJ9&amp;"; "&amp;CHAR(10)&amp;'[1]II_Program-level standards'!AJ14&amp;"; "&amp;CHAR(10)&amp;'[1]II_Program-level standards'!AJ15)</f>
        <v>Standard #32:
LTSS; 
Appointment wait time; 
Adult and pediatric; 
Small counties</v>
      </c>
      <c r="AK12" s="169" t="str">
        <f>"Standard #33:"&amp;CHAR(10)&amp;CHAR(10)&amp;IF('[1]II_Program-level standards'!AK7="","",'[1]II_Program-level standards'!AK7&amp;"; "&amp;CHAR(10)&amp;'[1]II_Program-level standards'!AK9&amp;"; "&amp;CHAR(10)&amp;'[1]II_Program-level standards'!AK14&amp;"; "&amp;CHAR(10)&amp;'[1]II_Program-level standards'!AK15)</f>
        <v>Standard #33:
LTSS; 
Appointment wait time; 
Adult and pediatric; 
Medium counties</v>
      </c>
      <c r="AL12" s="169" t="str">
        <f>"Standard #34:"&amp;CHAR(10)&amp;CHAR(10)&amp;IF('[1]II_Program-level standards'!AL7="","",'[1]II_Program-level standards'!AL7&amp;"; "&amp;CHAR(10)&amp;'[1]II_Program-level standards'!AL9&amp;"; "&amp;CHAR(10)&amp;'[1]II_Program-level standards'!AL14&amp;"; "&amp;CHAR(10)&amp;'[1]II_Program-level standards'!AL15)</f>
        <v>Standard #34:
LTSS; 
Appointment wait time; 
Adult and pediatric; 
Dense counties</v>
      </c>
      <c r="AM12" s="169" t="str">
        <f>"Standard #35:"&amp;CHAR(10)&amp;CHAR(10)&amp;IF('[1]II_Program-level standards'!AM7="","",'[1]II_Program-level standards'!AM7&amp;"; "&amp;CHAR(10)&amp;'[1]II_Program-level standards'!AM9&amp;"; "&amp;CHAR(10)&amp;'[1]II_Program-level standards'!AM14&amp;"; "&amp;CHAR(10)&amp;'[1]II_Program-level standards'!AM15)</f>
        <v>Standard #35:
LTSS; 
Appointment wait time; 
Adult and pediatric; 
Statewide</v>
      </c>
      <c r="AN12" s="169" t="str">
        <f>"Standard #36:"&amp;CHAR(10)&amp;CHAR(10)&amp;IF('[1]II_Program-level standards'!AN7="","",'[1]II_Program-level standards'!AN7&amp;"; "&amp;CHAR(10)&amp;'[1]II_Program-level standards'!AN9&amp;"; "&amp;CHAR(10)&amp;'[1]II_Program-level standards'!AN14&amp;"; "&amp;CHAR(10)&amp;'[1]II_Program-level standards'!AN15)</f>
        <v>Standard #36:
Primary care; 
Appointment wait time; 
Adult and pediatric; 
Statewide</v>
      </c>
      <c r="AO12" s="169" t="str">
        <f>"Standard #37:"&amp;CHAR(10)&amp;CHAR(10)&amp;IF('[1]II_Program-level standards'!AO7="","",'[1]II_Program-level standards'!AO7&amp;"; "&amp;CHAR(10)&amp;'[1]II_Program-level standards'!AO9&amp;"; "&amp;CHAR(10)&amp;'[1]II_Program-level standards'!AO14&amp;"; "&amp;CHAR(10)&amp;'[1]II_Program-level standards'!AO15)</f>
        <v>Standard #37:
Specialist; 
Appointment wait time; 
Adult and pediatric; 
Statewide</v>
      </c>
      <c r="AP12" s="169" t="str">
        <f>"Standard #38:"&amp;CHAR(10)&amp;CHAR(10)&amp;IF('[1]II_Program-level standards'!AP7="","",'[1]II_Program-level standards'!AP7&amp;"; "&amp;CHAR(10)&amp;'[1]II_Program-level standards'!AP9&amp;"; "&amp;CHAR(10)&amp;'[1]II_Program-level standards'!AP14&amp;"; "&amp;CHAR(10)&amp;'[1]II_Program-level standards'!AP15)</f>
        <v>Standard #38:
Primary care; 
Appointment wait time; 
Adult and pediatric; 
Statewide</v>
      </c>
      <c r="AQ12" s="169" t="str">
        <f>"Standard #39:"&amp;CHAR(10)&amp;CHAR(10)&amp;IF('[1]II_Program-level standards'!AQ7="","",'[1]II_Program-level standards'!AQ7&amp;"; "&amp;CHAR(10)&amp;'[1]II_Program-level standards'!AQ9&amp;"; "&amp;CHAR(10)&amp;'[1]II_Program-level standards'!AQ14&amp;"; "&amp;CHAR(10)&amp;'[1]II_Program-level standards'!AQ15)</f>
        <v>Standard #39:
Specialist; 
Appointment wait time; 
Adult and pediatric; 
Statewide</v>
      </c>
      <c r="AR12" s="169" t="str">
        <f>"Standard #40:"&amp;CHAR(10)&amp;CHAR(10)&amp;IF('[1]II_Program-level standards'!AR7="","",'[1]II_Program-level standards'!AR7&amp;"; "&amp;CHAR(10)&amp;'[1]II_Program-level standards'!AR9&amp;"; "&amp;CHAR(10)&amp;'[1]II_Program-level standards'!AR14&amp;"; "&amp;CHAR(10)&amp;'[1]II_Program-level standards'!AR15)</f>
        <v>Standard #40:
Mental health; 
Appointment wait time; 
Adult and pediatric; 
Statewide</v>
      </c>
      <c r="AS12" s="169" t="str">
        <f>"Standard #41:"&amp;CHAR(10)&amp;CHAR(10)&amp;IF('[1]II_Program-level standards'!AS7="","",'[1]II_Program-level standards'!AS7&amp;"; "&amp;CHAR(10)&amp;'[1]II_Program-level standards'!AS9&amp;"; "&amp;CHAR(10)&amp;'[1]II_Program-level standards'!AS14&amp;"; "&amp;CHAR(10)&amp;'[1]II_Program-level standards'!AS15)</f>
        <v>Standard #41:
Mental health; 
Appointment wait time; 
Adult and pediatric; 
Statewide</v>
      </c>
      <c r="AT12" s="169" t="str">
        <f>"Standard #42:"&amp;CHAR(10)&amp;CHAR(10)&amp;IF('[1]II_Program-level standards'!AT7="","",'[1]II_Program-level standards'!AT7&amp;"; "&amp;CHAR(10)&amp;'[1]II_Program-level standards'!AT9&amp;"; "&amp;CHAR(10)&amp;'[1]II_Program-level standards'!AT14&amp;"; "&amp;CHAR(10)&amp;'[1]II_Program-level standards'!AT15)</f>
        <v xml:space="preserve">Standard #42:
</v>
      </c>
      <c r="AU12" s="169" t="str">
        <f>"Standard #43:"&amp;CHAR(10)&amp;CHAR(10)&amp;IF('[1]II_Program-level standards'!AU7="","",'[1]II_Program-level standards'!AU7&amp;"; "&amp;CHAR(10)&amp;'[1]II_Program-level standards'!AU9&amp;"; "&amp;CHAR(10)&amp;'[1]II_Program-level standards'!AU14&amp;"; "&amp;CHAR(10)&amp;'[1]II_Program-level standards'!AU15)</f>
        <v xml:space="preserve">Standard #43:
</v>
      </c>
      <c r="AV12" s="169" t="str">
        <f>"Standard #44:"&amp;CHAR(10)&amp;CHAR(10)&amp;IF('[1]II_Program-level standards'!AV7="","",'[1]II_Program-level standards'!AV7&amp;"; "&amp;CHAR(10)&amp;'[1]II_Program-level standards'!AV9&amp;"; "&amp;CHAR(10)&amp;'[1]II_Program-level standards'!AV14&amp;"; "&amp;CHAR(10)&amp;'[1]II_Program-level standards'!AV15)</f>
        <v xml:space="preserve">Standard #44:
</v>
      </c>
      <c r="AW12" s="169" t="str">
        <f>"Standard #45:"&amp;CHAR(10)&amp;CHAR(10)&amp;IF('[1]II_Program-level standards'!AW7="","",'[1]II_Program-level standards'!AW7&amp;"; "&amp;CHAR(10)&amp;'[1]II_Program-level standards'!AW9&amp;"; "&amp;CHAR(10)&amp;'[1]II_Program-level standards'!AW14&amp;"; "&amp;CHAR(10)&amp;'[1]II_Program-level standards'!AW15)</f>
        <v xml:space="preserve">Standard #45:
</v>
      </c>
      <c r="AX12" s="169" t="str">
        <f>"Standard #46:"&amp;CHAR(10)&amp;CHAR(10)&amp;IF('[1]II_Program-level standards'!AX7="","",'[1]II_Program-level standards'!AX7&amp;"; "&amp;CHAR(10)&amp;'[1]II_Program-level standards'!AX9&amp;"; "&amp;CHAR(10)&amp;'[1]II_Program-level standards'!AX14&amp;"; "&amp;CHAR(10)&amp;'[1]II_Program-level standards'!AX15)</f>
        <v xml:space="preserve">Standard #46:
</v>
      </c>
      <c r="AY12" s="169" t="str">
        <f>"Standard #47:"&amp;CHAR(10)&amp;CHAR(10)&amp;IF('[1]II_Program-level standards'!AY7="","",'[1]II_Program-level standards'!AY7&amp;"; "&amp;CHAR(10)&amp;'[1]II_Program-level standards'!AY9&amp;"; "&amp;CHAR(10)&amp;'[1]II_Program-level standards'!AY14&amp;"; "&amp;CHAR(10)&amp;'[1]II_Program-level standards'!AY15)</f>
        <v xml:space="preserve">Standard #47:
</v>
      </c>
      <c r="AZ12" s="169" t="str">
        <f>"Standard #48:"&amp;CHAR(10)&amp;CHAR(10)&amp;IF('[1]II_Program-level standards'!AZ7="","",'[1]II_Program-level standards'!AZ7&amp;"; "&amp;CHAR(10)&amp;'[1]II_Program-level standards'!AZ9&amp;"; "&amp;CHAR(10)&amp;'[1]II_Program-level standards'!AZ14&amp;"; "&amp;CHAR(10)&amp;'[1]II_Program-level standards'!AZ15)</f>
        <v xml:space="preserve">Standard #48:
</v>
      </c>
      <c r="BA12" s="169" t="str">
        <f>"Standard #49:"&amp;CHAR(10)&amp;CHAR(10)&amp;IF('[1]II_Program-level standards'!BA7="","",'[1]II_Program-level standards'!BA7&amp;"; "&amp;CHAR(10)&amp;'[1]II_Program-level standards'!BA9&amp;"; "&amp;CHAR(10)&amp;'[1]II_Program-level standards'!BA14&amp;"; "&amp;CHAR(10)&amp;'[1]II_Program-level standards'!BA15)</f>
        <v xml:space="preserve">Standard #49:
</v>
      </c>
      <c r="BB12" s="169" t="str">
        <f>"Standard #50:"&amp;CHAR(10)&amp;CHAR(10)&amp;IF('[1]II_Program-level standards'!BB7="","",'[1]II_Program-level standards'!BB7&amp;"; "&amp;CHAR(10)&amp;'[1]II_Program-level standards'!BB9&amp;"; "&amp;CHAR(10)&amp;'[1]II_Program-level standards'!BB14&amp;"; "&amp;CHAR(10)&amp;'[1]II_Program-level standards'!BB15)</f>
        <v xml:space="preserve">Standard #50:
</v>
      </c>
      <c r="BC12" s="169" t="str">
        <f>"Standard #51:"&amp;CHAR(10)&amp;CHAR(10)&amp;IF('[1]II_Program-level standards'!BC7="","",'[1]II_Program-level standards'!BC7&amp;"; "&amp;CHAR(10)&amp;'[1]II_Program-level standards'!BC9&amp;"; "&amp;CHAR(10)&amp;'[1]II_Program-level standards'!BC14&amp;"; "&amp;CHAR(10)&amp;'[1]II_Program-level standards'!BC15)</f>
        <v xml:space="preserve">Standard #51:
</v>
      </c>
      <c r="BD12" s="169" t="str">
        <f>"Standard #52:"&amp;CHAR(10)&amp;CHAR(10)&amp;IF('[1]II_Program-level standards'!BD7="","",'[1]II_Program-level standards'!BD7&amp;"; "&amp;CHAR(10)&amp;'[1]II_Program-level standards'!BD9&amp;"; "&amp;CHAR(10)&amp;'[1]II_Program-level standards'!BD14&amp;"; "&amp;CHAR(10)&amp;'[1]II_Program-level standards'!BD15)</f>
        <v xml:space="preserve">Standard #52:
</v>
      </c>
      <c r="BE12" s="169" t="str">
        <f>"Standard #53:"&amp;CHAR(10)&amp;CHAR(10)&amp;IF('[1]II_Program-level standards'!BE7="","",'[1]II_Program-level standards'!BE7&amp;"; "&amp;CHAR(10)&amp;'[1]II_Program-level standards'!BE9&amp;"; "&amp;CHAR(10)&amp;'[1]II_Program-level standards'!BE14&amp;"; "&amp;CHAR(10)&amp;'[1]II_Program-level standards'!BE15)</f>
        <v xml:space="preserve">Standard #53:
</v>
      </c>
      <c r="BF12" s="169" t="str">
        <f>"Standard #54:"&amp;CHAR(10)&amp;CHAR(10)&amp;IF('[1]II_Program-level standards'!BF7="","",'[1]II_Program-level standards'!BF7&amp;"; "&amp;CHAR(10)&amp;'[1]II_Program-level standards'!BF9&amp;"; "&amp;CHAR(10)&amp;'[1]II_Program-level standards'!BF14&amp;"; "&amp;CHAR(10)&amp;'[1]II_Program-level standards'!BF15)</f>
        <v xml:space="preserve">Standard #54:
</v>
      </c>
      <c r="BG12" s="169" t="str">
        <f>"Standard #55:"&amp;CHAR(10)&amp;CHAR(10)&amp;IF('[1]II_Program-level standards'!BG7="","",'[1]II_Program-level standards'!BG7&amp;"; "&amp;CHAR(10)&amp;'[1]II_Program-level standards'!BG9&amp;"; "&amp;CHAR(10)&amp;'[1]II_Program-level standards'!BG14&amp;"; "&amp;CHAR(10)&amp;'[1]II_Program-level standards'!BG15)</f>
        <v xml:space="preserve">Standard #55:
</v>
      </c>
      <c r="BH12" s="169" t="str">
        <f>"Standard #56:"&amp;CHAR(10)&amp;CHAR(10)&amp;IF('[1]II_Program-level standards'!BH7="","",'[1]II_Program-level standards'!BH7&amp;"; "&amp;CHAR(10)&amp;'[1]II_Program-level standards'!BH9&amp;"; "&amp;CHAR(10)&amp;'[1]II_Program-level standards'!BH14&amp;"; "&amp;CHAR(10)&amp;'[1]II_Program-level standards'!BH15)</f>
        <v xml:space="preserve">Standard #56:
</v>
      </c>
      <c r="BI12" s="169" t="str">
        <f>"Standard #57:"&amp;CHAR(10)&amp;CHAR(10)&amp;IF('[1]II_Program-level standards'!BI7="","",'[1]II_Program-level standards'!BI7&amp;"; "&amp;CHAR(10)&amp;'[1]II_Program-level standards'!BI9&amp;"; "&amp;CHAR(10)&amp;'[1]II_Program-level standards'!BI14&amp;"; "&amp;CHAR(10)&amp;'[1]II_Program-level standards'!BI15)</f>
        <v xml:space="preserve">Standard #57:
</v>
      </c>
      <c r="BJ12" s="169" t="str">
        <f>"Standard #58:"&amp;CHAR(10)&amp;CHAR(10)&amp;IF('[1]II_Program-level standards'!BJ7="","",'[1]II_Program-level standards'!BJ7&amp;"; "&amp;CHAR(10)&amp;'[1]II_Program-level standards'!BJ9&amp;"; "&amp;CHAR(10)&amp;'[1]II_Program-level standards'!BJ14&amp;"; "&amp;CHAR(10)&amp;'[1]II_Program-level standards'!BJ15)</f>
        <v xml:space="preserve">Standard #58:
</v>
      </c>
      <c r="BK12" s="169" t="str">
        <f>"Standard #59:"&amp;CHAR(10)&amp;CHAR(10)&amp;IF('[1]II_Program-level standards'!BK7="","",'[1]II_Program-level standards'!BK7&amp;"; "&amp;CHAR(10)&amp;'[1]II_Program-level standards'!BK9&amp;"; "&amp;CHAR(10)&amp;'[1]II_Program-level standards'!BK14&amp;"; "&amp;CHAR(10)&amp;'[1]II_Program-level standards'!BK15)</f>
        <v xml:space="preserve">Standard #59:
</v>
      </c>
      <c r="BL12" s="169" t="str">
        <f>"Standard #60:"&amp;CHAR(10)&amp;CHAR(10)&amp;IF('[1]II_Program-level standards'!BL7="","",'[1]II_Program-level standards'!BL7&amp;"; "&amp;CHAR(10)&amp;'[1]II_Program-level standards'!BL9&amp;"; "&amp;CHAR(10)&amp;'[1]II_Program-level standards'!BL14&amp;"; "&amp;CHAR(10)&amp;'[1]II_Program-level standards'!BL15)</f>
        <v xml:space="preserve">Standard #60:
</v>
      </c>
      <c r="BM12" s="169" t="str">
        <f>"Standard #61:"&amp;CHAR(10)&amp;CHAR(10)&amp;IF('[1]II_Program-level standards'!BM7="","",'[1]II_Program-level standards'!BM7&amp;"; "&amp;CHAR(10)&amp;'[1]II_Program-level standards'!BM9&amp;"; "&amp;CHAR(10)&amp;'[1]II_Program-level standards'!BM14&amp;"; "&amp;CHAR(10)&amp;'[1]II_Program-level standards'!BM15)</f>
        <v xml:space="preserve">Standard #61:
</v>
      </c>
      <c r="BN12" s="169" t="str">
        <f>"Standard #62:"&amp;CHAR(10)&amp;CHAR(10)&amp;IF('[1]II_Program-level standards'!BN7="","",'[1]II_Program-level standards'!BN7&amp;"; "&amp;CHAR(10)&amp;'[1]II_Program-level standards'!BN9&amp;"; "&amp;CHAR(10)&amp;'[1]II_Program-level standards'!BN14&amp;"; "&amp;CHAR(10)&amp;'[1]II_Program-level standards'!BN15)</f>
        <v xml:space="preserve">Standard #62:
</v>
      </c>
      <c r="BO12" s="169" t="str">
        <f>"Standard #63:"&amp;CHAR(10)&amp;CHAR(10)&amp;IF('[1]II_Program-level standards'!BO7="","",'[1]II_Program-level standards'!BO7&amp;"; "&amp;CHAR(10)&amp;'[1]II_Program-level standards'!BO9&amp;"; "&amp;CHAR(10)&amp;'[1]II_Program-level standards'!BO14&amp;"; "&amp;CHAR(10)&amp;'[1]II_Program-level standards'!BO15)</f>
        <v xml:space="preserve">Standard #63:
</v>
      </c>
      <c r="BP12" s="169" t="str">
        <f>"Standard #64:"&amp;CHAR(10)&amp;CHAR(10)&amp;IF('[1]II_Program-level standards'!BP7="","",'[1]II_Program-level standards'!BP7&amp;"; "&amp;CHAR(10)&amp;'[1]II_Program-level standards'!BP9&amp;"; "&amp;CHAR(10)&amp;'[1]II_Program-level standards'!BP14&amp;"; "&amp;CHAR(10)&amp;'[1]II_Program-level standards'!BP15)</f>
        <v xml:space="preserve">Standard #64:
</v>
      </c>
      <c r="BQ12" s="169" t="str">
        <f>"Standard #65:"&amp;CHAR(10)&amp;CHAR(10)&amp;IF('[1]II_Program-level standards'!BQ7="","",'[1]II_Program-level standards'!BQ7&amp;"; "&amp;CHAR(10)&amp;'[1]II_Program-level standards'!BQ9&amp;"; "&amp;CHAR(10)&amp;'[1]II_Program-level standards'!BQ14&amp;"; "&amp;CHAR(10)&amp;'[1]II_Program-level standards'!BQ15)</f>
        <v xml:space="preserve">Standard #65:
</v>
      </c>
      <c r="BR12" s="169" t="str">
        <f>"Standard #66:"&amp;CHAR(10)&amp;CHAR(10)&amp;IF('[1]II_Program-level standards'!BR7="","",'[1]II_Program-level standards'!BR7&amp;"; "&amp;CHAR(10)&amp;'[1]II_Program-level standards'!BR9&amp;"; "&amp;CHAR(10)&amp;'[1]II_Program-level standards'!BR14&amp;"; "&amp;CHAR(10)&amp;'[1]II_Program-level standards'!BR15)</f>
        <v xml:space="preserve">Standard #66:
</v>
      </c>
      <c r="BS12" s="169" t="str">
        <f>"Standard #67:"&amp;CHAR(10)&amp;CHAR(10)&amp;IF('[1]II_Program-level standards'!BS7="","",'[1]II_Program-level standards'!BS7&amp;"; "&amp;CHAR(10)&amp;'[1]II_Program-level standards'!BS9&amp;"; "&amp;CHAR(10)&amp;'[1]II_Program-level standards'!BS14&amp;"; "&amp;CHAR(10)&amp;'[1]II_Program-level standards'!BS15)</f>
        <v xml:space="preserve">Standard #67:
</v>
      </c>
      <c r="BT12" s="169" t="str">
        <f>"Standard #68:"&amp;CHAR(10)&amp;CHAR(10)&amp;IF('[1]II_Program-level standards'!BT7="","",'[1]II_Program-level standards'!BT7&amp;"; "&amp;CHAR(10)&amp;'[1]II_Program-level standards'!BT9&amp;"; "&amp;CHAR(10)&amp;'[1]II_Program-level standards'!BT14&amp;"; "&amp;CHAR(10)&amp;'[1]II_Program-level standards'!BT15)</f>
        <v xml:space="preserve">Standard #68:
</v>
      </c>
      <c r="BU12" s="169" t="str">
        <f>"Standard #69:"&amp;CHAR(10)&amp;CHAR(10)&amp;IF('[1]II_Program-level standards'!BU7="","",'[1]II_Program-level standards'!BU7&amp;"; "&amp;CHAR(10)&amp;'[1]II_Program-level standards'!BU9&amp;"; "&amp;CHAR(10)&amp;'[1]II_Program-level standards'!BU14&amp;"; "&amp;CHAR(10)&amp;'[1]II_Program-level standards'!BU15)</f>
        <v xml:space="preserve">Standard #69:
</v>
      </c>
      <c r="BV12" s="169" t="str">
        <f>"Standard #70:"&amp;CHAR(10)&amp;CHAR(10)&amp;IF('[1]II_Program-level standards'!BV7="","",'[1]II_Program-level standards'!BV7&amp;"; "&amp;CHAR(10)&amp;'[1]II_Program-level standards'!BV9&amp;"; "&amp;CHAR(10)&amp;'[1]II_Program-level standards'!BV14&amp;"; "&amp;CHAR(10)&amp;'[1]II_Program-level standards'!BV15)</f>
        <v xml:space="preserve">Standard #70:
</v>
      </c>
      <c r="BW12" s="169" t="str">
        <f>"Standard #71:"&amp;CHAR(10)&amp;CHAR(10)&amp;IF('[1]II_Program-level standards'!BW7="","",'[1]II_Program-level standards'!BW7&amp;"; "&amp;CHAR(10)&amp;'[1]II_Program-level standards'!BW9&amp;"; "&amp;CHAR(10)&amp;'[1]II_Program-level standards'!BW14&amp;"; "&amp;CHAR(10)&amp;'[1]II_Program-level standards'!BW15)</f>
        <v xml:space="preserve">Standard #71:
</v>
      </c>
      <c r="BX12" s="169" t="str">
        <f>"Standard #72:"&amp;CHAR(10)&amp;CHAR(10)&amp;IF('[1]II_Program-level standards'!BX7="","",'[1]II_Program-level standards'!BX7&amp;"; "&amp;CHAR(10)&amp;'[1]II_Program-level standards'!BX9&amp;"; "&amp;CHAR(10)&amp;'[1]II_Program-level standards'!BX14&amp;"; "&amp;CHAR(10)&amp;'[1]II_Program-level standards'!BX15)</f>
        <v xml:space="preserve">Standard #72:
</v>
      </c>
      <c r="BY12" s="169" t="str">
        <f>"Standard #73:"&amp;CHAR(10)&amp;CHAR(10)&amp;IF('[1]II_Program-level standards'!BY7="","",'[1]II_Program-level standards'!BY7&amp;"; "&amp;CHAR(10)&amp;'[1]II_Program-level standards'!BY9&amp;"; "&amp;CHAR(10)&amp;'[1]II_Program-level standards'!BY14&amp;"; "&amp;CHAR(10)&amp;'[1]II_Program-level standards'!BY15)</f>
        <v xml:space="preserve">Standard #73:
</v>
      </c>
      <c r="BZ12" s="169" t="str">
        <f>"Standard #74:"&amp;CHAR(10)&amp;CHAR(10)&amp;IF('[1]II_Program-level standards'!BZ7="","",'[1]II_Program-level standards'!BZ7&amp;"; "&amp;CHAR(10)&amp;'[1]II_Program-level standards'!BZ9&amp;"; "&amp;CHAR(10)&amp;'[1]II_Program-level standards'!BZ14&amp;"; "&amp;CHAR(10)&amp;'[1]II_Program-level standards'!BZ15)</f>
        <v xml:space="preserve">Standard #74:
</v>
      </c>
      <c r="CA12" s="169" t="str">
        <f>"Standard #75:"&amp;CHAR(10)&amp;CHAR(10)&amp;IF('[1]II_Program-level standards'!CA7="","",'[1]II_Program-level standards'!CA7&amp;"; "&amp;CHAR(10)&amp;'[1]II_Program-level standards'!CA9&amp;"; "&amp;CHAR(10)&amp;'[1]II_Program-level standards'!CA14&amp;"; "&amp;CHAR(10)&amp;'[1]II_Program-level standards'!CA15)</f>
        <v xml:space="preserve">Standard #75:
</v>
      </c>
      <c r="CB12" s="169" t="str">
        <f>"Standard #76:"&amp;CHAR(10)&amp;CHAR(10)&amp;IF('[1]II_Program-level standards'!CB7="","",'[1]II_Program-level standards'!CB7&amp;"; "&amp;CHAR(10)&amp;'[1]II_Program-level standards'!CB9&amp;"; "&amp;CHAR(10)&amp;'[1]II_Program-level standards'!CB14&amp;"; "&amp;CHAR(10)&amp;'[1]II_Program-level standards'!CB15)</f>
        <v xml:space="preserve">Standard #76:
</v>
      </c>
      <c r="CC12" s="169" t="str">
        <f>"Standard #77:"&amp;CHAR(10)&amp;CHAR(10)&amp;IF('[1]II_Program-level standards'!CC7="","",'[1]II_Program-level standards'!CC7&amp;"; "&amp;CHAR(10)&amp;'[1]II_Program-level standards'!CC9&amp;"; "&amp;CHAR(10)&amp;'[1]II_Program-level standards'!CC14&amp;"; "&amp;CHAR(10)&amp;'[1]II_Program-level standards'!CC15)</f>
        <v xml:space="preserve">Standard #77:
</v>
      </c>
      <c r="CD12" s="169" t="str">
        <f>"Standard #78:"&amp;CHAR(10)&amp;CHAR(10)&amp;IF('[1]II_Program-level standards'!CD7="","",'[1]II_Program-level standards'!CD7&amp;"; "&amp;CHAR(10)&amp;'[1]II_Program-level standards'!CD9&amp;"; "&amp;CHAR(10)&amp;'[1]II_Program-level standards'!CD14&amp;"; "&amp;CHAR(10)&amp;'[1]II_Program-level standards'!CD15)</f>
        <v xml:space="preserve">Standard #78:
</v>
      </c>
      <c r="CE12" s="169" t="str">
        <f>"Standard #79:"&amp;CHAR(10)&amp;CHAR(10)&amp;IF('[1]II_Program-level standards'!CE7="","",'[1]II_Program-level standards'!CE7&amp;"; "&amp;CHAR(10)&amp;'[1]II_Program-level standards'!CE9&amp;"; "&amp;CHAR(10)&amp;'[1]II_Program-level standards'!CE14&amp;"; "&amp;CHAR(10)&amp;'[1]II_Program-level standards'!CE15)</f>
        <v xml:space="preserve">Standard #79:
</v>
      </c>
      <c r="CF12" s="169" t="str">
        <f>"Standard #80:"&amp;CHAR(10)&amp;CHAR(10)&amp;IF('[1]II_Program-level standards'!CF7="","",'[1]II_Program-level standards'!CF7&amp;"; "&amp;CHAR(10)&amp;'[1]II_Program-level standards'!CF9&amp;"; "&amp;CHAR(10)&amp;'[1]II_Program-level standards'!CF14&amp;"; "&amp;CHAR(10)&amp;'[1]II_Program-level standards'!CF15)</f>
        <v xml:space="preserve">Standard #80:
</v>
      </c>
      <c r="CG12" s="169" t="str">
        <f>"Standard #81:"&amp;CHAR(10)&amp;CHAR(10)&amp;IF('[1]II_Program-level standards'!CG7="","",'[1]II_Program-level standards'!CG7&amp;"; "&amp;CHAR(10)&amp;'[1]II_Program-level standards'!CG9&amp;"; "&amp;CHAR(10)&amp;'[1]II_Program-level standards'!CG14&amp;"; "&amp;CHAR(10)&amp;'[1]II_Program-level standards'!CG15)</f>
        <v xml:space="preserve">Standard #81:
</v>
      </c>
      <c r="CH12" s="169" t="str">
        <f>"Standard #82:"&amp;CHAR(10)&amp;CHAR(10)&amp;IF('[1]II_Program-level standards'!CH7="","",'[1]II_Program-level standards'!CH7&amp;"; "&amp;CHAR(10)&amp;'[1]II_Program-level standards'!CH9&amp;"; "&amp;CHAR(10)&amp;'[1]II_Program-level standards'!CH14&amp;"; "&amp;CHAR(10)&amp;'[1]II_Program-level standards'!CH15)</f>
        <v xml:space="preserve">Standard #82:
</v>
      </c>
      <c r="CI12" s="169" t="str">
        <f>"Standard #83:"&amp;CHAR(10)&amp;CHAR(10)&amp;IF('[1]II_Program-level standards'!CI7="","",'[1]II_Program-level standards'!CI7&amp;"; "&amp;CHAR(10)&amp;'[1]II_Program-level standards'!CI9&amp;"; "&amp;CHAR(10)&amp;'[1]II_Program-level standards'!CI14&amp;"; "&amp;CHAR(10)&amp;'[1]II_Program-level standards'!CI15)</f>
        <v xml:space="preserve">Standard #83:
</v>
      </c>
      <c r="CJ12" s="169" t="str">
        <f>"Standard #84:"&amp;CHAR(10)&amp;CHAR(10)&amp;IF('[1]II_Program-level standards'!CJ7="","",'[1]II_Program-level standards'!CJ7&amp;"; "&amp;CHAR(10)&amp;'[1]II_Program-level standards'!CJ9&amp;"; "&amp;CHAR(10)&amp;'[1]II_Program-level standards'!CJ14&amp;"; "&amp;CHAR(10)&amp;'[1]II_Program-level standards'!CJ15)</f>
        <v xml:space="preserve">Standard #84:
</v>
      </c>
      <c r="CK12" s="169" t="str">
        <f>"Standard #85:"&amp;CHAR(10)&amp;CHAR(10)&amp;IF('[1]II_Program-level standards'!CK7="","",'[1]II_Program-level standards'!CK7&amp;"; "&amp;CHAR(10)&amp;'[1]II_Program-level standards'!CK9&amp;"; "&amp;CHAR(10)&amp;'[1]II_Program-level standards'!CK14&amp;"; "&amp;CHAR(10)&amp;'[1]II_Program-level standards'!CK15)</f>
        <v xml:space="preserve">Standard #85:
</v>
      </c>
      <c r="CL12" s="169" t="str">
        <f>"Standard #86:"&amp;CHAR(10)&amp;CHAR(10)&amp;IF('[1]II_Program-level standards'!CL7="","",'[1]II_Program-level standards'!CL7&amp;"; "&amp;CHAR(10)&amp;'[1]II_Program-level standards'!CL9&amp;"; "&amp;CHAR(10)&amp;'[1]II_Program-level standards'!CL14&amp;"; "&amp;CHAR(10)&amp;'[1]II_Program-level standards'!CL15)</f>
        <v xml:space="preserve">Standard #86:
</v>
      </c>
      <c r="CM12" s="169" t="str">
        <f>"Standard #87:"&amp;CHAR(10)&amp;CHAR(10)&amp;IF('[1]II_Program-level standards'!CM7="","",'[1]II_Program-level standards'!CM7&amp;"; "&amp;CHAR(10)&amp;'[1]II_Program-level standards'!CM9&amp;"; "&amp;CHAR(10)&amp;'[1]II_Program-level standards'!CM14&amp;"; "&amp;CHAR(10)&amp;'[1]II_Program-level standards'!CM15)</f>
        <v xml:space="preserve">Standard #87:
</v>
      </c>
      <c r="CN12" s="169" t="str">
        <f>"Standard #88:"&amp;CHAR(10)&amp;CHAR(10)&amp;IF('[1]II_Program-level standards'!CN7="","",'[1]II_Program-level standards'!CN7&amp;"; "&amp;CHAR(10)&amp;'[1]II_Program-level standards'!CN9&amp;"; "&amp;CHAR(10)&amp;'[1]II_Program-level standards'!CN14&amp;"; "&amp;CHAR(10)&amp;'[1]II_Program-level standards'!CN15)</f>
        <v xml:space="preserve">Standard #88:
</v>
      </c>
      <c r="CO12" s="169" t="str">
        <f>"Standard #89:"&amp;CHAR(10)&amp;CHAR(10)&amp;IF('[1]II_Program-level standards'!CO7="","",'[1]II_Program-level standards'!CO7&amp;"; "&amp;CHAR(10)&amp;'[1]II_Program-level standards'!CO9&amp;"; "&amp;CHAR(10)&amp;'[1]II_Program-level standards'!CO14&amp;"; "&amp;CHAR(10)&amp;'[1]II_Program-level standards'!CO15)</f>
        <v xml:space="preserve">Standard #89:
</v>
      </c>
      <c r="CP12" s="169" t="str">
        <f>"Standard #90:"&amp;CHAR(10)&amp;CHAR(10)&amp;IF('[1]II_Program-level standards'!CP7="","",'[1]II_Program-level standards'!CP7&amp;"; "&amp;CHAR(10)&amp;'[1]II_Program-level standards'!CP9&amp;"; "&amp;CHAR(10)&amp;'[1]II_Program-level standards'!CP14&amp;"; "&amp;CHAR(10)&amp;'[1]II_Program-level standards'!CP15)</f>
        <v xml:space="preserve">Standard #90:
</v>
      </c>
      <c r="CQ12" s="169" t="str">
        <f>"Standard #91:"&amp;CHAR(10)&amp;CHAR(10)&amp;IF('[1]II_Program-level standards'!CQ7="","",'[1]II_Program-level standards'!CQ7&amp;"; "&amp;CHAR(10)&amp;'[1]II_Program-level standards'!CQ9&amp;"; "&amp;CHAR(10)&amp;'[1]II_Program-level standards'!CQ14&amp;"; "&amp;CHAR(10)&amp;'[1]II_Program-level standards'!CQ15)</f>
        <v xml:space="preserve">Standard #91:
</v>
      </c>
      <c r="CR12" s="169" t="str">
        <f>"Standard #92:"&amp;CHAR(10)&amp;CHAR(10)&amp;IF('[1]II_Program-level standards'!CR7="","",'[1]II_Program-level standards'!CR7&amp;"; "&amp;CHAR(10)&amp;'[1]II_Program-level standards'!CR9&amp;"; "&amp;CHAR(10)&amp;'[1]II_Program-level standards'!CR14&amp;"; "&amp;CHAR(10)&amp;'[1]II_Program-level standards'!CR15)</f>
        <v xml:space="preserve">Standard #92:
</v>
      </c>
      <c r="CS12" s="169" t="str">
        <f>"Standard #93:"&amp;CHAR(10)&amp;CHAR(10)&amp;IF('[1]II_Program-level standards'!CS7="","",'[1]II_Program-level standards'!CS7&amp;"; "&amp;CHAR(10)&amp;'[1]II_Program-level standards'!CS9&amp;"; "&amp;CHAR(10)&amp;'[1]II_Program-level standards'!CS14&amp;"; "&amp;CHAR(10)&amp;'[1]II_Program-level standards'!CS15)</f>
        <v xml:space="preserve">Standard #93:
</v>
      </c>
      <c r="CT12" s="169" t="str">
        <f>"Standard #94:"&amp;CHAR(10)&amp;CHAR(10)&amp;IF('[1]II_Program-level standards'!CT7="","",'[1]II_Program-level standards'!CT7&amp;"; "&amp;CHAR(10)&amp;'[1]II_Program-level standards'!CT9&amp;"; "&amp;CHAR(10)&amp;'[1]II_Program-level standards'!CT14&amp;"; "&amp;CHAR(10)&amp;'[1]II_Program-level standards'!CT15)</f>
        <v xml:space="preserve">Standard #94:
</v>
      </c>
      <c r="CU12" s="169" t="str">
        <f>"Standard #95:"&amp;CHAR(10)&amp;CHAR(10)&amp;IF('[1]II_Program-level standards'!CU7="","",'[1]II_Program-level standards'!CU7&amp;"; "&amp;CHAR(10)&amp;'[1]II_Program-level standards'!CU9&amp;"; "&amp;CHAR(10)&amp;'[1]II_Program-level standards'!CU14&amp;"; "&amp;CHAR(10)&amp;'[1]II_Program-level standards'!CU15)</f>
        <v xml:space="preserve">Standard #95:
</v>
      </c>
      <c r="CV12" s="169" t="str">
        <f>"Standard #96:"&amp;CHAR(10)&amp;CHAR(10)&amp;IF('[1]II_Program-level standards'!CV7="","",'[1]II_Program-level standards'!CV7&amp;"; "&amp;CHAR(10)&amp;'[1]II_Program-level standards'!CV9&amp;"; "&amp;CHAR(10)&amp;'[1]II_Program-level standards'!CV14&amp;"; "&amp;CHAR(10)&amp;'[1]II_Program-level standards'!CV15)</f>
        <v xml:space="preserve">Standard #96:
</v>
      </c>
      <c r="CW12" s="169" t="str">
        <f>"Standard #97:"&amp;CHAR(10)&amp;CHAR(10)&amp;IF('[1]II_Program-level standards'!CW7="","",'[1]II_Program-level standards'!CW7&amp;"; "&amp;CHAR(10)&amp;'[1]II_Program-level standards'!CW9&amp;"; "&amp;CHAR(10)&amp;'[1]II_Program-level standards'!CW14&amp;"; "&amp;CHAR(10)&amp;'[1]II_Program-level standards'!CW15)</f>
        <v xml:space="preserve">Standard #97:
</v>
      </c>
      <c r="CX12" s="169" t="str">
        <f>"Standard #98:"&amp;CHAR(10)&amp;CHAR(10)&amp;IF('[1]II_Program-level standards'!CX7="","",'[1]II_Program-level standards'!CX7&amp;"; "&amp;CHAR(10)&amp;'[1]II_Program-level standards'!CX9&amp;"; "&amp;CHAR(10)&amp;'[1]II_Program-level standards'!CX14&amp;"; "&amp;CHAR(10)&amp;'[1]II_Program-level standards'!CX15)</f>
        <v xml:space="preserve">Standard #98:
</v>
      </c>
      <c r="CY12" s="169" t="str">
        <f>"Standard #99:"&amp;CHAR(10)&amp;CHAR(10)&amp;IF('[1]II_Program-level standards'!CY7="","",'[1]II_Program-level standards'!CY7&amp;"; "&amp;CHAR(10)&amp;'[1]II_Program-level standards'!CY9&amp;"; "&amp;CHAR(10)&amp;'[1]II_Program-level standards'!CY14&amp;"; "&amp;CHAR(10)&amp;'[1]II_Program-level standards'!CY15)</f>
        <v xml:space="preserve">Standard #99:
</v>
      </c>
      <c r="CZ12" s="169" t="str">
        <f>"Standard #100:"&amp;CHAR(10)&amp;CHAR(10)&amp;IF('[1]II_Program-level standards'!CZ7="","",'[1]II_Program-level standards'!CZ7&amp;"; "&amp;CHAR(10)&amp;'[1]II_Program-level standards'!CZ9&amp;"; "&amp;CHAR(10)&amp;'[1]II_Program-level standards'!CZ14&amp;"; "&amp;CHAR(10)&amp;'[1]II_Program-level standards'!CZ15)</f>
        <v xml:space="preserve">Standard #100:
</v>
      </c>
    </row>
    <row r="13" spans="1:104" ht="28.5" x14ac:dyDescent="0.2">
      <c r="A13" s="44" t="s">
        <v>324</v>
      </c>
      <c r="B13" s="55" t="s">
        <v>325</v>
      </c>
      <c r="C13" s="46" t="s">
        <v>326</v>
      </c>
      <c r="D13" s="53" t="s">
        <v>37</v>
      </c>
      <c r="E13" s="180"/>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x14ac:dyDescent="0.2">
      <c r="A16" s="44" t="s">
        <v>328</v>
      </c>
      <c r="B16" s="55" t="s">
        <v>329</v>
      </c>
      <c r="C16" s="170" t="s">
        <v>330</v>
      </c>
      <c r="D16" s="53" t="s">
        <v>37</v>
      </c>
      <c r="E16" s="180"/>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42.75" x14ac:dyDescent="0.2">
      <c r="A17" s="44" t="s">
        <v>331</v>
      </c>
      <c r="B17" s="55" t="s">
        <v>332</v>
      </c>
      <c r="C17" s="65" t="s">
        <v>333</v>
      </c>
      <c r="D17" s="53" t="s">
        <v>11</v>
      </c>
      <c r="E17" s="180"/>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8.5" x14ac:dyDescent="0.3">
      <c r="A18" s="44" t="s">
        <v>334</v>
      </c>
      <c r="B18" s="55" t="s">
        <v>335</v>
      </c>
      <c r="C18" s="46" t="s">
        <v>336</v>
      </c>
      <c r="D18" s="53" t="s">
        <v>11</v>
      </c>
      <c r="E18" s="180"/>
      <c r="F18" s="125"/>
      <c r="G18" s="125"/>
      <c r="H18" s="217"/>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x14ac:dyDescent="0.2">
      <c r="A19" s="44" t="s">
        <v>337</v>
      </c>
      <c r="B19" s="55" t="s">
        <v>338</v>
      </c>
      <c r="C19" s="55" t="s">
        <v>339</v>
      </c>
      <c r="D19" s="53" t="s">
        <v>11</v>
      </c>
      <c r="E19" s="180"/>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427</v>
      </c>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199" t="s">
        <v>119</v>
      </c>
      <c r="F53" s="200" t="s">
        <v>119</v>
      </c>
      <c r="G53" s="200" t="s">
        <v>119</v>
      </c>
      <c r="H53" s="200" t="s">
        <v>119</v>
      </c>
      <c r="I53" s="200" t="s">
        <v>119</v>
      </c>
      <c r="J53" s="200" t="s">
        <v>119</v>
      </c>
      <c r="K53" s="200" t="s">
        <v>119</v>
      </c>
      <c r="L53" s="200" t="s">
        <v>119</v>
      </c>
      <c r="M53" s="200" t="s">
        <v>119</v>
      </c>
      <c r="N53" s="200" t="s">
        <v>119</v>
      </c>
      <c r="O53" s="200" t="s">
        <v>119</v>
      </c>
      <c r="P53" s="200" t="s">
        <v>119</v>
      </c>
      <c r="Q53" s="200" t="s">
        <v>119</v>
      </c>
      <c r="R53" s="200" t="s">
        <v>119</v>
      </c>
      <c r="S53" s="200" t="s">
        <v>119</v>
      </c>
      <c r="T53" s="200" t="s">
        <v>119</v>
      </c>
      <c r="U53" s="200" t="s">
        <v>119</v>
      </c>
      <c r="V53" s="200" t="s">
        <v>119</v>
      </c>
      <c r="W53" s="200" t="s">
        <v>119</v>
      </c>
      <c r="X53" s="200" t="s">
        <v>119</v>
      </c>
      <c r="Y53" s="200" t="s">
        <v>119</v>
      </c>
      <c r="Z53" s="200" t="s">
        <v>119</v>
      </c>
      <c r="AA53" s="200" t="s">
        <v>119</v>
      </c>
      <c r="AB53" s="200" t="s">
        <v>119</v>
      </c>
      <c r="AC53" s="200" t="s">
        <v>119</v>
      </c>
      <c r="AD53" s="200" t="s">
        <v>119</v>
      </c>
      <c r="AE53" s="200" t="s">
        <v>119</v>
      </c>
      <c r="AF53" s="200" t="s">
        <v>119</v>
      </c>
      <c r="AG53" s="200" t="s">
        <v>119</v>
      </c>
      <c r="AH53" s="200" t="s">
        <v>119</v>
      </c>
      <c r="AI53" s="200" t="s">
        <v>119</v>
      </c>
      <c r="AJ53" s="200" t="s">
        <v>119</v>
      </c>
      <c r="AK53" s="200" t="s">
        <v>119</v>
      </c>
      <c r="AL53" s="200" t="s">
        <v>119</v>
      </c>
      <c r="AM53" s="200" t="s">
        <v>119</v>
      </c>
      <c r="AN53" s="200" t="s">
        <v>119</v>
      </c>
      <c r="AO53" s="200" t="s">
        <v>119</v>
      </c>
      <c r="AP53" s="200" t="s">
        <v>119</v>
      </c>
      <c r="AQ53" s="200" t="s">
        <v>119</v>
      </c>
      <c r="AR53" s="200" t="s">
        <v>119</v>
      </c>
      <c r="AS53" s="200" t="s">
        <v>119</v>
      </c>
      <c r="AT53" s="200" t="s">
        <v>119</v>
      </c>
      <c r="AU53" s="200" t="s">
        <v>119</v>
      </c>
      <c r="AV53" s="200" t="s">
        <v>119</v>
      </c>
      <c r="AW53" s="200" t="s">
        <v>119</v>
      </c>
      <c r="AX53" s="200" t="s">
        <v>119</v>
      </c>
      <c r="AY53" s="200" t="s">
        <v>119</v>
      </c>
      <c r="AZ53" s="200" t="s">
        <v>119</v>
      </c>
      <c r="BA53" s="200" t="s">
        <v>119</v>
      </c>
      <c r="BB53" s="200" t="s">
        <v>119</v>
      </c>
      <c r="BC53" s="200" t="s">
        <v>119</v>
      </c>
      <c r="BD53" s="200" t="s">
        <v>119</v>
      </c>
      <c r="BE53" s="200" t="s">
        <v>119</v>
      </c>
      <c r="BF53" s="200" t="s">
        <v>119</v>
      </c>
      <c r="BG53" s="200" t="s">
        <v>119</v>
      </c>
      <c r="BH53" s="200" t="s">
        <v>119</v>
      </c>
      <c r="BI53" s="200" t="s">
        <v>119</v>
      </c>
      <c r="BJ53" s="200" t="s">
        <v>119</v>
      </c>
      <c r="BK53" s="200" t="s">
        <v>119</v>
      </c>
      <c r="BL53" s="200" t="s">
        <v>119</v>
      </c>
      <c r="BM53" s="200" t="s">
        <v>119</v>
      </c>
      <c r="BN53" s="200" t="s">
        <v>119</v>
      </c>
      <c r="BO53" s="200" t="s">
        <v>119</v>
      </c>
      <c r="BP53" s="200" t="s">
        <v>119</v>
      </c>
      <c r="BQ53" s="200" t="s">
        <v>119</v>
      </c>
      <c r="BR53" s="200" t="s">
        <v>119</v>
      </c>
      <c r="BS53" s="200" t="s">
        <v>119</v>
      </c>
      <c r="BT53" s="200" t="s">
        <v>119</v>
      </c>
      <c r="BU53" s="200" t="s">
        <v>119</v>
      </c>
      <c r="BV53" s="200" t="s">
        <v>119</v>
      </c>
      <c r="BW53" s="200" t="s">
        <v>119</v>
      </c>
      <c r="BX53" s="200" t="s">
        <v>119</v>
      </c>
      <c r="BY53" s="200" t="s">
        <v>119</v>
      </c>
      <c r="BZ53" s="200" t="s">
        <v>119</v>
      </c>
      <c r="CA53" s="200" t="s">
        <v>119</v>
      </c>
      <c r="CB53" s="200" t="s">
        <v>119</v>
      </c>
      <c r="CC53" s="200" t="s">
        <v>119</v>
      </c>
      <c r="CD53" s="200" t="s">
        <v>119</v>
      </c>
      <c r="CE53" s="200" t="s">
        <v>119</v>
      </c>
      <c r="CF53" s="200" t="s">
        <v>119</v>
      </c>
      <c r="CG53" s="200" t="s">
        <v>119</v>
      </c>
      <c r="CH53" s="200" t="s">
        <v>119</v>
      </c>
      <c r="CI53" s="200" t="s">
        <v>119</v>
      </c>
      <c r="CJ53" s="200" t="s">
        <v>119</v>
      </c>
      <c r="CK53" s="200" t="s">
        <v>119</v>
      </c>
      <c r="CL53" s="200" t="s">
        <v>119</v>
      </c>
      <c r="CM53" s="200" t="s">
        <v>119</v>
      </c>
      <c r="CN53" s="200" t="s">
        <v>119</v>
      </c>
      <c r="CO53" s="200" t="s">
        <v>119</v>
      </c>
      <c r="CP53" s="200" t="s">
        <v>119</v>
      </c>
      <c r="CQ53" s="200" t="s">
        <v>119</v>
      </c>
      <c r="CR53" s="200" t="s">
        <v>119</v>
      </c>
      <c r="CS53" s="200" t="s">
        <v>119</v>
      </c>
      <c r="CT53" s="200" t="s">
        <v>119</v>
      </c>
      <c r="CU53" s="200" t="s">
        <v>119</v>
      </c>
      <c r="CV53" s="200" t="s">
        <v>119</v>
      </c>
      <c r="CW53" s="200" t="s">
        <v>119</v>
      </c>
      <c r="CX53" s="200" t="s">
        <v>119</v>
      </c>
      <c r="CY53" s="200" t="s">
        <v>119</v>
      </c>
      <c r="CZ53" s="200"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223"/>
      <c r="C76" s="225"/>
      <c r="D76" s="225"/>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A10:A27 D11 B12:D24 E17:G22 I17:CZ22 E23:CZ25 A28:CZ74">
    <cfRule type="expression" dxfId="113" priority="5">
      <formula>$D$6="Yes, the plan complies based on all analyses"</formula>
    </cfRule>
  </conditionalFormatting>
  <conditionalFormatting sqref="B10:D10">
    <cfRule type="expression" dxfId="112" priority="6">
      <formula>$D$6="Yes, the plan complies based on all analyses"</formula>
    </cfRule>
  </conditionalFormatting>
  <conditionalFormatting sqref="B26:CZ27">
    <cfRule type="expression" dxfId="111" priority="4">
      <formula>$D$6="Yes, the plan complies based on all analyses"</formula>
    </cfRule>
  </conditionalFormatting>
  <conditionalFormatting sqref="E10:CZ16">
    <cfRule type="expression" dxfId="110" priority="3">
      <formula>$D$6="Yes, the plan complies based on all analyses"</formula>
    </cfRule>
  </conditionalFormatting>
  <conditionalFormatting sqref="H17:H23">
    <cfRule type="expression" dxfId="109" priority="1">
      <formula>$D$6="Yes, the plan complies based on all analyses"</formula>
    </cfRule>
  </conditionalFormatting>
  <dataValidations count="2">
    <dataValidation allowBlank="1" prompt="To enter free text, select cell and type - do not click into cell" sqref="E38:CZ43 E45:CZ50 E69:CZ74 E61:CZ66 E54:CZ59" xr:uid="{F0A15129-C84C-4846-9542-3473B32A1630}"/>
    <dataValidation allowBlank="1" sqref="E31:CZ36" xr:uid="{5C6C7913-E0EF-4EAA-84C7-9A0CDE2BF9DC}"/>
  </dataValidations>
  <hyperlinks>
    <hyperlink ref="B15" location="SectionE_AnalysisMethods" display="Return to the Analysis Methods section in the &quot;State and program information&quot; tab to change whether a method is used." xr:uid="{3CF1C577-07F7-49A4-B4F9-FFBECF4D9D11}"/>
    <hyperlink ref="A9" location="'III_Plan comp 438.206 All plans'!A1" display="Click to go to section B: Assurance of plan compliance for 42 C.F.R. § 438.206" xr:uid="{AF603C55-7E30-4C35-BCF5-47EEC02C6BA3}"/>
    <hyperlink ref="A27" location="SectionE_AnalysisMethods" display="Click to return to the Analysis Methods section in the &quot;State and Program Information&quot; tab to change whether a method is used." xr:uid="{70F0681F-647D-4C76-96FC-281207317EB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3DED0-937B-4705-8314-5B307F0D8D0B}">
  <sheetPr>
    <tabColor theme="2"/>
  </sheetPr>
  <dimension ref="A1:CZ109"/>
  <sheetViews>
    <sheetView zoomScale="80" zoomScaleNormal="80" workbookViewId="0"/>
  </sheetViews>
  <sheetFormatPr defaultColWidth="0" defaultRowHeight="14.25" zeroHeight="1" x14ac:dyDescent="0.2"/>
  <cols>
    <col min="1" max="1" width="7.21875" style="35" customWidth="1"/>
    <col min="2" max="2" width="30.77734375" style="35" customWidth="1"/>
    <col min="3" max="3" width="55.6640625" style="64" customWidth="1"/>
    <col min="4" max="4" width="23.88671875" style="64" customWidth="1"/>
    <col min="5" max="104" width="31.6640625" style="109" customWidth="1"/>
    <col min="105" max="16384" width="7.21875" style="109" hidden="1"/>
  </cols>
  <sheetData>
    <row r="1" spans="1:104" ht="15" x14ac:dyDescent="0.2">
      <c r="A1" s="28" t="s">
        <v>542</v>
      </c>
      <c r="B1" s="109"/>
      <c r="C1" s="108"/>
      <c r="D1" s="108"/>
    </row>
    <row r="2" spans="1:104" s="222" customFormat="1" ht="20.25" x14ac:dyDescent="0.3">
      <c r="A2" s="162" t="s">
        <v>313</v>
      </c>
      <c r="B2" s="15"/>
      <c r="C2" s="220"/>
      <c r="D2" s="221"/>
      <c r="E2" s="162" t="s">
        <v>131</v>
      </c>
      <c r="F2" s="162" t="s">
        <v>132</v>
      </c>
      <c r="G2" s="162" t="s">
        <v>133</v>
      </c>
      <c r="H2" s="162" t="s">
        <v>134</v>
      </c>
      <c r="I2" s="162" t="s">
        <v>135</v>
      </c>
      <c r="J2" s="162" t="s">
        <v>136</v>
      </c>
      <c r="K2" s="162" t="s">
        <v>137</v>
      </c>
      <c r="L2" s="162" t="s">
        <v>138</v>
      </c>
      <c r="M2" s="162" t="s">
        <v>139</v>
      </c>
      <c r="N2" s="162" t="s">
        <v>140</v>
      </c>
      <c r="O2" s="162" t="s">
        <v>141</v>
      </c>
      <c r="P2" s="162" t="s">
        <v>142</v>
      </c>
      <c r="Q2" s="162" t="s">
        <v>143</v>
      </c>
      <c r="R2" s="162" t="s">
        <v>144</v>
      </c>
      <c r="S2" s="162" t="s">
        <v>145</v>
      </c>
      <c r="T2" s="162" t="s">
        <v>146</v>
      </c>
      <c r="U2" s="162" t="s">
        <v>147</v>
      </c>
      <c r="V2" s="162" t="s">
        <v>148</v>
      </c>
      <c r="W2" s="162" t="s">
        <v>149</v>
      </c>
      <c r="X2" s="162" t="s">
        <v>150</v>
      </c>
      <c r="Y2" s="162" t="s">
        <v>151</v>
      </c>
      <c r="Z2" s="162" t="s">
        <v>152</v>
      </c>
      <c r="AA2" s="162" t="s">
        <v>153</v>
      </c>
      <c r="AB2" s="162" t="s">
        <v>154</v>
      </c>
      <c r="AC2" s="162" t="s">
        <v>155</v>
      </c>
      <c r="AD2" s="162" t="s">
        <v>156</v>
      </c>
      <c r="AE2" s="162" t="s">
        <v>157</v>
      </c>
      <c r="AF2" s="162" t="s">
        <v>158</v>
      </c>
      <c r="AG2" s="162" t="s">
        <v>159</v>
      </c>
      <c r="AH2" s="162" t="s">
        <v>160</v>
      </c>
      <c r="AI2" s="162" t="s">
        <v>161</v>
      </c>
      <c r="AJ2" s="162" t="s">
        <v>162</v>
      </c>
      <c r="AK2" s="162" t="s">
        <v>163</v>
      </c>
      <c r="AL2" s="162" t="s">
        <v>164</v>
      </c>
      <c r="AM2" s="162" t="s">
        <v>165</v>
      </c>
      <c r="AN2" s="162" t="s">
        <v>166</v>
      </c>
      <c r="AO2" s="162" t="s">
        <v>167</v>
      </c>
      <c r="AP2" s="162" t="s">
        <v>168</v>
      </c>
      <c r="AQ2" s="162" t="s">
        <v>169</v>
      </c>
      <c r="AR2" s="162" t="s">
        <v>170</v>
      </c>
      <c r="AS2" s="162" t="s">
        <v>171</v>
      </c>
      <c r="AT2" s="162" t="s">
        <v>172</v>
      </c>
      <c r="AU2" s="162" t="s">
        <v>173</v>
      </c>
      <c r="AV2" s="162" t="s">
        <v>174</v>
      </c>
      <c r="AW2" s="162" t="s">
        <v>175</v>
      </c>
      <c r="AX2" s="162" t="s">
        <v>176</v>
      </c>
      <c r="AY2" s="162" t="s">
        <v>177</v>
      </c>
      <c r="AZ2" s="162" t="s">
        <v>178</v>
      </c>
      <c r="BA2" s="162" t="s">
        <v>179</v>
      </c>
      <c r="BB2" s="162" t="s">
        <v>180</v>
      </c>
      <c r="BC2" s="162" t="s">
        <v>181</v>
      </c>
      <c r="BD2" s="162" t="s">
        <v>182</v>
      </c>
      <c r="BE2" s="162" t="s">
        <v>183</v>
      </c>
      <c r="BF2" s="162" t="s">
        <v>184</v>
      </c>
      <c r="BG2" s="162" t="s">
        <v>185</v>
      </c>
      <c r="BH2" s="162" t="s">
        <v>186</v>
      </c>
      <c r="BI2" s="162" t="s">
        <v>187</v>
      </c>
      <c r="BJ2" s="162" t="s">
        <v>188</v>
      </c>
      <c r="BK2" s="162" t="s">
        <v>189</v>
      </c>
      <c r="BL2" s="162" t="s">
        <v>190</v>
      </c>
      <c r="BM2" s="162" t="s">
        <v>191</v>
      </c>
      <c r="BN2" s="162" t="s">
        <v>192</v>
      </c>
      <c r="BO2" s="162" t="s">
        <v>193</v>
      </c>
      <c r="BP2" s="162" t="s">
        <v>194</v>
      </c>
      <c r="BQ2" s="162" t="s">
        <v>195</v>
      </c>
      <c r="BR2" s="162" t="s">
        <v>196</v>
      </c>
      <c r="BS2" s="162" t="s">
        <v>197</v>
      </c>
      <c r="BT2" s="162" t="s">
        <v>198</v>
      </c>
      <c r="BU2" s="162" t="s">
        <v>199</v>
      </c>
      <c r="BV2" s="162" t="s">
        <v>200</v>
      </c>
      <c r="BW2" s="162" t="s">
        <v>201</v>
      </c>
      <c r="BX2" s="162" t="s">
        <v>202</v>
      </c>
      <c r="BY2" s="162" t="s">
        <v>203</v>
      </c>
      <c r="BZ2" s="162" t="s">
        <v>204</v>
      </c>
      <c r="CA2" s="162" t="s">
        <v>205</v>
      </c>
      <c r="CB2" s="162" t="s">
        <v>206</v>
      </c>
      <c r="CC2" s="162" t="s">
        <v>207</v>
      </c>
      <c r="CD2" s="162" t="s">
        <v>208</v>
      </c>
      <c r="CE2" s="162" t="s">
        <v>209</v>
      </c>
      <c r="CF2" s="162" t="s">
        <v>210</v>
      </c>
      <c r="CG2" s="162" t="s">
        <v>211</v>
      </c>
      <c r="CH2" s="162" t="s">
        <v>212</v>
      </c>
      <c r="CI2" s="162" t="s">
        <v>213</v>
      </c>
      <c r="CJ2" s="162" t="s">
        <v>214</v>
      </c>
      <c r="CK2" s="162" t="s">
        <v>215</v>
      </c>
      <c r="CL2" s="162" t="s">
        <v>216</v>
      </c>
      <c r="CM2" s="162" t="s">
        <v>217</v>
      </c>
      <c r="CN2" s="162" t="s">
        <v>218</v>
      </c>
      <c r="CO2" s="162" t="s">
        <v>219</v>
      </c>
      <c r="CP2" s="162" t="s">
        <v>220</v>
      </c>
      <c r="CQ2" s="162" t="s">
        <v>221</v>
      </c>
      <c r="CR2" s="162" t="s">
        <v>222</v>
      </c>
      <c r="CS2" s="162" t="s">
        <v>223</v>
      </c>
      <c r="CT2" s="162" t="s">
        <v>224</v>
      </c>
      <c r="CU2" s="162" t="s">
        <v>225</v>
      </c>
      <c r="CV2" s="162" t="s">
        <v>226</v>
      </c>
      <c r="CW2" s="162" t="s">
        <v>227</v>
      </c>
      <c r="CX2" s="162" t="s">
        <v>228</v>
      </c>
      <c r="CY2" s="162" t="s">
        <v>229</v>
      </c>
      <c r="CZ2" s="162" t="s">
        <v>230</v>
      </c>
    </row>
    <row r="3" spans="1:104" ht="28.5" customHeight="1" x14ac:dyDescent="0.3">
      <c r="A3" s="38" t="s">
        <v>314</v>
      </c>
      <c r="B3" s="109"/>
      <c r="C3" s="152"/>
      <c r="D3" s="1"/>
    </row>
    <row r="4" spans="1:104" ht="31.15" customHeight="1" x14ac:dyDescent="0.2">
      <c r="A4" s="281" t="s">
        <v>315</v>
      </c>
      <c r="B4" s="282"/>
      <c r="C4" s="282"/>
      <c r="D4" s="175"/>
    </row>
    <row r="5" spans="1:104" ht="30" x14ac:dyDescent="0.25">
      <c r="A5" s="66" t="s">
        <v>4</v>
      </c>
      <c r="B5" s="67" t="s">
        <v>5</v>
      </c>
      <c r="C5" s="67" t="s">
        <v>6</v>
      </c>
      <c r="D5" s="218" t="s">
        <v>67</v>
      </c>
      <c r="E5" s="164" t="s">
        <v>533</v>
      </c>
    </row>
    <row r="6" spans="1:104" ht="57" x14ac:dyDescent="0.2">
      <c r="A6" s="44" t="s">
        <v>316</v>
      </c>
      <c r="B6" s="165" t="s">
        <v>317</v>
      </c>
      <c r="C6" s="46" t="s">
        <v>318</v>
      </c>
      <c r="D6" s="8" t="s">
        <v>420</v>
      </c>
      <c r="E6" s="35" t="s">
        <v>541</v>
      </c>
    </row>
    <row r="7" spans="1:104" ht="15" customHeight="1" x14ac:dyDescent="0.2">
      <c r="A7" s="176"/>
      <c r="B7" s="176"/>
      <c r="C7" s="176"/>
      <c r="D7" s="176"/>
    </row>
    <row r="8" spans="1:104" ht="15" customHeight="1" x14ac:dyDescent="0.2">
      <c r="A8" s="166" t="s">
        <v>320</v>
      </c>
      <c r="B8" s="176"/>
      <c r="C8" s="176"/>
      <c r="D8" s="176"/>
    </row>
    <row r="9" spans="1:104" ht="15" customHeight="1" x14ac:dyDescent="0.2">
      <c r="A9" s="167" t="s">
        <v>321</v>
      </c>
      <c r="B9" s="176"/>
      <c r="C9" s="176"/>
      <c r="D9" s="176"/>
    </row>
    <row r="10" spans="1:104" ht="35.450000000000003" customHeight="1" x14ac:dyDescent="0.3">
      <c r="A10" s="38" t="s">
        <v>322</v>
      </c>
      <c r="B10" s="152"/>
      <c r="C10" s="108"/>
      <c r="D10" s="109"/>
    </row>
    <row r="11" spans="1:104" ht="39.6" customHeight="1" x14ac:dyDescent="0.2">
      <c r="A11" s="283" t="s">
        <v>323</v>
      </c>
      <c r="B11" s="284"/>
      <c r="C11" s="284"/>
      <c r="D11" s="177"/>
    </row>
    <row r="12" spans="1:104" ht="105" x14ac:dyDescent="0.2">
      <c r="A12" s="58" t="s">
        <v>4</v>
      </c>
      <c r="B12" s="42" t="s">
        <v>5</v>
      </c>
      <c r="C12" s="42" t="s">
        <v>6</v>
      </c>
      <c r="D12" s="168" t="s">
        <v>7</v>
      </c>
      <c r="E12" s="267" t="str">
        <f>"Standard #1:"&amp;CHAR(10)&amp;CHAR(10)&amp;IF('[1]II_Program-level standards'!E7="","",'[1]II_Program-level standards'!E7&amp;"; "&amp;CHAR(10)&amp;'[1]II_Program-level standards'!E9&amp;"; "&amp;CHAR(10)&amp;'[1]II_Program-level standards'!E14&amp;"; "&amp;CHAR(10)&amp;'[1]II_Program-level standards'!E15)</f>
        <v>Standard #1:
Specialist; 
Provider to enrollee ratios; 
Adult and Pediatric; 
Statewide</v>
      </c>
      <c r="F12" s="169" t="str">
        <f>"Standard #2:"&amp;CHAR(10)&amp;CHAR(10)&amp;IF('[1]II_Program-level standards'!F7="","",'[1]II_Program-level standards'!F7&amp;"; "&amp;CHAR(10)&amp;'[1]II_Program-level standards'!F9&amp;"; "&amp;CHAR(10)&amp;'[1]II_Program-level standards'!F14&amp;"; "&amp;CHAR(10)&amp;'[1]II_Program-level standards'!F15)</f>
        <v>Standard #2:
Primary care; 
Provider to enrollee ratios; 
Adult and Pediatric; 
Statewide</v>
      </c>
      <c r="G12" s="169" t="str">
        <f>"Standard #3:"&amp;CHAR(10)&amp;CHAR(10)&amp;IF('[1]II_Program-level standards'!G7="","",'[1]II_Program-level standards'!G7&amp;"; "&amp;CHAR(10)&amp;'[1]II_Program-level standards'!G9&amp;"; "&amp;CHAR(10)&amp;'[1]II_Program-level standards'!G14&amp;"; "&amp;CHAR(10)&amp;'[1]II_Program-level standards'!G15)</f>
        <v>Standard #3:
Mental health; 
Provider to enrollee ratios; 
Adult and Pediatric; 
Statewide</v>
      </c>
      <c r="H12" s="169" t="str">
        <f>"Standard #4:"&amp;CHAR(10)&amp;CHAR(10)&amp;IF('[1]II_Program-level standards'!H7="","",'[1]II_Program-level standards'!H7&amp;"; "&amp;CHAR(10)&amp;'[1]II_Program-level standards'!H9&amp;"; "&amp;CHAR(10)&amp;'[1]II_Program-level standards'!H14&amp;"; "&amp;CHAR(10)&amp;'[1]II_Program-level standards'!H15)</f>
        <v>Standard #4:
Primary care; 
Maximum time or distance (e.g. 1 provider within 30 min or 30 miles); 
Adult and Pediatric; 
Statewide</v>
      </c>
      <c r="I12" s="169" t="str">
        <f>"Standard #5:"&amp;CHAR(10)&amp;CHAR(10)&amp;IF('[1]II_Program-level standards'!I7="","",'[1]II_Program-level standards'!I7&amp;"; "&amp;CHAR(10)&amp;'[1]II_Program-level standards'!I9&amp;"; "&amp;CHAR(10)&amp;'[1]II_Program-level standards'!I14&amp;"; "&amp;CHAR(10)&amp;'[1]II_Program-level standards'!I15)</f>
        <v>Standard #5:
Specialist; 
Maximum time or distance (e.g. 1 provider within 30 min or 30 miles); 
Adult and Pediatric; 
Rural</v>
      </c>
      <c r="J12" s="169" t="str">
        <f>"Standard #6:"&amp;CHAR(10)&amp;CHAR(10)&amp;IF('[1]II_Program-level standards'!J7="","",'[1]II_Program-level standards'!J7&amp;"; "&amp;CHAR(10)&amp;'[1]II_Program-level standards'!J9&amp;"; "&amp;CHAR(10)&amp;'[1]II_Program-level standards'!J14&amp;"; "&amp;CHAR(10)&amp;'[1]II_Program-level standards'!J15)</f>
        <v>Standard #6:
Specialist; 
Maximum time or distance (e.g. 1 provider within 30 min or 30 miles); 
Adult and Pediatric; 
Small counties</v>
      </c>
      <c r="K12" s="169" t="str">
        <f>"Standard #7:"&amp;CHAR(10)&amp;CHAR(10)&amp;IF('[1]II_Program-level standards'!K7="","",'[1]II_Program-level standards'!K7&amp;"; "&amp;CHAR(10)&amp;'[1]II_Program-level standards'!K9&amp;"; "&amp;CHAR(10)&amp;'[1]II_Program-level standards'!K14&amp;"; "&amp;CHAR(10)&amp;'[1]II_Program-level standards'!K15)</f>
        <v>Standard #7:
Specialist; 
Maximum time or distance (e.g. 1 provider within 30 min or 30 miles); 
Adult and Pediatric; 
Medium counties</v>
      </c>
      <c r="L12" s="169" t="str">
        <f>"Standard #8:"&amp;CHAR(10)&amp;CHAR(10)&amp;IF('[1]II_Program-level standards'!L7="","",'[1]II_Program-level standards'!L7&amp;"; "&amp;CHAR(10)&amp;'[1]II_Program-level standards'!L9&amp;"; "&amp;CHAR(10)&amp;'[1]II_Program-level standards'!L14&amp;"; "&amp;CHAR(10)&amp;'[1]II_Program-level standards'!L15)</f>
        <v>Standard #8:
Specialist; 
Maximum time or distance (e.g. 1 provider within 30 min or 30 miles); 
Adult and Pediatric; 
Dense counties</v>
      </c>
      <c r="M12" s="169" t="str">
        <f>"Standard #9:"&amp;CHAR(10)&amp;CHAR(10)&amp;IF('[1]II_Program-level standards'!M7="","",'[1]II_Program-level standards'!M7&amp;"; "&amp;CHAR(10)&amp;'[1]II_Program-level standards'!M9&amp;"; "&amp;CHAR(10)&amp;'[1]II_Program-level standards'!M14&amp;"; "&amp;CHAR(10)&amp;'[1]II_Program-level standards'!M15)</f>
        <v>Standard #9:
OB/GYN; 
Maximum time or distance (e.g. 1 provider within 30 min or 30 miles); 
Adult and Pediatric; 
Statewide</v>
      </c>
      <c r="N12" s="169" t="str">
        <f>"Standard #10:"&amp;CHAR(10)&amp;CHAR(10)&amp;IF('[1]II_Program-level standards'!N7="","",'[1]II_Program-level standards'!N7&amp;"; "&amp;CHAR(10)&amp;'[1]II_Program-level standards'!N9&amp;"; "&amp;CHAR(10)&amp;'[1]II_Program-level standards'!N14&amp;"; "&amp;CHAR(10)&amp;'[1]II_Program-level standards'!N15)</f>
        <v>Standard #10:
OB/GYN; 
Maximum time or distance (e.g. 1 provider within 30 min or 30 miles); 
Adult and Pediatric; 
Rural</v>
      </c>
      <c r="O12" s="169" t="str">
        <f>"Standard #11:"&amp;CHAR(10)&amp;CHAR(10)&amp;IF('[1]II_Program-level standards'!O7="","",'[1]II_Program-level standards'!O7&amp;"; "&amp;CHAR(10)&amp;'[1]II_Program-level standards'!O9&amp;"; "&amp;CHAR(10)&amp;'[1]II_Program-level standards'!O14&amp;"; "&amp;CHAR(10)&amp;'[1]II_Program-level standards'!O15)</f>
        <v>Standard #11:
OB/GYN; 
Maximum time or distance (e.g. 1 provider within 30 min or 30 miles); 
Adult and Pediatric; 
Small counties</v>
      </c>
      <c r="P12" s="169" t="str">
        <f>"Standard #12:"&amp;CHAR(10)&amp;CHAR(10)&amp;IF('[1]II_Program-level standards'!P7="","",'[1]II_Program-level standards'!P7&amp;"; "&amp;CHAR(10)&amp;'[1]II_Program-level standards'!P9&amp;"; "&amp;CHAR(10)&amp;'[1]II_Program-level standards'!P14&amp;"; "&amp;CHAR(10)&amp;'[1]II_Program-level standards'!P15)</f>
        <v>Standard #12:
OB/GYN; 
Maximum time or distance (e.g. 1 provider within 30 min or 30 miles); 
Adult and Pediatric; 
Medium counties</v>
      </c>
      <c r="Q12" s="169" t="str">
        <f>"Standard #13:"&amp;CHAR(10)&amp;CHAR(10)&amp;IF('[1]II_Program-level standards'!Q7="","",'[1]II_Program-level standards'!Q7&amp;"; "&amp;CHAR(10)&amp;'[1]II_Program-level standards'!Q9&amp;"; "&amp;CHAR(10)&amp;'[1]II_Program-level standards'!Q14&amp;"; "&amp;CHAR(10)&amp;'[1]II_Program-level standards'!Q15)</f>
        <v>Standard #13:
OB/GYN; 
Maximum time or distance (e.g. 1 provider within 30 min or 30 miles); 
Adult and Pediatric; 
Dense counties</v>
      </c>
      <c r="R12" s="169" t="str">
        <f>"Standard #14:"&amp;CHAR(10)&amp;CHAR(10)&amp;IF('[1]II_Program-level standards'!R7="","",'[1]II_Program-level standards'!R7&amp;"; "&amp;CHAR(10)&amp;'[1]II_Program-level standards'!R9&amp;"; "&amp;CHAR(10)&amp;'[1]II_Program-level standards'!R14&amp;"; "&amp;CHAR(10)&amp;'[1]II_Program-level standards'!R15)</f>
        <v>Standard #14:
Hospital; 
Maximum time or distance (e.g. 1 provider within 30 min or 30 miles); 
Adult and Pediatric; 
Statewide</v>
      </c>
      <c r="S12" s="169" t="str">
        <f>"Standard #15:"&amp;CHAR(10)&amp;CHAR(10)&amp;IF('[1]II_Program-level standards'!S7="","",'[1]II_Program-level standards'!S7&amp;"; "&amp;CHAR(10)&amp;'[1]II_Program-level standards'!S9&amp;"; "&amp;CHAR(10)&amp;'[1]II_Program-level standards'!S14&amp;"; "&amp;CHAR(10)&amp;'[1]II_Program-level standards'!S15)</f>
        <v>Standard #15:
Mental health; 
Maximum time or distance (e.g. 1 provider within 30 min or 30 miles); 
Adult and Pediatric; 
Rural</v>
      </c>
      <c r="T12" s="169" t="str">
        <f>"Standard #16:"&amp;CHAR(10)&amp;CHAR(10)&amp;IF('[1]II_Program-level standards'!T7="","",'[1]II_Program-level standards'!T7&amp;"; "&amp;CHAR(10)&amp;'[1]II_Program-level standards'!T9&amp;"; "&amp;CHAR(10)&amp;'[1]II_Program-level standards'!T14&amp;"; "&amp;CHAR(10)&amp;'[1]II_Program-level standards'!T15)</f>
        <v>Standard #16:
Mental health; 
Maximum time or distance (e.g. 1 provider within 30 min or 30 miles); 
Adult and Pediatric; 
Small counties</v>
      </c>
      <c r="U12" s="169" t="str">
        <f>"Standard #17:"&amp;CHAR(10)&amp;CHAR(10)&amp;IF('[1]II_Program-level standards'!U7="","",'[1]II_Program-level standards'!U7&amp;"; "&amp;CHAR(10)&amp;'[1]II_Program-level standards'!U9&amp;"; "&amp;CHAR(10)&amp;'[1]II_Program-level standards'!U14&amp;"; "&amp;CHAR(10)&amp;'[1]II_Program-level standards'!U15)</f>
        <v>Standard #17:
Mental health; 
Maximum time or distance (e.g. 1 provider within 30 min or 30 miles); 
Adult and Pediatric; 
Medium counties</v>
      </c>
      <c r="V12" s="169" t="str">
        <f>"Standard #18:"&amp;CHAR(10)&amp;CHAR(10)&amp;IF('[1]II_Program-level standards'!V7="","",'[1]II_Program-level standards'!V7&amp;"; "&amp;CHAR(10)&amp;'[1]II_Program-level standards'!V9&amp;"; "&amp;CHAR(10)&amp;'[1]II_Program-level standards'!V14&amp;"; "&amp;CHAR(10)&amp;'[1]II_Program-level standards'!V15)</f>
        <v>Standard #18:
Mental health; 
Maximum time or distance (e.g. 1 provider within 30 min or 30 miles); 
Adult and Pediatric; 
Dense counties</v>
      </c>
      <c r="W12" s="169" t="str">
        <f>"Standard #19:"&amp;CHAR(10)&amp;CHAR(10)&amp;IF('[1]II_Program-level standards'!W7="","",'[1]II_Program-level standards'!W7&amp;"; "&amp;CHAR(10)&amp;'[1]II_Program-level standards'!W9&amp;"; "&amp;CHAR(10)&amp;'[1]II_Program-level standards'!W14&amp;"; "&amp;CHAR(10)&amp;'[1]II_Program-level standards'!W15)</f>
        <v>Standard #19:
Specialist; 
Minimum Mandatory Provider Type; 
Adult and pediatric; 
Statewide</v>
      </c>
      <c r="X12" s="169" t="str">
        <f>"Standard #20:"&amp;CHAR(10)&amp;CHAR(10)&amp;IF('[1]II_Program-level standards'!X7="","",'[1]II_Program-level standards'!X7&amp;"; "&amp;CHAR(10)&amp;'[1]II_Program-level standards'!X9&amp;"; "&amp;CHAR(10)&amp;'[1]II_Program-level standards'!X14&amp;"; "&amp;CHAR(10)&amp;'[1]II_Program-level standards'!X15)</f>
        <v>Standard #20:
Specialist; 
Minimum Mandatory Provider Type; 
Adult and pediatric; 
Statewide</v>
      </c>
      <c r="Y12" s="169" t="str">
        <f>"Standard #21:"&amp;CHAR(10)&amp;CHAR(10)&amp;IF('[1]II_Program-level standards'!Y7="","",'[1]II_Program-level standards'!Y7&amp;"; "&amp;CHAR(10)&amp;'[1]II_Program-level standards'!Y9&amp;"; "&amp;CHAR(10)&amp;'[1]II_Program-level standards'!Y14&amp;"; "&amp;CHAR(10)&amp;'[1]II_Program-level standards'!Y15)</f>
        <v>Standard #21:
Primary care; 
Appointment wait time; 
Adult and Pediatric; 
Statewide</v>
      </c>
      <c r="Z12" s="169" t="str">
        <f>"Standard #22:"&amp;CHAR(10)&amp;CHAR(10)&amp;IF('[1]II_Program-level standards'!Z7="","",'[1]II_Program-level standards'!Z7&amp;"; "&amp;CHAR(10)&amp;'[1]II_Program-level standards'!Z9&amp;"; "&amp;CHAR(10)&amp;'[1]II_Program-level standards'!Z14&amp;"; "&amp;CHAR(10)&amp;'[1]II_Program-level standards'!Z15)</f>
        <v>Standard #22:
Specialist; 
Appointment wait time; 
All applicable populations; 
Statewide</v>
      </c>
      <c r="AA12" s="169" t="str">
        <f>"Standard #23:"&amp;CHAR(10)&amp;CHAR(10)&amp;IF('[1]II_Program-level standards'!AA7="","",'[1]II_Program-level standards'!AA7&amp;"; "&amp;CHAR(10)&amp;'[1]II_Program-level standards'!AA9&amp;"; "&amp;CHAR(10)&amp;'[1]II_Program-level standards'!AA14&amp;"; "&amp;CHAR(10)&amp;'[1]II_Program-level standards'!AA15)</f>
        <v>Standard #23:
OB/GYN; 
Appointment wait time; 
All applicable populations; 
Statewide</v>
      </c>
      <c r="AB12" s="169" t="str">
        <f>"Standard #24:"&amp;CHAR(10)&amp;CHAR(10)&amp;IF('[1]II_Program-level standards'!AB7="","",'[1]II_Program-level standards'!AB7&amp;"; "&amp;CHAR(10)&amp;'[1]II_Program-level standards'!AB9&amp;"; "&amp;CHAR(10)&amp;'[1]II_Program-level standards'!AB14&amp;"; "&amp;CHAR(10)&amp;'[1]II_Program-level standards'!AB15)</f>
        <v>Standard #24:
OB/GYN; 
Appointment wait time; 
All applicable populations; 
Statewide</v>
      </c>
      <c r="AC12" s="169" t="str">
        <f>"Standard #25:"&amp;CHAR(10)&amp;CHAR(10)&amp;IF('[1]II_Program-level standards'!AC7="","",'[1]II_Program-level standards'!AC7&amp;"; "&amp;CHAR(10)&amp;'[1]II_Program-level standards'!AC9&amp;"; "&amp;CHAR(10)&amp;'[1]II_Program-level standards'!AC14&amp;"; "&amp;CHAR(10)&amp;'[1]II_Program-level standards'!AC15)</f>
        <v>Standard #25:
Mental health; 
Appointment wait time; 
Adult and pediatric; 
Statewide</v>
      </c>
      <c r="AD12" s="169" t="str">
        <f>"Standard #26:"&amp;CHAR(10)&amp;CHAR(10)&amp;IF('[1]II_Program-level standards'!AD7="","",'[1]II_Program-level standards'!AD7&amp;"; "&amp;CHAR(10)&amp;'[1]II_Program-level standards'!AD9&amp;"; "&amp;CHAR(10)&amp;'[1]II_Program-level standards'!AD14&amp;"; "&amp;CHAR(10)&amp;'[1]II_Program-level standards'!AD15)</f>
        <v xml:space="preserve">Standard #26:
</v>
      </c>
      <c r="AE12" s="169" t="str">
        <f>"Standard #27:"&amp;CHAR(10)&amp;CHAR(10)&amp;IF('[1]II_Program-level standards'!AE7="","",'[1]II_Program-level standards'!AE7&amp;"; "&amp;CHAR(10)&amp;'[1]II_Program-level standards'!AE9&amp;"; "&amp;CHAR(10)&amp;'[1]II_Program-level standards'!AE14&amp;"; "&amp;CHAR(10)&amp;'[1]II_Program-level standards'!AE15)</f>
        <v>Standard #27:
LTSS; 
Appointment wait time; 
Adult and pediatric; 
Rural</v>
      </c>
      <c r="AF12" s="169" t="str">
        <f>"Standard #28:"&amp;CHAR(10)&amp;CHAR(10)&amp;IF('[1]II_Program-level standards'!AF7="","",'[1]II_Program-level standards'!AF7&amp;"; "&amp;CHAR(10)&amp;'[1]II_Program-level standards'!AF9&amp;"; "&amp;CHAR(10)&amp;'[1]II_Program-level standards'!AF14&amp;"; "&amp;CHAR(10)&amp;'[1]II_Program-level standards'!AF15)</f>
        <v>Standard #28:
LTSS; 
Appointment wait time; 
Adult and pediatric; 
Small counties</v>
      </c>
      <c r="AG12" s="169" t="str">
        <f>"Standard #29:"&amp;CHAR(10)&amp;CHAR(10)&amp;IF('[1]II_Program-level standards'!AG7="","",'[1]II_Program-level standards'!AG7&amp;"; "&amp;CHAR(10)&amp;'[1]II_Program-level standards'!AG9&amp;"; "&amp;CHAR(10)&amp;'[1]II_Program-level standards'!AG14&amp;"; "&amp;CHAR(10)&amp;'[1]II_Program-level standards'!AG15)</f>
        <v>Standard #29:
LTSS; 
Appointment wait time; 
Adult and pediatric; 
Medium counties</v>
      </c>
      <c r="AH12" s="169" t="str">
        <f>"Standard #30:"&amp;CHAR(10)&amp;CHAR(10)&amp;IF('[1]II_Program-level standards'!AH7="","",'[1]II_Program-level standards'!AH7&amp;"; "&amp;CHAR(10)&amp;'[1]II_Program-level standards'!AH9&amp;"; "&amp;CHAR(10)&amp;'[1]II_Program-level standards'!AH14&amp;"; "&amp;CHAR(10)&amp;'[1]II_Program-level standards'!AH15)</f>
        <v>Standard #30:
LTSS; 
Appointment wait time; 
Adult and pediatric; 
Dense counties</v>
      </c>
      <c r="AI12" s="169" t="str">
        <f>"Standard #31:"&amp;CHAR(10)&amp;CHAR(10)&amp;IF('[1]II_Program-level standards'!AI7="","",'[1]II_Program-level standards'!AI7&amp;"; "&amp;CHAR(10)&amp;'[1]II_Program-level standards'!AI9&amp;"; "&amp;CHAR(10)&amp;'[1]II_Program-level standards'!AI14&amp;"; "&amp;CHAR(10)&amp;'[1]II_Program-level standards'!AI15)</f>
        <v>Standard #31:
LTSS; 
Appointment wait time; 
Adult and pediatric; 
Rural</v>
      </c>
      <c r="AJ12" s="169" t="str">
        <f>"Standard #32:"&amp;CHAR(10)&amp;CHAR(10)&amp;IF('[1]II_Program-level standards'!AJ7="","",'[1]II_Program-level standards'!AJ7&amp;"; "&amp;CHAR(10)&amp;'[1]II_Program-level standards'!AJ9&amp;"; "&amp;CHAR(10)&amp;'[1]II_Program-level standards'!AJ14&amp;"; "&amp;CHAR(10)&amp;'[1]II_Program-level standards'!AJ15)</f>
        <v>Standard #32:
LTSS; 
Appointment wait time; 
Adult and pediatric; 
Small counties</v>
      </c>
      <c r="AK12" s="169" t="str">
        <f>"Standard #33:"&amp;CHAR(10)&amp;CHAR(10)&amp;IF('[1]II_Program-level standards'!AK7="","",'[1]II_Program-level standards'!AK7&amp;"; "&amp;CHAR(10)&amp;'[1]II_Program-level standards'!AK9&amp;"; "&amp;CHAR(10)&amp;'[1]II_Program-level standards'!AK14&amp;"; "&amp;CHAR(10)&amp;'[1]II_Program-level standards'!AK15)</f>
        <v>Standard #33:
LTSS; 
Appointment wait time; 
Adult and pediatric; 
Medium counties</v>
      </c>
      <c r="AL12" s="169" t="str">
        <f>"Standard #34:"&amp;CHAR(10)&amp;CHAR(10)&amp;IF('[1]II_Program-level standards'!AL7="","",'[1]II_Program-level standards'!AL7&amp;"; "&amp;CHAR(10)&amp;'[1]II_Program-level standards'!AL9&amp;"; "&amp;CHAR(10)&amp;'[1]II_Program-level standards'!AL14&amp;"; "&amp;CHAR(10)&amp;'[1]II_Program-level standards'!AL15)</f>
        <v>Standard #34:
LTSS; 
Appointment wait time; 
Adult and pediatric; 
Dense counties</v>
      </c>
      <c r="AM12" s="169" t="str">
        <f>"Standard #35:"&amp;CHAR(10)&amp;CHAR(10)&amp;IF('[1]II_Program-level standards'!AM7="","",'[1]II_Program-level standards'!AM7&amp;"; "&amp;CHAR(10)&amp;'[1]II_Program-level standards'!AM9&amp;"; "&amp;CHAR(10)&amp;'[1]II_Program-level standards'!AM14&amp;"; "&amp;CHAR(10)&amp;'[1]II_Program-level standards'!AM15)</f>
        <v>Standard #35:
LTSS; 
Appointment wait time; 
Adult and pediatric; 
Statewide</v>
      </c>
      <c r="AN12" s="169" t="str">
        <f>"Standard #36:"&amp;CHAR(10)&amp;CHAR(10)&amp;IF('[1]II_Program-level standards'!AN7="","",'[1]II_Program-level standards'!AN7&amp;"; "&amp;CHAR(10)&amp;'[1]II_Program-level standards'!AN9&amp;"; "&amp;CHAR(10)&amp;'[1]II_Program-level standards'!AN14&amp;"; "&amp;CHAR(10)&amp;'[1]II_Program-level standards'!AN15)</f>
        <v>Standard #36:
Primary care; 
Appointment wait time; 
Adult and pediatric; 
Statewide</v>
      </c>
      <c r="AO12" s="169" t="str">
        <f>"Standard #37:"&amp;CHAR(10)&amp;CHAR(10)&amp;IF('[1]II_Program-level standards'!AO7="","",'[1]II_Program-level standards'!AO7&amp;"; "&amp;CHAR(10)&amp;'[1]II_Program-level standards'!AO9&amp;"; "&amp;CHAR(10)&amp;'[1]II_Program-level standards'!AO14&amp;"; "&amp;CHAR(10)&amp;'[1]II_Program-level standards'!AO15)</f>
        <v>Standard #37:
Specialist; 
Appointment wait time; 
Adult and pediatric; 
Statewide</v>
      </c>
      <c r="AP12" s="169" t="str">
        <f>"Standard #38:"&amp;CHAR(10)&amp;CHAR(10)&amp;IF('[1]II_Program-level standards'!AP7="","",'[1]II_Program-level standards'!AP7&amp;"; "&amp;CHAR(10)&amp;'[1]II_Program-level standards'!AP9&amp;"; "&amp;CHAR(10)&amp;'[1]II_Program-level standards'!AP14&amp;"; "&amp;CHAR(10)&amp;'[1]II_Program-level standards'!AP15)</f>
        <v>Standard #38:
Primary care; 
Appointment wait time; 
Adult and pediatric; 
Statewide</v>
      </c>
      <c r="AQ12" s="169" t="str">
        <f>"Standard #39:"&amp;CHAR(10)&amp;CHAR(10)&amp;IF('[1]II_Program-level standards'!AQ7="","",'[1]II_Program-level standards'!AQ7&amp;"; "&amp;CHAR(10)&amp;'[1]II_Program-level standards'!AQ9&amp;"; "&amp;CHAR(10)&amp;'[1]II_Program-level standards'!AQ14&amp;"; "&amp;CHAR(10)&amp;'[1]II_Program-level standards'!AQ15)</f>
        <v>Standard #39:
Specialist; 
Appointment wait time; 
Adult and pediatric; 
Statewide</v>
      </c>
      <c r="AR12" s="169" t="str">
        <f>"Standard #40:"&amp;CHAR(10)&amp;CHAR(10)&amp;IF('[1]II_Program-level standards'!AR7="","",'[1]II_Program-level standards'!AR7&amp;"; "&amp;CHAR(10)&amp;'[1]II_Program-level standards'!AR9&amp;"; "&amp;CHAR(10)&amp;'[1]II_Program-level standards'!AR14&amp;"; "&amp;CHAR(10)&amp;'[1]II_Program-level standards'!AR15)</f>
        <v>Standard #40:
Mental health; 
Appointment wait time; 
Adult and pediatric; 
Statewide</v>
      </c>
      <c r="AS12" s="169" t="str">
        <f>"Standard #41:"&amp;CHAR(10)&amp;CHAR(10)&amp;IF('[1]II_Program-level standards'!AS7="","",'[1]II_Program-level standards'!AS7&amp;"; "&amp;CHAR(10)&amp;'[1]II_Program-level standards'!AS9&amp;"; "&amp;CHAR(10)&amp;'[1]II_Program-level standards'!AS14&amp;"; "&amp;CHAR(10)&amp;'[1]II_Program-level standards'!AS15)</f>
        <v>Standard #41:
Mental health; 
Appointment wait time; 
Adult and pediatric; 
Statewide</v>
      </c>
      <c r="AT12" s="169" t="str">
        <f>"Standard #42:"&amp;CHAR(10)&amp;CHAR(10)&amp;IF('[1]II_Program-level standards'!AT7="","",'[1]II_Program-level standards'!AT7&amp;"; "&amp;CHAR(10)&amp;'[1]II_Program-level standards'!AT9&amp;"; "&amp;CHAR(10)&amp;'[1]II_Program-level standards'!AT14&amp;"; "&amp;CHAR(10)&amp;'[1]II_Program-level standards'!AT15)</f>
        <v xml:space="preserve">Standard #42:
</v>
      </c>
      <c r="AU12" s="169" t="str">
        <f>"Standard #43:"&amp;CHAR(10)&amp;CHAR(10)&amp;IF('[1]II_Program-level standards'!AU7="","",'[1]II_Program-level standards'!AU7&amp;"; "&amp;CHAR(10)&amp;'[1]II_Program-level standards'!AU9&amp;"; "&amp;CHAR(10)&amp;'[1]II_Program-level standards'!AU14&amp;"; "&amp;CHAR(10)&amp;'[1]II_Program-level standards'!AU15)</f>
        <v xml:space="preserve">Standard #43:
</v>
      </c>
      <c r="AV12" s="169" t="str">
        <f>"Standard #44:"&amp;CHAR(10)&amp;CHAR(10)&amp;IF('[1]II_Program-level standards'!AV7="","",'[1]II_Program-level standards'!AV7&amp;"; "&amp;CHAR(10)&amp;'[1]II_Program-level standards'!AV9&amp;"; "&amp;CHAR(10)&amp;'[1]II_Program-level standards'!AV14&amp;"; "&amp;CHAR(10)&amp;'[1]II_Program-level standards'!AV15)</f>
        <v xml:space="preserve">Standard #44:
</v>
      </c>
      <c r="AW12" s="169" t="str">
        <f>"Standard #45:"&amp;CHAR(10)&amp;CHAR(10)&amp;IF('[1]II_Program-level standards'!AW7="","",'[1]II_Program-level standards'!AW7&amp;"; "&amp;CHAR(10)&amp;'[1]II_Program-level standards'!AW9&amp;"; "&amp;CHAR(10)&amp;'[1]II_Program-level standards'!AW14&amp;"; "&amp;CHAR(10)&amp;'[1]II_Program-level standards'!AW15)</f>
        <v xml:space="preserve">Standard #45:
</v>
      </c>
      <c r="AX12" s="169" t="str">
        <f>"Standard #46:"&amp;CHAR(10)&amp;CHAR(10)&amp;IF('[1]II_Program-level standards'!AX7="","",'[1]II_Program-level standards'!AX7&amp;"; "&amp;CHAR(10)&amp;'[1]II_Program-level standards'!AX9&amp;"; "&amp;CHAR(10)&amp;'[1]II_Program-level standards'!AX14&amp;"; "&amp;CHAR(10)&amp;'[1]II_Program-level standards'!AX15)</f>
        <v xml:space="preserve">Standard #46:
</v>
      </c>
      <c r="AY12" s="169" t="str">
        <f>"Standard #47:"&amp;CHAR(10)&amp;CHAR(10)&amp;IF('[1]II_Program-level standards'!AY7="","",'[1]II_Program-level standards'!AY7&amp;"; "&amp;CHAR(10)&amp;'[1]II_Program-level standards'!AY9&amp;"; "&amp;CHAR(10)&amp;'[1]II_Program-level standards'!AY14&amp;"; "&amp;CHAR(10)&amp;'[1]II_Program-level standards'!AY15)</f>
        <v xml:space="preserve">Standard #47:
</v>
      </c>
      <c r="AZ12" s="169" t="str">
        <f>"Standard #48:"&amp;CHAR(10)&amp;CHAR(10)&amp;IF('[1]II_Program-level standards'!AZ7="","",'[1]II_Program-level standards'!AZ7&amp;"; "&amp;CHAR(10)&amp;'[1]II_Program-level standards'!AZ9&amp;"; "&amp;CHAR(10)&amp;'[1]II_Program-level standards'!AZ14&amp;"; "&amp;CHAR(10)&amp;'[1]II_Program-level standards'!AZ15)</f>
        <v xml:space="preserve">Standard #48:
</v>
      </c>
      <c r="BA12" s="169" t="str">
        <f>"Standard #49:"&amp;CHAR(10)&amp;CHAR(10)&amp;IF('[1]II_Program-level standards'!BA7="","",'[1]II_Program-level standards'!BA7&amp;"; "&amp;CHAR(10)&amp;'[1]II_Program-level standards'!BA9&amp;"; "&amp;CHAR(10)&amp;'[1]II_Program-level standards'!BA14&amp;"; "&amp;CHAR(10)&amp;'[1]II_Program-level standards'!BA15)</f>
        <v xml:space="preserve">Standard #49:
</v>
      </c>
      <c r="BB12" s="169" t="str">
        <f>"Standard #50:"&amp;CHAR(10)&amp;CHAR(10)&amp;IF('[1]II_Program-level standards'!BB7="","",'[1]II_Program-level standards'!BB7&amp;"; "&amp;CHAR(10)&amp;'[1]II_Program-level standards'!BB9&amp;"; "&amp;CHAR(10)&amp;'[1]II_Program-level standards'!BB14&amp;"; "&amp;CHAR(10)&amp;'[1]II_Program-level standards'!BB15)</f>
        <v xml:space="preserve">Standard #50:
</v>
      </c>
      <c r="BC12" s="169" t="str">
        <f>"Standard #51:"&amp;CHAR(10)&amp;CHAR(10)&amp;IF('[1]II_Program-level standards'!BC7="","",'[1]II_Program-level standards'!BC7&amp;"; "&amp;CHAR(10)&amp;'[1]II_Program-level standards'!BC9&amp;"; "&amp;CHAR(10)&amp;'[1]II_Program-level standards'!BC14&amp;"; "&amp;CHAR(10)&amp;'[1]II_Program-level standards'!BC15)</f>
        <v xml:space="preserve">Standard #51:
</v>
      </c>
      <c r="BD12" s="169" t="str">
        <f>"Standard #52:"&amp;CHAR(10)&amp;CHAR(10)&amp;IF('[1]II_Program-level standards'!BD7="","",'[1]II_Program-level standards'!BD7&amp;"; "&amp;CHAR(10)&amp;'[1]II_Program-level standards'!BD9&amp;"; "&amp;CHAR(10)&amp;'[1]II_Program-level standards'!BD14&amp;"; "&amp;CHAR(10)&amp;'[1]II_Program-level standards'!BD15)</f>
        <v xml:space="preserve">Standard #52:
</v>
      </c>
      <c r="BE12" s="169" t="str">
        <f>"Standard #53:"&amp;CHAR(10)&amp;CHAR(10)&amp;IF('[1]II_Program-level standards'!BE7="","",'[1]II_Program-level standards'!BE7&amp;"; "&amp;CHAR(10)&amp;'[1]II_Program-level standards'!BE9&amp;"; "&amp;CHAR(10)&amp;'[1]II_Program-level standards'!BE14&amp;"; "&amp;CHAR(10)&amp;'[1]II_Program-level standards'!BE15)</f>
        <v xml:space="preserve">Standard #53:
</v>
      </c>
      <c r="BF12" s="169" t="str">
        <f>"Standard #54:"&amp;CHAR(10)&amp;CHAR(10)&amp;IF('[1]II_Program-level standards'!BF7="","",'[1]II_Program-level standards'!BF7&amp;"; "&amp;CHAR(10)&amp;'[1]II_Program-level standards'!BF9&amp;"; "&amp;CHAR(10)&amp;'[1]II_Program-level standards'!BF14&amp;"; "&amp;CHAR(10)&amp;'[1]II_Program-level standards'!BF15)</f>
        <v xml:space="preserve">Standard #54:
</v>
      </c>
      <c r="BG12" s="169" t="str">
        <f>"Standard #55:"&amp;CHAR(10)&amp;CHAR(10)&amp;IF('[1]II_Program-level standards'!BG7="","",'[1]II_Program-level standards'!BG7&amp;"; "&amp;CHAR(10)&amp;'[1]II_Program-level standards'!BG9&amp;"; "&amp;CHAR(10)&amp;'[1]II_Program-level standards'!BG14&amp;"; "&amp;CHAR(10)&amp;'[1]II_Program-level standards'!BG15)</f>
        <v xml:space="preserve">Standard #55:
</v>
      </c>
      <c r="BH12" s="169" t="str">
        <f>"Standard #56:"&amp;CHAR(10)&amp;CHAR(10)&amp;IF('[1]II_Program-level standards'!BH7="","",'[1]II_Program-level standards'!BH7&amp;"; "&amp;CHAR(10)&amp;'[1]II_Program-level standards'!BH9&amp;"; "&amp;CHAR(10)&amp;'[1]II_Program-level standards'!BH14&amp;"; "&amp;CHAR(10)&amp;'[1]II_Program-level standards'!BH15)</f>
        <v xml:space="preserve">Standard #56:
</v>
      </c>
      <c r="BI12" s="169" t="str">
        <f>"Standard #57:"&amp;CHAR(10)&amp;CHAR(10)&amp;IF('[1]II_Program-level standards'!BI7="","",'[1]II_Program-level standards'!BI7&amp;"; "&amp;CHAR(10)&amp;'[1]II_Program-level standards'!BI9&amp;"; "&amp;CHAR(10)&amp;'[1]II_Program-level standards'!BI14&amp;"; "&amp;CHAR(10)&amp;'[1]II_Program-level standards'!BI15)</f>
        <v xml:space="preserve">Standard #57:
</v>
      </c>
      <c r="BJ12" s="169" t="str">
        <f>"Standard #58:"&amp;CHAR(10)&amp;CHAR(10)&amp;IF('[1]II_Program-level standards'!BJ7="","",'[1]II_Program-level standards'!BJ7&amp;"; "&amp;CHAR(10)&amp;'[1]II_Program-level standards'!BJ9&amp;"; "&amp;CHAR(10)&amp;'[1]II_Program-level standards'!BJ14&amp;"; "&amp;CHAR(10)&amp;'[1]II_Program-level standards'!BJ15)</f>
        <v xml:space="preserve">Standard #58:
</v>
      </c>
      <c r="BK12" s="169" t="str">
        <f>"Standard #59:"&amp;CHAR(10)&amp;CHAR(10)&amp;IF('[1]II_Program-level standards'!BK7="","",'[1]II_Program-level standards'!BK7&amp;"; "&amp;CHAR(10)&amp;'[1]II_Program-level standards'!BK9&amp;"; "&amp;CHAR(10)&amp;'[1]II_Program-level standards'!BK14&amp;"; "&amp;CHAR(10)&amp;'[1]II_Program-level standards'!BK15)</f>
        <v xml:space="preserve">Standard #59:
</v>
      </c>
      <c r="BL12" s="169" t="str">
        <f>"Standard #60:"&amp;CHAR(10)&amp;CHAR(10)&amp;IF('[1]II_Program-level standards'!BL7="","",'[1]II_Program-level standards'!BL7&amp;"; "&amp;CHAR(10)&amp;'[1]II_Program-level standards'!BL9&amp;"; "&amp;CHAR(10)&amp;'[1]II_Program-level standards'!BL14&amp;"; "&amp;CHAR(10)&amp;'[1]II_Program-level standards'!BL15)</f>
        <v xml:space="preserve">Standard #60:
</v>
      </c>
      <c r="BM12" s="169" t="str">
        <f>"Standard #61:"&amp;CHAR(10)&amp;CHAR(10)&amp;IF('[1]II_Program-level standards'!BM7="","",'[1]II_Program-level standards'!BM7&amp;"; "&amp;CHAR(10)&amp;'[1]II_Program-level standards'!BM9&amp;"; "&amp;CHAR(10)&amp;'[1]II_Program-level standards'!BM14&amp;"; "&amp;CHAR(10)&amp;'[1]II_Program-level standards'!BM15)</f>
        <v xml:space="preserve">Standard #61:
</v>
      </c>
      <c r="BN12" s="169" t="str">
        <f>"Standard #62:"&amp;CHAR(10)&amp;CHAR(10)&amp;IF('[1]II_Program-level standards'!BN7="","",'[1]II_Program-level standards'!BN7&amp;"; "&amp;CHAR(10)&amp;'[1]II_Program-level standards'!BN9&amp;"; "&amp;CHAR(10)&amp;'[1]II_Program-level standards'!BN14&amp;"; "&amp;CHAR(10)&amp;'[1]II_Program-level standards'!BN15)</f>
        <v xml:space="preserve">Standard #62:
</v>
      </c>
      <c r="BO12" s="169" t="str">
        <f>"Standard #63:"&amp;CHAR(10)&amp;CHAR(10)&amp;IF('[1]II_Program-level standards'!BO7="","",'[1]II_Program-level standards'!BO7&amp;"; "&amp;CHAR(10)&amp;'[1]II_Program-level standards'!BO9&amp;"; "&amp;CHAR(10)&amp;'[1]II_Program-level standards'!BO14&amp;"; "&amp;CHAR(10)&amp;'[1]II_Program-level standards'!BO15)</f>
        <v xml:space="preserve">Standard #63:
</v>
      </c>
      <c r="BP12" s="169" t="str">
        <f>"Standard #64:"&amp;CHAR(10)&amp;CHAR(10)&amp;IF('[1]II_Program-level standards'!BP7="","",'[1]II_Program-level standards'!BP7&amp;"; "&amp;CHAR(10)&amp;'[1]II_Program-level standards'!BP9&amp;"; "&amp;CHAR(10)&amp;'[1]II_Program-level standards'!BP14&amp;"; "&amp;CHAR(10)&amp;'[1]II_Program-level standards'!BP15)</f>
        <v xml:space="preserve">Standard #64:
</v>
      </c>
      <c r="BQ12" s="169" t="str">
        <f>"Standard #65:"&amp;CHAR(10)&amp;CHAR(10)&amp;IF('[1]II_Program-level standards'!BQ7="","",'[1]II_Program-level standards'!BQ7&amp;"; "&amp;CHAR(10)&amp;'[1]II_Program-level standards'!BQ9&amp;"; "&amp;CHAR(10)&amp;'[1]II_Program-level standards'!BQ14&amp;"; "&amp;CHAR(10)&amp;'[1]II_Program-level standards'!BQ15)</f>
        <v xml:space="preserve">Standard #65:
</v>
      </c>
      <c r="BR12" s="169" t="str">
        <f>"Standard #66:"&amp;CHAR(10)&amp;CHAR(10)&amp;IF('[1]II_Program-level standards'!BR7="","",'[1]II_Program-level standards'!BR7&amp;"; "&amp;CHAR(10)&amp;'[1]II_Program-level standards'!BR9&amp;"; "&amp;CHAR(10)&amp;'[1]II_Program-level standards'!BR14&amp;"; "&amp;CHAR(10)&amp;'[1]II_Program-level standards'!BR15)</f>
        <v xml:space="preserve">Standard #66:
</v>
      </c>
      <c r="BS12" s="169" t="str">
        <f>"Standard #67:"&amp;CHAR(10)&amp;CHAR(10)&amp;IF('[1]II_Program-level standards'!BS7="","",'[1]II_Program-level standards'!BS7&amp;"; "&amp;CHAR(10)&amp;'[1]II_Program-level standards'!BS9&amp;"; "&amp;CHAR(10)&amp;'[1]II_Program-level standards'!BS14&amp;"; "&amp;CHAR(10)&amp;'[1]II_Program-level standards'!BS15)</f>
        <v xml:space="preserve">Standard #67:
</v>
      </c>
      <c r="BT12" s="169" t="str">
        <f>"Standard #68:"&amp;CHAR(10)&amp;CHAR(10)&amp;IF('[1]II_Program-level standards'!BT7="","",'[1]II_Program-level standards'!BT7&amp;"; "&amp;CHAR(10)&amp;'[1]II_Program-level standards'!BT9&amp;"; "&amp;CHAR(10)&amp;'[1]II_Program-level standards'!BT14&amp;"; "&amp;CHAR(10)&amp;'[1]II_Program-level standards'!BT15)</f>
        <v xml:space="preserve">Standard #68:
</v>
      </c>
      <c r="BU12" s="169" t="str">
        <f>"Standard #69:"&amp;CHAR(10)&amp;CHAR(10)&amp;IF('[1]II_Program-level standards'!BU7="","",'[1]II_Program-level standards'!BU7&amp;"; "&amp;CHAR(10)&amp;'[1]II_Program-level standards'!BU9&amp;"; "&amp;CHAR(10)&amp;'[1]II_Program-level standards'!BU14&amp;"; "&amp;CHAR(10)&amp;'[1]II_Program-level standards'!BU15)</f>
        <v xml:space="preserve">Standard #69:
</v>
      </c>
      <c r="BV12" s="169" t="str">
        <f>"Standard #70:"&amp;CHAR(10)&amp;CHAR(10)&amp;IF('[1]II_Program-level standards'!BV7="","",'[1]II_Program-level standards'!BV7&amp;"; "&amp;CHAR(10)&amp;'[1]II_Program-level standards'!BV9&amp;"; "&amp;CHAR(10)&amp;'[1]II_Program-level standards'!BV14&amp;"; "&amp;CHAR(10)&amp;'[1]II_Program-level standards'!BV15)</f>
        <v xml:space="preserve">Standard #70:
</v>
      </c>
      <c r="BW12" s="169" t="str">
        <f>"Standard #71:"&amp;CHAR(10)&amp;CHAR(10)&amp;IF('[1]II_Program-level standards'!BW7="","",'[1]II_Program-level standards'!BW7&amp;"; "&amp;CHAR(10)&amp;'[1]II_Program-level standards'!BW9&amp;"; "&amp;CHAR(10)&amp;'[1]II_Program-level standards'!BW14&amp;"; "&amp;CHAR(10)&amp;'[1]II_Program-level standards'!BW15)</f>
        <v xml:space="preserve">Standard #71:
</v>
      </c>
      <c r="BX12" s="169" t="str">
        <f>"Standard #72:"&amp;CHAR(10)&amp;CHAR(10)&amp;IF('[1]II_Program-level standards'!BX7="","",'[1]II_Program-level standards'!BX7&amp;"; "&amp;CHAR(10)&amp;'[1]II_Program-level standards'!BX9&amp;"; "&amp;CHAR(10)&amp;'[1]II_Program-level standards'!BX14&amp;"; "&amp;CHAR(10)&amp;'[1]II_Program-level standards'!BX15)</f>
        <v xml:space="preserve">Standard #72:
</v>
      </c>
      <c r="BY12" s="169" t="str">
        <f>"Standard #73:"&amp;CHAR(10)&amp;CHAR(10)&amp;IF('[1]II_Program-level standards'!BY7="","",'[1]II_Program-level standards'!BY7&amp;"; "&amp;CHAR(10)&amp;'[1]II_Program-level standards'!BY9&amp;"; "&amp;CHAR(10)&amp;'[1]II_Program-level standards'!BY14&amp;"; "&amp;CHAR(10)&amp;'[1]II_Program-level standards'!BY15)</f>
        <v xml:space="preserve">Standard #73:
</v>
      </c>
      <c r="BZ12" s="169" t="str">
        <f>"Standard #74:"&amp;CHAR(10)&amp;CHAR(10)&amp;IF('[1]II_Program-level standards'!BZ7="","",'[1]II_Program-level standards'!BZ7&amp;"; "&amp;CHAR(10)&amp;'[1]II_Program-level standards'!BZ9&amp;"; "&amp;CHAR(10)&amp;'[1]II_Program-level standards'!BZ14&amp;"; "&amp;CHAR(10)&amp;'[1]II_Program-level standards'!BZ15)</f>
        <v xml:space="preserve">Standard #74:
</v>
      </c>
      <c r="CA12" s="169" t="str">
        <f>"Standard #75:"&amp;CHAR(10)&amp;CHAR(10)&amp;IF('[1]II_Program-level standards'!CA7="","",'[1]II_Program-level standards'!CA7&amp;"; "&amp;CHAR(10)&amp;'[1]II_Program-level standards'!CA9&amp;"; "&amp;CHAR(10)&amp;'[1]II_Program-level standards'!CA14&amp;"; "&amp;CHAR(10)&amp;'[1]II_Program-level standards'!CA15)</f>
        <v xml:space="preserve">Standard #75:
</v>
      </c>
      <c r="CB12" s="169" t="str">
        <f>"Standard #76:"&amp;CHAR(10)&amp;CHAR(10)&amp;IF('[1]II_Program-level standards'!CB7="","",'[1]II_Program-level standards'!CB7&amp;"; "&amp;CHAR(10)&amp;'[1]II_Program-level standards'!CB9&amp;"; "&amp;CHAR(10)&amp;'[1]II_Program-level standards'!CB14&amp;"; "&amp;CHAR(10)&amp;'[1]II_Program-level standards'!CB15)</f>
        <v xml:space="preserve">Standard #76:
</v>
      </c>
      <c r="CC12" s="169" t="str">
        <f>"Standard #77:"&amp;CHAR(10)&amp;CHAR(10)&amp;IF('[1]II_Program-level standards'!CC7="","",'[1]II_Program-level standards'!CC7&amp;"; "&amp;CHAR(10)&amp;'[1]II_Program-level standards'!CC9&amp;"; "&amp;CHAR(10)&amp;'[1]II_Program-level standards'!CC14&amp;"; "&amp;CHAR(10)&amp;'[1]II_Program-level standards'!CC15)</f>
        <v xml:space="preserve">Standard #77:
</v>
      </c>
      <c r="CD12" s="169" t="str">
        <f>"Standard #78:"&amp;CHAR(10)&amp;CHAR(10)&amp;IF('[1]II_Program-level standards'!CD7="","",'[1]II_Program-level standards'!CD7&amp;"; "&amp;CHAR(10)&amp;'[1]II_Program-level standards'!CD9&amp;"; "&amp;CHAR(10)&amp;'[1]II_Program-level standards'!CD14&amp;"; "&amp;CHAR(10)&amp;'[1]II_Program-level standards'!CD15)</f>
        <v xml:space="preserve">Standard #78:
</v>
      </c>
      <c r="CE12" s="169" t="str">
        <f>"Standard #79:"&amp;CHAR(10)&amp;CHAR(10)&amp;IF('[1]II_Program-level standards'!CE7="","",'[1]II_Program-level standards'!CE7&amp;"; "&amp;CHAR(10)&amp;'[1]II_Program-level standards'!CE9&amp;"; "&amp;CHAR(10)&amp;'[1]II_Program-level standards'!CE14&amp;"; "&amp;CHAR(10)&amp;'[1]II_Program-level standards'!CE15)</f>
        <v xml:space="preserve">Standard #79:
</v>
      </c>
      <c r="CF12" s="169" t="str">
        <f>"Standard #80:"&amp;CHAR(10)&amp;CHAR(10)&amp;IF('[1]II_Program-level standards'!CF7="","",'[1]II_Program-level standards'!CF7&amp;"; "&amp;CHAR(10)&amp;'[1]II_Program-level standards'!CF9&amp;"; "&amp;CHAR(10)&amp;'[1]II_Program-level standards'!CF14&amp;"; "&amp;CHAR(10)&amp;'[1]II_Program-level standards'!CF15)</f>
        <v xml:space="preserve">Standard #80:
</v>
      </c>
      <c r="CG12" s="169" t="str">
        <f>"Standard #81:"&amp;CHAR(10)&amp;CHAR(10)&amp;IF('[1]II_Program-level standards'!CG7="","",'[1]II_Program-level standards'!CG7&amp;"; "&amp;CHAR(10)&amp;'[1]II_Program-level standards'!CG9&amp;"; "&amp;CHAR(10)&amp;'[1]II_Program-level standards'!CG14&amp;"; "&amp;CHAR(10)&amp;'[1]II_Program-level standards'!CG15)</f>
        <v xml:space="preserve">Standard #81:
</v>
      </c>
      <c r="CH12" s="169" t="str">
        <f>"Standard #82:"&amp;CHAR(10)&amp;CHAR(10)&amp;IF('[1]II_Program-level standards'!CH7="","",'[1]II_Program-level standards'!CH7&amp;"; "&amp;CHAR(10)&amp;'[1]II_Program-level standards'!CH9&amp;"; "&amp;CHAR(10)&amp;'[1]II_Program-level standards'!CH14&amp;"; "&amp;CHAR(10)&amp;'[1]II_Program-level standards'!CH15)</f>
        <v xml:space="preserve">Standard #82:
</v>
      </c>
      <c r="CI12" s="169" t="str">
        <f>"Standard #83:"&amp;CHAR(10)&amp;CHAR(10)&amp;IF('[1]II_Program-level standards'!CI7="","",'[1]II_Program-level standards'!CI7&amp;"; "&amp;CHAR(10)&amp;'[1]II_Program-level standards'!CI9&amp;"; "&amp;CHAR(10)&amp;'[1]II_Program-level standards'!CI14&amp;"; "&amp;CHAR(10)&amp;'[1]II_Program-level standards'!CI15)</f>
        <v xml:space="preserve">Standard #83:
</v>
      </c>
      <c r="CJ12" s="169" t="str">
        <f>"Standard #84:"&amp;CHAR(10)&amp;CHAR(10)&amp;IF('[1]II_Program-level standards'!CJ7="","",'[1]II_Program-level standards'!CJ7&amp;"; "&amp;CHAR(10)&amp;'[1]II_Program-level standards'!CJ9&amp;"; "&amp;CHAR(10)&amp;'[1]II_Program-level standards'!CJ14&amp;"; "&amp;CHAR(10)&amp;'[1]II_Program-level standards'!CJ15)</f>
        <v xml:space="preserve">Standard #84:
</v>
      </c>
      <c r="CK12" s="169" t="str">
        <f>"Standard #85:"&amp;CHAR(10)&amp;CHAR(10)&amp;IF('[1]II_Program-level standards'!CK7="","",'[1]II_Program-level standards'!CK7&amp;"; "&amp;CHAR(10)&amp;'[1]II_Program-level standards'!CK9&amp;"; "&amp;CHAR(10)&amp;'[1]II_Program-level standards'!CK14&amp;"; "&amp;CHAR(10)&amp;'[1]II_Program-level standards'!CK15)</f>
        <v xml:space="preserve">Standard #85:
</v>
      </c>
      <c r="CL12" s="169" t="str">
        <f>"Standard #86:"&amp;CHAR(10)&amp;CHAR(10)&amp;IF('[1]II_Program-level standards'!CL7="","",'[1]II_Program-level standards'!CL7&amp;"; "&amp;CHAR(10)&amp;'[1]II_Program-level standards'!CL9&amp;"; "&amp;CHAR(10)&amp;'[1]II_Program-level standards'!CL14&amp;"; "&amp;CHAR(10)&amp;'[1]II_Program-level standards'!CL15)</f>
        <v xml:space="preserve">Standard #86:
</v>
      </c>
      <c r="CM12" s="169" t="str">
        <f>"Standard #87:"&amp;CHAR(10)&amp;CHAR(10)&amp;IF('[1]II_Program-level standards'!CM7="","",'[1]II_Program-level standards'!CM7&amp;"; "&amp;CHAR(10)&amp;'[1]II_Program-level standards'!CM9&amp;"; "&amp;CHAR(10)&amp;'[1]II_Program-level standards'!CM14&amp;"; "&amp;CHAR(10)&amp;'[1]II_Program-level standards'!CM15)</f>
        <v xml:space="preserve">Standard #87:
</v>
      </c>
      <c r="CN12" s="169" t="str">
        <f>"Standard #88:"&amp;CHAR(10)&amp;CHAR(10)&amp;IF('[1]II_Program-level standards'!CN7="","",'[1]II_Program-level standards'!CN7&amp;"; "&amp;CHAR(10)&amp;'[1]II_Program-level standards'!CN9&amp;"; "&amp;CHAR(10)&amp;'[1]II_Program-level standards'!CN14&amp;"; "&amp;CHAR(10)&amp;'[1]II_Program-level standards'!CN15)</f>
        <v xml:space="preserve">Standard #88:
</v>
      </c>
      <c r="CO12" s="169" t="str">
        <f>"Standard #89:"&amp;CHAR(10)&amp;CHAR(10)&amp;IF('[1]II_Program-level standards'!CO7="","",'[1]II_Program-level standards'!CO7&amp;"; "&amp;CHAR(10)&amp;'[1]II_Program-level standards'!CO9&amp;"; "&amp;CHAR(10)&amp;'[1]II_Program-level standards'!CO14&amp;"; "&amp;CHAR(10)&amp;'[1]II_Program-level standards'!CO15)</f>
        <v xml:space="preserve">Standard #89:
</v>
      </c>
      <c r="CP12" s="169" t="str">
        <f>"Standard #90:"&amp;CHAR(10)&amp;CHAR(10)&amp;IF('[1]II_Program-level standards'!CP7="","",'[1]II_Program-level standards'!CP7&amp;"; "&amp;CHAR(10)&amp;'[1]II_Program-level standards'!CP9&amp;"; "&amp;CHAR(10)&amp;'[1]II_Program-level standards'!CP14&amp;"; "&amp;CHAR(10)&amp;'[1]II_Program-level standards'!CP15)</f>
        <v xml:space="preserve">Standard #90:
</v>
      </c>
      <c r="CQ12" s="169" t="str">
        <f>"Standard #91:"&amp;CHAR(10)&amp;CHAR(10)&amp;IF('[1]II_Program-level standards'!CQ7="","",'[1]II_Program-level standards'!CQ7&amp;"; "&amp;CHAR(10)&amp;'[1]II_Program-level standards'!CQ9&amp;"; "&amp;CHAR(10)&amp;'[1]II_Program-level standards'!CQ14&amp;"; "&amp;CHAR(10)&amp;'[1]II_Program-level standards'!CQ15)</f>
        <v xml:space="preserve">Standard #91:
</v>
      </c>
      <c r="CR12" s="169" t="str">
        <f>"Standard #92:"&amp;CHAR(10)&amp;CHAR(10)&amp;IF('[1]II_Program-level standards'!CR7="","",'[1]II_Program-level standards'!CR7&amp;"; "&amp;CHAR(10)&amp;'[1]II_Program-level standards'!CR9&amp;"; "&amp;CHAR(10)&amp;'[1]II_Program-level standards'!CR14&amp;"; "&amp;CHAR(10)&amp;'[1]II_Program-level standards'!CR15)</f>
        <v xml:space="preserve">Standard #92:
</v>
      </c>
      <c r="CS12" s="169" t="str">
        <f>"Standard #93:"&amp;CHAR(10)&amp;CHAR(10)&amp;IF('[1]II_Program-level standards'!CS7="","",'[1]II_Program-level standards'!CS7&amp;"; "&amp;CHAR(10)&amp;'[1]II_Program-level standards'!CS9&amp;"; "&amp;CHAR(10)&amp;'[1]II_Program-level standards'!CS14&amp;"; "&amp;CHAR(10)&amp;'[1]II_Program-level standards'!CS15)</f>
        <v xml:space="preserve">Standard #93:
</v>
      </c>
      <c r="CT12" s="169" t="str">
        <f>"Standard #94:"&amp;CHAR(10)&amp;CHAR(10)&amp;IF('[1]II_Program-level standards'!CT7="","",'[1]II_Program-level standards'!CT7&amp;"; "&amp;CHAR(10)&amp;'[1]II_Program-level standards'!CT9&amp;"; "&amp;CHAR(10)&amp;'[1]II_Program-level standards'!CT14&amp;"; "&amp;CHAR(10)&amp;'[1]II_Program-level standards'!CT15)</f>
        <v xml:space="preserve">Standard #94:
</v>
      </c>
      <c r="CU12" s="169" t="str">
        <f>"Standard #95:"&amp;CHAR(10)&amp;CHAR(10)&amp;IF('[1]II_Program-level standards'!CU7="","",'[1]II_Program-level standards'!CU7&amp;"; "&amp;CHAR(10)&amp;'[1]II_Program-level standards'!CU9&amp;"; "&amp;CHAR(10)&amp;'[1]II_Program-level standards'!CU14&amp;"; "&amp;CHAR(10)&amp;'[1]II_Program-level standards'!CU15)</f>
        <v xml:space="preserve">Standard #95:
</v>
      </c>
      <c r="CV12" s="169" t="str">
        <f>"Standard #96:"&amp;CHAR(10)&amp;CHAR(10)&amp;IF('[1]II_Program-level standards'!CV7="","",'[1]II_Program-level standards'!CV7&amp;"; "&amp;CHAR(10)&amp;'[1]II_Program-level standards'!CV9&amp;"; "&amp;CHAR(10)&amp;'[1]II_Program-level standards'!CV14&amp;"; "&amp;CHAR(10)&amp;'[1]II_Program-level standards'!CV15)</f>
        <v xml:space="preserve">Standard #96:
</v>
      </c>
      <c r="CW12" s="169" t="str">
        <f>"Standard #97:"&amp;CHAR(10)&amp;CHAR(10)&amp;IF('[1]II_Program-level standards'!CW7="","",'[1]II_Program-level standards'!CW7&amp;"; "&amp;CHAR(10)&amp;'[1]II_Program-level standards'!CW9&amp;"; "&amp;CHAR(10)&amp;'[1]II_Program-level standards'!CW14&amp;"; "&amp;CHAR(10)&amp;'[1]II_Program-level standards'!CW15)</f>
        <v xml:space="preserve">Standard #97:
</v>
      </c>
      <c r="CX12" s="169" t="str">
        <f>"Standard #98:"&amp;CHAR(10)&amp;CHAR(10)&amp;IF('[1]II_Program-level standards'!CX7="","",'[1]II_Program-level standards'!CX7&amp;"; "&amp;CHAR(10)&amp;'[1]II_Program-level standards'!CX9&amp;"; "&amp;CHAR(10)&amp;'[1]II_Program-level standards'!CX14&amp;"; "&amp;CHAR(10)&amp;'[1]II_Program-level standards'!CX15)</f>
        <v xml:space="preserve">Standard #98:
</v>
      </c>
      <c r="CY12" s="169" t="str">
        <f>"Standard #99:"&amp;CHAR(10)&amp;CHAR(10)&amp;IF('[1]II_Program-level standards'!CY7="","",'[1]II_Program-level standards'!CY7&amp;"; "&amp;CHAR(10)&amp;'[1]II_Program-level standards'!CY9&amp;"; "&amp;CHAR(10)&amp;'[1]II_Program-level standards'!CY14&amp;"; "&amp;CHAR(10)&amp;'[1]II_Program-level standards'!CY15)</f>
        <v xml:space="preserve">Standard #99:
</v>
      </c>
      <c r="CZ12" s="169" t="str">
        <f>"Standard #100:"&amp;CHAR(10)&amp;CHAR(10)&amp;IF('[1]II_Program-level standards'!CZ7="","",'[1]II_Program-level standards'!CZ7&amp;"; "&amp;CHAR(10)&amp;'[1]II_Program-level standards'!CZ9&amp;"; "&amp;CHAR(10)&amp;'[1]II_Program-level standards'!CZ14&amp;"; "&amp;CHAR(10)&amp;'[1]II_Program-level standards'!CZ15)</f>
        <v xml:space="preserve">Standard #100:
</v>
      </c>
    </row>
    <row r="13" spans="1:104" ht="28.5" x14ac:dyDescent="0.2">
      <c r="A13" s="44" t="s">
        <v>324</v>
      </c>
      <c r="B13" s="55" t="s">
        <v>325</v>
      </c>
      <c r="C13" s="46" t="s">
        <v>326</v>
      </c>
      <c r="D13" s="53" t="s">
        <v>37</v>
      </c>
      <c r="E13" s="180"/>
      <c r="F13" s="125"/>
      <c r="G13" s="125"/>
      <c r="H13" s="2" t="s">
        <v>421</v>
      </c>
      <c r="I13" s="125"/>
      <c r="J13" s="2" t="s">
        <v>421</v>
      </c>
      <c r="K13" s="125"/>
      <c r="L13" s="125"/>
      <c r="M13" s="2" t="s">
        <v>421</v>
      </c>
      <c r="N13" s="125"/>
      <c r="O13" s="2" t="s">
        <v>421</v>
      </c>
      <c r="P13" s="125"/>
      <c r="Q13" s="125"/>
      <c r="R13" s="2" t="s">
        <v>421</v>
      </c>
      <c r="S13" s="125"/>
      <c r="T13" s="2" t="s">
        <v>421</v>
      </c>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row>
    <row r="14" spans="1:104" ht="40.9" customHeight="1" x14ac:dyDescent="0.2">
      <c r="A14" s="181"/>
      <c r="B14" s="285" t="s">
        <v>327</v>
      </c>
      <c r="C14" s="286"/>
      <c r="D14" s="268" t="s">
        <v>119</v>
      </c>
      <c r="E14" s="16" t="s">
        <v>119</v>
      </c>
      <c r="F14" s="16" t="s">
        <v>119</v>
      </c>
      <c r="G14" s="16" t="s">
        <v>119</v>
      </c>
      <c r="H14" s="16" t="s">
        <v>119</v>
      </c>
      <c r="I14" s="16" t="s">
        <v>119</v>
      </c>
      <c r="J14" s="16" t="s">
        <v>119</v>
      </c>
      <c r="K14" s="16" t="s">
        <v>119</v>
      </c>
      <c r="L14" s="16" t="s">
        <v>119</v>
      </c>
      <c r="M14" s="16" t="s">
        <v>119</v>
      </c>
      <c r="N14" s="16" t="s">
        <v>119</v>
      </c>
      <c r="O14" s="16" t="s">
        <v>119</v>
      </c>
      <c r="P14" s="16" t="s">
        <v>119</v>
      </c>
      <c r="Q14" s="16" t="s">
        <v>119</v>
      </c>
      <c r="R14" s="16" t="s">
        <v>119</v>
      </c>
      <c r="S14" s="16" t="s">
        <v>119</v>
      </c>
      <c r="T14" s="16" t="s">
        <v>119</v>
      </c>
      <c r="U14" s="16" t="s">
        <v>119</v>
      </c>
      <c r="V14" s="16" t="s">
        <v>119</v>
      </c>
      <c r="W14" s="16" t="s">
        <v>119</v>
      </c>
      <c r="X14" s="16" t="s">
        <v>119</v>
      </c>
      <c r="Y14" s="16" t="s">
        <v>119</v>
      </c>
      <c r="Z14" s="16" t="s">
        <v>119</v>
      </c>
      <c r="AA14" s="16" t="s">
        <v>119</v>
      </c>
      <c r="AB14" s="16" t="s">
        <v>119</v>
      </c>
      <c r="AC14" s="16" t="s">
        <v>119</v>
      </c>
      <c r="AD14" s="16" t="s">
        <v>119</v>
      </c>
      <c r="AE14" s="16" t="s">
        <v>119</v>
      </c>
      <c r="AF14" s="16" t="s">
        <v>119</v>
      </c>
      <c r="AG14" s="16" t="s">
        <v>119</v>
      </c>
      <c r="AH14" s="16" t="s">
        <v>119</v>
      </c>
      <c r="AI14" s="16" t="s">
        <v>119</v>
      </c>
      <c r="AJ14" s="16" t="s">
        <v>119</v>
      </c>
      <c r="AK14" s="16" t="s">
        <v>119</v>
      </c>
      <c r="AL14" s="16" t="s">
        <v>119</v>
      </c>
      <c r="AM14" s="16" t="s">
        <v>119</v>
      </c>
      <c r="AN14" s="16" t="s">
        <v>119</v>
      </c>
      <c r="AO14" s="16" t="s">
        <v>119</v>
      </c>
      <c r="AP14" s="16" t="s">
        <v>119</v>
      </c>
      <c r="AQ14" s="16" t="s">
        <v>119</v>
      </c>
      <c r="AR14" s="16" t="s">
        <v>119</v>
      </c>
      <c r="AS14" s="16" t="s">
        <v>119</v>
      </c>
      <c r="AT14" s="16" t="s">
        <v>119</v>
      </c>
      <c r="AU14" s="16" t="s">
        <v>119</v>
      </c>
      <c r="AV14" s="16" t="s">
        <v>119</v>
      </c>
      <c r="AW14" s="16" t="s">
        <v>119</v>
      </c>
      <c r="AX14" s="16" t="s">
        <v>119</v>
      </c>
      <c r="AY14" s="16" t="s">
        <v>119</v>
      </c>
      <c r="AZ14" s="16" t="s">
        <v>119</v>
      </c>
      <c r="BA14" s="16" t="s">
        <v>119</v>
      </c>
      <c r="BB14" s="16" t="s">
        <v>119</v>
      </c>
      <c r="BC14" s="16" t="s">
        <v>119</v>
      </c>
      <c r="BD14" s="16" t="s">
        <v>119</v>
      </c>
      <c r="BE14" s="16" t="s">
        <v>119</v>
      </c>
      <c r="BF14" s="16" t="s">
        <v>119</v>
      </c>
      <c r="BG14" s="16" t="s">
        <v>119</v>
      </c>
      <c r="BH14" s="16" t="s">
        <v>119</v>
      </c>
      <c r="BI14" s="16" t="s">
        <v>119</v>
      </c>
      <c r="BJ14" s="16" t="s">
        <v>119</v>
      </c>
      <c r="BK14" s="16" t="s">
        <v>119</v>
      </c>
      <c r="BL14" s="16" t="s">
        <v>119</v>
      </c>
      <c r="BM14" s="16" t="s">
        <v>119</v>
      </c>
      <c r="BN14" s="16" t="s">
        <v>119</v>
      </c>
      <c r="BO14" s="16" t="s">
        <v>119</v>
      </c>
      <c r="BP14" s="16" t="s">
        <v>119</v>
      </c>
      <c r="BQ14" s="16" t="s">
        <v>119</v>
      </c>
      <c r="BR14" s="16" t="s">
        <v>119</v>
      </c>
      <c r="BS14" s="16" t="s">
        <v>119</v>
      </c>
      <c r="BT14" s="16" t="s">
        <v>119</v>
      </c>
      <c r="BU14" s="16" t="s">
        <v>119</v>
      </c>
      <c r="BV14" s="16" t="s">
        <v>119</v>
      </c>
      <c r="BW14" s="16" t="s">
        <v>119</v>
      </c>
      <c r="BX14" s="16" t="s">
        <v>119</v>
      </c>
      <c r="BY14" s="16" t="s">
        <v>119</v>
      </c>
      <c r="BZ14" s="16" t="s">
        <v>119</v>
      </c>
      <c r="CA14" s="16" t="s">
        <v>119</v>
      </c>
      <c r="CB14" s="16" t="s">
        <v>119</v>
      </c>
      <c r="CC14" s="16" t="s">
        <v>119</v>
      </c>
      <c r="CD14" s="16" t="s">
        <v>119</v>
      </c>
      <c r="CE14" s="16" t="s">
        <v>119</v>
      </c>
      <c r="CF14" s="16" t="s">
        <v>119</v>
      </c>
      <c r="CG14" s="16" t="s">
        <v>119</v>
      </c>
      <c r="CH14" s="16" t="s">
        <v>119</v>
      </c>
      <c r="CI14" s="16" t="s">
        <v>119</v>
      </c>
      <c r="CJ14" s="16" t="s">
        <v>119</v>
      </c>
      <c r="CK14" s="16" t="s">
        <v>119</v>
      </c>
      <c r="CL14" s="16" t="s">
        <v>119</v>
      </c>
      <c r="CM14" s="16" t="s">
        <v>119</v>
      </c>
      <c r="CN14" s="16" t="s">
        <v>119</v>
      </c>
      <c r="CO14" s="16" t="s">
        <v>119</v>
      </c>
      <c r="CP14" s="16" t="s">
        <v>119</v>
      </c>
      <c r="CQ14" s="16" t="s">
        <v>119</v>
      </c>
      <c r="CR14" s="16" t="s">
        <v>119</v>
      </c>
      <c r="CS14" s="16" t="s">
        <v>119</v>
      </c>
      <c r="CT14" s="16" t="s">
        <v>119</v>
      </c>
      <c r="CU14" s="16" t="s">
        <v>119</v>
      </c>
      <c r="CV14" s="16" t="s">
        <v>119</v>
      </c>
      <c r="CW14" s="16" t="s">
        <v>119</v>
      </c>
      <c r="CX14" s="16" t="s">
        <v>119</v>
      </c>
      <c r="CY14" s="16" t="s">
        <v>119</v>
      </c>
      <c r="CZ14" s="266" t="s">
        <v>119</v>
      </c>
    </row>
    <row r="15" spans="1:104" ht="29.45" customHeight="1" x14ac:dyDescent="0.2">
      <c r="A15" s="183"/>
      <c r="B15" s="287" t="s">
        <v>291</v>
      </c>
      <c r="C15" s="288"/>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6"/>
    </row>
    <row r="16" spans="1:104" x14ac:dyDescent="0.2">
      <c r="A16" s="44" t="s">
        <v>328</v>
      </c>
      <c r="B16" s="55" t="s">
        <v>329</v>
      </c>
      <c r="C16" s="170" t="s">
        <v>330</v>
      </c>
      <c r="D16" s="53" t="s">
        <v>37</v>
      </c>
      <c r="E16" s="180"/>
      <c r="F16" s="125"/>
      <c r="G16" s="125"/>
      <c r="H16" s="2" t="s">
        <v>98</v>
      </c>
      <c r="I16" s="125"/>
      <c r="J16" s="2" t="s">
        <v>98</v>
      </c>
      <c r="K16" s="125"/>
      <c r="L16" s="125"/>
      <c r="M16" s="2" t="s">
        <v>98</v>
      </c>
      <c r="N16" s="125"/>
      <c r="O16" s="2" t="s">
        <v>98</v>
      </c>
      <c r="P16" s="125"/>
      <c r="Q16" s="125"/>
      <c r="R16" s="2" t="s">
        <v>98</v>
      </c>
      <c r="S16" s="125"/>
      <c r="T16" s="2" t="s">
        <v>98</v>
      </c>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row>
    <row r="17" spans="1:104" ht="42.75" x14ac:dyDescent="0.2">
      <c r="A17" s="44" t="s">
        <v>331</v>
      </c>
      <c r="B17" s="55" t="s">
        <v>332</v>
      </c>
      <c r="C17" s="65" t="s">
        <v>333</v>
      </c>
      <c r="D17" s="53" t="s">
        <v>11</v>
      </c>
      <c r="E17" s="180"/>
      <c r="F17" s="125"/>
      <c r="G17" s="125"/>
      <c r="H17" s="2" t="s">
        <v>423</v>
      </c>
      <c r="I17" s="125"/>
      <c r="J17" s="2" t="s">
        <v>423</v>
      </c>
      <c r="K17" s="125"/>
      <c r="L17" s="125"/>
      <c r="M17" s="2" t="s">
        <v>423</v>
      </c>
      <c r="N17" s="125"/>
      <c r="O17" s="2" t="s">
        <v>423</v>
      </c>
      <c r="P17" s="125"/>
      <c r="Q17" s="125"/>
      <c r="R17" s="2" t="s">
        <v>423</v>
      </c>
      <c r="S17" s="125"/>
      <c r="T17" s="2" t="s">
        <v>423</v>
      </c>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row>
    <row r="18" spans="1:104" ht="293.25" x14ac:dyDescent="0.3">
      <c r="A18" s="44" t="s">
        <v>334</v>
      </c>
      <c r="B18" s="55" t="s">
        <v>335</v>
      </c>
      <c r="C18" s="46" t="s">
        <v>336</v>
      </c>
      <c r="D18" s="53" t="s">
        <v>11</v>
      </c>
      <c r="E18" s="180"/>
      <c r="F18" s="125"/>
      <c r="G18" s="125"/>
      <c r="H18" s="219" t="s">
        <v>512</v>
      </c>
      <c r="I18" s="125"/>
      <c r="J18" s="219" t="s">
        <v>512</v>
      </c>
      <c r="K18" s="125"/>
      <c r="L18" s="125"/>
      <c r="M18" s="219" t="s">
        <v>512</v>
      </c>
      <c r="N18" s="125"/>
      <c r="O18" s="219" t="s">
        <v>512</v>
      </c>
      <c r="P18" s="125"/>
      <c r="Q18" s="125"/>
      <c r="R18" s="219" t="s">
        <v>512</v>
      </c>
      <c r="S18" s="125"/>
      <c r="T18" s="219" t="s">
        <v>512</v>
      </c>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row>
    <row r="19" spans="1:104" ht="57" x14ac:dyDescent="0.2">
      <c r="A19" s="44" t="s">
        <v>337</v>
      </c>
      <c r="B19" s="55" t="s">
        <v>338</v>
      </c>
      <c r="C19" s="55" t="s">
        <v>339</v>
      </c>
      <c r="D19" s="53" t="s">
        <v>11</v>
      </c>
      <c r="E19" s="180"/>
      <c r="F19" s="125"/>
      <c r="G19" s="125"/>
      <c r="H19" s="2" t="s">
        <v>515</v>
      </c>
      <c r="I19" s="125"/>
      <c r="J19" s="2" t="s">
        <v>515</v>
      </c>
      <c r="K19" s="125"/>
      <c r="L19" s="125"/>
      <c r="M19" s="2" t="s">
        <v>515</v>
      </c>
      <c r="N19" s="125"/>
      <c r="O19" s="2" t="s">
        <v>515</v>
      </c>
      <c r="P19" s="125"/>
      <c r="Q19" s="125"/>
      <c r="R19" s="2" t="s">
        <v>515</v>
      </c>
      <c r="S19" s="125"/>
      <c r="T19" s="2" t="s">
        <v>515</v>
      </c>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row>
    <row r="20" spans="1:104" ht="28.5" x14ac:dyDescent="0.2">
      <c r="A20" s="44" t="s">
        <v>340</v>
      </c>
      <c r="B20" s="55" t="s">
        <v>341</v>
      </c>
      <c r="C20" s="55" t="s">
        <v>342</v>
      </c>
      <c r="D20" s="53" t="s">
        <v>17</v>
      </c>
      <c r="E20" s="187"/>
      <c r="F20" s="188"/>
      <c r="G20" s="188"/>
      <c r="H20" s="5">
        <v>46266</v>
      </c>
      <c r="I20" s="188"/>
      <c r="J20" s="5">
        <v>46266</v>
      </c>
      <c r="K20" s="188"/>
      <c r="L20" s="188"/>
      <c r="M20" s="5">
        <v>46266</v>
      </c>
      <c r="N20" s="188"/>
      <c r="O20" s="5">
        <v>46266</v>
      </c>
      <c r="P20" s="188"/>
      <c r="Q20" s="188"/>
      <c r="R20" s="5">
        <v>46266</v>
      </c>
      <c r="S20" s="188"/>
      <c r="T20" s="5">
        <v>46266</v>
      </c>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row>
    <row r="21" spans="1:104" ht="28.5" x14ac:dyDescent="0.2">
      <c r="A21" s="44" t="s">
        <v>343</v>
      </c>
      <c r="B21" s="55" t="s">
        <v>344</v>
      </c>
      <c r="C21" s="55" t="s">
        <v>345</v>
      </c>
      <c r="D21" s="53" t="s">
        <v>37</v>
      </c>
      <c r="E21" s="189"/>
      <c r="F21" s="107"/>
      <c r="G21" s="107"/>
      <c r="H21" s="234"/>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row>
    <row r="22" spans="1:104" ht="42.75" x14ac:dyDescent="0.2">
      <c r="A22" s="44" t="s">
        <v>346</v>
      </c>
      <c r="B22" s="55" t="s">
        <v>347</v>
      </c>
      <c r="C22" s="55" t="s">
        <v>348</v>
      </c>
      <c r="D22" s="53" t="s">
        <v>11</v>
      </c>
      <c r="E22" s="180"/>
      <c r="F22" s="125"/>
      <c r="G22" s="125"/>
      <c r="H22" s="232"/>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row>
    <row r="23" spans="1:104" ht="28.5" x14ac:dyDescent="0.2">
      <c r="A23" s="44" t="s">
        <v>349</v>
      </c>
      <c r="B23" s="55" t="s">
        <v>350</v>
      </c>
      <c r="C23" s="55" t="s">
        <v>351</v>
      </c>
      <c r="D23" s="53" t="s">
        <v>11</v>
      </c>
      <c r="E23" s="180"/>
      <c r="F23" s="125"/>
      <c r="G23" s="125"/>
      <c r="H23" s="232"/>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row>
    <row r="24" spans="1:104" ht="42" customHeight="1" x14ac:dyDescent="0.3">
      <c r="A24" s="38" t="s">
        <v>352</v>
      </c>
      <c r="B24" s="152"/>
      <c r="C24" s="108"/>
      <c r="D24" s="190"/>
    </row>
    <row r="25" spans="1:104" s="191" customFormat="1" ht="61.9" customHeight="1" x14ac:dyDescent="0.2">
      <c r="A25" s="289" t="s">
        <v>353</v>
      </c>
      <c r="B25" s="289"/>
      <c r="C25" s="289"/>
      <c r="D25" s="289"/>
    </row>
    <row r="26" spans="1:104" s="191" customFormat="1" ht="26.45" customHeight="1" x14ac:dyDescent="0.2">
      <c r="A26" s="270" t="s">
        <v>354</v>
      </c>
      <c r="B26" s="192"/>
      <c r="C26" s="176"/>
      <c r="D26" s="18"/>
    </row>
    <row r="27" spans="1:104" s="191" customFormat="1" ht="15" customHeight="1" x14ac:dyDescent="0.25">
      <c r="A27" s="272" t="s">
        <v>355</v>
      </c>
      <c r="B27" s="192"/>
      <c r="C27" s="176"/>
      <c r="D27" s="18"/>
    </row>
    <row r="28" spans="1:104" ht="23.45" customHeight="1" x14ac:dyDescent="0.2">
      <c r="A28" s="58" t="s">
        <v>4</v>
      </c>
      <c r="B28" s="42" t="s">
        <v>5</v>
      </c>
      <c r="C28" s="42" t="s">
        <v>6</v>
      </c>
      <c r="D28" s="273" t="s">
        <v>7</v>
      </c>
      <c r="E28" s="194"/>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row>
    <row r="29" spans="1:104" ht="22.15" customHeight="1" x14ac:dyDescent="0.3">
      <c r="A29" s="196"/>
      <c r="B29" s="274" t="s">
        <v>356</v>
      </c>
      <c r="C29" s="197"/>
      <c r="D29" s="198"/>
      <c r="E29" s="199"/>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row>
    <row r="30" spans="1:104" ht="40.15" customHeight="1" x14ac:dyDescent="0.2">
      <c r="A30" s="183"/>
      <c r="B30" s="275" t="s">
        <v>357</v>
      </c>
      <c r="C30" s="46" t="s">
        <v>358</v>
      </c>
      <c r="D30" s="46" t="s">
        <v>118</v>
      </c>
      <c r="E30" s="276" t="s">
        <v>119</v>
      </c>
      <c r="F30" s="277" t="s">
        <v>119</v>
      </c>
      <c r="G30" s="277" t="s">
        <v>119</v>
      </c>
      <c r="H30" s="277" t="s">
        <v>119</v>
      </c>
      <c r="I30" s="277" t="s">
        <v>119</v>
      </c>
      <c r="J30" s="277" t="s">
        <v>119</v>
      </c>
      <c r="K30" s="277" t="s">
        <v>119</v>
      </c>
      <c r="L30" s="277" t="s">
        <v>119</v>
      </c>
      <c r="M30" s="277" t="s">
        <v>119</v>
      </c>
      <c r="N30" s="277" t="s">
        <v>119</v>
      </c>
      <c r="O30" s="277" t="s">
        <v>119</v>
      </c>
      <c r="P30" s="277" t="s">
        <v>119</v>
      </c>
      <c r="Q30" s="277" t="s">
        <v>119</v>
      </c>
      <c r="R30" s="277" t="s">
        <v>119</v>
      </c>
      <c r="S30" s="277" t="s">
        <v>119</v>
      </c>
      <c r="T30" s="277" t="s">
        <v>119</v>
      </c>
      <c r="U30" s="277" t="s">
        <v>119</v>
      </c>
      <c r="V30" s="277" t="s">
        <v>119</v>
      </c>
      <c r="W30" s="277" t="s">
        <v>119</v>
      </c>
      <c r="X30" s="277" t="s">
        <v>119</v>
      </c>
      <c r="Y30" s="277" t="s">
        <v>119</v>
      </c>
      <c r="Z30" s="277" t="s">
        <v>119</v>
      </c>
      <c r="AA30" s="277" t="s">
        <v>119</v>
      </c>
      <c r="AB30" s="277" t="s">
        <v>119</v>
      </c>
      <c r="AC30" s="277" t="s">
        <v>119</v>
      </c>
      <c r="AD30" s="277" t="s">
        <v>119</v>
      </c>
      <c r="AE30" s="277" t="s">
        <v>119</v>
      </c>
      <c r="AF30" s="277" t="s">
        <v>119</v>
      </c>
      <c r="AG30" s="277" t="s">
        <v>119</v>
      </c>
      <c r="AH30" s="277" t="s">
        <v>119</v>
      </c>
      <c r="AI30" s="277" t="s">
        <v>119</v>
      </c>
      <c r="AJ30" s="277" t="s">
        <v>119</v>
      </c>
      <c r="AK30" s="277" t="s">
        <v>119</v>
      </c>
      <c r="AL30" s="277" t="s">
        <v>119</v>
      </c>
      <c r="AM30" s="277" t="s">
        <v>119</v>
      </c>
      <c r="AN30" s="277" t="s">
        <v>119</v>
      </c>
      <c r="AO30" s="277" t="s">
        <v>119</v>
      </c>
      <c r="AP30" s="277" t="s">
        <v>119</v>
      </c>
      <c r="AQ30" s="277" t="s">
        <v>119</v>
      </c>
      <c r="AR30" s="277" t="s">
        <v>119</v>
      </c>
      <c r="AS30" s="277" t="s">
        <v>119</v>
      </c>
      <c r="AT30" s="277" t="s">
        <v>119</v>
      </c>
      <c r="AU30" s="277" t="s">
        <v>119</v>
      </c>
      <c r="AV30" s="277" t="s">
        <v>119</v>
      </c>
      <c r="AW30" s="277" t="s">
        <v>119</v>
      </c>
      <c r="AX30" s="277" t="s">
        <v>119</v>
      </c>
      <c r="AY30" s="277" t="s">
        <v>119</v>
      </c>
      <c r="AZ30" s="277" t="s">
        <v>119</v>
      </c>
      <c r="BA30" s="277" t="s">
        <v>119</v>
      </c>
      <c r="BB30" s="277" t="s">
        <v>119</v>
      </c>
      <c r="BC30" s="277" t="s">
        <v>119</v>
      </c>
      <c r="BD30" s="277" t="s">
        <v>119</v>
      </c>
      <c r="BE30" s="277" t="s">
        <v>119</v>
      </c>
      <c r="BF30" s="277" t="s">
        <v>119</v>
      </c>
      <c r="BG30" s="277" t="s">
        <v>119</v>
      </c>
      <c r="BH30" s="277" t="s">
        <v>119</v>
      </c>
      <c r="BI30" s="277" t="s">
        <v>119</v>
      </c>
      <c r="BJ30" s="277" t="s">
        <v>119</v>
      </c>
      <c r="BK30" s="277" t="s">
        <v>119</v>
      </c>
      <c r="BL30" s="277" t="s">
        <v>119</v>
      </c>
      <c r="BM30" s="277" t="s">
        <v>119</v>
      </c>
      <c r="BN30" s="277" t="s">
        <v>119</v>
      </c>
      <c r="BO30" s="277" t="s">
        <v>119</v>
      </c>
      <c r="BP30" s="277" t="s">
        <v>119</v>
      </c>
      <c r="BQ30" s="277" t="s">
        <v>119</v>
      </c>
      <c r="BR30" s="277" t="s">
        <v>119</v>
      </c>
      <c r="BS30" s="277" t="s">
        <v>119</v>
      </c>
      <c r="BT30" s="277" t="s">
        <v>119</v>
      </c>
      <c r="BU30" s="277" t="s">
        <v>119</v>
      </c>
      <c r="BV30" s="277" t="s">
        <v>119</v>
      </c>
      <c r="BW30" s="277" t="s">
        <v>119</v>
      </c>
      <c r="BX30" s="277" t="s">
        <v>119</v>
      </c>
      <c r="BY30" s="277" t="s">
        <v>119</v>
      </c>
      <c r="BZ30" s="277" t="s">
        <v>119</v>
      </c>
      <c r="CA30" s="277" t="s">
        <v>119</v>
      </c>
      <c r="CB30" s="277" t="s">
        <v>119</v>
      </c>
      <c r="CC30" s="277" t="s">
        <v>119</v>
      </c>
      <c r="CD30" s="277" t="s">
        <v>119</v>
      </c>
      <c r="CE30" s="277" t="s">
        <v>119</v>
      </c>
      <c r="CF30" s="277" t="s">
        <v>119</v>
      </c>
      <c r="CG30" s="277" t="s">
        <v>119</v>
      </c>
      <c r="CH30" s="277" t="s">
        <v>119</v>
      </c>
      <c r="CI30" s="277" t="s">
        <v>119</v>
      </c>
      <c r="CJ30" s="277" t="s">
        <v>119</v>
      </c>
      <c r="CK30" s="277" t="s">
        <v>119</v>
      </c>
      <c r="CL30" s="277" t="s">
        <v>119</v>
      </c>
      <c r="CM30" s="277" t="s">
        <v>119</v>
      </c>
      <c r="CN30" s="277" t="s">
        <v>119</v>
      </c>
      <c r="CO30" s="277" t="s">
        <v>119</v>
      </c>
      <c r="CP30" s="277" t="s">
        <v>119</v>
      </c>
      <c r="CQ30" s="277" t="s">
        <v>119</v>
      </c>
      <c r="CR30" s="277" t="s">
        <v>119</v>
      </c>
      <c r="CS30" s="277" t="s">
        <v>119</v>
      </c>
      <c r="CT30" s="277" t="s">
        <v>119</v>
      </c>
      <c r="CU30" s="277" t="s">
        <v>119</v>
      </c>
      <c r="CV30" s="277" t="s">
        <v>119</v>
      </c>
      <c r="CW30" s="277" t="s">
        <v>119</v>
      </c>
      <c r="CX30" s="277" t="s">
        <v>119</v>
      </c>
      <c r="CY30" s="277" t="s">
        <v>119</v>
      </c>
      <c r="CZ30" s="277" t="s">
        <v>119</v>
      </c>
    </row>
    <row r="31" spans="1:104" x14ac:dyDescent="0.2">
      <c r="A31" s="44" t="s">
        <v>359</v>
      </c>
      <c r="B31" s="55" t="s">
        <v>360</v>
      </c>
      <c r="C31" s="46" t="s">
        <v>361</v>
      </c>
      <c r="D31" s="46" t="s">
        <v>11</v>
      </c>
      <c r="E31" s="202" t="s">
        <v>362</v>
      </c>
      <c r="F31" s="203" t="s">
        <v>362</v>
      </c>
      <c r="G31" s="203" t="s">
        <v>362</v>
      </c>
      <c r="H31" s="203" t="s">
        <v>362</v>
      </c>
      <c r="I31" s="203" t="s">
        <v>362</v>
      </c>
      <c r="J31" s="203" t="s">
        <v>362</v>
      </c>
      <c r="K31" s="203" t="s">
        <v>362</v>
      </c>
      <c r="L31" s="203" t="s">
        <v>362</v>
      </c>
      <c r="M31" s="203" t="s">
        <v>362</v>
      </c>
      <c r="N31" s="203" t="s">
        <v>362</v>
      </c>
      <c r="O31" s="203" t="s">
        <v>362</v>
      </c>
      <c r="P31" s="203" t="s">
        <v>362</v>
      </c>
      <c r="Q31" s="203" t="s">
        <v>362</v>
      </c>
      <c r="R31" s="203" t="s">
        <v>362</v>
      </c>
      <c r="S31" s="203" t="s">
        <v>362</v>
      </c>
      <c r="T31" s="203" t="s">
        <v>362</v>
      </c>
      <c r="U31" s="203" t="s">
        <v>362</v>
      </c>
      <c r="V31" s="203" t="s">
        <v>362</v>
      </c>
      <c r="W31" s="203" t="s">
        <v>362</v>
      </c>
      <c r="X31" s="203" t="s">
        <v>362</v>
      </c>
      <c r="Y31" s="203" t="s">
        <v>362</v>
      </c>
      <c r="Z31" s="203" t="s">
        <v>362</v>
      </c>
      <c r="AA31" s="203" t="s">
        <v>362</v>
      </c>
      <c r="AB31" s="203" t="s">
        <v>362</v>
      </c>
      <c r="AC31" s="203" t="s">
        <v>362</v>
      </c>
      <c r="AD31" s="203" t="s">
        <v>362</v>
      </c>
      <c r="AE31" s="203" t="s">
        <v>362</v>
      </c>
      <c r="AF31" s="203" t="s">
        <v>362</v>
      </c>
      <c r="AG31" s="203" t="s">
        <v>362</v>
      </c>
      <c r="AH31" s="203" t="s">
        <v>362</v>
      </c>
      <c r="AI31" s="203" t="s">
        <v>362</v>
      </c>
      <c r="AJ31" s="203" t="s">
        <v>362</v>
      </c>
      <c r="AK31" s="203" t="s">
        <v>362</v>
      </c>
      <c r="AL31" s="203" t="s">
        <v>362</v>
      </c>
      <c r="AM31" s="203" t="s">
        <v>362</v>
      </c>
      <c r="AN31" s="203" t="s">
        <v>362</v>
      </c>
      <c r="AO31" s="203" t="s">
        <v>362</v>
      </c>
      <c r="AP31" s="203" t="s">
        <v>362</v>
      </c>
      <c r="AQ31" s="203" t="s">
        <v>362</v>
      </c>
      <c r="AR31" s="203" t="s">
        <v>362</v>
      </c>
      <c r="AS31" s="203" t="s">
        <v>362</v>
      </c>
      <c r="AT31" s="203" t="s">
        <v>362</v>
      </c>
      <c r="AU31" s="203" t="s">
        <v>362</v>
      </c>
      <c r="AV31" s="203" t="s">
        <v>362</v>
      </c>
      <c r="AW31" s="203" t="s">
        <v>362</v>
      </c>
      <c r="AX31" s="203" t="s">
        <v>362</v>
      </c>
      <c r="AY31" s="203" t="s">
        <v>362</v>
      </c>
      <c r="AZ31" s="203" t="s">
        <v>362</v>
      </c>
      <c r="BA31" s="203" t="s">
        <v>362</v>
      </c>
      <c r="BB31" s="203" t="s">
        <v>362</v>
      </c>
      <c r="BC31" s="203" t="s">
        <v>362</v>
      </c>
      <c r="BD31" s="203" t="s">
        <v>362</v>
      </c>
      <c r="BE31" s="203" t="s">
        <v>362</v>
      </c>
      <c r="BF31" s="203" t="s">
        <v>362</v>
      </c>
      <c r="BG31" s="203" t="s">
        <v>362</v>
      </c>
      <c r="BH31" s="203" t="s">
        <v>362</v>
      </c>
      <c r="BI31" s="203" t="s">
        <v>362</v>
      </c>
      <c r="BJ31" s="203" t="s">
        <v>362</v>
      </c>
      <c r="BK31" s="203" t="s">
        <v>362</v>
      </c>
      <c r="BL31" s="203" t="s">
        <v>362</v>
      </c>
      <c r="BM31" s="203" t="s">
        <v>362</v>
      </c>
      <c r="BN31" s="203" t="s">
        <v>362</v>
      </c>
      <c r="BO31" s="203" t="s">
        <v>362</v>
      </c>
      <c r="BP31" s="203" t="s">
        <v>362</v>
      </c>
      <c r="BQ31" s="203" t="s">
        <v>362</v>
      </c>
      <c r="BR31" s="203" t="s">
        <v>362</v>
      </c>
      <c r="BS31" s="203" t="s">
        <v>362</v>
      </c>
      <c r="BT31" s="203" t="s">
        <v>362</v>
      </c>
      <c r="BU31" s="203" t="s">
        <v>362</v>
      </c>
      <c r="BV31" s="203" t="s">
        <v>362</v>
      </c>
      <c r="BW31" s="203" t="s">
        <v>362</v>
      </c>
      <c r="BX31" s="203" t="s">
        <v>362</v>
      </c>
      <c r="BY31" s="203" t="s">
        <v>362</v>
      </c>
      <c r="BZ31" s="203" t="s">
        <v>362</v>
      </c>
      <c r="CA31" s="203" t="s">
        <v>362</v>
      </c>
      <c r="CB31" s="203" t="s">
        <v>362</v>
      </c>
      <c r="CC31" s="203" t="s">
        <v>362</v>
      </c>
      <c r="CD31" s="203" t="s">
        <v>362</v>
      </c>
      <c r="CE31" s="203" t="s">
        <v>362</v>
      </c>
      <c r="CF31" s="203" t="s">
        <v>362</v>
      </c>
      <c r="CG31" s="203" t="s">
        <v>362</v>
      </c>
      <c r="CH31" s="203" t="s">
        <v>362</v>
      </c>
      <c r="CI31" s="203" t="s">
        <v>362</v>
      </c>
      <c r="CJ31" s="203" t="s">
        <v>362</v>
      </c>
      <c r="CK31" s="203" t="s">
        <v>362</v>
      </c>
      <c r="CL31" s="203" t="s">
        <v>362</v>
      </c>
      <c r="CM31" s="203" t="s">
        <v>362</v>
      </c>
      <c r="CN31" s="203" t="s">
        <v>362</v>
      </c>
      <c r="CO31" s="203" t="s">
        <v>362</v>
      </c>
      <c r="CP31" s="203" t="s">
        <v>362</v>
      </c>
      <c r="CQ31" s="203" t="s">
        <v>362</v>
      </c>
      <c r="CR31" s="203" t="s">
        <v>362</v>
      </c>
      <c r="CS31" s="203" t="s">
        <v>362</v>
      </c>
      <c r="CT31" s="203" t="s">
        <v>362</v>
      </c>
      <c r="CU31" s="203" t="s">
        <v>362</v>
      </c>
      <c r="CV31" s="203" t="s">
        <v>362</v>
      </c>
      <c r="CW31" s="203" t="s">
        <v>362</v>
      </c>
      <c r="CX31" s="203" t="s">
        <v>362</v>
      </c>
      <c r="CY31" s="203" t="s">
        <v>362</v>
      </c>
      <c r="CZ31" s="203" t="s">
        <v>362</v>
      </c>
    </row>
    <row r="32" spans="1:104" x14ac:dyDescent="0.2">
      <c r="A32" s="44" t="s">
        <v>363</v>
      </c>
      <c r="B32" s="55" t="s">
        <v>364</v>
      </c>
      <c r="C32" s="46" t="s">
        <v>361</v>
      </c>
      <c r="D32" s="46" t="s">
        <v>11</v>
      </c>
      <c r="E32" s="202" t="s">
        <v>362</v>
      </c>
      <c r="F32" s="203" t="s">
        <v>362</v>
      </c>
      <c r="G32" s="203" t="s">
        <v>362</v>
      </c>
      <c r="H32" s="203" t="s">
        <v>362</v>
      </c>
      <c r="I32" s="203" t="s">
        <v>362</v>
      </c>
      <c r="J32" s="203" t="s">
        <v>362</v>
      </c>
      <c r="K32" s="203" t="s">
        <v>362</v>
      </c>
      <c r="L32" s="203" t="s">
        <v>362</v>
      </c>
      <c r="M32" s="203" t="s">
        <v>362</v>
      </c>
      <c r="N32" s="203" t="s">
        <v>362</v>
      </c>
      <c r="O32" s="203" t="s">
        <v>362</v>
      </c>
      <c r="P32" s="203" t="s">
        <v>362</v>
      </c>
      <c r="Q32" s="203" t="s">
        <v>362</v>
      </c>
      <c r="R32" s="203" t="s">
        <v>362</v>
      </c>
      <c r="S32" s="203" t="s">
        <v>362</v>
      </c>
      <c r="T32" s="203" t="s">
        <v>362</v>
      </c>
      <c r="U32" s="203" t="s">
        <v>362</v>
      </c>
      <c r="V32" s="203" t="s">
        <v>362</v>
      </c>
      <c r="W32" s="203" t="s">
        <v>362</v>
      </c>
      <c r="X32" s="203" t="s">
        <v>362</v>
      </c>
      <c r="Y32" s="203" t="s">
        <v>362</v>
      </c>
      <c r="Z32" s="203" t="s">
        <v>362</v>
      </c>
      <c r="AA32" s="203" t="s">
        <v>362</v>
      </c>
      <c r="AB32" s="203" t="s">
        <v>362</v>
      </c>
      <c r="AC32" s="203" t="s">
        <v>362</v>
      </c>
      <c r="AD32" s="203" t="s">
        <v>362</v>
      </c>
      <c r="AE32" s="203" t="s">
        <v>362</v>
      </c>
      <c r="AF32" s="203" t="s">
        <v>362</v>
      </c>
      <c r="AG32" s="203" t="s">
        <v>362</v>
      </c>
      <c r="AH32" s="203" t="s">
        <v>362</v>
      </c>
      <c r="AI32" s="203" t="s">
        <v>362</v>
      </c>
      <c r="AJ32" s="203" t="s">
        <v>362</v>
      </c>
      <c r="AK32" s="203" t="s">
        <v>362</v>
      </c>
      <c r="AL32" s="203" t="s">
        <v>362</v>
      </c>
      <c r="AM32" s="203" t="s">
        <v>362</v>
      </c>
      <c r="AN32" s="203" t="s">
        <v>362</v>
      </c>
      <c r="AO32" s="203" t="s">
        <v>362</v>
      </c>
      <c r="AP32" s="203" t="s">
        <v>362</v>
      </c>
      <c r="AQ32" s="203" t="s">
        <v>362</v>
      </c>
      <c r="AR32" s="203" t="s">
        <v>362</v>
      </c>
      <c r="AS32" s="203" t="s">
        <v>362</v>
      </c>
      <c r="AT32" s="203" t="s">
        <v>362</v>
      </c>
      <c r="AU32" s="203" t="s">
        <v>362</v>
      </c>
      <c r="AV32" s="203" t="s">
        <v>362</v>
      </c>
      <c r="AW32" s="203" t="s">
        <v>362</v>
      </c>
      <c r="AX32" s="203" t="s">
        <v>362</v>
      </c>
      <c r="AY32" s="203" t="s">
        <v>362</v>
      </c>
      <c r="AZ32" s="203" t="s">
        <v>362</v>
      </c>
      <c r="BA32" s="203" t="s">
        <v>362</v>
      </c>
      <c r="BB32" s="203" t="s">
        <v>362</v>
      </c>
      <c r="BC32" s="203" t="s">
        <v>362</v>
      </c>
      <c r="BD32" s="203" t="s">
        <v>362</v>
      </c>
      <c r="BE32" s="203" t="s">
        <v>362</v>
      </c>
      <c r="BF32" s="203" t="s">
        <v>362</v>
      </c>
      <c r="BG32" s="203" t="s">
        <v>362</v>
      </c>
      <c r="BH32" s="203" t="s">
        <v>362</v>
      </c>
      <c r="BI32" s="203" t="s">
        <v>362</v>
      </c>
      <c r="BJ32" s="203" t="s">
        <v>362</v>
      </c>
      <c r="BK32" s="203" t="s">
        <v>362</v>
      </c>
      <c r="BL32" s="203" t="s">
        <v>362</v>
      </c>
      <c r="BM32" s="203" t="s">
        <v>362</v>
      </c>
      <c r="BN32" s="203" t="s">
        <v>362</v>
      </c>
      <c r="BO32" s="203" t="s">
        <v>362</v>
      </c>
      <c r="BP32" s="203" t="s">
        <v>362</v>
      </c>
      <c r="BQ32" s="203" t="s">
        <v>362</v>
      </c>
      <c r="BR32" s="203" t="s">
        <v>362</v>
      </c>
      <c r="BS32" s="203" t="s">
        <v>362</v>
      </c>
      <c r="BT32" s="203" t="s">
        <v>362</v>
      </c>
      <c r="BU32" s="203" t="s">
        <v>362</v>
      </c>
      <c r="BV32" s="203" t="s">
        <v>362</v>
      </c>
      <c r="BW32" s="203" t="s">
        <v>362</v>
      </c>
      <c r="BX32" s="203" t="s">
        <v>362</v>
      </c>
      <c r="BY32" s="203" t="s">
        <v>362</v>
      </c>
      <c r="BZ32" s="203" t="s">
        <v>362</v>
      </c>
      <c r="CA32" s="203" t="s">
        <v>362</v>
      </c>
      <c r="CB32" s="203" t="s">
        <v>362</v>
      </c>
      <c r="CC32" s="203" t="s">
        <v>362</v>
      </c>
      <c r="CD32" s="203" t="s">
        <v>362</v>
      </c>
      <c r="CE32" s="203" t="s">
        <v>362</v>
      </c>
      <c r="CF32" s="203" t="s">
        <v>362</v>
      </c>
      <c r="CG32" s="203" t="s">
        <v>362</v>
      </c>
      <c r="CH32" s="203" t="s">
        <v>362</v>
      </c>
      <c r="CI32" s="203" t="s">
        <v>362</v>
      </c>
      <c r="CJ32" s="203" t="s">
        <v>362</v>
      </c>
      <c r="CK32" s="203" t="s">
        <v>362</v>
      </c>
      <c r="CL32" s="203" t="s">
        <v>362</v>
      </c>
      <c r="CM32" s="203" t="s">
        <v>362</v>
      </c>
      <c r="CN32" s="203" t="s">
        <v>362</v>
      </c>
      <c r="CO32" s="203" t="s">
        <v>362</v>
      </c>
      <c r="CP32" s="203" t="s">
        <v>362</v>
      </c>
      <c r="CQ32" s="203" t="s">
        <v>362</v>
      </c>
      <c r="CR32" s="203" t="s">
        <v>362</v>
      </c>
      <c r="CS32" s="203" t="s">
        <v>362</v>
      </c>
      <c r="CT32" s="203" t="s">
        <v>362</v>
      </c>
      <c r="CU32" s="203" t="s">
        <v>362</v>
      </c>
      <c r="CV32" s="203" t="s">
        <v>362</v>
      </c>
      <c r="CW32" s="203" t="s">
        <v>362</v>
      </c>
      <c r="CX32" s="203" t="s">
        <v>362</v>
      </c>
      <c r="CY32" s="203" t="s">
        <v>362</v>
      </c>
      <c r="CZ32" s="203" t="s">
        <v>362</v>
      </c>
    </row>
    <row r="33" spans="1:104" x14ac:dyDescent="0.2">
      <c r="A33" s="44" t="s">
        <v>365</v>
      </c>
      <c r="B33" s="55" t="s">
        <v>366</v>
      </c>
      <c r="C33" s="46" t="s">
        <v>361</v>
      </c>
      <c r="D33" s="46" t="s">
        <v>11</v>
      </c>
      <c r="E33" s="202" t="s">
        <v>362</v>
      </c>
      <c r="F33" s="203" t="s">
        <v>362</v>
      </c>
      <c r="G33" s="203" t="s">
        <v>362</v>
      </c>
      <c r="H33" s="203" t="s">
        <v>362</v>
      </c>
      <c r="I33" s="203" t="s">
        <v>362</v>
      </c>
      <c r="J33" s="203" t="s">
        <v>362</v>
      </c>
      <c r="K33" s="203" t="s">
        <v>362</v>
      </c>
      <c r="L33" s="203" t="s">
        <v>362</v>
      </c>
      <c r="M33" s="203" t="s">
        <v>362</v>
      </c>
      <c r="N33" s="203" t="s">
        <v>362</v>
      </c>
      <c r="O33" s="203" t="s">
        <v>362</v>
      </c>
      <c r="P33" s="203" t="s">
        <v>362</v>
      </c>
      <c r="Q33" s="203" t="s">
        <v>362</v>
      </c>
      <c r="R33" s="203" t="s">
        <v>362</v>
      </c>
      <c r="S33" s="203" t="s">
        <v>362</v>
      </c>
      <c r="T33" s="203" t="s">
        <v>362</v>
      </c>
      <c r="U33" s="203" t="s">
        <v>362</v>
      </c>
      <c r="V33" s="203" t="s">
        <v>362</v>
      </c>
      <c r="W33" s="203" t="s">
        <v>362</v>
      </c>
      <c r="X33" s="203" t="s">
        <v>362</v>
      </c>
      <c r="Y33" s="203" t="s">
        <v>362</v>
      </c>
      <c r="Z33" s="203" t="s">
        <v>362</v>
      </c>
      <c r="AA33" s="203" t="s">
        <v>362</v>
      </c>
      <c r="AB33" s="203" t="s">
        <v>362</v>
      </c>
      <c r="AC33" s="203" t="s">
        <v>362</v>
      </c>
      <c r="AD33" s="203" t="s">
        <v>362</v>
      </c>
      <c r="AE33" s="203" t="s">
        <v>362</v>
      </c>
      <c r="AF33" s="203" t="s">
        <v>362</v>
      </c>
      <c r="AG33" s="203" t="s">
        <v>362</v>
      </c>
      <c r="AH33" s="203" t="s">
        <v>362</v>
      </c>
      <c r="AI33" s="203" t="s">
        <v>362</v>
      </c>
      <c r="AJ33" s="203" t="s">
        <v>362</v>
      </c>
      <c r="AK33" s="203" t="s">
        <v>362</v>
      </c>
      <c r="AL33" s="203" t="s">
        <v>362</v>
      </c>
      <c r="AM33" s="203" t="s">
        <v>362</v>
      </c>
      <c r="AN33" s="203" t="s">
        <v>362</v>
      </c>
      <c r="AO33" s="203" t="s">
        <v>362</v>
      </c>
      <c r="AP33" s="203" t="s">
        <v>362</v>
      </c>
      <c r="AQ33" s="203" t="s">
        <v>362</v>
      </c>
      <c r="AR33" s="203" t="s">
        <v>362</v>
      </c>
      <c r="AS33" s="203" t="s">
        <v>362</v>
      </c>
      <c r="AT33" s="203" t="s">
        <v>362</v>
      </c>
      <c r="AU33" s="203" t="s">
        <v>362</v>
      </c>
      <c r="AV33" s="203" t="s">
        <v>362</v>
      </c>
      <c r="AW33" s="203" t="s">
        <v>362</v>
      </c>
      <c r="AX33" s="203" t="s">
        <v>362</v>
      </c>
      <c r="AY33" s="203" t="s">
        <v>362</v>
      </c>
      <c r="AZ33" s="203" t="s">
        <v>362</v>
      </c>
      <c r="BA33" s="203" t="s">
        <v>362</v>
      </c>
      <c r="BB33" s="203" t="s">
        <v>362</v>
      </c>
      <c r="BC33" s="203" t="s">
        <v>362</v>
      </c>
      <c r="BD33" s="203" t="s">
        <v>362</v>
      </c>
      <c r="BE33" s="203" t="s">
        <v>362</v>
      </c>
      <c r="BF33" s="203" t="s">
        <v>362</v>
      </c>
      <c r="BG33" s="203" t="s">
        <v>362</v>
      </c>
      <c r="BH33" s="203" t="s">
        <v>362</v>
      </c>
      <c r="BI33" s="203" t="s">
        <v>362</v>
      </c>
      <c r="BJ33" s="203" t="s">
        <v>362</v>
      </c>
      <c r="BK33" s="203" t="s">
        <v>362</v>
      </c>
      <c r="BL33" s="203" t="s">
        <v>362</v>
      </c>
      <c r="BM33" s="203" t="s">
        <v>362</v>
      </c>
      <c r="BN33" s="203" t="s">
        <v>362</v>
      </c>
      <c r="BO33" s="203" t="s">
        <v>362</v>
      </c>
      <c r="BP33" s="203" t="s">
        <v>362</v>
      </c>
      <c r="BQ33" s="203" t="s">
        <v>362</v>
      </c>
      <c r="BR33" s="203" t="s">
        <v>362</v>
      </c>
      <c r="BS33" s="203" t="s">
        <v>362</v>
      </c>
      <c r="BT33" s="203" t="s">
        <v>362</v>
      </c>
      <c r="BU33" s="203" t="s">
        <v>362</v>
      </c>
      <c r="BV33" s="203" t="s">
        <v>362</v>
      </c>
      <c r="BW33" s="203" t="s">
        <v>362</v>
      </c>
      <c r="BX33" s="203" t="s">
        <v>362</v>
      </c>
      <c r="BY33" s="203" t="s">
        <v>362</v>
      </c>
      <c r="BZ33" s="203" t="s">
        <v>362</v>
      </c>
      <c r="CA33" s="203" t="s">
        <v>362</v>
      </c>
      <c r="CB33" s="203" t="s">
        <v>362</v>
      </c>
      <c r="CC33" s="203" t="s">
        <v>362</v>
      </c>
      <c r="CD33" s="203" t="s">
        <v>362</v>
      </c>
      <c r="CE33" s="203" t="s">
        <v>362</v>
      </c>
      <c r="CF33" s="203" t="s">
        <v>362</v>
      </c>
      <c r="CG33" s="203" t="s">
        <v>362</v>
      </c>
      <c r="CH33" s="203" t="s">
        <v>362</v>
      </c>
      <c r="CI33" s="203" t="s">
        <v>362</v>
      </c>
      <c r="CJ33" s="203" t="s">
        <v>362</v>
      </c>
      <c r="CK33" s="203" t="s">
        <v>362</v>
      </c>
      <c r="CL33" s="203" t="s">
        <v>362</v>
      </c>
      <c r="CM33" s="203" t="s">
        <v>362</v>
      </c>
      <c r="CN33" s="203" t="s">
        <v>362</v>
      </c>
      <c r="CO33" s="203" t="s">
        <v>362</v>
      </c>
      <c r="CP33" s="203" t="s">
        <v>362</v>
      </c>
      <c r="CQ33" s="203" t="s">
        <v>362</v>
      </c>
      <c r="CR33" s="203" t="s">
        <v>362</v>
      </c>
      <c r="CS33" s="203" t="s">
        <v>362</v>
      </c>
      <c r="CT33" s="203" t="s">
        <v>362</v>
      </c>
      <c r="CU33" s="203" t="s">
        <v>362</v>
      </c>
      <c r="CV33" s="203" t="s">
        <v>362</v>
      </c>
      <c r="CW33" s="203" t="s">
        <v>362</v>
      </c>
      <c r="CX33" s="203" t="s">
        <v>362</v>
      </c>
      <c r="CY33" s="203" t="s">
        <v>362</v>
      </c>
      <c r="CZ33" s="203" t="s">
        <v>362</v>
      </c>
    </row>
    <row r="34" spans="1:104" x14ac:dyDescent="0.2">
      <c r="A34" s="44" t="s">
        <v>367</v>
      </c>
      <c r="B34" s="55" t="s">
        <v>368</v>
      </c>
      <c r="C34" s="46" t="s">
        <v>361</v>
      </c>
      <c r="D34" s="46" t="s">
        <v>11</v>
      </c>
      <c r="E34" s="202" t="s">
        <v>362</v>
      </c>
      <c r="F34" s="203" t="s">
        <v>362</v>
      </c>
      <c r="G34" s="203" t="s">
        <v>362</v>
      </c>
      <c r="H34" s="203" t="s">
        <v>362</v>
      </c>
      <c r="I34" s="203" t="s">
        <v>362</v>
      </c>
      <c r="J34" s="203" t="s">
        <v>362</v>
      </c>
      <c r="K34" s="203" t="s">
        <v>362</v>
      </c>
      <c r="L34" s="203" t="s">
        <v>362</v>
      </c>
      <c r="M34" s="203" t="s">
        <v>362</v>
      </c>
      <c r="N34" s="203" t="s">
        <v>362</v>
      </c>
      <c r="O34" s="203" t="s">
        <v>362</v>
      </c>
      <c r="P34" s="203" t="s">
        <v>362</v>
      </c>
      <c r="Q34" s="203" t="s">
        <v>362</v>
      </c>
      <c r="R34" s="203" t="s">
        <v>362</v>
      </c>
      <c r="S34" s="203" t="s">
        <v>362</v>
      </c>
      <c r="T34" s="203" t="s">
        <v>362</v>
      </c>
      <c r="U34" s="203" t="s">
        <v>362</v>
      </c>
      <c r="V34" s="203" t="s">
        <v>362</v>
      </c>
      <c r="W34" s="203" t="s">
        <v>362</v>
      </c>
      <c r="X34" s="203" t="s">
        <v>362</v>
      </c>
      <c r="Y34" s="203" t="s">
        <v>362</v>
      </c>
      <c r="Z34" s="203" t="s">
        <v>362</v>
      </c>
      <c r="AA34" s="203" t="s">
        <v>362</v>
      </c>
      <c r="AB34" s="203" t="s">
        <v>362</v>
      </c>
      <c r="AC34" s="203" t="s">
        <v>362</v>
      </c>
      <c r="AD34" s="203" t="s">
        <v>362</v>
      </c>
      <c r="AE34" s="203" t="s">
        <v>362</v>
      </c>
      <c r="AF34" s="203" t="s">
        <v>362</v>
      </c>
      <c r="AG34" s="203" t="s">
        <v>362</v>
      </c>
      <c r="AH34" s="203" t="s">
        <v>362</v>
      </c>
      <c r="AI34" s="203" t="s">
        <v>362</v>
      </c>
      <c r="AJ34" s="203" t="s">
        <v>362</v>
      </c>
      <c r="AK34" s="203" t="s">
        <v>362</v>
      </c>
      <c r="AL34" s="203" t="s">
        <v>362</v>
      </c>
      <c r="AM34" s="203" t="s">
        <v>362</v>
      </c>
      <c r="AN34" s="203" t="s">
        <v>362</v>
      </c>
      <c r="AO34" s="203" t="s">
        <v>362</v>
      </c>
      <c r="AP34" s="203" t="s">
        <v>362</v>
      </c>
      <c r="AQ34" s="203" t="s">
        <v>362</v>
      </c>
      <c r="AR34" s="203" t="s">
        <v>362</v>
      </c>
      <c r="AS34" s="203" t="s">
        <v>362</v>
      </c>
      <c r="AT34" s="203" t="s">
        <v>362</v>
      </c>
      <c r="AU34" s="203" t="s">
        <v>362</v>
      </c>
      <c r="AV34" s="203" t="s">
        <v>362</v>
      </c>
      <c r="AW34" s="203" t="s">
        <v>362</v>
      </c>
      <c r="AX34" s="203" t="s">
        <v>362</v>
      </c>
      <c r="AY34" s="203" t="s">
        <v>362</v>
      </c>
      <c r="AZ34" s="203" t="s">
        <v>362</v>
      </c>
      <c r="BA34" s="203" t="s">
        <v>362</v>
      </c>
      <c r="BB34" s="203" t="s">
        <v>362</v>
      </c>
      <c r="BC34" s="203" t="s">
        <v>362</v>
      </c>
      <c r="BD34" s="203" t="s">
        <v>362</v>
      </c>
      <c r="BE34" s="203" t="s">
        <v>362</v>
      </c>
      <c r="BF34" s="203" t="s">
        <v>362</v>
      </c>
      <c r="BG34" s="203" t="s">
        <v>362</v>
      </c>
      <c r="BH34" s="203" t="s">
        <v>362</v>
      </c>
      <c r="BI34" s="203" t="s">
        <v>362</v>
      </c>
      <c r="BJ34" s="203" t="s">
        <v>362</v>
      </c>
      <c r="BK34" s="203" t="s">
        <v>362</v>
      </c>
      <c r="BL34" s="203" t="s">
        <v>362</v>
      </c>
      <c r="BM34" s="203" t="s">
        <v>362</v>
      </c>
      <c r="BN34" s="203" t="s">
        <v>362</v>
      </c>
      <c r="BO34" s="203" t="s">
        <v>362</v>
      </c>
      <c r="BP34" s="203" t="s">
        <v>362</v>
      </c>
      <c r="BQ34" s="203" t="s">
        <v>362</v>
      </c>
      <c r="BR34" s="203" t="s">
        <v>362</v>
      </c>
      <c r="BS34" s="203" t="s">
        <v>362</v>
      </c>
      <c r="BT34" s="203" t="s">
        <v>362</v>
      </c>
      <c r="BU34" s="203" t="s">
        <v>362</v>
      </c>
      <c r="BV34" s="203" t="s">
        <v>362</v>
      </c>
      <c r="BW34" s="203" t="s">
        <v>362</v>
      </c>
      <c r="BX34" s="203" t="s">
        <v>362</v>
      </c>
      <c r="BY34" s="203" t="s">
        <v>362</v>
      </c>
      <c r="BZ34" s="203" t="s">
        <v>362</v>
      </c>
      <c r="CA34" s="203" t="s">
        <v>362</v>
      </c>
      <c r="CB34" s="203" t="s">
        <v>362</v>
      </c>
      <c r="CC34" s="203" t="s">
        <v>362</v>
      </c>
      <c r="CD34" s="203" t="s">
        <v>362</v>
      </c>
      <c r="CE34" s="203" t="s">
        <v>362</v>
      </c>
      <c r="CF34" s="203" t="s">
        <v>362</v>
      </c>
      <c r="CG34" s="203" t="s">
        <v>362</v>
      </c>
      <c r="CH34" s="203" t="s">
        <v>362</v>
      </c>
      <c r="CI34" s="203" t="s">
        <v>362</v>
      </c>
      <c r="CJ34" s="203" t="s">
        <v>362</v>
      </c>
      <c r="CK34" s="203" t="s">
        <v>362</v>
      </c>
      <c r="CL34" s="203" t="s">
        <v>362</v>
      </c>
      <c r="CM34" s="203" t="s">
        <v>362</v>
      </c>
      <c r="CN34" s="203" t="s">
        <v>362</v>
      </c>
      <c r="CO34" s="203" t="s">
        <v>362</v>
      </c>
      <c r="CP34" s="203" t="s">
        <v>362</v>
      </c>
      <c r="CQ34" s="203" t="s">
        <v>362</v>
      </c>
      <c r="CR34" s="203" t="s">
        <v>362</v>
      </c>
      <c r="CS34" s="203" t="s">
        <v>362</v>
      </c>
      <c r="CT34" s="203" t="s">
        <v>362</v>
      </c>
      <c r="CU34" s="203" t="s">
        <v>362</v>
      </c>
      <c r="CV34" s="203" t="s">
        <v>362</v>
      </c>
      <c r="CW34" s="203" t="s">
        <v>362</v>
      </c>
      <c r="CX34" s="203" t="s">
        <v>362</v>
      </c>
      <c r="CY34" s="203" t="s">
        <v>362</v>
      </c>
      <c r="CZ34" s="203" t="s">
        <v>362</v>
      </c>
    </row>
    <row r="35" spans="1:104" ht="28.5" x14ac:dyDescent="0.2">
      <c r="A35" s="44" t="s">
        <v>369</v>
      </c>
      <c r="B35" s="55" t="s">
        <v>370</v>
      </c>
      <c r="C35" s="46" t="s">
        <v>371</v>
      </c>
      <c r="D35" s="46" t="s">
        <v>11</v>
      </c>
      <c r="E35" s="202"/>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row>
    <row r="36" spans="1:104" ht="28.5" x14ac:dyDescent="0.2">
      <c r="A36" s="44" t="s">
        <v>372</v>
      </c>
      <c r="B36" s="55" t="s">
        <v>373</v>
      </c>
      <c r="C36" s="46" t="s">
        <v>374</v>
      </c>
      <c r="D36" s="46" t="s">
        <v>17</v>
      </c>
      <c r="E36" s="204"/>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row>
    <row r="37" spans="1:104" ht="40.15" customHeight="1" x14ac:dyDescent="0.2">
      <c r="A37" s="157"/>
      <c r="B37" s="275" t="s">
        <v>375</v>
      </c>
      <c r="C37" s="46" t="s">
        <v>376</v>
      </c>
      <c r="D37" s="46" t="s">
        <v>118</v>
      </c>
      <c r="E37" s="276" t="s">
        <v>119</v>
      </c>
      <c r="F37" s="277" t="s">
        <v>119</v>
      </c>
      <c r="G37" s="277" t="s">
        <v>119</v>
      </c>
      <c r="H37" s="277" t="s">
        <v>119</v>
      </c>
      <c r="I37" s="277" t="s">
        <v>119</v>
      </c>
      <c r="J37" s="277" t="s">
        <v>119</v>
      </c>
      <c r="K37" s="277" t="s">
        <v>119</v>
      </c>
      <c r="L37" s="277" t="s">
        <v>119</v>
      </c>
      <c r="M37" s="277" t="s">
        <v>119</v>
      </c>
      <c r="N37" s="277" t="s">
        <v>119</v>
      </c>
      <c r="O37" s="277" t="s">
        <v>119</v>
      </c>
      <c r="P37" s="277" t="s">
        <v>119</v>
      </c>
      <c r="Q37" s="277" t="s">
        <v>119</v>
      </c>
      <c r="R37" s="277" t="s">
        <v>119</v>
      </c>
      <c r="S37" s="277" t="s">
        <v>119</v>
      </c>
      <c r="T37" s="277" t="s">
        <v>119</v>
      </c>
      <c r="U37" s="277" t="s">
        <v>119</v>
      </c>
      <c r="V37" s="277" t="s">
        <v>119</v>
      </c>
      <c r="W37" s="277" t="s">
        <v>119</v>
      </c>
      <c r="X37" s="277" t="s">
        <v>119</v>
      </c>
      <c r="Y37" s="277" t="s">
        <v>119</v>
      </c>
      <c r="Z37" s="277" t="s">
        <v>119</v>
      </c>
      <c r="AA37" s="277" t="s">
        <v>119</v>
      </c>
      <c r="AB37" s="277" t="s">
        <v>119</v>
      </c>
      <c r="AC37" s="277" t="s">
        <v>119</v>
      </c>
      <c r="AD37" s="277" t="s">
        <v>119</v>
      </c>
      <c r="AE37" s="277" t="s">
        <v>119</v>
      </c>
      <c r="AF37" s="277" t="s">
        <v>119</v>
      </c>
      <c r="AG37" s="277" t="s">
        <v>119</v>
      </c>
      <c r="AH37" s="277" t="s">
        <v>119</v>
      </c>
      <c r="AI37" s="277" t="s">
        <v>119</v>
      </c>
      <c r="AJ37" s="277" t="s">
        <v>119</v>
      </c>
      <c r="AK37" s="277" t="s">
        <v>119</v>
      </c>
      <c r="AL37" s="277" t="s">
        <v>119</v>
      </c>
      <c r="AM37" s="277" t="s">
        <v>119</v>
      </c>
      <c r="AN37" s="277" t="s">
        <v>119</v>
      </c>
      <c r="AO37" s="277" t="s">
        <v>119</v>
      </c>
      <c r="AP37" s="277" t="s">
        <v>119</v>
      </c>
      <c r="AQ37" s="277" t="s">
        <v>119</v>
      </c>
      <c r="AR37" s="277" t="s">
        <v>119</v>
      </c>
      <c r="AS37" s="277" t="s">
        <v>119</v>
      </c>
      <c r="AT37" s="277" t="s">
        <v>119</v>
      </c>
      <c r="AU37" s="277" t="s">
        <v>119</v>
      </c>
      <c r="AV37" s="277" t="s">
        <v>119</v>
      </c>
      <c r="AW37" s="277" t="s">
        <v>119</v>
      </c>
      <c r="AX37" s="277" t="s">
        <v>119</v>
      </c>
      <c r="AY37" s="277" t="s">
        <v>119</v>
      </c>
      <c r="AZ37" s="277" t="s">
        <v>119</v>
      </c>
      <c r="BA37" s="277" t="s">
        <v>119</v>
      </c>
      <c r="BB37" s="277" t="s">
        <v>119</v>
      </c>
      <c r="BC37" s="277" t="s">
        <v>119</v>
      </c>
      <c r="BD37" s="277" t="s">
        <v>119</v>
      </c>
      <c r="BE37" s="277" t="s">
        <v>119</v>
      </c>
      <c r="BF37" s="277" t="s">
        <v>119</v>
      </c>
      <c r="BG37" s="277" t="s">
        <v>119</v>
      </c>
      <c r="BH37" s="277" t="s">
        <v>119</v>
      </c>
      <c r="BI37" s="277" t="s">
        <v>119</v>
      </c>
      <c r="BJ37" s="277" t="s">
        <v>119</v>
      </c>
      <c r="BK37" s="277" t="s">
        <v>119</v>
      </c>
      <c r="BL37" s="277" t="s">
        <v>119</v>
      </c>
      <c r="BM37" s="277" t="s">
        <v>119</v>
      </c>
      <c r="BN37" s="277" t="s">
        <v>119</v>
      </c>
      <c r="BO37" s="277" t="s">
        <v>119</v>
      </c>
      <c r="BP37" s="277" t="s">
        <v>119</v>
      </c>
      <c r="BQ37" s="277" t="s">
        <v>119</v>
      </c>
      <c r="BR37" s="277" t="s">
        <v>119</v>
      </c>
      <c r="BS37" s="277" t="s">
        <v>119</v>
      </c>
      <c r="BT37" s="277" t="s">
        <v>119</v>
      </c>
      <c r="BU37" s="277" t="s">
        <v>119</v>
      </c>
      <c r="BV37" s="277" t="s">
        <v>119</v>
      </c>
      <c r="BW37" s="277" t="s">
        <v>119</v>
      </c>
      <c r="BX37" s="277" t="s">
        <v>119</v>
      </c>
      <c r="BY37" s="277" t="s">
        <v>119</v>
      </c>
      <c r="BZ37" s="277" t="s">
        <v>119</v>
      </c>
      <c r="CA37" s="277" t="s">
        <v>119</v>
      </c>
      <c r="CB37" s="277" t="s">
        <v>119</v>
      </c>
      <c r="CC37" s="277" t="s">
        <v>119</v>
      </c>
      <c r="CD37" s="277" t="s">
        <v>119</v>
      </c>
      <c r="CE37" s="277" t="s">
        <v>119</v>
      </c>
      <c r="CF37" s="277" t="s">
        <v>119</v>
      </c>
      <c r="CG37" s="277" t="s">
        <v>119</v>
      </c>
      <c r="CH37" s="277" t="s">
        <v>119</v>
      </c>
      <c r="CI37" s="277" t="s">
        <v>119</v>
      </c>
      <c r="CJ37" s="277" t="s">
        <v>119</v>
      </c>
      <c r="CK37" s="277" t="s">
        <v>119</v>
      </c>
      <c r="CL37" s="277" t="s">
        <v>119</v>
      </c>
      <c r="CM37" s="277" t="s">
        <v>119</v>
      </c>
      <c r="CN37" s="277" t="s">
        <v>119</v>
      </c>
      <c r="CO37" s="277" t="s">
        <v>119</v>
      </c>
      <c r="CP37" s="277" t="s">
        <v>119</v>
      </c>
      <c r="CQ37" s="277" t="s">
        <v>119</v>
      </c>
      <c r="CR37" s="277" t="s">
        <v>119</v>
      </c>
      <c r="CS37" s="277" t="s">
        <v>119</v>
      </c>
      <c r="CT37" s="277" t="s">
        <v>119</v>
      </c>
      <c r="CU37" s="277" t="s">
        <v>119</v>
      </c>
      <c r="CV37" s="277" t="s">
        <v>119</v>
      </c>
      <c r="CW37" s="277" t="s">
        <v>119</v>
      </c>
      <c r="CX37" s="277" t="s">
        <v>119</v>
      </c>
      <c r="CY37" s="277" t="s">
        <v>119</v>
      </c>
      <c r="CZ37" s="277" t="s">
        <v>119</v>
      </c>
    </row>
    <row r="38" spans="1:104" x14ac:dyDescent="0.2">
      <c r="A38" s="44" t="s">
        <v>377</v>
      </c>
      <c r="B38" s="55" t="s">
        <v>360</v>
      </c>
      <c r="C38" s="46" t="s">
        <v>361</v>
      </c>
      <c r="D38" s="46" t="s">
        <v>11</v>
      </c>
      <c r="E38" s="202" t="s">
        <v>362</v>
      </c>
      <c r="F38" s="203" t="s">
        <v>362</v>
      </c>
      <c r="G38" s="203" t="s">
        <v>362</v>
      </c>
      <c r="H38" s="203" t="s">
        <v>362</v>
      </c>
      <c r="I38" s="203" t="s">
        <v>362</v>
      </c>
      <c r="J38" s="203" t="s">
        <v>362</v>
      </c>
      <c r="K38" s="203" t="s">
        <v>362</v>
      </c>
      <c r="L38" s="203" t="s">
        <v>362</v>
      </c>
      <c r="M38" s="203" t="s">
        <v>362</v>
      </c>
      <c r="N38" s="203" t="s">
        <v>362</v>
      </c>
      <c r="O38" s="203" t="s">
        <v>362</v>
      </c>
      <c r="P38" s="203" t="s">
        <v>362</v>
      </c>
      <c r="Q38" s="203" t="s">
        <v>362</v>
      </c>
      <c r="R38" s="203" t="s">
        <v>362</v>
      </c>
      <c r="S38" s="203" t="s">
        <v>362</v>
      </c>
      <c r="T38" s="203" t="s">
        <v>362</v>
      </c>
      <c r="U38" s="203" t="s">
        <v>362</v>
      </c>
      <c r="V38" s="203" t="s">
        <v>362</v>
      </c>
      <c r="W38" s="203" t="s">
        <v>362</v>
      </c>
      <c r="X38" s="203" t="s">
        <v>362</v>
      </c>
      <c r="Y38" s="203" t="s">
        <v>362</v>
      </c>
      <c r="Z38" s="203" t="s">
        <v>362</v>
      </c>
      <c r="AA38" s="203" t="s">
        <v>362</v>
      </c>
      <c r="AB38" s="203" t="s">
        <v>362</v>
      </c>
      <c r="AC38" s="203" t="s">
        <v>362</v>
      </c>
      <c r="AD38" s="203" t="s">
        <v>362</v>
      </c>
      <c r="AE38" s="203" t="s">
        <v>362</v>
      </c>
      <c r="AF38" s="203" t="s">
        <v>362</v>
      </c>
      <c r="AG38" s="203" t="s">
        <v>362</v>
      </c>
      <c r="AH38" s="203" t="s">
        <v>362</v>
      </c>
      <c r="AI38" s="203" t="s">
        <v>362</v>
      </c>
      <c r="AJ38" s="203" t="s">
        <v>362</v>
      </c>
      <c r="AK38" s="203" t="s">
        <v>362</v>
      </c>
      <c r="AL38" s="203" t="s">
        <v>362</v>
      </c>
      <c r="AM38" s="203" t="s">
        <v>362</v>
      </c>
      <c r="AN38" s="203" t="s">
        <v>362</v>
      </c>
      <c r="AO38" s="203" t="s">
        <v>362</v>
      </c>
      <c r="AP38" s="203" t="s">
        <v>362</v>
      </c>
      <c r="AQ38" s="203" t="s">
        <v>362</v>
      </c>
      <c r="AR38" s="203" t="s">
        <v>362</v>
      </c>
      <c r="AS38" s="203" t="s">
        <v>362</v>
      </c>
      <c r="AT38" s="203" t="s">
        <v>362</v>
      </c>
      <c r="AU38" s="203" t="s">
        <v>362</v>
      </c>
      <c r="AV38" s="203" t="s">
        <v>362</v>
      </c>
      <c r="AW38" s="203" t="s">
        <v>362</v>
      </c>
      <c r="AX38" s="203" t="s">
        <v>362</v>
      </c>
      <c r="AY38" s="203" t="s">
        <v>362</v>
      </c>
      <c r="AZ38" s="203" t="s">
        <v>362</v>
      </c>
      <c r="BA38" s="203" t="s">
        <v>362</v>
      </c>
      <c r="BB38" s="203" t="s">
        <v>362</v>
      </c>
      <c r="BC38" s="203" t="s">
        <v>362</v>
      </c>
      <c r="BD38" s="203" t="s">
        <v>362</v>
      </c>
      <c r="BE38" s="203" t="s">
        <v>362</v>
      </c>
      <c r="BF38" s="203" t="s">
        <v>362</v>
      </c>
      <c r="BG38" s="203" t="s">
        <v>362</v>
      </c>
      <c r="BH38" s="203" t="s">
        <v>362</v>
      </c>
      <c r="BI38" s="203" t="s">
        <v>362</v>
      </c>
      <c r="BJ38" s="203" t="s">
        <v>362</v>
      </c>
      <c r="BK38" s="203" t="s">
        <v>362</v>
      </c>
      <c r="BL38" s="203" t="s">
        <v>362</v>
      </c>
      <c r="BM38" s="203" t="s">
        <v>362</v>
      </c>
      <c r="BN38" s="203" t="s">
        <v>362</v>
      </c>
      <c r="BO38" s="203" t="s">
        <v>362</v>
      </c>
      <c r="BP38" s="203" t="s">
        <v>362</v>
      </c>
      <c r="BQ38" s="203" t="s">
        <v>362</v>
      </c>
      <c r="BR38" s="203" t="s">
        <v>362</v>
      </c>
      <c r="BS38" s="203" t="s">
        <v>362</v>
      </c>
      <c r="BT38" s="203" t="s">
        <v>362</v>
      </c>
      <c r="BU38" s="203" t="s">
        <v>362</v>
      </c>
      <c r="BV38" s="203" t="s">
        <v>362</v>
      </c>
      <c r="BW38" s="203" t="s">
        <v>362</v>
      </c>
      <c r="BX38" s="203" t="s">
        <v>362</v>
      </c>
      <c r="BY38" s="203" t="s">
        <v>362</v>
      </c>
      <c r="BZ38" s="203" t="s">
        <v>362</v>
      </c>
      <c r="CA38" s="203" t="s">
        <v>362</v>
      </c>
      <c r="CB38" s="203" t="s">
        <v>362</v>
      </c>
      <c r="CC38" s="203" t="s">
        <v>362</v>
      </c>
      <c r="CD38" s="203" t="s">
        <v>362</v>
      </c>
      <c r="CE38" s="203" t="s">
        <v>362</v>
      </c>
      <c r="CF38" s="203" t="s">
        <v>362</v>
      </c>
      <c r="CG38" s="203" t="s">
        <v>362</v>
      </c>
      <c r="CH38" s="203" t="s">
        <v>362</v>
      </c>
      <c r="CI38" s="203" t="s">
        <v>362</v>
      </c>
      <c r="CJ38" s="203" t="s">
        <v>362</v>
      </c>
      <c r="CK38" s="203" t="s">
        <v>362</v>
      </c>
      <c r="CL38" s="203" t="s">
        <v>362</v>
      </c>
      <c r="CM38" s="203" t="s">
        <v>362</v>
      </c>
      <c r="CN38" s="203" t="s">
        <v>362</v>
      </c>
      <c r="CO38" s="203" t="s">
        <v>362</v>
      </c>
      <c r="CP38" s="203" t="s">
        <v>362</v>
      </c>
      <c r="CQ38" s="203" t="s">
        <v>362</v>
      </c>
      <c r="CR38" s="203" t="s">
        <v>362</v>
      </c>
      <c r="CS38" s="203" t="s">
        <v>362</v>
      </c>
      <c r="CT38" s="203" t="s">
        <v>362</v>
      </c>
      <c r="CU38" s="203" t="s">
        <v>362</v>
      </c>
      <c r="CV38" s="203" t="s">
        <v>362</v>
      </c>
      <c r="CW38" s="203" t="s">
        <v>362</v>
      </c>
      <c r="CX38" s="203" t="s">
        <v>362</v>
      </c>
      <c r="CY38" s="203" t="s">
        <v>362</v>
      </c>
      <c r="CZ38" s="203" t="s">
        <v>362</v>
      </c>
    </row>
    <row r="39" spans="1:104" x14ac:dyDescent="0.2">
      <c r="A39" s="44" t="s">
        <v>378</v>
      </c>
      <c r="B39" s="55" t="s">
        <v>364</v>
      </c>
      <c r="C39" s="46" t="s">
        <v>361</v>
      </c>
      <c r="D39" s="46" t="s">
        <v>11</v>
      </c>
      <c r="E39" s="202" t="s">
        <v>362</v>
      </c>
      <c r="F39" s="203" t="s">
        <v>362</v>
      </c>
      <c r="G39" s="203" t="s">
        <v>362</v>
      </c>
      <c r="H39" s="203" t="s">
        <v>362</v>
      </c>
      <c r="I39" s="203" t="s">
        <v>362</v>
      </c>
      <c r="J39" s="203" t="s">
        <v>362</v>
      </c>
      <c r="K39" s="203" t="s">
        <v>362</v>
      </c>
      <c r="L39" s="203" t="s">
        <v>362</v>
      </c>
      <c r="M39" s="203" t="s">
        <v>362</v>
      </c>
      <c r="N39" s="203" t="s">
        <v>362</v>
      </c>
      <c r="O39" s="203" t="s">
        <v>362</v>
      </c>
      <c r="P39" s="203" t="s">
        <v>362</v>
      </c>
      <c r="Q39" s="203" t="s">
        <v>362</v>
      </c>
      <c r="R39" s="203" t="s">
        <v>362</v>
      </c>
      <c r="S39" s="203" t="s">
        <v>362</v>
      </c>
      <c r="T39" s="203" t="s">
        <v>362</v>
      </c>
      <c r="U39" s="203" t="s">
        <v>362</v>
      </c>
      <c r="V39" s="203" t="s">
        <v>362</v>
      </c>
      <c r="W39" s="203" t="s">
        <v>362</v>
      </c>
      <c r="X39" s="203" t="s">
        <v>362</v>
      </c>
      <c r="Y39" s="203" t="s">
        <v>362</v>
      </c>
      <c r="Z39" s="203" t="s">
        <v>362</v>
      </c>
      <c r="AA39" s="203" t="s">
        <v>362</v>
      </c>
      <c r="AB39" s="203" t="s">
        <v>362</v>
      </c>
      <c r="AC39" s="203" t="s">
        <v>362</v>
      </c>
      <c r="AD39" s="203" t="s">
        <v>362</v>
      </c>
      <c r="AE39" s="203" t="s">
        <v>362</v>
      </c>
      <c r="AF39" s="203" t="s">
        <v>362</v>
      </c>
      <c r="AG39" s="203" t="s">
        <v>362</v>
      </c>
      <c r="AH39" s="203" t="s">
        <v>362</v>
      </c>
      <c r="AI39" s="203" t="s">
        <v>362</v>
      </c>
      <c r="AJ39" s="203" t="s">
        <v>362</v>
      </c>
      <c r="AK39" s="203" t="s">
        <v>362</v>
      </c>
      <c r="AL39" s="203" t="s">
        <v>362</v>
      </c>
      <c r="AM39" s="203" t="s">
        <v>362</v>
      </c>
      <c r="AN39" s="203" t="s">
        <v>362</v>
      </c>
      <c r="AO39" s="203" t="s">
        <v>362</v>
      </c>
      <c r="AP39" s="203" t="s">
        <v>362</v>
      </c>
      <c r="AQ39" s="203" t="s">
        <v>362</v>
      </c>
      <c r="AR39" s="203" t="s">
        <v>362</v>
      </c>
      <c r="AS39" s="203" t="s">
        <v>362</v>
      </c>
      <c r="AT39" s="203" t="s">
        <v>362</v>
      </c>
      <c r="AU39" s="203" t="s">
        <v>362</v>
      </c>
      <c r="AV39" s="203" t="s">
        <v>362</v>
      </c>
      <c r="AW39" s="203" t="s">
        <v>362</v>
      </c>
      <c r="AX39" s="203" t="s">
        <v>362</v>
      </c>
      <c r="AY39" s="203" t="s">
        <v>362</v>
      </c>
      <c r="AZ39" s="203" t="s">
        <v>362</v>
      </c>
      <c r="BA39" s="203" t="s">
        <v>362</v>
      </c>
      <c r="BB39" s="203" t="s">
        <v>362</v>
      </c>
      <c r="BC39" s="203" t="s">
        <v>362</v>
      </c>
      <c r="BD39" s="203" t="s">
        <v>362</v>
      </c>
      <c r="BE39" s="203" t="s">
        <v>362</v>
      </c>
      <c r="BF39" s="203" t="s">
        <v>362</v>
      </c>
      <c r="BG39" s="203" t="s">
        <v>362</v>
      </c>
      <c r="BH39" s="203" t="s">
        <v>362</v>
      </c>
      <c r="BI39" s="203" t="s">
        <v>362</v>
      </c>
      <c r="BJ39" s="203" t="s">
        <v>362</v>
      </c>
      <c r="BK39" s="203" t="s">
        <v>362</v>
      </c>
      <c r="BL39" s="203" t="s">
        <v>362</v>
      </c>
      <c r="BM39" s="203" t="s">
        <v>362</v>
      </c>
      <c r="BN39" s="203" t="s">
        <v>362</v>
      </c>
      <c r="BO39" s="203" t="s">
        <v>362</v>
      </c>
      <c r="BP39" s="203" t="s">
        <v>362</v>
      </c>
      <c r="BQ39" s="203" t="s">
        <v>362</v>
      </c>
      <c r="BR39" s="203" t="s">
        <v>362</v>
      </c>
      <c r="BS39" s="203" t="s">
        <v>362</v>
      </c>
      <c r="BT39" s="203" t="s">
        <v>362</v>
      </c>
      <c r="BU39" s="203" t="s">
        <v>362</v>
      </c>
      <c r="BV39" s="203" t="s">
        <v>362</v>
      </c>
      <c r="BW39" s="203" t="s">
        <v>362</v>
      </c>
      <c r="BX39" s="203" t="s">
        <v>362</v>
      </c>
      <c r="BY39" s="203" t="s">
        <v>362</v>
      </c>
      <c r="BZ39" s="203" t="s">
        <v>362</v>
      </c>
      <c r="CA39" s="203" t="s">
        <v>362</v>
      </c>
      <c r="CB39" s="203" t="s">
        <v>362</v>
      </c>
      <c r="CC39" s="203" t="s">
        <v>362</v>
      </c>
      <c r="CD39" s="203" t="s">
        <v>362</v>
      </c>
      <c r="CE39" s="203" t="s">
        <v>362</v>
      </c>
      <c r="CF39" s="203" t="s">
        <v>362</v>
      </c>
      <c r="CG39" s="203" t="s">
        <v>362</v>
      </c>
      <c r="CH39" s="203" t="s">
        <v>362</v>
      </c>
      <c r="CI39" s="203" t="s">
        <v>362</v>
      </c>
      <c r="CJ39" s="203" t="s">
        <v>362</v>
      </c>
      <c r="CK39" s="203" t="s">
        <v>362</v>
      </c>
      <c r="CL39" s="203" t="s">
        <v>362</v>
      </c>
      <c r="CM39" s="203" t="s">
        <v>362</v>
      </c>
      <c r="CN39" s="203" t="s">
        <v>362</v>
      </c>
      <c r="CO39" s="203" t="s">
        <v>362</v>
      </c>
      <c r="CP39" s="203" t="s">
        <v>362</v>
      </c>
      <c r="CQ39" s="203" t="s">
        <v>362</v>
      </c>
      <c r="CR39" s="203" t="s">
        <v>362</v>
      </c>
      <c r="CS39" s="203" t="s">
        <v>362</v>
      </c>
      <c r="CT39" s="203" t="s">
        <v>362</v>
      </c>
      <c r="CU39" s="203" t="s">
        <v>362</v>
      </c>
      <c r="CV39" s="203" t="s">
        <v>362</v>
      </c>
      <c r="CW39" s="203" t="s">
        <v>362</v>
      </c>
      <c r="CX39" s="203" t="s">
        <v>362</v>
      </c>
      <c r="CY39" s="203" t="s">
        <v>362</v>
      </c>
      <c r="CZ39" s="203" t="s">
        <v>362</v>
      </c>
    </row>
    <row r="40" spans="1:104" x14ac:dyDescent="0.2">
      <c r="A40" s="44" t="s">
        <v>379</v>
      </c>
      <c r="B40" s="55" t="s">
        <v>366</v>
      </c>
      <c r="C40" s="46" t="s">
        <v>361</v>
      </c>
      <c r="D40" s="46" t="s">
        <v>11</v>
      </c>
      <c r="E40" s="202" t="s">
        <v>362</v>
      </c>
      <c r="F40" s="203" t="s">
        <v>362</v>
      </c>
      <c r="G40" s="203" t="s">
        <v>362</v>
      </c>
      <c r="H40" s="203" t="s">
        <v>362</v>
      </c>
      <c r="I40" s="203" t="s">
        <v>362</v>
      </c>
      <c r="J40" s="203" t="s">
        <v>362</v>
      </c>
      <c r="K40" s="203" t="s">
        <v>362</v>
      </c>
      <c r="L40" s="203" t="s">
        <v>362</v>
      </c>
      <c r="M40" s="203" t="s">
        <v>362</v>
      </c>
      <c r="N40" s="203" t="s">
        <v>362</v>
      </c>
      <c r="O40" s="203" t="s">
        <v>362</v>
      </c>
      <c r="P40" s="203" t="s">
        <v>362</v>
      </c>
      <c r="Q40" s="203" t="s">
        <v>362</v>
      </c>
      <c r="R40" s="203" t="s">
        <v>362</v>
      </c>
      <c r="S40" s="203" t="s">
        <v>362</v>
      </c>
      <c r="T40" s="203" t="s">
        <v>362</v>
      </c>
      <c r="U40" s="203" t="s">
        <v>362</v>
      </c>
      <c r="V40" s="203" t="s">
        <v>362</v>
      </c>
      <c r="W40" s="203" t="s">
        <v>362</v>
      </c>
      <c r="X40" s="203" t="s">
        <v>362</v>
      </c>
      <c r="Y40" s="203" t="s">
        <v>362</v>
      </c>
      <c r="Z40" s="203" t="s">
        <v>362</v>
      </c>
      <c r="AA40" s="203" t="s">
        <v>362</v>
      </c>
      <c r="AB40" s="203" t="s">
        <v>362</v>
      </c>
      <c r="AC40" s="203" t="s">
        <v>362</v>
      </c>
      <c r="AD40" s="203" t="s">
        <v>362</v>
      </c>
      <c r="AE40" s="203" t="s">
        <v>362</v>
      </c>
      <c r="AF40" s="203" t="s">
        <v>362</v>
      </c>
      <c r="AG40" s="203" t="s">
        <v>362</v>
      </c>
      <c r="AH40" s="203" t="s">
        <v>362</v>
      </c>
      <c r="AI40" s="203" t="s">
        <v>362</v>
      </c>
      <c r="AJ40" s="203" t="s">
        <v>362</v>
      </c>
      <c r="AK40" s="203" t="s">
        <v>362</v>
      </c>
      <c r="AL40" s="203" t="s">
        <v>362</v>
      </c>
      <c r="AM40" s="203" t="s">
        <v>362</v>
      </c>
      <c r="AN40" s="203" t="s">
        <v>362</v>
      </c>
      <c r="AO40" s="203" t="s">
        <v>362</v>
      </c>
      <c r="AP40" s="203" t="s">
        <v>362</v>
      </c>
      <c r="AQ40" s="203" t="s">
        <v>362</v>
      </c>
      <c r="AR40" s="203" t="s">
        <v>362</v>
      </c>
      <c r="AS40" s="203" t="s">
        <v>362</v>
      </c>
      <c r="AT40" s="203" t="s">
        <v>362</v>
      </c>
      <c r="AU40" s="203" t="s">
        <v>362</v>
      </c>
      <c r="AV40" s="203" t="s">
        <v>362</v>
      </c>
      <c r="AW40" s="203" t="s">
        <v>362</v>
      </c>
      <c r="AX40" s="203" t="s">
        <v>362</v>
      </c>
      <c r="AY40" s="203" t="s">
        <v>362</v>
      </c>
      <c r="AZ40" s="203" t="s">
        <v>362</v>
      </c>
      <c r="BA40" s="203" t="s">
        <v>362</v>
      </c>
      <c r="BB40" s="203" t="s">
        <v>362</v>
      </c>
      <c r="BC40" s="203" t="s">
        <v>362</v>
      </c>
      <c r="BD40" s="203" t="s">
        <v>362</v>
      </c>
      <c r="BE40" s="203" t="s">
        <v>362</v>
      </c>
      <c r="BF40" s="203" t="s">
        <v>362</v>
      </c>
      <c r="BG40" s="203" t="s">
        <v>362</v>
      </c>
      <c r="BH40" s="203" t="s">
        <v>362</v>
      </c>
      <c r="BI40" s="203" t="s">
        <v>362</v>
      </c>
      <c r="BJ40" s="203" t="s">
        <v>362</v>
      </c>
      <c r="BK40" s="203" t="s">
        <v>362</v>
      </c>
      <c r="BL40" s="203" t="s">
        <v>362</v>
      </c>
      <c r="BM40" s="203" t="s">
        <v>362</v>
      </c>
      <c r="BN40" s="203" t="s">
        <v>362</v>
      </c>
      <c r="BO40" s="203" t="s">
        <v>362</v>
      </c>
      <c r="BP40" s="203" t="s">
        <v>362</v>
      </c>
      <c r="BQ40" s="203" t="s">
        <v>362</v>
      </c>
      <c r="BR40" s="203" t="s">
        <v>362</v>
      </c>
      <c r="BS40" s="203" t="s">
        <v>362</v>
      </c>
      <c r="BT40" s="203" t="s">
        <v>362</v>
      </c>
      <c r="BU40" s="203" t="s">
        <v>362</v>
      </c>
      <c r="BV40" s="203" t="s">
        <v>362</v>
      </c>
      <c r="BW40" s="203" t="s">
        <v>362</v>
      </c>
      <c r="BX40" s="203" t="s">
        <v>362</v>
      </c>
      <c r="BY40" s="203" t="s">
        <v>362</v>
      </c>
      <c r="BZ40" s="203" t="s">
        <v>362</v>
      </c>
      <c r="CA40" s="203" t="s">
        <v>362</v>
      </c>
      <c r="CB40" s="203" t="s">
        <v>362</v>
      </c>
      <c r="CC40" s="203" t="s">
        <v>362</v>
      </c>
      <c r="CD40" s="203" t="s">
        <v>362</v>
      </c>
      <c r="CE40" s="203" t="s">
        <v>362</v>
      </c>
      <c r="CF40" s="203" t="s">
        <v>362</v>
      </c>
      <c r="CG40" s="203" t="s">
        <v>362</v>
      </c>
      <c r="CH40" s="203" t="s">
        <v>362</v>
      </c>
      <c r="CI40" s="203" t="s">
        <v>362</v>
      </c>
      <c r="CJ40" s="203" t="s">
        <v>362</v>
      </c>
      <c r="CK40" s="203" t="s">
        <v>362</v>
      </c>
      <c r="CL40" s="203" t="s">
        <v>362</v>
      </c>
      <c r="CM40" s="203" t="s">
        <v>362</v>
      </c>
      <c r="CN40" s="203" t="s">
        <v>362</v>
      </c>
      <c r="CO40" s="203" t="s">
        <v>362</v>
      </c>
      <c r="CP40" s="203" t="s">
        <v>362</v>
      </c>
      <c r="CQ40" s="203" t="s">
        <v>362</v>
      </c>
      <c r="CR40" s="203" t="s">
        <v>362</v>
      </c>
      <c r="CS40" s="203" t="s">
        <v>362</v>
      </c>
      <c r="CT40" s="203" t="s">
        <v>362</v>
      </c>
      <c r="CU40" s="203" t="s">
        <v>362</v>
      </c>
      <c r="CV40" s="203" t="s">
        <v>362</v>
      </c>
      <c r="CW40" s="203" t="s">
        <v>362</v>
      </c>
      <c r="CX40" s="203" t="s">
        <v>362</v>
      </c>
      <c r="CY40" s="203" t="s">
        <v>362</v>
      </c>
      <c r="CZ40" s="203" t="s">
        <v>362</v>
      </c>
    </row>
    <row r="41" spans="1:104" x14ac:dyDescent="0.2">
      <c r="A41" s="44" t="s">
        <v>380</v>
      </c>
      <c r="B41" s="55" t="s">
        <v>368</v>
      </c>
      <c r="C41" s="46" t="s">
        <v>361</v>
      </c>
      <c r="D41" s="46" t="s">
        <v>11</v>
      </c>
      <c r="E41" s="202" t="s">
        <v>362</v>
      </c>
      <c r="F41" s="203" t="s">
        <v>362</v>
      </c>
      <c r="G41" s="203" t="s">
        <v>362</v>
      </c>
      <c r="H41" s="203" t="s">
        <v>362</v>
      </c>
      <c r="I41" s="203" t="s">
        <v>362</v>
      </c>
      <c r="J41" s="203" t="s">
        <v>362</v>
      </c>
      <c r="K41" s="203" t="s">
        <v>362</v>
      </c>
      <c r="L41" s="203" t="s">
        <v>362</v>
      </c>
      <c r="M41" s="203" t="s">
        <v>362</v>
      </c>
      <c r="N41" s="203" t="s">
        <v>362</v>
      </c>
      <c r="O41" s="203" t="s">
        <v>362</v>
      </c>
      <c r="P41" s="203" t="s">
        <v>362</v>
      </c>
      <c r="Q41" s="203" t="s">
        <v>362</v>
      </c>
      <c r="R41" s="203" t="s">
        <v>362</v>
      </c>
      <c r="S41" s="203" t="s">
        <v>362</v>
      </c>
      <c r="T41" s="203" t="s">
        <v>362</v>
      </c>
      <c r="U41" s="203" t="s">
        <v>362</v>
      </c>
      <c r="V41" s="203" t="s">
        <v>362</v>
      </c>
      <c r="W41" s="203" t="s">
        <v>362</v>
      </c>
      <c r="X41" s="203" t="s">
        <v>362</v>
      </c>
      <c r="Y41" s="203" t="s">
        <v>362</v>
      </c>
      <c r="Z41" s="203" t="s">
        <v>362</v>
      </c>
      <c r="AA41" s="203" t="s">
        <v>362</v>
      </c>
      <c r="AB41" s="203" t="s">
        <v>362</v>
      </c>
      <c r="AC41" s="203" t="s">
        <v>362</v>
      </c>
      <c r="AD41" s="203" t="s">
        <v>362</v>
      </c>
      <c r="AE41" s="203" t="s">
        <v>362</v>
      </c>
      <c r="AF41" s="203" t="s">
        <v>362</v>
      </c>
      <c r="AG41" s="203" t="s">
        <v>362</v>
      </c>
      <c r="AH41" s="203" t="s">
        <v>362</v>
      </c>
      <c r="AI41" s="203" t="s">
        <v>362</v>
      </c>
      <c r="AJ41" s="203" t="s">
        <v>362</v>
      </c>
      <c r="AK41" s="203" t="s">
        <v>362</v>
      </c>
      <c r="AL41" s="203" t="s">
        <v>362</v>
      </c>
      <c r="AM41" s="203" t="s">
        <v>362</v>
      </c>
      <c r="AN41" s="203" t="s">
        <v>362</v>
      </c>
      <c r="AO41" s="203" t="s">
        <v>362</v>
      </c>
      <c r="AP41" s="203" t="s">
        <v>362</v>
      </c>
      <c r="AQ41" s="203" t="s">
        <v>362</v>
      </c>
      <c r="AR41" s="203" t="s">
        <v>362</v>
      </c>
      <c r="AS41" s="203" t="s">
        <v>362</v>
      </c>
      <c r="AT41" s="203" t="s">
        <v>362</v>
      </c>
      <c r="AU41" s="203" t="s">
        <v>362</v>
      </c>
      <c r="AV41" s="203" t="s">
        <v>362</v>
      </c>
      <c r="AW41" s="203" t="s">
        <v>362</v>
      </c>
      <c r="AX41" s="203" t="s">
        <v>362</v>
      </c>
      <c r="AY41" s="203" t="s">
        <v>362</v>
      </c>
      <c r="AZ41" s="203" t="s">
        <v>362</v>
      </c>
      <c r="BA41" s="203" t="s">
        <v>362</v>
      </c>
      <c r="BB41" s="203" t="s">
        <v>362</v>
      </c>
      <c r="BC41" s="203" t="s">
        <v>362</v>
      </c>
      <c r="BD41" s="203" t="s">
        <v>362</v>
      </c>
      <c r="BE41" s="203" t="s">
        <v>362</v>
      </c>
      <c r="BF41" s="203" t="s">
        <v>362</v>
      </c>
      <c r="BG41" s="203" t="s">
        <v>362</v>
      </c>
      <c r="BH41" s="203" t="s">
        <v>362</v>
      </c>
      <c r="BI41" s="203" t="s">
        <v>362</v>
      </c>
      <c r="BJ41" s="203" t="s">
        <v>362</v>
      </c>
      <c r="BK41" s="203" t="s">
        <v>362</v>
      </c>
      <c r="BL41" s="203" t="s">
        <v>362</v>
      </c>
      <c r="BM41" s="203" t="s">
        <v>362</v>
      </c>
      <c r="BN41" s="203" t="s">
        <v>362</v>
      </c>
      <c r="BO41" s="203" t="s">
        <v>362</v>
      </c>
      <c r="BP41" s="203" t="s">
        <v>362</v>
      </c>
      <c r="BQ41" s="203" t="s">
        <v>362</v>
      </c>
      <c r="BR41" s="203" t="s">
        <v>362</v>
      </c>
      <c r="BS41" s="203" t="s">
        <v>362</v>
      </c>
      <c r="BT41" s="203" t="s">
        <v>362</v>
      </c>
      <c r="BU41" s="203" t="s">
        <v>362</v>
      </c>
      <c r="BV41" s="203" t="s">
        <v>362</v>
      </c>
      <c r="BW41" s="203" t="s">
        <v>362</v>
      </c>
      <c r="BX41" s="203" t="s">
        <v>362</v>
      </c>
      <c r="BY41" s="203" t="s">
        <v>362</v>
      </c>
      <c r="BZ41" s="203" t="s">
        <v>362</v>
      </c>
      <c r="CA41" s="203" t="s">
        <v>362</v>
      </c>
      <c r="CB41" s="203" t="s">
        <v>362</v>
      </c>
      <c r="CC41" s="203" t="s">
        <v>362</v>
      </c>
      <c r="CD41" s="203" t="s">
        <v>362</v>
      </c>
      <c r="CE41" s="203" t="s">
        <v>362</v>
      </c>
      <c r="CF41" s="203" t="s">
        <v>362</v>
      </c>
      <c r="CG41" s="203" t="s">
        <v>362</v>
      </c>
      <c r="CH41" s="203" t="s">
        <v>362</v>
      </c>
      <c r="CI41" s="203" t="s">
        <v>362</v>
      </c>
      <c r="CJ41" s="203" t="s">
        <v>362</v>
      </c>
      <c r="CK41" s="203" t="s">
        <v>362</v>
      </c>
      <c r="CL41" s="203" t="s">
        <v>362</v>
      </c>
      <c r="CM41" s="203" t="s">
        <v>362</v>
      </c>
      <c r="CN41" s="203" t="s">
        <v>362</v>
      </c>
      <c r="CO41" s="203" t="s">
        <v>362</v>
      </c>
      <c r="CP41" s="203" t="s">
        <v>362</v>
      </c>
      <c r="CQ41" s="203" t="s">
        <v>362</v>
      </c>
      <c r="CR41" s="203" t="s">
        <v>362</v>
      </c>
      <c r="CS41" s="203" t="s">
        <v>362</v>
      </c>
      <c r="CT41" s="203" t="s">
        <v>362</v>
      </c>
      <c r="CU41" s="203" t="s">
        <v>362</v>
      </c>
      <c r="CV41" s="203" t="s">
        <v>362</v>
      </c>
      <c r="CW41" s="203" t="s">
        <v>362</v>
      </c>
      <c r="CX41" s="203" t="s">
        <v>362</v>
      </c>
      <c r="CY41" s="203" t="s">
        <v>362</v>
      </c>
      <c r="CZ41" s="203" t="s">
        <v>362</v>
      </c>
    </row>
    <row r="42" spans="1:104" ht="28.5" x14ac:dyDescent="0.2">
      <c r="A42" s="44" t="s">
        <v>381</v>
      </c>
      <c r="B42" s="55" t="s">
        <v>370</v>
      </c>
      <c r="C42" s="46" t="s">
        <v>371</v>
      </c>
      <c r="D42" s="46" t="s">
        <v>11</v>
      </c>
      <c r="E42" s="202"/>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row>
    <row r="43" spans="1:104" ht="28.5" x14ac:dyDescent="0.2">
      <c r="A43" s="44" t="s">
        <v>382</v>
      </c>
      <c r="B43" s="55" t="s">
        <v>373</v>
      </c>
      <c r="C43" s="46" t="s">
        <v>374</v>
      </c>
      <c r="D43" s="46" t="s">
        <v>17</v>
      </c>
      <c r="E43" s="204"/>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row>
    <row r="44" spans="1:104" ht="40.15" customHeight="1" x14ac:dyDescent="0.2">
      <c r="A44" s="157"/>
      <c r="B44" s="275" t="s">
        <v>383</v>
      </c>
      <c r="C44" s="46" t="s">
        <v>384</v>
      </c>
      <c r="D44" s="46" t="s">
        <v>118</v>
      </c>
      <c r="E44" s="276" t="s">
        <v>119</v>
      </c>
      <c r="F44" s="277" t="s">
        <v>119</v>
      </c>
      <c r="G44" s="277" t="s">
        <v>119</v>
      </c>
      <c r="H44" s="277" t="s">
        <v>119</v>
      </c>
      <c r="I44" s="277" t="s">
        <v>119</v>
      </c>
      <c r="J44" s="277" t="s">
        <v>119</v>
      </c>
      <c r="K44" s="277" t="s">
        <v>119</v>
      </c>
      <c r="L44" s="277" t="s">
        <v>119</v>
      </c>
      <c r="M44" s="277" t="s">
        <v>119</v>
      </c>
      <c r="N44" s="277" t="s">
        <v>119</v>
      </c>
      <c r="O44" s="277" t="s">
        <v>119</v>
      </c>
      <c r="P44" s="277" t="s">
        <v>119</v>
      </c>
      <c r="Q44" s="277" t="s">
        <v>119</v>
      </c>
      <c r="R44" s="277" t="s">
        <v>119</v>
      </c>
      <c r="S44" s="277" t="s">
        <v>119</v>
      </c>
      <c r="T44" s="277" t="s">
        <v>119</v>
      </c>
      <c r="U44" s="277" t="s">
        <v>119</v>
      </c>
      <c r="V44" s="277" t="s">
        <v>119</v>
      </c>
      <c r="W44" s="277" t="s">
        <v>119</v>
      </c>
      <c r="X44" s="277" t="s">
        <v>119</v>
      </c>
      <c r="Y44" s="277" t="s">
        <v>119</v>
      </c>
      <c r="Z44" s="277" t="s">
        <v>119</v>
      </c>
      <c r="AA44" s="277" t="s">
        <v>119</v>
      </c>
      <c r="AB44" s="277" t="s">
        <v>119</v>
      </c>
      <c r="AC44" s="277" t="s">
        <v>119</v>
      </c>
      <c r="AD44" s="277" t="s">
        <v>119</v>
      </c>
      <c r="AE44" s="277" t="s">
        <v>119</v>
      </c>
      <c r="AF44" s="277" t="s">
        <v>119</v>
      </c>
      <c r="AG44" s="277" t="s">
        <v>119</v>
      </c>
      <c r="AH44" s="277" t="s">
        <v>119</v>
      </c>
      <c r="AI44" s="277" t="s">
        <v>119</v>
      </c>
      <c r="AJ44" s="277" t="s">
        <v>119</v>
      </c>
      <c r="AK44" s="277" t="s">
        <v>119</v>
      </c>
      <c r="AL44" s="277" t="s">
        <v>119</v>
      </c>
      <c r="AM44" s="277" t="s">
        <v>119</v>
      </c>
      <c r="AN44" s="277" t="s">
        <v>119</v>
      </c>
      <c r="AO44" s="277" t="s">
        <v>119</v>
      </c>
      <c r="AP44" s="277" t="s">
        <v>119</v>
      </c>
      <c r="AQ44" s="277" t="s">
        <v>119</v>
      </c>
      <c r="AR44" s="277" t="s">
        <v>119</v>
      </c>
      <c r="AS44" s="277" t="s">
        <v>119</v>
      </c>
      <c r="AT44" s="277" t="s">
        <v>119</v>
      </c>
      <c r="AU44" s="277" t="s">
        <v>119</v>
      </c>
      <c r="AV44" s="277" t="s">
        <v>119</v>
      </c>
      <c r="AW44" s="277" t="s">
        <v>119</v>
      </c>
      <c r="AX44" s="277" t="s">
        <v>119</v>
      </c>
      <c r="AY44" s="277" t="s">
        <v>119</v>
      </c>
      <c r="AZ44" s="277" t="s">
        <v>119</v>
      </c>
      <c r="BA44" s="277" t="s">
        <v>119</v>
      </c>
      <c r="BB44" s="277" t="s">
        <v>119</v>
      </c>
      <c r="BC44" s="277" t="s">
        <v>119</v>
      </c>
      <c r="BD44" s="277" t="s">
        <v>119</v>
      </c>
      <c r="BE44" s="277" t="s">
        <v>119</v>
      </c>
      <c r="BF44" s="277" t="s">
        <v>119</v>
      </c>
      <c r="BG44" s="277" t="s">
        <v>119</v>
      </c>
      <c r="BH44" s="277" t="s">
        <v>119</v>
      </c>
      <c r="BI44" s="277" t="s">
        <v>119</v>
      </c>
      <c r="BJ44" s="277" t="s">
        <v>119</v>
      </c>
      <c r="BK44" s="277" t="s">
        <v>119</v>
      </c>
      <c r="BL44" s="277" t="s">
        <v>119</v>
      </c>
      <c r="BM44" s="277" t="s">
        <v>119</v>
      </c>
      <c r="BN44" s="277" t="s">
        <v>119</v>
      </c>
      <c r="BO44" s="277" t="s">
        <v>119</v>
      </c>
      <c r="BP44" s="277" t="s">
        <v>119</v>
      </c>
      <c r="BQ44" s="277" t="s">
        <v>119</v>
      </c>
      <c r="BR44" s="277" t="s">
        <v>119</v>
      </c>
      <c r="BS44" s="277" t="s">
        <v>119</v>
      </c>
      <c r="BT44" s="277" t="s">
        <v>119</v>
      </c>
      <c r="BU44" s="277" t="s">
        <v>119</v>
      </c>
      <c r="BV44" s="277" t="s">
        <v>119</v>
      </c>
      <c r="BW44" s="277" t="s">
        <v>119</v>
      </c>
      <c r="BX44" s="277" t="s">
        <v>119</v>
      </c>
      <c r="BY44" s="277" t="s">
        <v>119</v>
      </c>
      <c r="BZ44" s="277" t="s">
        <v>119</v>
      </c>
      <c r="CA44" s="277" t="s">
        <v>119</v>
      </c>
      <c r="CB44" s="277" t="s">
        <v>119</v>
      </c>
      <c r="CC44" s="277" t="s">
        <v>119</v>
      </c>
      <c r="CD44" s="277" t="s">
        <v>119</v>
      </c>
      <c r="CE44" s="277" t="s">
        <v>119</v>
      </c>
      <c r="CF44" s="277" t="s">
        <v>119</v>
      </c>
      <c r="CG44" s="277" t="s">
        <v>119</v>
      </c>
      <c r="CH44" s="277" t="s">
        <v>119</v>
      </c>
      <c r="CI44" s="277" t="s">
        <v>119</v>
      </c>
      <c r="CJ44" s="277" t="s">
        <v>119</v>
      </c>
      <c r="CK44" s="277" t="s">
        <v>119</v>
      </c>
      <c r="CL44" s="277" t="s">
        <v>119</v>
      </c>
      <c r="CM44" s="277" t="s">
        <v>119</v>
      </c>
      <c r="CN44" s="277" t="s">
        <v>119</v>
      </c>
      <c r="CO44" s="277" t="s">
        <v>119</v>
      </c>
      <c r="CP44" s="277" t="s">
        <v>119</v>
      </c>
      <c r="CQ44" s="277" t="s">
        <v>119</v>
      </c>
      <c r="CR44" s="277" t="s">
        <v>119</v>
      </c>
      <c r="CS44" s="277" t="s">
        <v>119</v>
      </c>
      <c r="CT44" s="277" t="s">
        <v>119</v>
      </c>
      <c r="CU44" s="277" t="s">
        <v>119</v>
      </c>
      <c r="CV44" s="277" t="s">
        <v>119</v>
      </c>
      <c r="CW44" s="277" t="s">
        <v>119</v>
      </c>
      <c r="CX44" s="277" t="s">
        <v>119</v>
      </c>
      <c r="CY44" s="277" t="s">
        <v>119</v>
      </c>
      <c r="CZ44" s="277" t="s">
        <v>119</v>
      </c>
    </row>
    <row r="45" spans="1:104" x14ac:dyDescent="0.2">
      <c r="A45" s="44" t="s">
        <v>385</v>
      </c>
      <c r="B45" s="55" t="s">
        <v>360</v>
      </c>
      <c r="C45" s="46" t="s">
        <v>361</v>
      </c>
      <c r="D45" s="46" t="s">
        <v>11</v>
      </c>
      <c r="E45" s="202" t="s">
        <v>362</v>
      </c>
      <c r="F45" s="203" t="s">
        <v>362</v>
      </c>
      <c r="G45" s="203" t="s">
        <v>362</v>
      </c>
      <c r="H45" s="203" t="s">
        <v>362</v>
      </c>
      <c r="I45" s="203" t="s">
        <v>362</v>
      </c>
      <c r="J45" s="203" t="s">
        <v>362</v>
      </c>
      <c r="K45" s="203" t="s">
        <v>362</v>
      </c>
      <c r="L45" s="203" t="s">
        <v>362</v>
      </c>
      <c r="M45" s="203" t="s">
        <v>362</v>
      </c>
      <c r="N45" s="203" t="s">
        <v>362</v>
      </c>
      <c r="O45" s="203" t="s">
        <v>362</v>
      </c>
      <c r="P45" s="203" t="s">
        <v>362</v>
      </c>
      <c r="Q45" s="203" t="s">
        <v>362</v>
      </c>
      <c r="R45" s="203" t="s">
        <v>362</v>
      </c>
      <c r="S45" s="203" t="s">
        <v>362</v>
      </c>
      <c r="T45" s="203" t="s">
        <v>362</v>
      </c>
      <c r="U45" s="203" t="s">
        <v>362</v>
      </c>
      <c r="V45" s="203" t="s">
        <v>362</v>
      </c>
      <c r="W45" s="203" t="s">
        <v>362</v>
      </c>
      <c r="X45" s="203" t="s">
        <v>362</v>
      </c>
      <c r="Y45" s="203" t="s">
        <v>362</v>
      </c>
      <c r="Z45" s="203" t="s">
        <v>362</v>
      </c>
      <c r="AA45" s="203" t="s">
        <v>362</v>
      </c>
      <c r="AB45" s="203" t="s">
        <v>362</v>
      </c>
      <c r="AC45" s="203" t="s">
        <v>362</v>
      </c>
      <c r="AD45" s="203" t="s">
        <v>362</v>
      </c>
      <c r="AE45" s="203" t="s">
        <v>362</v>
      </c>
      <c r="AF45" s="203" t="s">
        <v>362</v>
      </c>
      <c r="AG45" s="203" t="s">
        <v>362</v>
      </c>
      <c r="AH45" s="203" t="s">
        <v>362</v>
      </c>
      <c r="AI45" s="203" t="s">
        <v>362</v>
      </c>
      <c r="AJ45" s="203" t="s">
        <v>362</v>
      </c>
      <c r="AK45" s="203" t="s">
        <v>362</v>
      </c>
      <c r="AL45" s="203" t="s">
        <v>362</v>
      </c>
      <c r="AM45" s="203" t="s">
        <v>362</v>
      </c>
      <c r="AN45" s="203" t="s">
        <v>362</v>
      </c>
      <c r="AO45" s="203" t="s">
        <v>362</v>
      </c>
      <c r="AP45" s="203" t="s">
        <v>362</v>
      </c>
      <c r="AQ45" s="203" t="s">
        <v>362</v>
      </c>
      <c r="AR45" s="203" t="s">
        <v>362</v>
      </c>
      <c r="AS45" s="203" t="s">
        <v>362</v>
      </c>
      <c r="AT45" s="203" t="s">
        <v>362</v>
      </c>
      <c r="AU45" s="203" t="s">
        <v>362</v>
      </c>
      <c r="AV45" s="203" t="s">
        <v>362</v>
      </c>
      <c r="AW45" s="203" t="s">
        <v>362</v>
      </c>
      <c r="AX45" s="203" t="s">
        <v>362</v>
      </c>
      <c r="AY45" s="203" t="s">
        <v>362</v>
      </c>
      <c r="AZ45" s="203" t="s">
        <v>362</v>
      </c>
      <c r="BA45" s="203" t="s">
        <v>362</v>
      </c>
      <c r="BB45" s="203" t="s">
        <v>362</v>
      </c>
      <c r="BC45" s="203" t="s">
        <v>362</v>
      </c>
      <c r="BD45" s="203" t="s">
        <v>362</v>
      </c>
      <c r="BE45" s="203" t="s">
        <v>362</v>
      </c>
      <c r="BF45" s="203" t="s">
        <v>362</v>
      </c>
      <c r="BG45" s="203" t="s">
        <v>362</v>
      </c>
      <c r="BH45" s="203" t="s">
        <v>362</v>
      </c>
      <c r="BI45" s="203" t="s">
        <v>362</v>
      </c>
      <c r="BJ45" s="203" t="s">
        <v>362</v>
      </c>
      <c r="BK45" s="203" t="s">
        <v>362</v>
      </c>
      <c r="BL45" s="203" t="s">
        <v>362</v>
      </c>
      <c r="BM45" s="203" t="s">
        <v>362</v>
      </c>
      <c r="BN45" s="203" t="s">
        <v>362</v>
      </c>
      <c r="BO45" s="203" t="s">
        <v>362</v>
      </c>
      <c r="BP45" s="203" t="s">
        <v>362</v>
      </c>
      <c r="BQ45" s="203" t="s">
        <v>362</v>
      </c>
      <c r="BR45" s="203" t="s">
        <v>362</v>
      </c>
      <c r="BS45" s="203" t="s">
        <v>362</v>
      </c>
      <c r="BT45" s="203" t="s">
        <v>362</v>
      </c>
      <c r="BU45" s="203" t="s">
        <v>362</v>
      </c>
      <c r="BV45" s="203" t="s">
        <v>362</v>
      </c>
      <c r="BW45" s="203" t="s">
        <v>362</v>
      </c>
      <c r="BX45" s="203" t="s">
        <v>362</v>
      </c>
      <c r="BY45" s="203" t="s">
        <v>362</v>
      </c>
      <c r="BZ45" s="203" t="s">
        <v>362</v>
      </c>
      <c r="CA45" s="203" t="s">
        <v>362</v>
      </c>
      <c r="CB45" s="203" t="s">
        <v>362</v>
      </c>
      <c r="CC45" s="203" t="s">
        <v>362</v>
      </c>
      <c r="CD45" s="203" t="s">
        <v>362</v>
      </c>
      <c r="CE45" s="203" t="s">
        <v>362</v>
      </c>
      <c r="CF45" s="203" t="s">
        <v>362</v>
      </c>
      <c r="CG45" s="203" t="s">
        <v>362</v>
      </c>
      <c r="CH45" s="203" t="s">
        <v>362</v>
      </c>
      <c r="CI45" s="203" t="s">
        <v>362</v>
      </c>
      <c r="CJ45" s="203" t="s">
        <v>362</v>
      </c>
      <c r="CK45" s="203" t="s">
        <v>362</v>
      </c>
      <c r="CL45" s="203" t="s">
        <v>362</v>
      </c>
      <c r="CM45" s="203" t="s">
        <v>362</v>
      </c>
      <c r="CN45" s="203" t="s">
        <v>362</v>
      </c>
      <c r="CO45" s="203" t="s">
        <v>362</v>
      </c>
      <c r="CP45" s="203" t="s">
        <v>362</v>
      </c>
      <c r="CQ45" s="203" t="s">
        <v>362</v>
      </c>
      <c r="CR45" s="203" t="s">
        <v>362</v>
      </c>
      <c r="CS45" s="203" t="s">
        <v>362</v>
      </c>
      <c r="CT45" s="203" t="s">
        <v>362</v>
      </c>
      <c r="CU45" s="203" t="s">
        <v>362</v>
      </c>
      <c r="CV45" s="203" t="s">
        <v>362</v>
      </c>
      <c r="CW45" s="203" t="s">
        <v>362</v>
      </c>
      <c r="CX45" s="203" t="s">
        <v>362</v>
      </c>
      <c r="CY45" s="203" t="s">
        <v>362</v>
      </c>
      <c r="CZ45" s="203" t="s">
        <v>362</v>
      </c>
    </row>
    <row r="46" spans="1:104" x14ac:dyDescent="0.2">
      <c r="A46" s="44" t="s">
        <v>386</v>
      </c>
      <c r="B46" s="55" t="s">
        <v>364</v>
      </c>
      <c r="C46" s="46" t="s">
        <v>361</v>
      </c>
      <c r="D46" s="46" t="s">
        <v>11</v>
      </c>
      <c r="E46" s="202" t="s">
        <v>362</v>
      </c>
      <c r="F46" s="203" t="s">
        <v>362</v>
      </c>
      <c r="G46" s="203" t="s">
        <v>362</v>
      </c>
      <c r="H46" s="203" t="s">
        <v>362</v>
      </c>
      <c r="I46" s="203" t="s">
        <v>362</v>
      </c>
      <c r="J46" s="203" t="s">
        <v>362</v>
      </c>
      <c r="K46" s="203" t="s">
        <v>362</v>
      </c>
      <c r="L46" s="203" t="s">
        <v>362</v>
      </c>
      <c r="M46" s="203" t="s">
        <v>362</v>
      </c>
      <c r="N46" s="203" t="s">
        <v>362</v>
      </c>
      <c r="O46" s="203" t="s">
        <v>362</v>
      </c>
      <c r="P46" s="203" t="s">
        <v>362</v>
      </c>
      <c r="Q46" s="203" t="s">
        <v>362</v>
      </c>
      <c r="R46" s="203" t="s">
        <v>362</v>
      </c>
      <c r="S46" s="203" t="s">
        <v>362</v>
      </c>
      <c r="T46" s="203" t="s">
        <v>362</v>
      </c>
      <c r="U46" s="203" t="s">
        <v>362</v>
      </c>
      <c r="V46" s="203" t="s">
        <v>362</v>
      </c>
      <c r="W46" s="203" t="s">
        <v>362</v>
      </c>
      <c r="X46" s="203" t="s">
        <v>362</v>
      </c>
      <c r="Y46" s="203" t="s">
        <v>362</v>
      </c>
      <c r="Z46" s="203" t="s">
        <v>362</v>
      </c>
      <c r="AA46" s="203" t="s">
        <v>362</v>
      </c>
      <c r="AB46" s="203" t="s">
        <v>362</v>
      </c>
      <c r="AC46" s="203" t="s">
        <v>362</v>
      </c>
      <c r="AD46" s="203" t="s">
        <v>362</v>
      </c>
      <c r="AE46" s="203" t="s">
        <v>362</v>
      </c>
      <c r="AF46" s="203" t="s">
        <v>362</v>
      </c>
      <c r="AG46" s="203" t="s">
        <v>362</v>
      </c>
      <c r="AH46" s="203" t="s">
        <v>362</v>
      </c>
      <c r="AI46" s="203" t="s">
        <v>362</v>
      </c>
      <c r="AJ46" s="203" t="s">
        <v>362</v>
      </c>
      <c r="AK46" s="203" t="s">
        <v>362</v>
      </c>
      <c r="AL46" s="203" t="s">
        <v>362</v>
      </c>
      <c r="AM46" s="203" t="s">
        <v>362</v>
      </c>
      <c r="AN46" s="203" t="s">
        <v>362</v>
      </c>
      <c r="AO46" s="203" t="s">
        <v>362</v>
      </c>
      <c r="AP46" s="203" t="s">
        <v>362</v>
      </c>
      <c r="AQ46" s="203" t="s">
        <v>362</v>
      </c>
      <c r="AR46" s="203" t="s">
        <v>362</v>
      </c>
      <c r="AS46" s="203" t="s">
        <v>362</v>
      </c>
      <c r="AT46" s="203" t="s">
        <v>362</v>
      </c>
      <c r="AU46" s="203" t="s">
        <v>362</v>
      </c>
      <c r="AV46" s="203" t="s">
        <v>362</v>
      </c>
      <c r="AW46" s="203" t="s">
        <v>362</v>
      </c>
      <c r="AX46" s="203" t="s">
        <v>362</v>
      </c>
      <c r="AY46" s="203" t="s">
        <v>362</v>
      </c>
      <c r="AZ46" s="203" t="s">
        <v>362</v>
      </c>
      <c r="BA46" s="203" t="s">
        <v>362</v>
      </c>
      <c r="BB46" s="203" t="s">
        <v>362</v>
      </c>
      <c r="BC46" s="203" t="s">
        <v>362</v>
      </c>
      <c r="BD46" s="203" t="s">
        <v>362</v>
      </c>
      <c r="BE46" s="203" t="s">
        <v>362</v>
      </c>
      <c r="BF46" s="203" t="s">
        <v>362</v>
      </c>
      <c r="BG46" s="203" t="s">
        <v>362</v>
      </c>
      <c r="BH46" s="203" t="s">
        <v>362</v>
      </c>
      <c r="BI46" s="203" t="s">
        <v>362</v>
      </c>
      <c r="BJ46" s="203" t="s">
        <v>362</v>
      </c>
      <c r="BK46" s="203" t="s">
        <v>362</v>
      </c>
      <c r="BL46" s="203" t="s">
        <v>362</v>
      </c>
      <c r="BM46" s="203" t="s">
        <v>362</v>
      </c>
      <c r="BN46" s="203" t="s">
        <v>362</v>
      </c>
      <c r="BO46" s="203" t="s">
        <v>362</v>
      </c>
      <c r="BP46" s="203" t="s">
        <v>362</v>
      </c>
      <c r="BQ46" s="203" t="s">
        <v>362</v>
      </c>
      <c r="BR46" s="203" t="s">
        <v>362</v>
      </c>
      <c r="BS46" s="203" t="s">
        <v>362</v>
      </c>
      <c r="BT46" s="203" t="s">
        <v>362</v>
      </c>
      <c r="BU46" s="203" t="s">
        <v>362</v>
      </c>
      <c r="BV46" s="203" t="s">
        <v>362</v>
      </c>
      <c r="BW46" s="203" t="s">
        <v>362</v>
      </c>
      <c r="BX46" s="203" t="s">
        <v>362</v>
      </c>
      <c r="BY46" s="203" t="s">
        <v>362</v>
      </c>
      <c r="BZ46" s="203" t="s">
        <v>362</v>
      </c>
      <c r="CA46" s="203" t="s">
        <v>362</v>
      </c>
      <c r="CB46" s="203" t="s">
        <v>362</v>
      </c>
      <c r="CC46" s="203" t="s">
        <v>362</v>
      </c>
      <c r="CD46" s="203" t="s">
        <v>362</v>
      </c>
      <c r="CE46" s="203" t="s">
        <v>362</v>
      </c>
      <c r="CF46" s="203" t="s">
        <v>362</v>
      </c>
      <c r="CG46" s="203" t="s">
        <v>362</v>
      </c>
      <c r="CH46" s="203" t="s">
        <v>362</v>
      </c>
      <c r="CI46" s="203" t="s">
        <v>362</v>
      </c>
      <c r="CJ46" s="203" t="s">
        <v>362</v>
      </c>
      <c r="CK46" s="203" t="s">
        <v>362</v>
      </c>
      <c r="CL46" s="203" t="s">
        <v>362</v>
      </c>
      <c r="CM46" s="203" t="s">
        <v>362</v>
      </c>
      <c r="CN46" s="203" t="s">
        <v>362</v>
      </c>
      <c r="CO46" s="203" t="s">
        <v>362</v>
      </c>
      <c r="CP46" s="203" t="s">
        <v>362</v>
      </c>
      <c r="CQ46" s="203" t="s">
        <v>362</v>
      </c>
      <c r="CR46" s="203" t="s">
        <v>362</v>
      </c>
      <c r="CS46" s="203" t="s">
        <v>362</v>
      </c>
      <c r="CT46" s="203" t="s">
        <v>362</v>
      </c>
      <c r="CU46" s="203" t="s">
        <v>362</v>
      </c>
      <c r="CV46" s="203" t="s">
        <v>362</v>
      </c>
      <c r="CW46" s="203" t="s">
        <v>362</v>
      </c>
      <c r="CX46" s="203" t="s">
        <v>362</v>
      </c>
      <c r="CY46" s="203" t="s">
        <v>362</v>
      </c>
      <c r="CZ46" s="203" t="s">
        <v>362</v>
      </c>
    </row>
    <row r="47" spans="1:104" x14ac:dyDescent="0.2">
      <c r="A47" s="44" t="s">
        <v>387</v>
      </c>
      <c r="B47" s="55" t="s">
        <v>366</v>
      </c>
      <c r="C47" s="46" t="s">
        <v>361</v>
      </c>
      <c r="D47" s="46" t="s">
        <v>11</v>
      </c>
      <c r="E47" s="202" t="s">
        <v>362</v>
      </c>
      <c r="F47" s="203" t="s">
        <v>362</v>
      </c>
      <c r="G47" s="203" t="s">
        <v>362</v>
      </c>
      <c r="H47" s="203" t="s">
        <v>362</v>
      </c>
      <c r="I47" s="203" t="s">
        <v>362</v>
      </c>
      <c r="J47" s="203" t="s">
        <v>362</v>
      </c>
      <c r="K47" s="203" t="s">
        <v>362</v>
      </c>
      <c r="L47" s="203" t="s">
        <v>362</v>
      </c>
      <c r="M47" s="203" t="s">
        <v>362</v>
      </c>
      <c r="N47" s="203" t="s">
        <v>362</v>
      </c>
      <c r="O47" s="203" t="s">
        <v>362</v>
      </c>
      <c r="P47" s="203" t="s">
        <v>362</v>
      </c>
      <c r="Q47" s="203" t="s">
        <v>362</v>
      </c>
      <c r="R47" s="203" t="s">
        <v>362</v>
      </c>
      <c r="S47" s="203" t="s">
        <v>362</v>
      </c>
      <c r="T47" s="203" t="s">
        <v>362</v>
      </c>
      <c r="U47" s="203" t="s">
        <v>362</v>
      </c>
      <c r="V47" s="203" t="s">
        <v>362</v>
      </c>
      <c r="W47" s="203" t="s">
        <v>362</v>
      </c>
      <c r="X47" s="203" t="s">
        <v>362</v>
      </c>
      <c r="Y47" s="203" t="s">
        <v>362</v>
      </c>
      <c r="Z47" s="203" t="s">
        <v>362</v>
      </c>
      <c r="AA47" s="203" t="s">
        <v>362</v>
      </c>
      <c r="AB47" s="203" t="s">
        <v>362</v>
      </c>
      <c r="AC47" s="203" t="s">
        <v>362</v>
      </c>
      <c r="AD47" s="203" t="s">
        <v>362</v>
      </c>
      <c r="AE47" s="203" t="s">
        <v>362</v>
      </c>
      <c r="AF47" s="203" t="s">
        <v>362</v>
      </c>
      <c r="AG47" s="203" t="s">
        <v>362</v>
      </c>
      <c r="AH47" s="203" t="s">
        <v>362</v>
      </c>
      <c r="AI47" s="203" t="s">
        <v>362</v>
      </c>
      <c r="AJ47" s="203" t="s">
        <v>362</v>
      </c>
      <c r="AK47" s="203" t="s">
        <v>362</v>
      </c>
      <c r="AL47" s="203" t="s">
        <v>362</v>
      </c>
      <c r="AM47" s="203" t="s">
        <v>362</v>
      </c>
      <c r="AN47" s="203" t="s">
        <v>362</v>
      </c>
      <c r="AO47" s="203" t="s">
        <v>362</v>
      </c>
      <c r="AP47" s="203" t="s">
        <v>362</v>
      </c>
      <c r="AQ47" s="203" t="s">
        <v>362</v>
      </c>
      <c r="AR47" s="203" t="s">
        <v>362</v>
      </c>
      <c r="AS47" s="203" t="s">
        <v>362</v>
      </c>
      <c r="AT47" s="203" t="s">
        <v>362</v>
      </c>
      <c r="AU47" s="203" t="s">
        <v>362</v>
      </c>
      <c r="AV47" s="203" t="s">
        <v>362</v>
      </c>
      <c r="AW47" s="203" t="s">
        <v>362</v>
      </c>
      <c r="AX47" s="203" t="s">
        <v>362</v>
      </c>
      <c r="AY47" s="203" t="s">
        <v>362</v>
      </c>
      <c r="AZ47" s="203" t="s">
        <v>362</v>
      </c>
      <c r="BA47" s="203" t="s">
        <v>362</v>
      </c>
      <c r="BB47" s="203" t="s">
        <v>362</v>
      </c>
      <c r="BC47" s="203" t="s">
        <v>362</v>
      </c>
      <c r="BD47" s="203" t="s">
        <v>362</v>
      </c>
      <c r="BE47" s="203" t="s">
        <v>362</v>
      </c>
      <c r="BF47" s="203" t="s">
        <v>362</v>
      </c>
      <c r="BG47" s="203" t="s">
        <v>362</v>
      </c>
      <c r="BH47" s="203" t="s">
        <v>362</v>
      </c>
      <c r="BI47" s="203" t="s">
        <v>362</v>
      </c>
      <c r="BJ47" s="203" t="s">
        <v>362</v>
      </c>
      <c r="BK47" s="203" t="s">
        <v>362</v>
      </c>
      <c r="BL47" s="203" t="s">
        <v>362</v>
      </c>
      <c r="BM47" s="203" t="s">
        <v>362</v>
      </c>
      <c r="BN47" s="203" t="s">
        <v>362</v>
      </c>
      <c r="BO47" s="203" t="s">
        <v>362</v>
      </c>
      <c r="BP47" s="203" t="s">
        <v>362</v>
      </c>
      <c r="BQ47" s="203" t="s">
        <v>362</v>
      </c>
      <c r="BR47" s="203" t="s">
        <v>362</v>
      </c>
      <c r="BS47" s="203" t="s">
        <v>362</v>
      </c>
      <c r="BT47" s="203" t="s">
        <v>362</v>
      </c>
      <c r="BU47" s="203" t="s">
        <v>362</v>
      </c>
      <c r="BV47" s="203" t="s">
        <v>362</v>
      </c>
      <c r="BW47" s="203" t="s">
        <v>362</v>
      </c>
      <c r="BX47" s="203" t="s">
        <v>362</v>
      </c>
      <c r="BY47" s="203" t="s">
        <v>362</v>
      </c>
      <c r="BZ47" s="203" t="s">
        <v>362</v>
      </c>
      <c r="CA47" s="203" t="s">
        <v>362</v>
      </c>
      <c r="CB47" s="203" t="s">
        <v>362</v>
      </c>
      <c r="CC47" s="203" t="s">
        <v>362</v>
      </c>
      <c r="CD47" s="203" t="s">
        <v>362</v>
      </c>
      <c r="CE47" s="203" t="s">
        <v>362</v>
      </c>
      <c r="CF47" s="203" t="s">
        <v>362</v>
      </c>
      <c r="CG47" s="203" t="s">
        <v>362</v>
      </c>
      <c r="CH47" s="203" t="s">
        <v>362</v>
      </c>
      <c r="CI47" s="203" t="s">
        <v>362</v>
      </c>
      <c r="CJ47" s="203" t="s">
        <v>362</v>
      </c>
      <c r="CK47" s="203" t="s">
        <v>362</v>
      </c>
      <c r="CL47" s="203" t="s">
        <v>362</v>
      </c>
      <c r="CM47" s="203" t="s">
        <v>362</v>
      </c>
      <c r="CN47" s="203" t="s">
        <v>362</v>
      </c>
      <c r="CO47" s="203" t="s">
        <v>362</v>
      </c>
      <c r="CP47" s="203" t="s">
        <v>362</v>
      </c>
      <c r="CQ47" s="203" t="s">
        <v>362</v>
      </c>
      <c r="CR47" s="203" t="s">
        <v>362</v>
      </c>
      <c r="CS47" s="203" t="s">
        <v>362</v>
      </c>
      <c r="CT47" s="203" t="s">
        <v>362</v>
      </c>
      <c r="CU47" s="203" t="s">
        <v>362</v>
      </c>
      <c r="CV47" s="203" t="s">
        <v>362</v>
      </c>
      <c r="CW47" s="203" t="s">
        <v>362</v>
      </c>
      <c r="CX47" s="203" t="s">
        <v>362</v>
      </c>
      <c r="CY47" s="203" t="s">
        <v>362</v>
      </c>
      <c r="CZ47" s="203" t="s">
        <v>362</v>
      </c>
    </row>
    <row r="48" spans="1:104" x14ac:dyDescent="0.2">
      <c r="A48" s="44" t="s">
        <v>388</v>
      </c>
      <c r="B48" s="55" t="s">
        <v>368</v>
      </c>
      <c r="C48" s="46" t="s">
        <v>361</v>
      </c>
      <c r="D48" s="46" t="s">
        <v>11</v>
      </c>
      <c r="E48" s="202" t="s">
        <v>362</v>
      </c>
      <c r="F48" s="203" t="s">
        <v>362</v>
      </c>
      <c r="G48" s="203" t="s">
        <v>362</v>
      </c>
      <c r="H48" s="203" t="s">
        <v>362</v>
      </c>
      <c r="I48" s="203" t="s">
        <v>362</v>
      </c>
      <c r="J48" s="203" t="s">
        <v>362</v>
      </c>
      <c r="K48" s="203" t="s">
        <v>362</v>
      </c>
      <c r="L48" s="203" t="s">
        <v>362</v>
      </c>
      <c r="M48" s="203" t="s">
        <v>362</v>
      </c>
      <c r="N48" s="203" t="s">
        <v>362</v>
      </c>
      <c r="O48" s="203" t="s">
        <v>362</v>
      </c>
      <c r="P48" s="203" t="s">
        <v>362</v>
      </c>
      <c r="Q48" s="203" t="s">
        <v>362</v>
      </c>
      <c r="R48" s="203" t="s">
        <v>362</v>
      </c>
      <c r="S48" s="203" t="s">
        <v>362</v>
      </c>
      <c r="T48" s="203" t="s">
        <v>362</v>
      </c>
      <c r="U48" s="203" t="s">
        <v>362</v>
      </c>
      <c r="V48" s="203" t="s">
        <v>362</v>
      </c>
      <c r="W48" s="203" t="s">
        <v>362</v>
      </c>
      <c r="X48" s="203" t="s">
        <v>362</v>
      </c>
      <c r="Y48" s="203" t="s">
        <v>362</v>
      </c>
      <c r="Z48" s="203" t="s">
        <v>362</v>
      </c>
      <c r="AA48" s="203" t="s">
        <v>362</v>
      </c>
      <c r="AB48" s="203" t="s">
        <v>362</v>
      </c>
      <c r="AC48" s="203" t="s">
        <v>362</v>
      </c>
      <c r="AD48" s="203" t="s">
        <v>362</v>
      </c>
      <c r="AE48" s="203" t="s">
        <v>362</v>
      </c>
      <c r="AF48" s="203" t="s">
        <v>362</v>
      </c>
      <c r="AG48" s="203" t="s">
        <v>362</v>
      </c>
      <c r="AH48" s="203" t="s">
        <v>362</v>
      </c>
      <c r="AI48" s="203" t="s">
        <v>362</v>
      </c>
      <c r="AJ48" s="203" t="s">
        <v>362</v>
      </c>
      <c r="AK48" s="203" t="s">
        <v>362</v>
      </c>
      <c r="AL48" s="203" t="s">
        <v>362</v>
      </c>
      <c r="AM48" s="203" t="s">
        <v>362</v>
      </c>
      <c r="AN48" s="203" t="s">
        <v>362</v>
      </c>
      <c r="AO48" s="203" t="s">
        <v>362</v>
      </c>
      <c r="AP48" s="203" t="s">
        <v>362</v>
      </c>
      <c r="AQ48" s="203" t="s">
        <v>362</v>
      </c>
      <c r="AR48" s="203" t="s">
        <v>362</v>
      </c>
      <c r="AS48" s="203" t="s">
        <v>362</v>
      </c>
      <c r="AT48" s="203" t="s">
        <v>362</v>
      </c>
      <c r="AU48" s="203" t="s">
        <v>362</v>
      </c>
      <c r="AV48" s="203" t="s">
        <v>362</v>
      </c>
      <c r="AW48" s="203" t="s">
        <v>362</v>
      </c>
      <c r="AX48" s="203" t="s">
        <v>362</v>
      </c>
      <c r="AY48" s="203" t="s">
        <v>362</v>
      </c>
      <c r="AZ48" s="203" t="s">
        <v>362</v>
      </c>
      <c r="BA48" s="203" t="s">
        <v>362</v>
      </c>
      <c r="BB48" s="203" t="s">
        <v>362</v>
      </c>
      <c r="BC48" s="203" t="s">
        <v>362</v>
      </c>
      <c r="BD48" s="203" t="s">
        <v>362</v>
      </c>
      <c r="BE48" s="203" t="s">
        <v>362</v>
      </c>
      <c r="BF48" s="203" t="s">
        <v>362</v>
      </c>
      <c r="BG48" s="203" t="s">
        <v>362</v>
      </c>
      <c r="BH48" s="203" t="s">
        <v>362</v>
      </c>
      <c r="BI48" s="203" t="s">
        <v>362</v>
      </c>
      <c r="BJ48" s="203" t="s">
        <v>362</v>
      </c>
      <c r="BK48" s="203" t="s">
        <v>362</v>
      </c>
      <c r="BL48" s="203" t="s">
        <v>362</v>
      </c>
      <c r="BM48" s="203" t="s">
        <v>362</v>
      </c>
      <c r="BN48" s="203" t="s">
        <v>362</v>
      </c>
      <c r="BO48" s="203" t="s">
        <v>362</v>
      </c>
      <c r="BP48" s="203" t="s">
        <v>362</v>
      </c>
      <c r="BQ48" s="203" t="s">
        <v>362</v>
      </c>
      <c r="BR48" s="203" t="s">
        <v>362</v>
      </c>
      <c r="BS48" s="203" t="s">
        <v>362</v>
      </c>
      <c r="BT48" s="203" t="s">
        <v>362</v>
      </c>
      <c r="BU48" s="203" t="s">
        <v>362</v>
      </c>
      <c r="BV48" s="203" t="s">
        <v>362</v>
      </c>
      <c r="BW48" s="203" t="s">
        <v>362</v>
      </c>
      <c r="BX48" s="203" t="s">
        <v>362</v>
      </c>
      <c r="BY48" s="203" t="s">
        <v>362</v>
      </c>
      <c r="BZ48" s="203" t="s">
        <v>362</v>
      </c>
      <c r="CA48" s="203" t="s">
        <v>362</v>
      </c>
      <c r="CB48" s="203" t="s">
        <v>362</v>
      </c>
      <c r="CC48" s="203" t="s">
        <v>362</v>
      </c>
      <c r="CD48" s="203" t="s">
        <v>362</v>
      </c>
      <c r="CE48" s="203" t="s">
        <v>362</v>
      </c>
      <c r="CF48" s="203" t="s">
        <v>362</v>
      </c>
      <c r="CG48" s="203" t="s">
        <v>362</v>
      </c>
      <c r="CH48" s="203" t="s">
        <v>362</v>
      </c>
      <c r="CI48" s="203" t="s">
        <v>362</v>
      </c>
      <c r="CJ48" s="203" t="s">
        <v>362</v>
      </c>
      <c r="CK48" s="203" t="s">
        <v>362</v>
      </c>
      <c r="CL48" s="203" t="s">
        <v>362</v>
      </c>
      <c r="CM48" s="203" t="s">
        <v>362</v>
      </c>
      <c r="CN48" s="203" t="s">
        <v>362</v>
      </c>
      <c r="CO48" s="203" t="s">
        <v>362</v>
      </c>
      <c r="CP48" s="203" t="s">
        <v>362</v>
      </c>
      <c r="CQ48" s="203" t="s">
        <v>362</v>
      </c>
      <c r="CR48" s="203" t="s">
        <v>362</v>
      </c>
      <c r="CS48" s="203" t="s">
        <v>362</v>
      </c>
      <c r="CT48" s="203" t="s">
        <v>362</v>
      </c>
      <c r="CU48" s="203" t="s">
        <v>362</v>
      </c>
      <c r="CV48" s="203" t="s">
        <v>362</v>
      </c>
      <c r="CW48" s="203" t="s">
        <v>362</v>
      </c>
      <c r="CX48" s="203" t="s">
        <v>362</v>
      </c>
      <c r="CY48" s="203" t="s">
        <v>362</v>
      </c>
      <c r="CZ48" s="203" t="s">
        <v>362</v>
      </c>
    </row>
    <row r="49" spans="1:104" ht="28.5" x14ac:dyDescent="0.2">
      <c r="A49" s="44" t="s">
        <v>389</v>
      </c>
      <c r="B49" s="55" t="s">
        <v>370</v>
      </c>
      <c r="C49" s="46" t="s">
        <v>371</v>
      </c>
      <c r="D49" s="46" t="s">
        <v>11</v>
      </c>
      <c r="E49" s="202"/>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row>
    <row r="50" spans="1:104" ht="28.5" x14ac:dyDescent="0.2">
      <c r="A50" s="44" t="s">
        <v>390</v>
      </c>
      <c r="B50" s="55" t="s">
        <v>373</v>
      </c>
      <c r="C50" s="46" t="s">
        <v>374</v>
      </c>
      <c r="D50" s="46" t="s">
        <v>17</v>
      </c>
      <c r="E50" s="204"/>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row>
    <row r="51" spans="1:104" ht="106.5" hidden="1" customHeight="1" x14ac:dyDescent="0.2">
      <c r="A51" s="206" t="s">
        <v>391</v>
      </c>
      <c r="B51" s="207" t="s">
        <v>392</v>
      </c>
      <c r="C51" s="207" t="s">
        <v>393</v>
      </c>
      <c r="D51" s="208" t="s">
        <v>17</v>
      </c>
      <c r="E51" s="209"/>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row>
    <row r="52" spans="1:104" ht="21" customHeight="1" x14ac:dyDescent="0.3">
      <c r="A52" s="211"/>
      <c r="B52" s="278" t="s">
        <v>427</v>
      </c>
      <c r="C52" s="108"/>
      <c r="D52" s="108"/>
      <c r="E52" s="212"/>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row>
    <row r="53" spans="1:104" ht="40.15" customHeight="1" x14ac:dyDescent="0.2">
      <c r="A53" s="214"/>
      <c r="B53" s="275" t="s">
        <v>394</v>
      </c>
      <c r="C53" s="46" t="s">
        <v>395</v>
      </c>
      <c r="D53" s="46" t="s">
        <v>118</v>
      </c>
      <c r="E53" s="276" t="s">
        <v>119</v>
      </c>
      <c r="F53" s="277" t="s">
        <v>119</v>
      </c>
      <c r="G53" s="277" t="s">
        <v>119</v>
      </c>
      <c r="H53" s="277" t="s">
        <v>119</v>
      </c>
      <c r="I53" s="277" t="s">
        <v>119</v>
      </c>
      <c r="J53" s="277" t="s">
        <v>119</v>
      </c>
      <c r="K53" s="277" t="s">
        <v>119</v>
      </c>
      <c r="L53" s="277" t="s">
        <v>119</v>
      </c>
      <c r="M53" s="277" t="s">
        <v>119</v>
      </c>
      <c r="N53" s="277" t="s">
        <v>119</v>
      </c>
      <c r="O53" s="277" t="s">
        <v>119</v>
      </c>
      <c r="P53" s="277" t="s">
        <v>119</v>
      </c>
      <c r="Q53" s="277" t="s">
        <v>119</v>
      </c>
      <c r="R53" s="277" t="s">
        <v>119</v>
      </c>
      <c r="S53" s="277" t="s">
        <v>119</v>
      </c>
      <c r="T53" s="277" t="s">
        <v>119</v>
      </c>
      <c r="U53" s="277" t="s">
        <v>119</v>
      </c>
      <c r="V53" s="277" t="s">
        <v>119</v>
      </c>
      <c r="W53" s="277" t="s">
        <v>119</v>
      </c>
      <c r="X53" s="277" t="s">
        <v>119</v>
      </c>
      <c r="Y53" s="277" t="s">
        <v>119</v>
      </c>
      <c r="Z53" s="277" t="s">
        <v>119</v>
      </c>
      <c r="AA53" s="277" t="s">
        <v>119</v>
      </c>
      <c r="AB53" s="277" t="s">
        <v>119</v>
      </c>
      <c r="AC53" s="277" t="s">
        <v>119</v>
      </c>
      <c r="AD53" s="277" t="s">
        <v>119</v>
      </c>
      <c r="AE53" s="277" t="s">
        <v>119</v>
      </c>
      <c r="AF53" s="277" t="s">
        <v>119</v>
      </c>
      <c r="AG53" s="277" t="s">
        <v>119</v>
      </c>
      <c r="AH53" s="277" t="s">
        <v>119</v>
      </c>
      <c r="AI53" s="277" t="s">
        <v>119</v>
      </c>
      <c r="AJ53" s="277" t="s">
        <v>119</v>
      </c>
      <c r="AK53" s="277" t="s">
        <v>119</v>
      </c>
      <c r="AL53" s="277" t="s">
        <v>119</v>
      </c>
      <c r="AM53" s="277" t="s">
        <v>119</v>
      </c>
      <c r="AN53" s="277" t="s">
        <v>119</v>
      </c>
      <c r="AO53" s="277" t="s">
        <v>119</v>
      </c>
      <c r="AP53" s="277" t="s">
        <v>119</v>
      </c>
      <c r="AQ53" s="277" t="s">
        <v>119</v>
      </c>
      <c r="AR53" s="277" t="s">
        <v>119</v>
      </c>
      <c r="AS53" s="277" t="s">
        <v>119</v>
      </c>
      <c r="AT53" s="277" t="s">
        <v>119</v>
      </c>
      <c r="AU53" s="277" t="s">
        <v>119</v>
      </c>
      <c r="AV53" s="277" t="s">
        <v>119</v>
      </c>
      <c r="AW53" s="277" t="s">
        <v>119</v>
      </c>
      <c r="AX53" s="277" t="s">
        <v>119</v>
      </c>
      <c r="AY53" s="277" t="s">
        <v>119</v>
      </c>
      <c r="AZ53" s="277" t="s">
        <v>119</v>
      </c>
      <c r="BA53" s="277" t="s">
        <v>119</v>
      </c>
      <c r="BB53" s="277" t="s">
        <v>119</v>
      </c>
      <c r="BC53" s="277" t="s">
        <v>119</v>
      </c>
      <c r="BD53" s="277" t="s">
        <v>119</v>
      </c>
      <c r="BE53" s="277" t="s">
        <v>119</v>
      </c>
      <c r="BF53" s="277" t="s">
        <v>119</v>
      </c>
      <c r="BG53" s="277" t="s">
        <v>119</v>
      </c>
      <c r="BH53" s="277" t="s">
        <v>119</v>
      </c>
      <c r="BI53" s="277" t="s">
        <v>119</v>
      </c>
      <c r="BJ53" s="277" t="s">
        <v>119</v>
      </c>
      <c r="BK53" s="277" t="s">
        <v>119</v>
      </c>
      <c r="BL53" s="277" t="s">
        <v>119</v>
      </c>
      <c r="BM53" s="277" t="s">
        <v>119</v>
      </c>
      <c r="BN53" s="277" t="s">
        <v>119</v>
      </c>
      <c r="BO53" s="277" t="s">
        <v>119</v>
      </c>
      <c r="BP53" s="277" t="s">
        <v>119</v>
      </c>
      <c r="BQ53" s="277" t="s">
        <v>119</v>
      </c>
      <c r="BR53" s="277" t="s">
        <v>119</v>
      </c>
      <c r="BS53" s="277" t="s">
        <v>119</v>
      </c>
      <c r="BT53" s="277" t="s">
        <v>119</v>
      </c>
      <c r="BU53" s="277" t="s">
        <v>119</v>
      </c>
      <c r="BV53" s="277" t="s">
        <v>119</v>
      </c>
      <c r="BW53" s="277" t="s">
        <v>119</v>
      </c>
      <c r="BX53" s="277" t="s">
        <v>119</v>
      </c>
      <c r="BY53" s="277" t="s">
        <v>119</v>
      </c>
      <c r="BZ53" s="277" t="s">
        <v>119</v>
      </c>
      <c r="CA53" s="277" t="s">
        <v>119</v>
      </c>
      <c r="CB53" s="277" t="s">
        <v>119</v>
      </c>
      <c r="CC53" s="277" t="s">
        <v>119</v>
      </c>
      <c r="CD53" s="277" t="s">
        <v>119</v>
      </c>
      <c r="CE53" s="277" t="s">
        <v>119</v>
      </c>
      <c r="CF53" s="277" t="s">
        <v>119</v>
      </c>
      <c r="CG53" s="277" t="s">
        <v>119</v>
      </c>
      <c r="CH53" s="277" t="s">
        <v>119</v>
      </c>
      <c r="CI53" s="277" t="s">
        <v>119</v>
      </c>
      <c r="CJ53" s="277" t="s">
        <v>119</v>
      </c>
      <c r="CK53" s="277" t="s">
        <v>119</v>
      </c>
      <c r="CL53" s="277" t="s">
        <v>119</v>
      </c>
      <c r="CM53" s="277" t="s">
        <v>119</v>
      </c>
      <c r="CN53" s="277" t="s">
        <v>119</v>
      </c>
      <c r="CO53" s="277" t="s">
        <v>119</v>
      </c>
      <c r="CP53" s="277" t="s">
        <v>119</v>
      </c>
      <c r="CQ53" s="277" t="s">
        <v>119</v>
      </c>
      <c r="CR53" s="277" t="s">
        <v>119</v>
      </c>
      <c r="CS53" s="277" t="s">
        <v>119</v>
      </c>
      <c r="CT53" s="277" t="s">
        <v>119</v>
      </c>
      <c r="CU53" s="277" t="s">
        <v>119</v>
      </c>
      <c r="CV53" s="277" t="s">
        <v>119</v>
      </c>
      <c r="CW53" s="277" t="s">
        <v>119</v>
      </c>
      <c r="CX53" s="277" t="s">
        <v>119</v>
      </c>
      <c r="CY53" s="277" t="s">
        <v>119</v>
      </c>
      <c r="CZ53" s="277" t="s">
        <v>119</v>
      </c>
    </row>
    <row r="54" spans="1:104" x14ac:dyDescent="0.2">
      <c r="A54" s="44" t="s">
        <v>396</v>
      </c>
      <c r="B54" s="55" t="s">
        <v>360</v>
      </c>
      <c r="C54" s="46" t="s">
        <v>361</v>
      </c>
      <c r="D54" s="46" t="s">
        <v>11</v>
      </c>
      <c r="E54" s="202" t="s">
        <v>362</v>
      </c>
      <c r="F54" s="203" t="s">
        <v>362</v>
      </c>
      <c r="G54" s="203" t="s">
        <v>362</v>
      </c>
      <c r="H54" s="203" t="s">
        <v>362</v>
      </c>
      <c r="I54" s="203" t="s">
        <v>362</v>
      </c>
      <c r="J54" s="203" t="s">
        <v>362</v>
      </c>
      <c r="K54" s="203" t="s">
        <v>362</v>
      </c>
      <c r="L54" s="203" t="s">
        <v>362</v>
      </c>
      <c r="M54" s="203" t="s">
        <v>362</v>
      </c>
      <c r="N54" s="203" t="s">
        <v>362</v>
      </c>
      <c r="O54" s="203" t="s">
        <v>362</v>
      </c>
      <c r="P54" s="203" t="s">
        <v>362</v>
      </c>
      <c r="Q54" s="203" t="s">
        <v>362</v>
      </c>
      <c r="R54" s="203" t="s">
        <v>362</v>
      </c>
      <c r="S54" s="203" t="s">
        <v>362</v>
      </c>
      <c r="T54" s="203" t="s">
        <v>362</v>
      </c>
      <c r="U54" s="203" t="s">
        <v>362</v>
      </c>
      <c r="V54" s="203" t="s">
        <v>362</v>
      </c>
      <c r="W54" s="203" t="s">
        <v>362</v>
      </c>
      <c r="X54" s="203" t="s">
        <v>362</v>
      </c>
      <c r="Y54" s="203" t="s">
        <v>362</v>
      </c>
      <c r="Z54" s="203" t="s">
        <v>362</v>
      </c>
      <c r="AA54" s="203" t="s">
        <v>362</v>
      </c>
      <c r="AB54" s="203" t="s">
        <v>362</v>
      </c>
      <c r="AC54" s="203" t="s">
        <v>362</v>
      </c>
      <c r="AD54" s="203" t="s">
        <v>362</v>
      </c>
      <c r="AE54" s="203" t="s">
        <v>362</v>
      </c>
      <c r="AF54" s="203" t="s">
        <v>362</v>
      </c>
      <c r="AG54" s="203" t="s">
        <v>362</v>
      </c>
      <c r="AH54" s="203" t="s">
        <v>362</v>
      </c>
      <c r="AI54" s="203" t="s">
        <v>362</v>
      </c>
      <c r="AJ54" s="203" t="s">
        <v>362</v>
      </c>
      <c r="AK54" s="203" t="s">
        <v>362</v>
      </c>
      <c r="AL54" s="203" t="s">
        <v>362</v>
      </c>
      <c r="AM54" s="203" t="s">
        <v>362</v>
      </c>
      <c r="AN54" s="203" t="s">
        <v>362</v>
      </c>
      <c r="AO54" s="203" t="s">
        <v>362</v>
      </c>
      <c r="AP54" s="203" t="s">
        <v>362</v>
      </c>
      <c r="AQ54" s="203" t="s">
        <v>362</v>
      </c>
      <c r="AR54" s="203" t="s">
        <v>362</v>
      </c>
      <c r="AS54" s="203" t="s">
        <v>362</v>
      </c>
      <c r="AT54" s="203" t="s">
        <v>362</v>
      </c>
      <c r="AU54" s="203" t="s">
        <v>362</v>
      </c>
      <c r="AV54" s="203" t="s">
        <v>362</v>
      </c>
      <c r="AW54" s="203" t="s">
        <v>362</v>
      </c>
      <c r="AX54" s="203" t="s">
        <v>362</v>
      </c>
      <c r="AY54" s="203" t="s">
        <v>362</v>
      </c>
      <c r="AZ54" s="203" t="s">
        <v>362</v>
      </c>
      <c r="BA54" s="203" t="s">
        <v>362</v>
      </c>
      <c r="BB54" s="203" t="s">
        <v>362</v>
      </c>
      <c r="BC54" s="203" t="s">
        <v>362</v>
      </c>
      <c r="BD54" s="203" t="s">
        <v>362</v>
      </c>
      <c r="BE54" s="203" t="s">
        <v>362</v>
      </c>
      <c r="BF54" s="203" t="s">
        <v>362</v>
      </c>
      <c r="BG54" s="203" t="s">
        <v>362</v>
      </c>
      <c r="BH54" s="203" t="s">
        <v>362</v>
      </c>
      <c r="BI54" s="203" t="s">
        <v>362</v>
      </c>
      <c r="BJ54" s="203" t="s">
        <v>362</v>
      </c>
      <c r="BK54" s="203" t="s">
        <v>362</v>
      </c>
      <c r="BL54" s="203" t="s">
        <v>362</v>
      </c>
      <c r="BM54" s="203" t="s">
        <v>362</v>
      </c>
      <c r="BN54" s="203" t="s">
        <v>362</v>
      </c>
      <c r="BO54" s="203" t="s">
        <v>362</v>
      </c>
      <c r="BP54" s="203" t="s">
        <v>362</v>
      </c>
      <c r="BQ54" s="203" t="s">
        <v>362</v>
      </c>
      <c r="BR54" s="203" t="s">
        <v>362</v>
      </c>
      <c r="BS54" s="203" t="s">
        <v>362</v>
      </c>
      <c r="BT54" s="203" t="s">
        <v>362</v>
      </c>
      <c r="BU54" s="203" t="s">
        <v>362</v>
      </c>
      <c r="BV54" s="203" t="s">
        <v>362</v>
      </c>
      <c r="BW54" s="203" t="s">
        <v>362</v>
      </c>
      <c r="BX54" s="203" t="s">
        <v>362</v>
      </c>
      <c r="BY54" s="203" t="s">
        <v>362</v>
      </c>
      <c r="BZ54" s="203" t="s">
        <v>362</v>
      </c>
      <c r="CA54" s="203" t="s">
        <v>362</v>
      </c>
      <c r="CB54" s="203" t="s">
        <v>362</v>
      </c>
      <c r="CC54" s="203" t="s">
        <v>362</v>
      </c>
      <c r="CD54" s="203" t="s">
        <v>362</v>
      </c>
      <c r="CE54" s="203" t="s">
        <v>362</v>
      </c>
      <c r="CF54" s="203" t="s">
        <v>362</v>
      </c>
      <c r="CG54" s="203" t="s">
        <v>362</v>
      </c>
      <c r="CH54" s="203" t="s">
        <v>362</v>
      </c>
      <c r="CI54" s="203" t="s">
        <v>362</v>
      </c>
      <c r="CJ54" s="203" t="s">
        <v>362</v>
      </c>
      <c r="CK54" s="203" t="s">
        <v>362</v>
      </c>
      <c r="CL54" s="203" t="s">
        <v>362</v>
      </c>
      <c r="CM54" s="203" t="s">
        <v>362</v>
      </c>
      <c r="CN54" s="203" t="s">
        <v>362</v>
      </c>
      <c r="CO54" s="203" t="s">
        <v>362</v>
      </c>
      <c r="CP54" s="203" t="s">
        <v>362</v>
      </c>
      <c r="CQ54" s="203" t="s">
        <v>362</v>
      </c>
      <c r="CR54" s="203" t="s">
        <v>362</v>
      </c>
      <c r="CS54" s="203" t="s">
        <v>362</v>
      </c>
      <c r="CT54" s="203" t="s">
        <v>362</v>
      </c>
      <c r="CU54" s="203" t="s">
        <v>362</v>
      </c>
      <c r="CV54" s="203" t="s">
        <v>362</v>
      </c>
      <c r="CW54" s="203" t="s">
        <v>362</v>
      </c>
      <c r="CX54" s="203" t="s">
        <v>362</v>
      </c>
      <c r="CY54" s="203" t="s">
        <v>362</v>
      </c>
      <c r="CZ54" s="203" t="s">
        <v>362</v>
      </c>
    </row>
    <row r="55" spans="1:104" x14ac:dyDescent="0.2">
      <c r="A55" s="44" t="s">
        <v>397</v>
      </c>
      <c r="B55" s="55" t="s">
        <v>364</v>
      </c>
      <c r="C55" s="46" t="s">
        <v>361</v>
      </c>
      <c r="D55" s="46" t="s">
        <v>11</v>
      </c>
      <c r="E55" s="202" t="s">
        <v>362</v>
      </c>
      <c r="F55" s="203" t="s">
        <v>362</v>
      </c>
      <c r="G55" s="203" t="s">
        <v>362</v>
      </c>
      <c r="H55" s="203" t="s">
        <v>362</v>
      </c>
      <c r="I55" s="203" t="s">
        <v>362</v>
      </c>
      <c r="J55" s="203" t="s">
        <v>362</v>
      </c>
      <c r="K55" s="203" t="s">
        <v>362</v>
      </c>
      <c r="L55" s="203" t="s">
        <v>362</v>
      </c>
      <c r="M55" s="203" t="s">
        <v>362</v>
      </c>
      <c r="N55" s="203" t="s">
        <v>362</v>
      </c>
      <c r="O55" s="203" t="s">
        <v>362</v>
      </c>
      <c r="P55" s="203" t="s">
        <v>362</v>
      </c>
      <c r="Q55" s="203" t="s">
        <v>362</v>
      </c>
      <c r="R55" s="203" t="s">
        <v>362</v>
      </c>
      <c r="S55" s="203" t="s">
        <v>362</v>
      </c>
      <c r="T55" s="203" t="s">
        <v>362</v>
      </c>
      <c r="U55" s="203" t="s">
        <v>362</v>
      </c>
      <c r="V55" s="203" t="s">
        <v>362</v>
      </c>
      <c r="W55" s="203" t="s">
        <v>362</v>
      </c>
      <c r="X55" s="203" t="s">
        <v>362</v>
      </c>
      <c r="Y55" s="203" t="s">
        <v>362</v>
      </c>
      <c r="Z55" s="203" t="s">
        <v>362</v>
      </c>
      <c r="AA55" s="203" t="s">
        <v>362</v>
      </c>
      <c r="AB55" s="203" t="s">
        <v>362</v>
      </c>
      <c r="AC55" s="203" t="s">
        <v>362</v>
      </c>
      <c r="AD55" s="203" t="s">
        <v>362</v>
      </c>
      <c r="AE55" s="203" t="s">
        <v>362</v>
      </c>
      <c r="AF55" s="203" t="s">
        <v>362</v>
      </c>
      <c r="AG55" s="203" t="s">
        <v>362</v>
      </c>
      <c r="AH55" s="203" t="s">
        <v>362</v>
      </c>
      <c r="AI55" s="203" t="s">
        <v>362</v>
      </c>
      <c r="AJ55" s="203" t="s">
        <v>362</v>
      </c>
      <c r="AK55" s="203" t="s">
        <v>362</v>
      </c>
      <c r="AL55" s="203" t="s">
        <v>362</v>
      </c>
      <c r="AM55" s="203" t="s">
        <v>362</v>
      </c>
      <c r="AN55" s="203" t="s">
        <v>362</v>
      </c>
      <c r="AO55" s="203" t="s">
        <v>362</v>
      </c>
      <c r="AP55" s="203" t="s">
        <v>362</v>
      </c>
      <c r="AQ55" s="203" t="s">
        <v>362</v>
      </c>
      <c r="AR55" s="203" t="s">
        <v>362</v>
      </c>
      <c r="AS55" s="203" t="s">
        <v>362</v>
      </c>
      <c r="AT55" s="203" t="s">
        <v>362</v>
      </c>
      <c r="AU55" s="203" t="s">
        <v>362</v>
      </c>
      <c r="AV55" s="203" t="s">
        <v>362</v>
      </c>
      <c r="AW55" s="203" t="s">
        <v>362</v>
      </c>
      <c r="AX55" s="203" t="s">
        <v>362</v>
      </c>
      <c r="AY55" s="203" t="s">
        <v>362</v>
      </c>
      <c r="AZ55" s="203" t="s">
        <v>362</v>
      </c>
      <c r="BA55" s="203" t="s">
        <v>362</v>
      </c>
      <c r="BB55" s="203" t="s">
        <v>362</v>
      </c>
      <c r="BC55" s="203" t="s">
        <v>362</v>
      </c>
      <c r="BD55" s="203" t="s">
        <v>362</v>
      </c>
      <c r="BE55" s="203" t="s">
        <v>362</v>
      </c>
      <c r="BF55" s="203" t="s">
        <v>362</v>
      </c>
      <c r="BG55" s="203" t="s">
        <v>362</v>
      </c>
      <c r="BH55" s="203" t="s">
        <v>362</v>
      </c>
      <c r="BI55" s="203" t="s">
        <v>362</v>
      </c>
      <c r="BJ55" s="203" t="s">
        <v>362</v>
      </c>
      <c r="BK55" s="203" t="s">
        <v>362</v>
      </c>
      <c r="BL55" s="203" t="s">
        <v>362</v>
      </c>
      <c r="BM55" s="203" t="s">
        <v>362</v>
      </c>
      <c r="BN55" s="203" t="s">
        <v>362</v>
      </c>
      <c r="BO55" s="203" t="s">
        <v>362</v>
      </c>
      <c r="BP55" s="203" t="s">
        <v>362</v>
      </c>
      <c r="BQ55" s="203" t="s">
        <v>362</v>
      </c>
      <c r="BR55" s="203" t="s">
        <v>362</v>
      </c>
      <c r="BS55" s="203" t="s">
        <v>362</v>
      </c>
      <c r="BT55" s="203" t="s">
        <v>362</v>
      </c>
      <c r="BU55" s="203" t="s">
        <v>362</v>
      </c>
      <c r="BV55" s="203" t="s">
        <v>362</v>
      </c>
      <c r="BW55" s="203" t="s">
        <v>362</v>
      </c>
      <c r="BX55" s="203" t="s">
        <v>362</v>
      </c>
      <c r="BY55" s="203" t="s">
        <v>362</v>
      </c>
      <c r="BZ55" s="203" t="s">
        <v>362</v>
      </c>
      <c r="CA55" s="203" t="s">
        <v>362</v>
      </c>
      <c r="CB55" s="203" t="s">
        <v>362</v>
      </c>
      <c r="CC55" s="203" t="s">
        <v>362</v>
      </c>
      <c r="CD55" s="203" t="s">
        <v>362</v>
      </c>
      <c r="CE55" s="203" t="s">
        <v>362</v>
      </c>
      <c r="CF55" s="203" t="s">
        <v>362</v>
      </c>
      <c r="CG55" s="203" t="s">
        <v>362</v>
      </c>
      <c r="CH55" s="203" t="s">
        <v>362</v>
      </c>
      <c r="CI55" s="203" t="s">
        <v>362</v>
      </c>
      <c r="CJ55" s="203" t="s">
        <v>362</v>
      </c>
      <c r="CK55" s="203" t="s">
        <v>362</v>
      </c>
      <c r="CL55" s="203" t="s">
        <v>362</v>
      </c>
      <c r="CM55" s="203" t="s">
        <v>362</v>
      </c>
      <c r="CN55" s="203" t="s">
        <v>362</v>
      </c>
      <c r="CO55" s="203" t="s">
        <v>362</v>
      </c>
      <c r="CP55" s="203" t="s">
        <v>362</v>
      </c>
      <c r="CQ55" s="203" t="s">
        <v>362</v>
      </c>
      <c r="CR55" s="203" t="s">
        <v>362</v>
      </c>
      <c r="CS55" s="203" t="s">
        <v>362</v>
      </c>
      <c r="CT55" s="203" t="s">
        <v>362</v>
      </c>
      <c r="CU55" s="203" t="s">
        <v>362</v>
      </c>
      <c r="CV55" s="203" t="s">
        <v>362</v>
      </c>
      <c r="CW55" s="203" t="s">
        <v>362</v>
      </c>
      <c r="CX55" s="203" t="s">
        <v>362</v>
      </c>
      <c r="CY55" s="203" t="s">
        <v>362</v>
      </c>
      <c r="CZ55" s="203" t="s">
        <v>362</v>
      </c>
    </row>
    <row r="56" spans="1:104" x14ac:dyDescent="0.2">
      <c r="A56" s="44" t="s">
        <v>398</v>
      </c>
      <c r="B56" s="55" t="s">
        <v>366</v>
      </c>
      <c r="C56" s="46" t="s">
        <v>361</v>
      </c>
      <c r="D56" s="46" t="s">
        <v>11</v>
      </c>
      <c r="E56" s="202" t="s">
        <v>362</v>
      </c>
      <c r="F56" s="203" t="s">
        <v>362</v>
      </c>
      <c r="G56" s="203" t="s">
        <v>362</v>
      </c>
      <c r="H56" s="203" t="s">
        <v>362</v>
      </c>
      <c r="I56" s="203" t="s">
        <v>362</v>
      </c>
      <c r="J56" s="203" t="s">
        <v>362</v>
      </c>
      <c r="K56" s="203" t="s">
        <v>362</v>
      </c>
      <c r="L56" s="203" t="s">
        <v>362</v>
      </c>
      <c r="M56" s="203" t="s">
        <v>362</v>
      </c>
      <c r="N56" s="203" t="s">
        <v>362</v>
      </c>
      <c r="O56" s="203" t="s">
        <v>362</v>
      </c>
      <c r="P56" s="203" t="s">
        <v>362</v>
      </c>
      <c r="Q56" s="203" t="s">
        <v>362</v>
      </c>
      <c r="R56" s="203" t="s">
        <v>362</v>
      </c>
      <c r="S56" s="203" t="s">
        <v>362</v>
      </c>
      <c r="T56" s="203" t="s">
        <v>362</v>
      </c>
      <c r="U56" s="203" t="s">
        <v>362</v>
      </c>
      <c r="V56" s="203" t="s">
        <v>362</v>
      </c>
      <c r="W56" s="203" t="s">
        <v>362</v>
      </c>
      <c r="X56" s="203" t="s">
        <v>362</v>
      </c>
      <c r="Y56" s="203" t="s">
        <v>362</v>
      </c>
      <c r="Z56" s="203" t="s">
        <v>362</v>
      </c>
      <c r="AA56" s="203" t="s">
        <v>362</v>
      </c>
      <c r="AB56" s="203" t="s">
        <v>362</v>
      </c>
      <c r="AC56" s="203" t="s">
        <v>362</v>
      </c>
      <c r="AD56" s="203" t="s">
        <v>362</v>
      </c>
      <c r="AE56" s="203" t="s">
        <v>362</v>
      </c>
      <c r="AF56" s="203" t="s">
        <v>362</v>
      </c>
      <c r="AG56" s="203" t="s">
        <v>362</v>
      </c>
      <c r="AH56" s="203" t="s">
        <v>362</v>
      </c>
      <c r="AI56" s="203" t="s">
        <v>362</v>
      </c>
      <c r="AJ56" s="203" t="s">
        <v>362</v>
      </c>
      <c r="AK56" s="203" t="s">
        <v>362</v>
      </c>
      <c r="AL56" s="203" t="s">
        <v>362</v>
      </c>
      <c r="AM56" s="203" t="s">
        <v>362</v>
      </c>
      <c r="AN56" s="203" t="s">
        <v>362</v>
      </c>
      <c r="AO56" s="203" t="s">
        <v>362</v>
      </c>
      <c r="AP56" s="203" t="s">
        <v>362</v>
      </c>
      <c r="AQ56" s="203" t="s">
        <v>362</v>
      </c>
      <c r="AR56" s="203" t="s">
        <v>362</v>
      </c>
      <c r="AS56" s="203" t="s">
        <v>362</v>
      </c>
      <c r="AT56" s="203" t="s">
        <v>362</v>
      </c>
      <c r="AU56" s="203" t="s">
        <v>362</v>
      </c>
      <c r="AV56" s="203" t="s">
        <v>362</v>
      </c>
      <c r="AW56" s="203" t="s">
        <v>362</v>
      </c>
      <c r="AX56" s="203" t="s">
        <v>362</v>
      </c>
      <c r="AY56" s="203" t="s">
        <v>362</v>
      </c>
      <c r="AZ56" s="203" t="s">
        <v>362</v>
      </c>
      <c r="BA56" s="203" t="s">
        <v>362</v>
      </c>
      <c r="BB56" s="203" t="s">
        <v>362</v>
      </c>
      <c r="BC56" s="203" t="s">
        <v>362</v>
      </c>
      <c r="BD56" s="203" t="s">
        <v>362</v>
      </c>
      <c r="BE56" s="203" t="s">
        <v>362</v>
      </c>
      <c r="BF56" s="203" t="s">
        <v>362</v>
      </c>
      <c r="BG56" s="203" t="s">
        <v>362</v>
      </c>
      <c r="BH56" s="203" t="s">
        <v>362</v>
      </c>
      <c r="BI56" s="203" t="s">
        <v>362</v>
      </c>
      <c r="BJ56" s="203" t="s">
        <v>362</v>
      </c>
      <c r="BK56" s="203" t="s">
        <v>362</v>
      </c>
      <c r="BL56" s="203" t="s">
        <v>362</v>
      </c>
      <c r="BM56" s="203" t="s">
        <v>362</v>
      </c>
      <c r="BN56" s="203" t="s">
        <v>362</v>
      </c>
      <c r="BO56" s="203" t="s">
        <v>362</v>
      </c>
      <c r="BP56" s="203" t="s">
        <v>362</v>
      </c>
      <c r="BQ56" s="203" t="s">
        <v>362</v>
      </c>
      <c r="BR56" s="203" t="s">
        <v>362</v>
      </c>
      <c r="BS56" s="203" t="s">
        <v>362</v>
      </c>
      <c r="BT56" s="203" t="s">
        <v>362</v>
      </c>
      <c r="BU56" s="203" t="s">
        <v>362</v>
      </c>
      <c r="BV56" s="203" t="s">
        <v>362</v>
      </c>
      <c r="BW56" s="203" t="s">
        <v>362</v>
      </c>
      <c r="BX56" s="203" t="s">
        <v>362</v>
      </c>
      <c r="BY56" s="203" t="s">
        <v>362</v>
      </c>
      <c r="BZ56" s="203" t="s">
        <v>362</v>
      </c>
      <c r="CA56" s="203" t="s">
        <v>362</v>
      </c>
      <c r="CB56" s="203" t="s">
        <v>362</v>
      </c>
      <c r="CC56" s="203" t="s">
        <v>362</v>
      </c>
      <c r="CD56" s="203" t="s">
        <v>362</v>
      </c>
      <c r="CE56" s="203" t="s">
        <v>362</v>
      </c>
      <c r="CF56" s="203" t="s">
        <v>362</v>
      </c>
      <c r="CG56" s="203" t="s">
        <v>362</v>
      </c>
      <c r="CH56" s="203" t="s">
        <v>362</v>
      </c>
      <c r="CI56" s="203" t="s">
        <v>362</v>
      </c>
      <c r="CJ56" s="203" t="s">
        <v>362</v>
      </c>
      <c r="CK56" s="203" t="s">
        <v>362</v>
      </c>
      <c r="CL56" s="203" t="s">
        <v>362</v>
      </c>
      <c r="CM56" s="203" t="s">
        <v>362</v>
      </c>
      <c r="CN56" s="203" t="s">
        <v>362</v>
      </c>
      <c r="CO56" s="203" t="s">
        <v>362</v>
      </c>
      <c r="CP56" s="203" t="s">
        <v>362</v>
      </c>
      <c r="CQ56" s="203" t="s">
        <v>362</v>
      </c>
      <c r="CR56" s="203" t="s">
        <v>362</v>
      </c>
      <c r="CS56" s="203" t="s">
        <v>362</v>
      </c>
      <c r="CT56" s="203" t="s">
        <v>362</v>
      </c>
      <c r="CU56" s="203" t="s">
        <v>362</v>
      </c>
      <c r="CV56" s="203" t="s">
        <v>362</v>
      </c>
      <c r="CW56" s="203" t="s">
        <v>362</v>
      </c>
      <c r="CX56" s="203" t="s">
        <v>362</v>
      </c>
      <c r="CY56" s="203" t="s">
        <v>362</v>
      </c>
      <c r="CZ56" s="203" t="s">
        <v>362</v>
      </c>
    </row>
    <row r="57" spans="1:104" x14ac:dyDescent="0.2">
      <c r="A57" s="44" t="s">
        <v>399</v>
      </c>
      <c r="B57" s="55" t="s">
        <v>368</v>
      </c>
      <c r="C57" s="46" t="s">
        <v>361</v>
      </c>
      <c r="D57" s="46" t="s">
        <v>11</v>
      </c>
      <c r="E57" s="202" t="s">
        <v>362</v>
      </c>
      <c r="F57" s="203" t="s">
        <v>362</v>
      </c>
      <c r="G57" s="203" t="s">
        <v>362</v>
      </c>
      <c r="H57" s="203" t="s">
        <v>362</v>
      </c>
      <c r="I57" s="203" t="s">
        <v>362</v>
      </c>
      <c r="J57" s="203" t="s">
        <v>362</v>
      </c>
      <c r="K57" s="203" t="s">
        <v>362</v>
      </c>
      <c r="L57" s="203" t="s">
        <v>362</v>
      </c>
      <c r="M57" s="203" t="s">
        <v>362</v>
      </c>
      <c r="N57" s="203" t="s">
        <v>362</v>
      </c>
      <c r="O57" s="203" t="s">
        <v>362</v>
      </c>
      <c r="P57" s="203" t="s">
        <v>362</v>
      </c>
      <c r="Q57" s="203" t="s">
        <v>362</v>
      </c>
      <c r="R57" s="203" t="s">
        <v>362</v>
      </c>
      <c r="S57" s="203" t="s">
        <v>362</v>
      </c>
      <c r="T57" s="203" t="s">
        <v>362</v>
      </c>
      <c r="U57" s="203" t="s">
        <v>362</v>
      </c>
      <c r="V57" s="203" t="s">
        <v>362</v>
      </c>
      <c r="W57" s="203" t="s">
        <v>362</v>
      </c>
      <c r="X57" s="203" t="s">
        <v>362</v>
      </c>
      <c r="Y57" s="203" t="s">
        <v>362</v>
      </c>
      <c r="Z57" s="203" t="s">
        <v>362</v>
      </c>
      <c r="AA57" s="203" t="s">
        <v>362</v>
      </c>
      <c r="AB57" s="203" t="s">
        <v>362</v>
      </c>
      <c r="AC57" s="203" t="s">
        <v>362</v>
      </c>
      <c r="AD57" s="203" t="s">
        <v>362</v>
      </c>
      <c r="AE57" s="203" t="s">
        <v>362</v>
      </c>
      <c r="AF57" s="203" t="s">
        <v>362</v>
      </c>
      <c r="AG57" s="203" t="s">
        <v>362</v>
      </c>
      <c r="AH57" s="203" t="s">
        <v>362</v>
      </c>
      <c r="AI57" s="203" t="s">
        <v>362</v>
      </c>
      <c r="AJ57" s="203" t="s">
        <v>362</v>
      </c>
      <c r="AK57" s="203" t="s">
        <v>362</v>
      </c>
      <c r="AL57" s="203" t="s">
        <v>362</v>
      </c>
      <c r="AM57" s="203" t="s">
        <v>362</v>
      </c>
      <c r="AN57" s="203" t="s">
        <v>362</v>
      </c>
      <c r="AO57" s="203" t="s">
        <v>362</v>
      </c>
      <c r="AP57" s="203" t="s">
        <v>362</v>
      </c>
      <c r="AQ57" s="203" t="s">
        <v>362</v>
      </c>
      <c r="AR57" s="203" t="s">
        <v>362</v>
      </c>
      <c r="AS57" s="203" t="s">
        <v>362</v>
      </c>
      <c r="AT57" s="203" t="s">
        <v>362</v>
      </c>
      <c r="AU57" s="203" t="s">
        <v>362</v>
      </c>
      <c r="AV57" s="203" t="s">
        <v>362</v>
      </c>
      <c r="AW57" s="203" t="s">
        <v>362</v>
      </c>
      <c r="AX57" s="203" t="s">
        <v>362</v>
      </c>
      <c r="AY57" s="203" t="s">
        <v>362</v>
      </c>
      <c r="AZ57" s="203" t="s">
        <v>362</v>
      </c>
      <c r="BA57" s="203" t="s">
        <v>362</v>
      </c>
      <c r="BB57" s="203" t="s">
        <v>362</v>
      </c>
      <c r="BC57" s="203" t="s">
        <v>362</v>
      </c>
      <c r="BD57" s="203" t="s">
        <v>362</v>
      </c>
      <c r="BE57" s="203" t="s">
        <v>362</v>
      </c>
      <c r="BF57" s="203" t="s">
        <v>362</v>
      </c>
      <c r="BG57" s="203" t="s">
        <v>362</v>
      </c>
      <c r="BH57" s="203" t="s">
        <v>362</v>
      </c>
      <c r="BI57" s="203" t="s">
        <v>362</v>
      </c>
      <c r="BJ57" s="203" t="s">
        <v>362</v>
      </c>
      <c r="BK57" s="203" t="s">
        <v>362</v>
      </c>
      <c r="BL57" s="203" t="s">
        <v>362</v>
      </c>
      <c r="BM57" s="203" t="s">
        <v>362</v>
      </c>
      <c r="BN57" s="203" t="s">
        <v>362</v>
      </c>
      <c r="BO57" s="203" t="s">
        <v>362</v>
      </c>
      <c r="BP57" s="203" t="s">
        <v>362</v>
      </c>
      <c r="BQ57" s="203" t="s">
        <v>362</v>
      </c>
      <c r="BR57" s="203" t="s">
        <v>362</v>
      </c>
      <c r="BS57" s="203" t="s">
        <v>362</v>
      </c>
      <c r="BT57" s="203" t="s">
        <v>362</v>
      </c>
      <c r="BU57" s="203" t="s">
        <v>362</v>
      </c>
      <c r="BV57" s="203" t="s">
        <v>362</v>
      </c>
      <c r="BW57" s="203" t="s">
        <v>362</v>
      </c>
      <c r="BX57" s="203" t="s">
        <v>362</v>
      </c>
      <c r="BY57" s="203" t="s">
        <v>362</v>
      </c>
      <c r="BZ57" s="203" t="s">
        <v>362</v>
      </c>
      <c r="CA57" s="203" t="s">
        <v>362</v>
      </c>
      <c r="CB57" s="203" t="s">
        <v>362</v>
      </c>
      <c r="CC57" s="203" t="s">
        <v>362</v>
      </c>
      <c r="CD57" s="203" t="s">
        <v>362</v>
      </c>
      <c r="CE57" s="203" t="s">
        <v>362</v>
      </c>
      <c r="CF57" s="203" t="s">
        <v>362</v>
      </c>
      <c r="CG57" s="203" t="s">
        <v>362</v>
      </c>
      <c r="CH57" s="203" t="s">
        <v>362</v>
      </c>
      <c r="CI57" s="203" t="s">
        <v>362</v>
      </c>
      <c r="CJ57" s="203" t="s">
        <v>362</v>
      </c>
      <c r="CK57" s="203" t="s">
        <v>362</v>
      </c>
      <c r="CL57" s="203" t="s">
        <v>362</v>
      </c>
      <c r="CM57" s="203" t="s">
        <v>362</v>
      </c>
      <c r="CN57" s="203" t="s">
        <v>362</v>
      </c>
      <c r="CO57" s="203" t="s">
        <v>362</v>
      </c>
      <c r="CP57" s="203" t="s">
        <v>362</v>
      </c>
      <c r="CQ57" s="203" t="s">
        <v>362</v>
      </c>
      <c r="CR57" s="203" t="s">
        <v>362</v>
      </c>
      <c r="CS57" s="203" t="s">
        <v>362</v>
      </c>
      <c r="CT57" s="203" t="s">
        <v>362</v>
      </c>
      <c r="CU57" s="203" t="s">
        <v>362</v>
      </c>
      <c r="CV57" s="203" t="s">
        <v>362</v>
      </c>
      <c r="CW57" s="203" t="s">
        <v>362</v>
      </c>
      <c r="CX57" s="203" t="s">
        <v>362</v>
      </c>
      <c r="CY57" s="203" t="s">
        <v>362</v>
      </c>
      <c r="CZ57" s="203" t="s">
        <v>362</v>
      </c>
    </row>
    <row r="58" spans="1:104" ht="28.5" x14ac:dyDescent="0.2">
      <c r="A58" s="44" t="s">
        <v>400</v>
      </c>
      <c r="B58" s="55" t="s">
        <v>370</v>
      </c>
      <c r="C58" s="46" t="s">
        <v>371</v>
      </c>
      <c r="D58" s="46" t="s">
        <v>11</v>
      </c>
      <c r="E58" s="202"/>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row>
    <row r="59" spans="1:104" ht="28.5" x14ac:dyDescent="0.2">
      <c r="A59" s="44" t="s">
        <v>401</v>
      </c>
      <c r="B59" s="55" t="s">
        <v>373</v>
      </c>
      <c r="C59" s="46" t="s">
        <v>374</v>
      </c>
      <c r="D59" s="46" t="s">
        <v>17</v>
      </c>
      <c r="E59" s="204"/>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row>
    <row r="60" spans="1:104" ht="40.15" customHeight="1" x14ac:dyDescent="0.2">
      <c r="A60" s="201"/>
      <c r="B60" s="275" t="s">
        <v>402</v>
      </c>
      <c r="C60" s="46" t="s">
        <v>403</v>
      </c>
      <c r="D60" s="46" t="s">
        <v>118</v>
      </c>
      <c r="E60" s="276" t="s">
        <v>119</v>
      </c>
      <c r="F60" s="277" t="s">
        <v>119</v>
      </c>
      <c r="G60" s="277" t="s">
        <v>119</v>
      </c>
      <c r="H60" s="277" t="s">
        <v>119</v>
      </c>
      <c r="I60" s="277" t="s">
        <v>119</v>
      </c>
      <c r="J60" s="277" t="s">
        <v>119</v>
      </c>
      <c r="K60" s="277" t="s">
        <v>119</v>
      </c>
      <c r="L60" s="277" t="s">
        <v>119</v>
      </c>
      <c r="M60" s="277" t="s">
        <v>119</v>
      </c>
      <c r="N60" s="277" t="s">
        <v>119</v>
      </c>
      <c r="O60" s="277" t="s">
        <v>119</v>
      </c>
      <c r="P60" s="277" t="s">
        <v>119</v>
      </c>
      <c r="Q60" s="277" t="s">
        <v>119</v>
      </c>
      <c r="R60" s="277" t="s">
        <v>119</v>
      </c>
      <c r="S60" s="277" t="s">
        <v>119</v>
      </c>
      <c r="T60" s="277" t="s">
        <v>119</v>
      </c>
      <c r="U60" s="277" t="s">
        <v>119</v>
      </c>
      <c r="V60" s="277" t="s">
        <v>119</v>
      </c>
      <c r="W60" s="277" t="s">
        <v>119</v>
      </c>
      <c r="X60" s="277" t="s">
        <v>119</v>
      </c>
      <c r="Y60" s="277" t="s">
        <v>119</v>
      </c>
      <c r="Z60" s="277" t="s">
        <v>119</v>
      </c>
      <c r="AA60" s="277" t="s">
        <v>119</v>
      </c>
      <c r="AB60" s="277" t="s">
        <v>119</v>
      </c>
      <c r="AC60" s="277" t="s">
        <v>119</v>
      </c>
      <c r="AD60" s="277" t="s">
        <v>119</v>
      </c>
      <c r="AE60" s="277" t="s">
        <v>119</v>
      </c>
      <c r="AF60" s="277" t="s">
        <v>119</v>
      </c>
      <c r="AG60" s="277" t="s">
        <v>119</v>
      </c>
      <c r="AH60" s="277" t="s">
        <v>119</v>
      </c>
      <c r="AI60" s="277" t="s">
        <v>119</v>
      </c>
      <c r="AJ60" s="277" t="s">
        <v>119</v>
      </c>
      <c r="AK60" s="277" t="s">
        <v>119</v>
      </c>
      <c r="AL60" s="277" t="s">
        <v>119</v>
      </c>
      <c r="AM60" s="277" t="s">
        <v>119</v>
      </c>
      <c r="AN60" s="277" t="s">
        <v>119</v>
      </c>
      <c r="AO60" s="277" t="s">
        <v>119</v>
      </c>
      <c r="AP60" s="277" t="s">
        <v>119</v>
      </c>
      <c r="AQ60" s="277" t="s">
        <v>119</v>
      </c>
      <c r="AR60" s="277" t="s">
        <v>119</v>
      </c>
      <c r="AS60" s="277" t="s">
        <v>119</v>
      </c>
      <c r="AT60" s="277" t="s">
        <v>119</v>
      </c>
      <c r="AU60" s="277" t="s">
        <v>119</v>
      </c>
      <c r="AV60" s="277" t="s">
        <v>119</v>
      </c>
      <c r="AW60" s="277" t="s">
        <v>119</v>
      </c>
      <c r="AX60" s="277" t="s">
        <v>119</v>
      </c>
      <c r="AY60" s="277" t="s">
        <v>119</v>
      </c>
      <c r="AZ60" s="277" t="s">
        <v>119</v>
      </c>
      <c r="BA60" s="277" t="s">
        <v>119</v>
      </c>
      <c r="BB60" s="277" t="s">
        <v>119</v>
      </c>
      <c r="BC60" s="277" t="s">
        <v>119</v>
      </c>
      <c r="BD60" s="277" t="s">
        <v>119</v>
      </c>
      <c r="BE60" s="277" t="s">
        <v>119</v>
      </c>
      <c r="BF60" s="277" t="s">
        <v>119</v>
      </c>
      <c r="BG60" s="277" t="s">
        <v>119</v>
      </c>
      <c r="BH60" s="277" t="s">
        <v>119</v>
      </c>
      <c r="BI60" s="277" t="s">
        <v>119</v>
      </c>
      <c r="BJ60" s="277" t="s">
        <v>119</v>
      </c>
      <c r="BK60" s="277" t="s">
        <v>119</v>
      </c>
      <c r="BL60" s="277" t="s">
        <v>119</v>
      </c>
      <c r="BM60" s="277" t="s">
        <v>119</v>
      </c>
      <c r="BN60" s="277" t="s">
        <v>119</v>
      </c>
      <c r="BO60" s="277" t="s">
        <v>119</v>
      </c>
      <c r="BP60" s="277" t="s">
        <v>119</v>
      </c>
      <c r="BQ60" s="277" t="s">
        <v>119</v>
      </c>
      <c r="BR60" s="277" t="s">
        <v>119</v>
      </c>
      <c r="BS60" s="277" t="s">
        <v>119</v>
      </c>
      <c r="BT60" s="277" t="s">
        <v>119</v>
      </c>
      <c r="BU60" s="277" t="s">
        <v>119</v>
      </c>
      <c r="BV60" s="277" t="s">
        <v>119</v>
      </c>
      <c r="BW60" s="277" t="s">
        <v>119</v>
      </c>
      <c r="BX60" s="277" t="s">
        <v>119</v>
      </c>
      <c r="BY60" s="277" t="s">
        <v>119</v>
      </c>
      <c r="BZ60" s="277" t="s">
        <v>119</v>
      </c>
      <c r="CA60" s="277" t="s">
        <v>119</v>
      </c>
      <c r="CB60" s="277" t="s">
        <v>119</v>
      </c>
      <c r="CC60" s="277" t="s">
        <v>119</v>
      </c>
      <c r="CD60" s="277" t="s">
        <v>119</v>
      </c>
      <c r="CE60" s="277" t="s">
        <v>119</v>
      </c>
      <c r="CF60" s="277" t="s">
        <v>119</v>
      </c>
      <c r="CG60" s="277" t="s">
        <v>119</v>
      </c>
      <c r="CH60" s="277" t="s">
        <v>119</v>
      </c>
      <c r="CI60" s="277" t="s">
        <v>119</v>
      </c>
      <c r="CJ60" s="277" t="s">
        <v>119</v>
      </c>
      <c r="CK60" s="277" t="s">
        <v>119</v>
      </c>
      <c r="CL60" s="277" t="s">
        <v>119</v>
      </c>
      <c r="CM60" s="277" t="s">
        <v>119</v>
      </c>
      <c r="CN60" s="277" t="s">
        <v>119</v>
      </c>
      <c r="CO60" s="277" t="s">
        <v>119</v>
      </c>
      <c r="CP60" s="277" t="s">
        <v>119</v>
      </c>
      <c r="CQ60" s="277" t="s">
        <v>119</v>
      </c>
      <c r="CR60" s="277" t="s">
        <v>119</v>
      </c>
      <c r="CS60" s="277" t="s">
        <v>119</v>
      </c>
      <c r="CT60" s="277" t="s">
        <v>119</v>
      </c>
      <c r="CU60" s="277" t="s">
        <v>119</v>
      </c>
      <c r="CV60" s="277" t="s">
        <v>119</v>
      </c>
      <c r="CW60" s="277" t="s">
        <v>119</v>
      </c>
      <c r="CX60" s="277" t="s">
        <v>119</v>
      </c>
      <c r="CY60" s="277" t="s">
        <v>119</v>
      </c>
      <c r="CZ60" s="277" t="s">
        <v>119</v>
      </c>
    </row>
    <row r="61" spans="1:104" x14ac:dyDescent="0.2">
      <c r="A61" s="44" t="s">
        <v>404</v>
      </c>
      <c r="B61" s="55" t="s">
        <v>360</v>
      </c>
      <c r="C61" s="46" t="s">
        <v>361</v>
      </c>
      <c r="D61" s="46" t="s">
        <v>11</v>
      </c>
      <c r="E61" s="202" t="s">
        <v>362</v>
      </c>
      <c r="F61" s="203" t="s">
        <v>362</v>
      </c>
      <c r="G61" s="203" t="s">
        <v>362</v>
      </c>
      <c r="H61" s="203" t="s">
        <v>362</v>
      </c>
      <c r="I61" s="203" t="s">
        <v>362</v>
      </c>
      <c r="J61" s="203" t="s">
        <v>362</v>
      </c>
      <c r="K61" s="203" t="s">
        <v>362</v>
      </c>
      <c r="L61" s="203" t="s">
        <v>362</v>
      </c>
      <c r="M61" s="203" t="s">
        <v>362</v>
      </c>
      <c r="N61" s="203" t="s">
        <v>362</v>
      </c>
      <c r="O61" s="203" t="s">
        <v>362</v>
      </c>
      <c r="P61" s="203" t="s">
        <v>362</v>
      </c>
      <c r="Q61" s="203" t="s">
        <v>362</v>
      </c>
      <c r="R61" s="203" t="s">
        <v>362</v>
      </c>
      <c r="S61" s="203" t="s">
        <v>362</v>
      </c>
      <c r="T61" s="203" t="s">
        <v>362</v>
      </c>
      <c r="U61" s="203" t="s">
        <v>362</v>
      </c>
      <c r="V61" s="203" t="s">
        <v>362</v>
      </c>
      <c r="W61" s="203" t="s">
        <v>362</v>
      </c>
      <c r="X61" s="203" t="s">
        <v>362</v>
      </c>
      <c r="Y61" s="203" t="s">
        <v>362</v>
      </c>
      <c r="Z61" s="203" t="s">
        <v>362</v>
      </c>
      <c r="AA61" s="203" t="s">
        <v>362</v>
      </c>
      <c r="AB61" s="203" t="s">
        <v>362</v>
      </c>
      <c r="AC61" s="203" t="s">
        <v>362</v>
      </c>
      <c r="AD61" s="203" t="s">
        <v>362</v>
      </c>
      <c r="AE61" s="203" t="s">
        <v>362</v>
      </c>
      <c r="AF61" s="203" t="s">
        <v>362</v>
      </c>
      <c r="AG61" s="203" t="s">
        <v>362</v>
      </c>
      <c r="AH61" s="203" t="s">
        <v>362</v>
      </c>
      <c r="AI61" s="203" t="s">
        <v>362</v>
      </c>
      <c r="AJ61" s="203" t="s">
        <v>362</v>
      </c>
      <c r="AK61" s="203" t="s">
        <v>362</v>
      </c>
      <c r="AL61" s="203" t="s">
        <v>362</v>
      </c>
      <c r="AM61" s="203" t="s">
        <v>362</v>
      </c>
      <c r="AN61" s="203" t="s">
        <v>362</v>
      </c>
      <c r="AO61" s="203" t="s">
        <v>362</v>
      </c>
      <c r="AP61" s="203" t="s">
        <v>362</v>
      </c>
      <c r="AQ61" s="203" t="s">
        <v>362</v>
      </c>
      <c r="AR61" s="203" t="s">
        <v>362</v>
      </c>
      <c r="AS61" s="203" t="s">
        <v>362</v>
      </c>
      <c r="AT61" s="203" t="s">
        <v>362</v>
      </c>
      <c r="AU61" s="203" t="s">
        <v>362</v>
      </c>
      <c r="AV61" s="203" t="s">
        <v>362</v>
      </c>
      <c r="AW61" s="203" t="s">
        <v>362</v>
      </c>
      <c r="AX61" s="203" t="s">
        <v>362</v>
      </c>
      <c r="AY61" s="203" t="s">
        <v>362</v>
      </c>
      <c r="AZ61" s="203" t="s">
        <v>362</v>
      </c>
      <c r="BA61" s="203" t="s">
        <v>362</v>
      </c>
      <c r="BB61" s="203" t="s">
        <v>362</v>
      </c>
      <c r="BC61" s="203" t="s">
        <v>362</v>
      </c>
      <c r="BD61" s="203" t="s">
        <v>362</v>
      </c>
      <c r="BE61" s="203" t="s">
        <v>362</v>
      </c>
      <c r="BF61" s="203" t="s">
        <v>362</v>
      </c>
      <c r="BG61" s="203" t="s">
        <v>362</v>
      </c>
      <c r="BH61" s="203" t="s">
        <v>362</v>
      </c>
      <c r="BI61" s="203" t="s">
        <v>362</v>
      </c>
      <c r="BJ61" s="203" t="s">
        <v>362</v>
      </c>
      <c r="BK61" s="203" t="s">
        <v>362</v>
      </c>
      <c r="BL61" s="203" t="s">
        <v>362</v>
      </c>
      <c r="BM61" s="203" t="s">
        <v>362</v>
      </c>
      <c r="BN61" s="203" t="s">
        <v>362</v>
      </c>
      <c r="BO61" s="203" t="s">
        <v>362</v>
      </c>
      <c r="BP61" s="203" t="s">
        <v>362</v>
      </c>
      <c r="BQ61" s="203" t="s">
        <v>362</v>
      </c>
      <c r="BR61" s="203" t="s">
        <v>362</v>
      </c>
      <c r="BS61" s="203" t="s">
        <v>362</v>
      </c>
      <c r="BT61" s="203" t="s">
        <v>362</v>
      </c>
      <c r="BU61" s="203" t="s">
        <v>362</v>
      </c>
      <c r="BV61" s="203" t="s">
        <v>362</v>
      </c>
      <c r="BW61" s="203" t="s">
        <v>362</v>
      </c>
      <c r="BX61" s="203" t="s">
        <v>362</v>
      </c>
      <c r="BY61" s="203" t="s">
        <v>362</v>
      </c>
      <c r="BZ61" s="203" t="s">
        <v>362</v>
      </c>
      <c r="CA61" s="203" t="s">
        <v>362</v>
      </c>
      <c r="CB61" s="203" t="s">
        <v>362</v>
      </c>
      <c r="CC61" s="203" t="s">
        <v>362</v>
      </c>
      <c r="CD61" s="203" t="s">
        <v>362</v>
      </c>
      <c r="CE61" s="203" t="s">
        <v>362</v>
      </c>
      <c r="CF61" s="203" t="s">
        <v>362</v>
      </c>
      <c r="CG61" s="203" t="s">
        <v>362</v>
      </c>
      <c r="CH61" s="203" t="s">
        <v>362</v>
      </c>
      <c r="CI61" s="203" t="s">
        <v>362</v>
      </c>
      <c r="CJ61" s="203" t="s">
        <v>362</v>
      </c>
      <c r="CK61" s="203" t="s">
        <v>362</v>
      </c>
      <c r="CL61" s="203" t="s">
        <v>362</v>
      </c>
      <c r="CM61" s="203" t="s">
        <v>362</v>
      </c>
      <c r="CN61" s="203" t="s">
        <v>362</v>
      </c>
      <c r="CO61" s="203" t="s">
        <v>362</v>
      </c>
      <c r="CP61" s="203" t="s">
        <v>362</v>
      </c>
      <c r="CQ61" s="203" t="s">
        <v>362</v>
      </c>
      <c r="CR61" s="203" t="s">
        <v>362</v>
      </c>
      <c r="CS61" s="203" t="s">
        <v>362</v>
      </c>
      <c r="CT61" s="203" t="s">
        <v>362</v>
      </c>
      <c r="CU61" s="203" t="s">
        <v>362</v>
      </c>
      <c r="CV61" s="203" t="s">
        <v>362</v>
      </c>
      <c r="CW61" s="203" t="s">
        <v>362</v>
      </c>
      <c r="CX61" s="203" t="s">
        <v>362</v>
      </c>
      <c r="CY61" s="203" t="s">
        <v>362</v>
      </c>
      <c r="CZ61" s="203" t="s">
        <v>362</v>
      </c>
    </row>
    <row r="62" spans="1:104" x14ac:dyDescent="0.2">
      <c r="A62" s="44" t="s">
        <v>405</v>
      </c>
      <c r="B62" s="55" t="s">
        <v>364</v>
      </c>
      <c r="C62" s="46" t="s">
        <v>361</v>
      </c>
      <c r="D62" s="46" t="s">
        <v>11</v>
      </c>
      <c r="E62" s="202" t="s">
        <v>362</v>
      </c>
      <c r="F62" s="203" t="s">
        <v>362</v>
      </c>
      <c r="G62" s="203" t="s">
        <v>362</v>
      </c>
      <c r="H62" s="203" t="s">
        <v>362</v>
      </c>
      <c r="I62" s="203" t="s">
        <v>362</v>
      </c>
      <c r="J62" s="203" t="s">
        <v>362</v>
      </c>
      <c r="K62" s="203" t="s">
        <v>362</v>
      </c>
      <c r="L62" s="203" t="s">
        <v>362</v>
      </c>
      <c r="M62" s="203" t="s">
        <v>362</v>
      </c>
      <c r="N62" s="203" t="s">
        <v>362</v>
      </c>
      <c r="O62" s="203" t="s">
        <v>362</v>
      </c>
      <c r="P62" s="203" t="s">
        <v>362</v>
      </c>
      <c r="Q62" s="203" t="s">
        <v>362</v>
      </c>
      <c r="R62" s="203" t="s">
        <v>362</v>
      </c>
      <c r="S62" s="203" t="s">
        <v>362</v>
      </c>
      <c r="T62" s="203" t="s">
        <v>362</v>
      </c>
      <c r="U62" s="203" t="s">
        <v>362</v>
      </c>
      <c r="V62" s="203" t="s">
        <v>362</v>
      </c>
      <c r="W62" s="203" t="s">
        <v>362</v>
      </c>
      <c r="X62" s="203" t="s">
        <v>362</v>
      </c>
      <c r="Y62" s="203" t="s">
        <v>362</v>
      </c>
      <c r="Z62" s="203" t="s">
        <v>362</v>
      </c>
      <c r="AA62" s="203" t="s">
        <v>362</v>
      </c>
      <c r="AB62" s="203" t="s">
        <v>362</v>
      </c>
      <c r="AC62" s="203" t="s">
        <v>362</v>
      </c>
      <c r="AD62" s="203" t="s">
        <v>362</v>
      </c>
      <c r="AE62" s="203" t="s">
        <v>362</v>
      </c>
      <c r="AF62" s="203" t="s">
        <v>362</v>
      </c>
      <c r="AG62" s="203" t="s">
        <v>362</v>
      </c>
      <c r="AH62" s="203" t="s">
        <v>362</v>
      </c>
      <c r="AI62" s="203" t="s">
        <v>362</v>
      </c>
      <c r="AJ62" s="203" t="s">
        <v>362</v>
      </c>
      <c r="AK62" s="203" t="s">
        <v>362</v>
      </c>
      <c r="AL62" s="203" t="s">
        <v>362</v>
      </c>
      <c r="AM62" s="203" t="s">
        <v>362</v>
      </c>
      <c r="AN62" s="203" t="s">
        <v>362</v>
      </c>
      <c r="AO62" s="203" t="s">
        <v>362</v>
      </c>
      <c r="AP62" s="203" t="s">
        <v>362</v>
      </c>
      <c r="AQ62" s="203" t="s">
        <v>362</v>
      </c>
      <c r="AR62" s="203" t="s">
        <v>362</v>
      </c>
      <c r="AS62" s="203" t="s">
        <v>362</v>
      </c>
      <c r="AT62" s="203" t="s">
        <v>362</v>
      </c>
      <c r="AU62" s="203" t="s">
        <v>362</v>
      </c>
      <c r="AV62" s="203" t="s">
        <v>362</v>
      </c>
      <c r="AW62" s="203" t="s">
        <v>362</v>
      </c>
      <c r="AX62" s="203" t="s">
        <v>362</v>
      </c>
      <c r="AY62" s="203" t="s">
        <v>362</v>
      </c>
      <c r="AZ62" s="203" t="s">
        <v>362</v>
      </c>
      <c r="BA62" s="203" t="s">
        <v>362</v>
      </c>
      <c r="BB62" s="203" t="s">
        <v>362</v>
      </c>
      <c r="BC62" s="203" t="s">
        <v>362</v>
      </c>
      <c r="BD62" s="203" t="s">
        <v>362</v>
      </c>
      <c r="BE62" s="203" t="s">
        <v>362</v>
      </c>
      <c r="BF62" s="203" t="s">
        <v>362</v>
      </c>
      <c r="BG62" s="203" t="s">
        <v>362</v>
      </c>
      <c r="BH62" s="203" t="s">
        <v>362</v>
      </c>
      <c r="BI62" s="203" t="s">
        <v>362</v>
      </c>
      <c r="BJ62" s="203" t="s">
        <v>362</v>
      </c>
      <c r="BK62" s="203" t="s">
        <v>362</v>
      </c>
      <c r="BL62" s="203" t="s">
        <v>362</v>
      </c>
      <c r="BM62" s="203" t="s">
        <v>362</v>
      </c>
      <c r="BN62" s="203" t="s">
        <v>362</v>
      </c>
      <c r="BO62" s="203" t="s">
        <v>362</v>
      </c>
      <c r="BP62" s="203" t="s">
        <v>362</v>
      </c>
      <c r="BQ62" s="203" t="s">
        <v>362</v>
      </c>
      <c r="BR62" s="203" t="s">
        <v>362</v>
      </c>
      <c r="BS62" s="203" t="s">
        <v>362</v>
      </c>
      <c r="BT62" s="203" t="s">
        <v>362</v>
      </c>
      <c r="BU62" s="203" t="s">
        <v>362</v>
      </c>
      <c r="BV62" s="203" t="s">
        <v>362</v>
      </c>
      <c r="BW62" s="203" t="s">
        <v>362</v>
      </c>
      <c r="BX62" s="203" t="s">
        <v>362</v>
      </c>
      <c r="BY62" s="203" t="s">
        <v>362</v>
      </c>
      <c r="BZ62" s="203" t="s">
        <v>362</v>
      </c>
      <c r="CA62" s="203" t="s">
        <v>362</v>
      </c>
      <c r="CB62" s="203" t="s">
        <v>362</v>
      </c>
      <c r="CC62" s="203" t="s">
        <v>362</v>
      </c>
      <c r="CD62" s="203" t="s">
        <v>362</v>
      </c>
      <c r="CE62" s="203" t="s">
        <v>362</v>
      </c>
      <c r="CF62" s="203" t="s">
        <v>362</v>
      </c>
      <c r="CG62" s="203" t="s">
        <v>362</v>
      </c>
      <c r="CH62" s="203" t="s">
        <v>362</v>
      </c>
      <c r="CI62" s="203" t="s">
        <v>362</v>
      </c>
      <c r="CJ62" s="203" t="s">
        <v>362</v>
      </c>
      <c r="CK62" s="203" t="s">
        <v>362</v>
      </c>
      <c r="CL62" s="203" t="s">
        <v>362</v>
      </c>
      <c r="CM62" s="203" t="s">
        <v>362</v>
      </c>
      <c r="CN62" s="203" t="s">
        <v>362</v>
      </c>
      <c r="CO62" s="203" t="s">
        <v>362</v>
      </c>
      <c r="CP62" s="203" t="s">
        <v>362</v>
      </c>
      <c r="CQ62" s="203" t="s">
        <v>362</v>
      </c>
      <c r="CR62" s="203" t="s">
        <v>362</v>
      </c>
      <c r="CS62" s="203" t="s">
        <v>362</v>
      </c>
      <c r="CT62" s="203" t="s">
        <v>362</v>
      </c>
      <c r="CU62" s="203" t="s">
        <v>362</v>
      </c>
      <c r="CV62" s="203" t="s">
        <v>362</v>
      </c>
      <c r="CW62" s="203" t="s">
        <v>362</v>
      </c>
      <c r="CX62" s="203" t="s">
        <v>362</v>
      </c>
      <c r="CY62" s="203" t="s">
        <v>362</v>
      </c>
      <c r="CZ62" s="203" t="s">
        <v>362</v>
      </c>
    </row>
    <row r="63" spans="1:104" x14ac:dyDescent="0.2">
      <c r="A63" s="44" t="s">
        <v>406</v>
      </c>
      <c r="B63" s="55" t="s">
        <v>366</v>
      </c>
      <c r="C63" s="46" t="s">
        <v>361</v>
      </c>
      <c r="D63" s="46" t="s">
        <v>11</v>
      </c>
      <c r="E63" s="202" t="s">
        <v>362</v>
      </c>
      <c r="F63" s="203" t="s">
        <v>362</v>
      </c>
      <c r="G63" s="203" t="s">
        <v>362</v>
      </c>
      <c r="H63" s="203" t="s">
        <v>362</v>
      </c>
      <c r="I63" s="203" t="s">
        <v>362</v>
      </c>
      <c r="J63" s="203" t="s">
        <v>362</v>
      </c>
      <c r="K63" s="203" t="s">
        <v>362</v>
      </c>
      <c r="L63" s="203" t="s">
        <v>362</v>
      </c>
      <c r="M63" s="203" t="s">
        <v>362</v>
      </c>
      <c r="N63" s="203" t="s">
        <v>362</v>
      </c>
      <c r="O63" s="203" t="s">
        <v>362</v>
      </c>
      <c r="P63" s="203" t="s">
        <v>362</v>
      </c>
      <c r="Q63" s="203" t="s">
        <v>362</v>
      </c>
      <c r="R63" s="203" t="s">
        <v>362</v>
      </c>
      <c r="S63" s="203" t="s">
        <v>362</v>
      </c>
      <c r="T63" s="203" t="s">
        <v>362</v>
      </c>
      <c r="U63" s="203" t="s">
        <v>362</v>
      </c>
      <c r="V63" s="203" t="s">
        <v>362</v>
      </c>
      <c r="W63" s="203" t="s">
        <v>362</v>
      </c>
      <c r="X63" s="203" t="s">
        <v>362</v>
      </c>
      <c r="Y63" s="203" t="s">
        <v>362</v>
      </c>
      <c r="Z63" s="203" t="s">
        <v>362</v>
      </c>
      <c r="AA63" s="203" t="s">
        <v>362</v>
      </c>
      <c r="AB63" s="203" t="s">
        <v>362</v>
      </c>
      <c r="AC63" s="203" t="s">
        <v>362</v>
      </c>
      <c r="AD63" s="203" t="s">
        <v>362</v>
      </c>
      <c r="AE63" s="203" t="s">
        <v>362</v>
      </c>
      <c r="AF63" s="203" t="s">
        <v>362</v>
      </c>
      <c r="AG63" s="203" t="s">
        <v>362</v>
      </c>
      <c r="AH63" s="203" t="s">
        <v>362</v>
      </c>
      <c r="AI63" s="203" t="s">
        <v>362</v>
      </c>
      <c r="AJ63" s="203" t="s">
        <v>362</v>
      </c>
      <c r="AK63" s="203" t="s">
        <v>362</v>
      </c>
      <c r="AL63" s="203" t="s">
        <v>362</v>
      </c>
      <c r="AM63" s="203" t="s">
        <v>362</v>
      </c>
      <c r="AN63" s="203" t="s">
        <v>362</v>
      </c>
      <c r="AO63" s="203" t="s">
        <v>362</v>
      </c>
      <c r="AP63" s="203" t="s">
        <v>362</v>
      </c>
      <c r="AQ63" s="203" t="s">
        <v>362</v>
      </c>
      <c r="AR63" s="203" t="s">
        <v>362</v>
      </c>
      <c r="AS63" s="203" t="s">
        <v>362</v>
      </c>
      <c r="AT63" s="203" t="s">
        <v>362</v>
      </c>
      <c r="AU63" s="203" t="s">
        <v>362</v>
      </c>
      <c r="AV63" s="203" t="s">
        <v>362</v>
      </c>
      <c r="AW63" s="203" t="s">
        <v>362</v>
      </c>
      <c r="AX63" s="203" t="s">
        <v>362</v>
      </c>
      <c r="AY63" s="203" t="s">
        <v>362</v>
      </c>
      <c r="AZ63" s="203" t="s">
        <v>362</v>
      </c>
      <c r="BA63" s="203" t="s">
        <v>362</v>
      </c>
      <c r="BB63" s="203" t="s">
        <v>362</v>
      </c>
      <c r="BC63" s="203" t="s">
        <v>362</v>
      </c>
      <c r="BD63" s="203" t="s">
        <v>362</v>
      </c>
      <c r="BE63" s="203" t="s">
        <v>362</v>
      </c>
      <c r="BF63" s="203" t="s">
        <v>362</v>
      </c>
      <c r="BG63" s="203" t="s">
        <v>362</v>
      </c>
      <c r="BH63" s="203" t="s">
        <v>362</v>
      </c>
      <c r="BI63" s="203" t="s">
        <v>362</v>
      </c>
      <c r="BJ63" s="203" t="s">
        <v>362</v>
      </c>
      <c r="BK63" s="203" t="s">
        <v>362</v>
      </c>
      <c r="BL63" s="203" t="s">
        <v>362</v>
      </c>
      <c r="BM63" s="203" t="s">
        <v>362</v>
      </c>
      <c r="BN63" s="203" t="s">
        <v>362</v>
      </c>
      <c r="BO63" s="203" t="s">
        <v>362</v>
      </c>
      <c r="BP63" s="203" t="s">
        <v>362</v>
      </c>
      <c r="BQ63" s="203" t="s">
        <v>362</v>
      </c>
      <c r="BR63" s="203" t="s">
        <v>362</v>
      </c>
      <c r="BS63" s="203" t="s">
        <v>362</v>
      </c>
      <c r="BT63" s="203" t="s">
        <v>362</v>
      </c>
      <c r="BU63" s="203" t="s">
        <v>362</v>
      </c>
      <c r="BV63" s="203" t="s">
        <v>362</v>
      </c>
      <c r="BW63" s="203" t="s">
        <v>362</v>
      </c>
      <c r="BX63" s="203" t="s">
        <v>362</v>
      </c>
      <c r="BY63" s="203" t="s">
        <v>362</v>
      </c>
      <c r="BZ63" s="203" t="s">
        <v>362</v>
      </c>
      <c r="CA63" s="203" t="s">
        <v>362</v>
      </c>
      <c r="CB63" s="203" t="s">
        <v>362</v>
      </c>
      <c r="CC63" s="203" t="s">
        <v>362</v>
      </c>
      <c r="CD63" s="203" t="s">
        <v>362</v>
      </c>
      <c r="CE63" s="203" t="s">
        <v>362</v>
      </c>
      <c r="CF63" s="203" t="s">
        <v>362</v>
      </c>
      <c r="CG63" s="203" t="s">
        <v>362</v>
      </c>
      <c r="CH63" s="203" t="s">
        <v>362</v>
      </c>
      <c r="CI63" s="203" t="s">
        <v>362</v>
      </c>
      <c r="CJ63" s="203" t="s">
        <v>362</v>
      </c>
      <c r="CK63" s="203" t="s">
        <v>362</v>
      </c>
      <c r="CL63" s="203" t="s">
        <v>362</v>
      </c>
      <c r="CM63" s="203" t="s">
        <v>362</v>
      </c>
      <c r="CN63" s="203" t="s">
        <v>362</v>
      </c>
      <c r="CO63" s="203" t="s">
        <v>362</v>
      </c>
      <c r="CP63" s="203" t="s">
        <v>362</v>
      </c>
      <c r="CQ63" s="203" t="s">
        <v>362</v>
      </c>
      <c r="CR63" s="203" t="s">
        <v>362</v>
      </c>
      <c r="CS63" s="203" t="s">
        <v>362</v>
      </c>
      <c r="CT63" s="203" t="s">
        <v>362</v>
      </c>
      <c r="CU63" s="203" t="s">
        <v>362</v>
      </c>
      <c r="CV63" s="203" t="s">
        <v>362</v>
      </c>
      <c r="CW63" s="203" t="s">
        <v>362</v>
      </c>
      <c r="CX63" s="203" t="s">
        <v>362</v>
      </c>
      <c r="CY63" s="203" t="s">
        <v>362</v>
      </c>
      <c r="CZ63" s="203" t="s">
        <v>362</v>
      </c>
    </row>
    <row r="64" spans="1:104" x14ac:dyDescent="0.2">
      <c r="A64" s="44" t="s">
        <v>407</v>
      </c>
      <c r="B64" s="55" t="s">
        <v>368</v>
      </c>
      <c r="C64" s="46" t="s">
        <v>361</v>
      </c>
      <c r="D64" s="46" t="s">
        <v>11</v>
      </c>
      <c r="E64" s="202" t="s">
        <v>362</v>
      </c>
      <c r="F64" s="203" t="s">
        <v>362</v>
      </c>
      <c r="G64" s="203" t="s">
        <v>362</v>
      </c>
      <c r="H64" s="203" t="s">
        <v>362</v>
      </c>
      <c r="I64" s="203" t="s">
        <v>362</v>
      </c>
      <c r="J64" s="203" t="s">
        <v>362</v>
      </c>
      <c r="K64" s="203" t="s">
        <v>362</v>
      </c>
      <c r="L64" s="203" t="s">
        <v>362</v>
      </c>
      <c r="M64" s="203" t="s">
        <v>362</v>
      </c>
      <c r="N64" s="203" t="s">
        <v>362</v>
      </c>
      <c r="O64" s="203" t="s">
        <v>362</v>
      </c>
      <c r="P64" s="203" t="s">
        <v>362</v>
      </c>
      <c r="Q64" s="203" t="s">
        <v>362</v>
      </c>
      <c r="R64" s="203" t="s">
        <v>362</v>
      </c>
      <c r="S64" s="203" t="s">
        <v>362</v>
      </c>
      <c r="T64" s="203" t="s">
        <v>362</v>
      </c>
      <c r="U64" s="203" t="s">
        <v>362</v>
      </c>
      <c r="V64" s="203" t="s">
        <v>362</v>
      </c>
      <c r="W64" s="203" t="s">
        <v>362</v>
      </c>
      <c r="X64" s="203" t="s">
        <v>362</v>
      </c>
      <c r="Y64" s="203" t="s">
        <v>362</v>
      </c>
      <c r="Z64" s="203" t="s">
        <v>362</v>
      </c>
      <c r="AA64" s="203" t="s">
        <v>362</v>
      </c>
      <c r="AB64" s="203" t="s">
        <v>362</v>
      </c>
      <c r="AC64" s="203" t="s">
        <v>362</v>
      </c>
      <c r="AD64" s="203" t="s">
        <v>362</v>
      </c>
      <c r="AE64" s="203" t="s">
        <v>362</v>
      </c>
      <c r="AF64" s="203" t="s">
        <v>362</v>
      </c>
      <c r="AG64" s="203" t="s">
        <v>362</v>
      </c>
      <c r="AH64" s="203" t="s">
        <v>362</v>
      </c>
      <c r="AI64" s="203" t="s">
        <v>362</v>
      </c>
      <c r="AJ64" s="203" t="s">
        <v>362</v>
      </c>
      <c r="AK64" s="203" t="s">
        <v>362</v>
      </c>
      <c r="AL64" s="203" t="s">
        <v>362</v>
      </c>
      <c r="AM64" s="203" t="s">
        <v>362</v>
      </c>
      <c r="AN64" s="203" t="s">
        <v>362</v>
      </c>
      <c r="AO64" s="203" t="s">
        <v>362</v>
      </c>
      <c r="AP64" s="203" t="s">
        <v>362</v>
      </c>
      <c r="AQ64" s="203" t="s">
        <v>362</v>
      </c>
      <c r="AR64" s="203" t="s">
        <v>362</v>
      </c>
      <c r="AS64" s="203" t="s">
        <v>362</v>
      </c>
      <c r="AT64" s="203" t="s">
        <v>362</v>
      </c>
      <c r="AU64" s="203" t="s">
        <v>362</v>
      </c>
      <c r="AV64" s="203" t="s">
        <v>362</v>
      </c>
      <c r="AW64" s="203" t="s">
        <v>362</v>
      </c>
      <c r="AX64" s="203" t="s">
        <v>362</v>
      </c>
      <c r="AY64" s="203" t="s">
        <v>362</v>
      </c>
      <c r="AZ64" s="203" t="s">
        <v>362</v>
      </c>
      <c r="BA64" s="203" t="s">
        <v>362</v>
      </c>
      <c r="BB64" s="203" t="s">
        <v>362</v>
      </c>
      <c r="BC64" s="203" t="s">
        <v>362</v>
      </c>
      <c r="BD64" s="203" t="s">
        <v>362</v>
      </c>
      <c r="BE64" s="203" t="s">
        <v>362</v>
      </c>
      <c r="BF64" s="203" t="s">
        <v>362</v>
      </c>
      <c r="BG64" s="203" t="s">
        <v>362</v>
      </c>
      <c r="BH64" s="203" t="s">
        <v>362</v>
      </c>
      <c r="BI64" s="203" t="s">
        <v>362</v>
      </c>
      <c r="BJ64" s="203" t="s">
        <v>362</v>
      </c>
      <c r="BK64" s="203" t="s">
        <v>362</v>
      </c>
      <c r="BL64" s="203" t="s">
        <v>362</v>
      </c>
      <c r="BM64" s="203" t="s">
        <v>362</v>
      </c>
      <c r="BN64" s="203" t="s">
        <v>362</v>
      </c>
      <c r="BO64" s="203" t="s">
        <v>362</v>
      </c>
      <c r="BP64" s="203" t="s">
        <v>362</v>
      </c>
      <c r="BQ64" s="203" t="s">
        <v>362</v>
      </c>
      <c r="BR64" s="203" t="s">
        <v>362</v>
      </c>
      <c r="BS64" s="203" t="s">
        <v>362</v>
      </c>
      <c r="BT64" s="203" t="s">
        <v>362</v>
      </c>
      <c r="BU64" s="203" t="s">
        <v>362</v>
      </c>
      <c r="BV64" s="203" t="s">
        <v>362</v>
      </c>
      <c r="BW64" s="203" t="s">
        <v>362</v>
      </c>
      <c r="BX64" s="203" t="s">
        <v>362</v>
      </c>
      <c r="BY64" s="203" t="s">
        <v>362</v>
      </c>
      <c r="BZ64" s="203" t="s">
        <v>362</v>
      </c>
      <c r="CA64" s="203" t="s">
        <v>362</v>
      </c>
      <c r="CB64" s="203" t="s">
        <v>362</v>
      </c>
      <c r="CC64" s="203" t="s">
        <v>362</v>
      </c>
      <c r="CD64" s="203" t="s">
        <v>362</v>
      </c>
      <c r="CE64" s="203" t="s">
        <v>362</v>
      </c>
      <c r="CF64" s="203" t="s">
        <v>362</v>
      </c>
      <c r="CG64" s="203" t="s">
        <v>362</v>
      </c>
      <c r="CH64" s="203" t="s">
        <v>362</v>
      </c>
      <c r="CI64" s="203" t="s">
        <v>362</v>
      </c>
      <c r="CJ64" s="203" t="s">
        <v>362</v>
      </c>
      <c r="CK64" s="203" t="s">
        <v>362</v>
      </c>
      <c r="CL64" s="203" t="s">
        <v>362</v>
      </c>
      <c r="CM64" s="203" t="s">
        <v>362</v>
      </c>
      <c r="CN64" s="203" t="s">
        <v>362</v>
      </c>
      <c r="CO64" s="203" t="s">
        <v>362</v>
      </c>
      <c r="CP64" s="203" t="s">
        <v>362</v>
      </c>
      <c r="CQ64" s="203" t="s">
        <v>362</v>
      </c>
      <c r="CR64" s="203" t="s">
        <v>362</v>
      </c>
      <c r="CS64" s="203" t="s">
        <v>362</v>
      </c>
      <c r="CT64" s="203" t="s">
        <v>362</v>
      </c>
      <c r="CU64" s="203" t="s">
        <v>362</v>
      </c>
      <c r="CV64" s="203" t="s">
        <v>362</v>
      </c>
      <c r="CW64" s="203" t="s">
        <v>362</v>
      </c>
      <c r="CX64" s="203" t="s">
        <v>362</v>
      </c>
      <c r="CY64" s="203" t="s">
        <v>362</v>
      </c>
      <c r="CZ64" s="203" t="s">
        <v>362</v>
      </c>
    </row>
    <row r="65" spans="1:104" ht="28.5" x14ac:dyDescent="0.2">
      <c r="A65" s="44" t="s">
        <v>408</v>
      </c>
      <c r="B65" s="55" t="s">
        <v>370</v>
      </c>
      <c r="C65" s="46" t="s">
        <v>409</v>
      </c>
      <c r="D65" s="46" t="s">
        <v>11</v>
      </c>
      <c r="E65" s="202"/>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row>
    <row r="66" spans="1:104" ht="28.5" x14ac:dyDescent="0.2">
      <c r="A66" s="44" t="s">
        <v>410</v>
      </c>
      <c r="B66" s="55" t="s">
        <v>373</v>
      </c>
      <c r="C66" s="46" t="s">
        <v>374</v>
      </c>
      <c r="D66" s="46" t="s">
        <v>17</v>
      </c>
      <c r="E66" s="204"/>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row>
    <row r="67" spans="1:104" ht="23.45" customHeight="1" x14ac:dyDescent="0.3">
      <c r="A67" s="211"/>
      <c r="B67" s="278" t="s">
        <v>111</v>
      </c>
      <c r="C67" s="108"/>
      <c r="D67" s="108"/>
      <c r="E67" s="212"/>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row>
    <row r="68" spans="1:104" ht="40.15" customHeight="1" x14ac:dyDescent="0.2">
      <c r="A68" s="201"/>
      <c r="B68" s="275" t="s">
        <v>411</v>
      </c>
      <c r="C68" s="46" t="s">
        <v>412</v>
      </c>
      <c r="D68" s="46" t="s">
        <v>118</v>
      </c>
      <c r="E68" s="276" t="s">
        <v>119</v>
      </c>
      <c r="F68" s="277" t="s">
        <v>119</v>
      </c>
      <c r="G68" s="277" t="s">
        <v>119</v>
      </c>
      <c r="H68" s="277" t="s">
        <v>119</v>
      </c>
      <c r="I68" s="277" t="s">
        <v>119</v>
      </c>
      <c r="J68" s="277" t="s">
        <v>119</v>
      </c>
      <c r="K68" s="277" t="s">
        <v>119</v>
      </c>
      <c r="L68" s="277" t="s">
        <v>119</v>
      </c>
      <c r="M68" s="277" t="s">
        <v>119</v>
      </c>
      <c r="N68" s="277" t="s">
        <v>119</v>
      </c>
      <c r="O68" s="277" t="s">
        <v>119</v>
      </c>
      <c r="P68" s="277" t="s">
        <v>119</v>
      </c>
      <c r="Q68" s="277" t="s">
        <v>119</v>
      </c>
      <c r="R68" s="277" t="s">
        <v>119</v>
      </c>
      <c r="S68" s="277" t="s">
        <v>119</v>
      </c>
      <c r="T68" s="277" t="s">
        <v>119</v>
      </c>
      <c r="U68" s="277" t="s">
        <v>119</v>
      </c>
      <c r="V68" s="277" t="s">
        <v>119</v>
      </c>
      <c r="W68" s="277" t="s">
        <v>119</v>
      </c>
      <c r="X68" s="277" t="s">
        <v>119</v>
      </c>
      <c r="Y68" s="277" t="s">
        <v>119</v>
      </c>
      <c r="Z68" s="277" t="s">
        <v>119</v>
      </c>
      <c r="AA68" s="277" t="s">
        <v>119</v>
      </c>
      <c r="AB68" s="277" t="s">
        <v>119</v>
      </c>
      <c r="AC68" s="277" t="s">
        <v>119</v>
      </c>
      <c r="AD68" s="277" t="s">
        <v>119</v>
      </c>
      <c r="AE68" s="277" t="s">
        <v>119</v>
      </c>
      <c r="AF68" s="277" t="s">
        <v>119</v>
      </c>
      <c r="AG68" s="277" t="s">
        <v>119</v>
      </c>
      <c r="AH68" s="277" t="s">
        <v>119</v>
      </c>
      <c r="AI68" s="277" t="s">
        <v>119</v>
      </c>
      <c r="AJ68" s="277" t="s">
        <v>119</v>
      </c>
      <c r="AK68" s="277" t="s">
        <v>119</v>
      </c>
      <c r="AL68" s="277" t="s">
        <v>119</v>
      </c>
      <c r="AM68" s="277" t="s">
        <v>119</v>
      </c>
      <c r="AN68" s="277" t="s">
        <v>119</v>
      </c>
      <c r="AO68" s="277" t="s">
        <v>119</v>
      </c>
      <c r="AP68" s="277" t="s">
        <v>119</v>
      </c>
      <c r="AQ68" s="277" t="s">
        <v>119</v>
      </c>
      <c r="AR68" s="277" t="s">
        <v>119</v>
      </c>
      <c r="AS68" s="277" t="s">
        <v>119</v>
      </c>
      <c r="AT68" s="277" t="s">
        <v>119</v>
      </c>
      <c r="AU68" s="277" t="s">
        <v>119</v>
      </c>
      <c r="AV68" s="277" t="s">
        <v>119</v>
      </c>
      <c r="AW68" s="277" t="s">
        <v>119</v>
      </c>
      <c r="AX68" s="277" t="s">
        <v>119</v>
      </c>
      <c r="AY68" s="277" t="s">
        <v>119</v>
      </c>
      <c r="AZ68" s="277" t="s">
        <v>119</v>
      </c>
      <c r="BA68" s="277" t="s">
        <v>119</v>
      </c>
      <c r="BB68" s="277" t="s">
        <v>119</v>
      </c>
      <c r="BC68" s="277" t="s">
        <v>119</v>
      </c>
      <c r="BD68" s="277" t="s">
        <v>119</v>
      </c>
      <c r="BE68" s="277" t="s">
        <v>119</v>
      </c>
      <c r="BF68" s="277" t="s">
        <v>119</v>
      </c>
      <c r="BG68" s="277" t="s">
        <v>119</v>
      </c>
      <c r="BH68" s="277" t="s">
        <v>119</v>
      </c>
      <c r="BI68" s="277" t="s">
        <v>119</v>
      </c>
      <c r="BJ68" s="277" t="s">
        <v>119</v>
      </c>
      <c r="BK68" s="277" t="s">
        <v>119</v>
      </c>
      <c r="BL68" s="277" t="s">
        <v>119</v>
      </c>
      <c r="BM68" s="277" t="s">
        <v>119</v>
      </c>
      <c r="BN68" s="277" t="s">
        <v>119</v>
      </c>
      <c r="BO68" s="277" t="s">
        <v>119</v>
      </c>
      <c r="BP68" s="277" t="s">
        <v>119</v>
      </c>
      <c r="BQ68" s="277" t="s">
        <v>119</v>
      </c>
      <c r="BR68" s="277" t="s">
        <v>119</v>
      </c>
      <c r="BS68" s="277" t="s">
        <v>119</v>
      </c>
      <c r="BT68" s="277" t="s">
        <v>119</v>
      </c>
      <c r="BU68" s="277" t="s">
        <v>119</v>
      </c>
      <c r="BV68" s="277" t="s">
        <v>119</v>
      </c>
      <c r="BW68" s="277" t="s">
        <v>119</v>
      </c>
      <c r="BX68" s="277" t="s">
        <v>119</v>
      </c>
      <c r="BY68" s="277" t="s">
        <v>119</v>
      </c>
      <c r="BZ68" s="277" t="s">
        <v>119</v>
      </c>
      <c r="CA68" s="277" t="s">
        <v>119</v>
      </c>
      <c r="CB68" s="277" t="s">
        <v>119</v>
      </c>
      <c r="CC68" s="277" t="s">
        <v>119</v>
      </c>
      <c r="CD68" s="277" t="s">
        <v>119</v>
      </c>
      <c r="CE68" s="277" t="s">
        <v>119</v>
      </c>
      <c r="CF68" s="277" t="s">
        <v>119</v>
      </c>
      <c r="CG68" s="277" t="s">
        <v>119</v>
      </c>
      <c r="CH68" s="277" t="s">
        <v>119</v>
      </c>
      <c r="CI68" s="277" t="s">
        <v>119</v>
      </c>
      <c r="CJ68" s="277" t="s">
        <v>119</v>
      </c>
      <c r="CK68" s="277" t="s">
        <v>119</v>
      </c>
      <c r="CL68" s="277" t="s">
        <v>119</v>
      </c>
      <c r="CM68" s="277" t="s">
        <v>119</v>
      </c>
      <c r="CN68" s="277" t="s">
        <v>119</v>
      </c>
      <c r="CO68" s="277" t="s">
        <v>119</v>
      </c>
      <c r="CP68" s="277" t="s">
        <v>119</v>
      </c>
      <c r="CQ68" s="277" t="s">
        <v>119</v>
      </c>
      <c r="CR68" s="277" t="s">
        <v>119</v>
      </c>
      <c r="CS68" s="277" t="s">
        <v>119</v>
      </c>
      <c r="CT68" s="277" t="s">
        <v>119</v>
      </c>
      <c r="CU68" s="277" t="s">
        <v>119</v>
      </c>
      <c r="CV68" s="277" t="s">
        <v>119</v>
      </c>
      <c r="CW68" s="277" t="s">
        <v>119</v>
      </c>
      <c r="CX68" s="277" t="s">
        <v>119</v>
      </c>
      <c r="CY68" s="277" t="s">
        <v>119</v>
      </c>
      <c r="CZ68" s="277" t="s">
        <v>119</v>
      </c>
    </row>
    <row r="69" spans="1:104" x14ac:dyDescent="0.2">
      <c r="A69" s="44" t="s">
        <v>413</v>
      </c>
      <c r="B69" s="55" t="s">
        <v>360</v>
      </c>
      <c r="C69" s="46" t="s">
        <v>361</v>
      </c>
      <c r="D69" s="46" t="s">
        <v>11</v>
      </c>
      <c r="E69" s="202" t="s">
        <v>362</v>
      </c>
      <c r="F69" s="203" t="s">
        <v>362</v>
      </c>
      <c r="G69" s="203" t="s">
        <v>362</v>
      </c>
      <c r="H69" s="203" t="s">
        <v>362</v>
      </c>
      <c r="I69" s="203" t="s">
        <v>362</v>
      </c>
      <c r="J69" s="203" t="s">
        <v>362</v>
      </c>
      <c r="K69" s="203" t="s">
        <v>362</v>
      </c>
      <c r="L69" s="203" t="s">
        <v>362</v>
      </c>
      <c r="M69" s="203" t="s">
        <v>362</v>
      </c>
      <c r="N69" s="203" t="s">
        <v>362</v>
      </c>
      <c r="O69" s="203" t="s">
        <v>362</v>
      </c>
      <c r="P69" s="203" t="s">
        <v>362</v>
      </c>
      <c r="Q69" s="203" t="s">
        <v>362</v>
      </c>
      <c r="R69" s="203" t="s">
        <v>362</v>
      </c>
      <c r="S69" s="203" t="s">
        <v>362</v>
      </c>
      <c r="T69" s="203" t="s">
        <v>362</v>
      </c>
      <c r="U69" s="203" t="s">
        <v>362</v>
      </c>
      <c r="V69" s="203" t="s">
        <v>362</v>
      </c>
      <c r="W69" s="203" t="s">
        <v>362</v>
      </c>
      <c r="X69" s="203" t="s">
        <v>362</v>
      </c>
      <c r="Y69" s="203" t="s">
        <v>362</v>
      </c>
      <c r="Z69" s="203" t="s">
        <v>362</v>
      </c>
      <c r="AA69" s="203" t="s">
        <v>362</v>
      </c>
      <c r="AB69" s="203" t="s">
        <v>362</v>
      </c>
      <c r="AC69" s="203" t="s">
        <v>362</v>
      </c>
      <c r="AD69" s="203" t="s">
        <v>362</v>
      </c>
      <c r="AE69" s="203" t="s">
        <v>362</v>
      </c>
      <c r="AF69" s="203" t="s">
        <v>362</v>
      </c>
      <c r="AG69" s="203" t="s">
        <v>362</v>
      </c>
      <c r="AH69" s="203" t="s">
        <v>362</v>
      </c>
      <c r="AI69" s="203" t="s">
        <v>362</v>
      </c>
      <c r="AJ69" s="203" t="s">
        <v>362</v>
      </c>
      <c r="AK69" s="203" t="s">
        <v>362</v>
      </c>
      <c r="AL69" s="203" t="s">
        <v>362</v>
      </c>
      <c r="AM69" s="203" t="s">
        <v>362</v>
      </c>
      <c r="AN69" s="203" t="s">
        <v>362</v>
      </c>
      <c r="AO69" s="203" t="s">
        <v>362</v>
      </c>
      <c r="AP69" s="203" t="s">
        <v>362</v>
      </c>
      <c r="AQ69" s="203" t="s">
        <v>362</v>
      </c>
      <c r="AR69" s="203" t="s">
        <v>362</v>
      </c>
      <c r="AS69" s="203" t="s">
        <v>362</v>
      </c>
      <c r="AT69" s="203" t="s">
        <v>362</v>
      </c>
      <c r="AU69" s="203" t="s">
        <v>362</v>
      </c>
      <c r="AV69" s="203" t="s">
        <v>362</v>
      </c>
      <c r="AW69" s="203" t="s">
        <v>362</v>
      </c>
      <c r="AX69" s="203" t="s">
        <v>362</v>
      </c>
      <c r="AY69" s="203" t="s">
        <v>362</v>
      </c>
      <c r="AZ69" s="203" t="s">
        <v>362</v>
      </c>
      <c r="BA69" s="203" t="s">
        <v>362</v>
      </c>
      <c r="BB69" s="203" t="s">
        <v>362</v>
      </c>
      <c r="BC69" s="203" t="s">
        <v>362</v>
      </c>
      <c r="BD69" s="203" t="s">
        <v>362</v>
      </c>
      <c r="BE69" s="203" t="s">
        <v>362</v>
      </c>
      <c r="BF69" s="203" t="s">
        <v>362</v>
      </c>
      <c r="BG69" s="203" t="s">
        <v>362</v>
      </c>
      <c r="BH69" s="203" t="s">
        <v>362</v>
      </c>
      <c r="BI69" s="203" t="s">
        <v>362</v>
      </c>
      <c r="BJ69" s="203" t="s">
        <v>362</v>
      </c>
      <c r="BK69" s="203" t="s">
        <v>362</v>
      </c>
      <c r="BL69" s="203" t="s">
        <v>362</v>
      </c>
      <c r="BM69" s="203" t="s">
        <v>362</v>
      </c>
      <c r="BN69" s="203" t="s">
        <v>362</v>
      </c>
      <c r="BO69" s="203" t="s">
        <v>362</v>
      </c>
      <c r="BP69" s="203" t="s">
        <v>362</v>
      </c>
      <c r="BQ69" s="203" t="s">
        <v>362</v>
      </c>
      <c r="BR69" s="203" t="s">
        <v>362</v>
      </c>
      <c r="BS69" s="203" t="s">
        <v>362</v>
      </c>
      <c r="BT69" s="203" t="s">
        <v>362</v>
      </c>
      <c r="BU69" s="203" t="s">
        <v>362</v>
      </c>
      <c r="BV69" s="203" t="s">
        <v>362</v>
      </c>
      <c r="BW69" s="203" t="s">
        <v>362</v>
      </c>
      <c r="BX69" s="203" t="s">
        <v>362</v>
      </c>
      <c r="BY69" s="203" t="s">
        <v>362</v>
      </c>
      <c r="BZ69" s="203" t="s">
        <v>362</v>
      </c>
      <c r="CA69" s="203" t="s">
        <v>362</v>
      </c>
      <c r="CB69" s="203" t="s">
        <v>362</v>
      </c>
      <c r="CC69" s="203" t="s">
        <v>362</v>
      </c>
      <c r="CD69" s="203" t="s">
        <v>362</v>
      </c>
      <c r="CE69" s="203" t="s">
        <v>362</v>
      </c>
      <c r="CF69" s="203" t="s">
        <v>362</v>
      </c>
      <c r="CG69" s="203" t="s">
        <v>362</v>
      </c>
      <c r="CH69" s="203" t="s">
        <v>362</v>
      </c>
      <c r="CI69" s="203" t="s">
        <v>362</v>
      </c>
      <c r="CJ69" s="203" t="s">
        <v>362</v>
      </c>
      <c r="CK69" s="203" t="s">
        <v>362</v>
      </c>
      <c r="CL69" s="203" t="s">
        <v>362</v>
      </c>
      <c r="CM69" s="203" t="s">
        <v>362</v>
      </c>
      <c r="CN69" s="203" t="s">
        <v>362</v>
      </c>
      <c r="CO69" s="203" t="s">
        <v>362</v>
      </c>
      <c r="CP69" s="203" t="s">
        <v>362</v>
      </c>
      <c r="CQ69" s="203" t="s">
        <v>362</v>
      </c>
      <c r="CR69" s="203" t="s">
        <v>362</v>
      </c>
      <c r="CS69" s="203" t="s">
        <v>362</v>
      </c>
      <c r="CT69" s="203" t="s">
        <v>362</v>
      </c>
      <c r="CU69" s="203" t="s">
        <v>362</v>
      </c>
      <c r="CV69" s="203" t="s">
        <v>362</v>
      </c>
      <c r="CW69" s="203" t="s">
        <v>362</v>
      </c>
      <c r="CX69" s="203" t="s">
        <v>362</v>
      </c>
      <c r="CY69" s="203" t="s">
        <v>362</v>
      </c>
      <c r="CZ69" s="203" t="s">
        <v>362</v>
      </c>
    </row>
    <row r="70" spans="1:104" x14ac:dyDescent="0.2">
      <c r="A70" s="44" t="s">
        <v>414</v>
      </c>
      <c r="B70" s="55" t="s">
        <v>364</v>
      </c>
      <c r="C70" s="46" t="s">
        <v>361</v>
      </c>
      <c r="D70" s="46" t="s">
        <v>11</v>
      </c>
      <c r="E70" s="202" t="s">
        <v>362</v>
      </c>
      <c r="F70" s="203" t="s">
        <v>362</v>
      </c>
      <c r="G70" s="203" t="s">
        <v>362</v>
      </c>
      <c r="H70" s="203" t="s">
        <v>362</v>
      </c>
      <c r="I70" s="203" t="s">
        <v>362</v>
      </c>
      <c r="J70" s="203" t="s">
        <v>362</v>
      </c>
      <c r="K70" s="203" t="s">
        <v>362</v>
      </c>
      <c r="L70" s="203" t="s">
        <v>362</v>
      </c>
      <c r="M70" s="203" t="s">
        <v>362</v>
      </c>
      <c r="N70" s="203" t="s">
        <v>362</v>
      </c>
      <c r="O70" s="203" t="s">
        <v>362</v>
      </c>
      <c r="P70" s="203" t="s">
        <v>362</v>
      </c>
      <c r="Q70" s="203" t="s">
        <v>362</v>
      </c>
      <c r="R70" s="203" t="s">
        <v>362</v>
      </c>
      <c r="S70" s="203" t="s">
        <v>362</v>
      </c>
      <c r="T70" s="203" t="s">
        <v>362</v>
      </c>
      <c r="U70" s="203" t="s">
        <v>362</v>
      </c>
      <c r="V70" s="203" t="s">
        <v>362</v>
      </c>
      <c r="W70" s="203" t="s">
        <v>362</v>
      </c>
      <c r="X70" s="203" t="s">
        <v>362</v>
      </c>
      <c r="Y70" s="203" t="s">
        <v>362</v>
      </c>
      <c r="Z70" s="203" t="s">
        <v>362</v>
      </c>
      <c r="AA70" s="203" t="s">
        <v>362</v>
      </c>
      <c r="AB70" s="203" t="s">
        <v>362</v>
      </c>
      <c r="AC70" s="203" t="s">
        <v>362</v>
      </c>
      <c r="AD70" s="203" t="s">
        <v>362</v>
      </c>
      <c r="AE70" s="203" t="s">
        <v>362</v>
      </c>
      <c r="AF70" s="203" t="s">
        <v>362</v>
      </c>
      <c r="AG70" s="203" t="s">
        <v>362</v>
      </c>
      <c r="AH70" s="203" t="s">
        <v>362</v>
      </c>
      <c r="AI70" s="203" t="s">
        <v>362</v>
      </c>
      <c r="AJ70" s="203" t="s">
        <v>362</v>
      </c>
      <c r="AK70" s="203" t="s">
        <v>362</v>
      </c>
      <c r="AL70" s="203" t="s">
        <v>362</v>
      </c>
      <c r="AM70" s="203" t="s">
        <v>362</v>
      </c>
      <c r="AN70" s="203" t="s">
        <v>362</v>
      </c>
      <c r="AO70" s="203" t="s">
        <v>362</v>
      </c>
      <c r="AP70" s="203" t="s">
        <v>362</v>
      </c>
      <c r="AQ70" s="203" t="s">
        <v>362</v>
      </c>
      <c r="AR70" s="203" t="s">
        <v>362</v>
      </c>
      <c r="AS70" s="203" t="s">
        <v>362</v>
      </c>
      <c r="AT70" s="203" t="s">
        <v>362</v>
      </c>
      <c r="AU70" s="203" t="s">
        <v>362</v>
      </c>
      <c r="AV70" s="203" t="s">
        <v>362</v>
      </c>
      <c r="AW70" s="203" t="s">
        <v>362</v>
      </c>
      <c r="AX70" s="203" t="s">
        <v>362</v>
      </c>
      <c r="AY70" s="203" t="s">
        <v>362</v>
      </c>
      <c r="AZ70" s="203" t="s">
        <v>362</v>
      </c>
      <c r="BA70" s="203" t="s">
        <v>362</v>
      </c>
      <c r="BB70" s="203" t="s">
        <v>362</v>
      </c>
      <c r="BC70" s="203" t="s">
        <v>362</v>
      </c>
      <c r="BD70" s="203" t="s">
        <v>362</v>
      </c>
      <c r="BE70" s="203" t="s">
        <v>362</v>
      </c>
      <c r="BF70" s="203" t="s">
        <v>362</v>
      </c>
      <c r="BG70" s="203" t="s">
        <v>362</v>
      </c>
      <c r="BH70" s="203" t="s">
        <v>362</v>
      </c>
      <c r="BI70" s="203" t="s">
        <v>362</v>
      </c>
      <c r="BJ70" s="203" t="s">
        <v>362</v>
      </c>
      <c r="BK70" s="203" t="s">
        <v>362</v>
      </c>
      <c r="BL70" s="203" t="s">
        <v>362</v>
      </c>
      <c r="BM70" s="203" t="s">
        <v>362</v>
      </c>
      <c r="BN70" s="203" t="s">
        <v>362</v>
      </c>
      <c r="BO70" s="203" t="s">
        <v>362</v>
      </c>
      <c r="BP70" s="203" t="s">
        <v>362</v>
      </c>
      <c r="BQ70" s="203" t="s">
        <v>362</v>
      </c>
      <c r="BR70" s="203" t="s">
        <v>362</v>
      </c>
      <c r="BS70" s="203" t="s">
        <v>362</v>
      </c>
      <c r="BT70" s="203" t="s">
        <v>362</v>
      </c>
      <c r="BU70" s="203" t="s">
        <v>362</v>
      </c>
      <c r="BV70" s="203" t="s">
        <v>362</v>
      </c>
      <c r="BW70" s="203" t="s">
        <v>362</v>
      </c>
      <c r="BX70" s="203" t="s">
        <v>362</v>
      </c>
      <c r="BY70" s="203" t="s">
        <v>362</v>
      </c>
      <c r="BZ70" s="203" t="s">
        <v>362</v>
      </c>
      <c r="CA70" s="203" t="s">
        <v>362</v>
      </c>
      <c r="CB70" s="203" t="s">
        <v>362</v>
      </c>
      <c r="CC70" s="203" t="s">
        <v>362</v>
      </c>
      <c r="CD70" s="203" t="s">
        <v>362</v>
      </c>
      <c r="CE70" s="203" t="s">
        <v>362</v>
      </c>
      <c r="CF70" s="203" t="s">
        <v>362</v>
      </c>
      <c r="CG70" s="203" t="s">
        <v>362</v>
      </c>
      <c r="CH70" s="203" t="s">
        <v>362</v>
      </c>
      <c r="CI70" s="203" t="s">
        <v>362</v>
      </c>
      <c r="CJ70" s="203" t="s">
        <v>362</v>
      </c>
      <c r="CK70" s="203" t="s">
        <v>362</v>
      </c>
      <c r="CL70" s="203" t="s">
        <v>362</v>
      </c>
      <c r="CM70" s="203" t="s">
        <v>362</v>
      </c>
      <c r="CN70" s="203" t="s">
        <v>362</v>
      </c>
      <c r="CO70" s="203" t="s">
        <v>362</v>
      </c>
      <c r="CP70" s="203" t="s">
        <v>362</v>
      </c>
      <c r="CQ70" s="203" t="s">
        <v>362</v>
      </c>
      <c r="CR70" s="203" t="s">
        <v>362</v>
      </c>
      <c r="CS70" s="203" t="s">
        <v>362</v>
      </c>
      <c r="CT70" s="203" t="s">
        <v>362</v>
      </c>
      <c r="CU70" s="203" t="s">
        <v>362</v>
      </c>
      <c r="CV70" s="203" t="s">
        <v>362</v>
      </c>
      <c r="CW70" s="203" t="s">
        <v>362</v>
      </c>
      <c r="CX70" s="203" t="s">
        <v>362</v>
      </c>
      <c r="CY70" s="203" t="s">
        <v>362</v>
      </c>
      <c r="CZ70" s="203" t="s">
        <v>362</v>
      </c>
    </row>
    <row r="71" spans="1:104" x14ac:dyDescent="0.2">
      <c r="A71" s="44" t="s">
        <v>415</v>
      </c>
      <c r="B71" s="55" t="s">
        <v>366</v>
      </c>
      <c r="C71" s="46" t="s">
        <v>361</v>
      </c>
      <c r="D71" s="46" t="s">
        <v>11</v>
      </c>
      <c r="E71" s="202" t="s">
        <v>362</v>
      </c>
      <c r="F71" s="203" t="s">
        <v>362</v>
      </c>
      <c r="G71" s="203" t="s">
        <v>362</v>
      </c>
      <c r="H71" s="203" t="s">
        <v>362</v>
      </c>
      <c r="I71" s="203" t="s">
        <v>362</v>
      </c>
      <c r="J71" s="203" t="s">
        <v>362</v>
      </c>
      <c r="K71" s="203" t="s">
        <v>362</v>
      </c>
      <c r="L71" s="203" t="s">
        <v>362</v>
      </c>
      <c r="M71" s="203" t="s">
        <v>362</v>
      </c>
      <c r="N71" s="203" t="s">
        <v>362</v>
      </c>
      <c r="O71" s="203" t="s">
        <v>362</v>
      </c>
      <c r="P71" s="203" t="s">
        <v>362</v>
      </c>
      <c r="Q71" s="203" t="s">
        <v>362</v>
      </c>
      <c r="R71" s="203" t="s">
        <v>362</v>
      </c>
      <c r="S71" s="203" t="s">
        <v>362</v>
      </c>
      <c r="T71" s="203" t="s">
        <v>362</v>
      </c>
      <c r="U71" s="203" t="s">
        <v>362</v>
      </c>
      <c r="V71" s="203" t="s">
        <v>362</v>
      </c>
      <c r="W71" s="203" t="s">
        <v>362</v>
      </c>
      <c r="X71" s="203" t="s">
        <v>362</v>
      </c>
      <c r="Y71" s="203" t="s">
        <v>362</v>
      </c>
      <c r="Z71" s="203" t="s">
        <v>362</v>
      </c>
      <c r="AA71" s="203" t="s">
        <v>362</v>
      </c>
      <c r="AB71" s="203" t="s">
        <v>362</v>
      </c>
      <c r="AC71" s="203" t="s">
        <v>362</v>
      </c>
      <c r="AD71" s="203" t="s">
        <v>362</v>
      </c>
      <c r="AE71" s="203" t="s">
        <v>362</v>
      </c>
      <c r="AF71" s="203" t="s">
        <v>362</v>
      </c>
      <c r="AG71" s="203" t="s">
        <v>362</v>
      </c>
      <c r="AH71" s="203" t="s">
        <v>362</v>
      </c>
      <c r="AI71" s="203" t="s">
        <v>362</v>
      </c>
      <c r="AJ71" s="203" t="s">
        <v>362</v>
      </c>
      <c r="AK71" s="203" t="s">
        <v>362</v>
      </c>
      <c r="AL71" s="203" t="s">
        <v>362</v>
      </c>
      <c r="AM71" s="203" t="s">
        <v>362</v>
      </c>
      <c r="AN71" s="203" t="s">
        <v>362</v>
      </c>
      <c r="AO71" s="203" t="s">
        <v>362</v>
      </c>
      <c r="AP71" s="203" t="s">
        <v>362</v>
      </c>
      <c r="AQ71" s="203" t="s">
        <v>362</v>
      </c>
      <c r="AR71" s="203" t="s">
        <v>362</v>
      </c>
      <c r="AS71" s="203" t="s">
        <v>362</v>
      </c>
      <c r="AT71" s="203" t="s">
        <v>362</v>
      </c>
      <c r="AU71" s="203" t="s">
        <v>362</v>
      </c>
      <c r="AV71" s="203" t="s">
        <v>362</v>
      </c>
      <c r="AW71" s="203" t="s">
        <v>362</v>
      </c>
      <c r="AX71" s="203" t="s">
        <v>362</v>
      </c>
      <c r="AY71" s="203" t="s">
        <v>362</v>
      </c>
      <c r="AZ71" s="203" t="s">
        <v>362</v>
      </c>
      <c r="BA71" s="203" t="s">
        <v>362</v>
      </c>
      <c r="BB71" s="203" t="s">
        <v>362</v>
      </c>
      <c r="BC71" s="203" t="s">
        <v>362</v>
      </c>
      <c r="BD71" s="203" t="s">
        <v>362</v>
      </c>
      <c r="BE71" s="203" t="s">
        <v>362</v>
      </c>
      <c r="BF71" s="203" t="s">
        <v>362</v>
      </c>
      <c r="BG71" s="203" t="s">
        <v>362</v>
      </c>
      <c r="BH71" s="203" t="s">
        <v>362</v>
      </c>
      <c r="BI71" s="203" t="s">
        <v>362</v>
      </c>
      <c r="BJ71" s="203" t="s">
        <v>362</v>
      </c>
      <c r="BK71" s="203" t="s">
        <v>362</v>
      </c>
      <c r="BL71" s="203" t="s">
        <v>362</v>
      </c>
      <c r="BM71" s="203" t="s">
        <v>362</v>
      </c>
      <c r="BN71" s="203" t="s">
        <v>362</v>
      </c>
      <c r="BO71" s="203" t="s">
        <v>362</v>
      </c>
      <c r="BP71" s="203" t="s">
        <v>362</v>
      </c>
      <c r="BQ71" s="203" t="s">
        <v>362</v>
      </c>
      <c r="BR71" s="203" t="s">
        <v>362</v>
      </c>
      <c r="BS71" s="203" t="s">
        <v>362</v>
      </c>
      <c r="BT71" s="203" t="s">
        <v>362</v>
      </c>
      <c r="BU71" s="203" t="s">
        <v>362</v>
      </c>
      <c r="BV71" s="203" t="s">
        <v>362</v>
      </c>
      <c r="BW71" s="203" t="s">
        <v>362</v>
      </c>
      <c r="BX71" s="203" t="s">
        <v>362</v>
      </c>
      <c r="BY71" s="203" t="s">
        <v>362</v>
      </c>
      <c r="BZ71" s="203" t="s">
        <v>362</v>
      </c>
      <c r="CA71" s="203" t="s">
        <v>362</v>
      </c>
      <c r="CB71" s="203" t="s">
        <v>362</v>
      </c>
      <c r="CC71" s="203" t="s">
        <v>362</v>
      </c>
      <c r="CD71" s="203" t="s">
        <v>362</v>
      </c>
      <c r="CE71" s="203" t="s">
        <v>362</v>
      </c>
      <c r="CF71" s="203" t="s">
        <v>362</v>
      </c>
      <c r="CG71" s="203" t="s">
        <v>362</v>
      </c>
      <c r="CH71" s="203" t="s">
        <v>362</v>
      </c>
      <c r="CI71" s="203" t="s">
        <v>362</v>
      </c>
      <c r="CJ71" s="203" t="s">
        <v>362</v>
      </c>
      <c r="CK71" s="203" t="s">
        <v>362</v>
      </c>
      <c r="CL71" s="203" t="s">
        <v>362</v>
      </c>
      <c r="CM71" s="203" t="s">
        <v>362</v>
      </c>
      <c r="CN71" s="203" t="s">
        <v>362</v>
      </c>
      <c r="CO71" s="203" t="s">
        <v>362</v>
      </c>
      <c r="CP71" s="203" t="s">
        <v>362</v>
      </c>
      <c r="CQ71" s="203" t="s">
        <v>362</v>
      </c>
      <c r="CR71" s="203" t="s">
        <v>362</v>
      </c>
      <c r="CS71" s="203" t="s">
        <v>362</v>
      </c>
      <c r="CT71" s="203" t="s">
        <v>362</v>
      </c>
      <c r="CU71" s="203" t="s">
        <v>362</v>
      </c>
      <c r="CV71" s="203" t="s">
        <v>362</v>
      </c>
      <c r="CW71" s="203" t="s">
        <v>362</v>
      </c>
      <c r="CX71" s="203" t="s">
        <v>362</v>
      </c>
      <c r="CY71" s="203" t="s">
        <v>362</v>
      </c>
      <c r="CZ71" s="203" t="s">
        <v>362</v>
      </c>
    </row>
    <row r="72" spans="1:104" x14ac:dyDescent="0.2">
      <c r="A72" s="44" t="s">
        <v>416</v>
      </c>
      <c r="B72" s="55" t="s">
        <v>368</v>
      </c>
      <c r="C72" s="46" t="s">
        <v>361</v>
      </c>
      <c r="D72" s="46" t="s">
        <v>11</v>
      </c>
      <c r="E72" s="202" t="s">
        <v>362</v>
      </c>
      <c r="F72" s="203" t="s">
        <v>362</v>
      </c>
      <c r="G72" s="203" t="s">
        <v>362</v>
      </c>
      <c r="H72" s="203" t="s">
        <v>362</v>
      </c>
      <c r="I72" s="203" t="s">
        <v>362</v>
      </c>
      <c r="J72" s="203" t="s">
        <v>362</v>
      </c>
      <c r="K72" s="203" t="s">
        <v>362</v>
      </c>
      <c r="L72" s="203" t="s">
        <v>362</v>
      </c>
      <c r="M72" s="203" t="s">
        <v>362</v>
      </c>
      <c r="N72" s="203" t="s">
        <v>362</v>
      </c>
      <c r="O72" s="203" t="s">
        <v>362</v>
      </c>
      <c r="P72" s="203" t="s">
        <v>362</v>
      </c>
      <c r="Q72" s="203" t="s">
        <v>362</v>
      </c>
      <c r="R72" s="203" t="s">
        <v>362</v>
      </c>
      <c r="S72" s="203" t="s">
        <v>362</v>
      </c>
      <c r="T72" s="203" t="s">
        <v>362</v>
      </c>
      <c r="U72" s="203" t="s">
        <v>362</v>
      </c>
      <c r="V72" s="203" t="s">
        <v>362</v>
      </c>
      <c r="W72" s="203" t="s">
        <v>362</v>
      </c>
      <c r="X72" s="203" t="s">
        <v>362</v>
      </c>
      <c r="Y72" s="203" t="s">
        <v>362</v>
      </c>
      <c r="Z72" s="203" t="s">
        <v>362</v>
      </c>
      <c r="AA72" s="203" t="s">
        <v>362</v>
      </c>
      <c r="AB72" s="203" t="s">
        <v>362</v>
      </c>
      <c r="AC72" s="203" t="s">
        <v>362</v>
      </c>
      <c r="AD72" s="203" t="s">
        <v>362</v>
      </c>
      <c r="AE72" s="203" t="s">
        <v>362</v>
      </c>
      <c r="AF72" s="203" t="s">
        <v>362</v>
      </c>
      <c r="AG72" s="203" t="s">
        <v>362</v>
      </c>
      <c r="AH72" s="203" t="s">
        <v>362</v>
      </c>
      <c r="AI72" s="203" t="s">
        <v>362</v>
      </c>
      <c r="AJ72" s="203" t="s">
        <v>362</v>
      </c>
      <c r="AK72" s="203" t="s">
        <v>362</v>
      </c>
      <c r="AL72" s="203" t="s">
        <v>362</v>
      </c>
      <c r="AM72" s="203" t="s">
        <v>362</v>
      </c>
      <c r="AN72" s="203" t="s">
        <v>362</v>
      </c>
      <c r="AO72" s="203" t="s">
        <v>362</v>
      </c>
      <c r="AP72" s="203" t="s">
        <v>362</v>
      </c>
      <c r="AQ72" s="203" t="s">
        <v>362</v>
      </c>
      <c r="AR72" s="203" t="s">
        <v>362</v>
      </c>
      <c r="AS72" s="203" t="s">
        <v>362</v>
      </c>
      <c r="AT72" s="203" t="s">
        <v>362</v>
      </c>
      <c r="AU72" s="203" t="s">
        <v>362</v>
      </c>
      <c r="AV72" s="203" t="s">
        <v>362</v>
      </c>
      <c r="AW72" s="203" t="s">
        <v>362</v>
      </c>
      <c r="AX72" s="203" t="s">
        <v>362</v>
      </c>
      <c r="AY72" s="203" t="s">
        <v>362</v>
      </c>
      <c r="AZ72" s="203" t="s">
        <v>362</v>
      </c>
      <c r="BA72" s="203" t="s">
        <v>362</v>
      </c>
      <c r="BB72" s="203" t="s">
        <v>362</v>
      </c>
      <c r="BC72" s="203" t="s">
        <v>362</v>
      </c>
      <c r="BD72" s="203" t="s">
        <v>362</v>
      </c>
      <c r="BE72" s="203" t="s">
        <v>362</v>
      </c>
      <c r="BF72" s="203" t="s">
        <v>362</v>
      </c>
      <c r="BG72" s="203" t="s">
        <v>362</v>
      </c>
      <c r="BH72" s="203" t="s">
        <v>362</v>
      </c>
      <c r="BI72" s="203" t="s">
        <v>362</v>
      </c>
      <c r="BJ72" s="203" t="s">
        <v>362</v>
      </c>
      <c r="BK72" s="203" t="s">
        <v>362</v>
      </c>
      <c r="BL72" s="203" t="s">
        <v>362</v>
      </c>
      <c r="BM72" s="203" t="s">
        <v>362</v>
      </c>
      <c r="BN72" s="203" t="s">
        <v>362</v>
      </c>
      <c r="BO72" s="203" t="s">
        <v>362</v>
      </c>
      <c r="BP72" s="203" t="s">
        <v>362</v>
      </c>
      <c r="BQ72" s="203" t="s">
        <v>362</v>
      </c>
      <c r="BR72" s="203" t="s">
        <v>362</v>
      </c>
      <c r="BS72" s="203" t="s">
        <v>362</v>
      </c>
      <c r="BT72" s="203" t="s">
        <v>362</v>
      </c>
      <c r="BU72" s="203" t="s">
        <v>362</v>
      </c>
      <c r="BV72" s="203" t="s">
        <v>362</v>
      </c>
      <c r="BW72" s="203" t="s">
        <v>362</v>
      </c>
      <c r="BX72" s="203" t="s">
        <v>362</v>
      </c>
      <c r="BY72" s="203" t="s">
        <v>362</v>
      </c>
      <c r="BZ72" s="203" t="s">
        <v>362</v>
      </c>
      <c r="CA72" s="203" t="s">
        <v>362</v>
      </c>
      <c r="CB72" s="203" t="s">
        <v>362</v>
      </c>
      <c r="CC72" s="203" t="s">
        <v>362</v>
      </c>
      <c r="CD72" s="203" t="s">
        <v>362</v>
      </c>
      <c r="CE72" s="203" t="s">
        <v>362</v>
      </c>
      <c r="CF72" s="203" t="s">
        <v>362</v>
      </c>
      <c r="CG72" s="203" t="s">
        <v>362</v>
      </c>
      <c r="CH72" s="203" t="s">
        <v>362</v>
      </c>
      <c r="CI72" s="203" t="s">
        <v>362</v>
      </c>
      <c r="CJ72" s="203" t="s">
        <v>362</v>
      </c>
      <c r="CK72" s="203" t="s">
        <v>362</v>
      </c>
      <c r="CL72" s="203" t="s">
        <v>362</v>
      </c>
      <c r="CM72" s="203" t="s">
        <v>362</v>
      </c>
      <c r="CN72" s="203" t="s">
        <v>362</v>
      </c>
      <c r="CO72" s="203" t="s">
        <v>362</v>
      </c>
      <c r="CP72" s="203" t="s">
        <v>362</v>
      </c>
      <c r="CQ72" s="203" t="s">
        <v>362</v>
      </c>
      <c r="CR72" s="203" t="s">
        <v>362</v>
      </c>
      <c r="CS72" s="203" t="s">
        <v>362</v>
      </c>
      <c r="CT72" s="203" t="s">
        <v>362</v>
      </c>
      <c r="CU72" s="203" t="s">
        <v>362</v>
      </c>
      <c r="CV72" s="203" t="s">
        <v>362</v>
      </c>
      <c r="CW72" s="203" t="s">
        <v>362</v>
      </c>
      <c r="CX72" s="203" t="s">
        <v>362</v>
      </c>
      <c r="CY72" s="203" t="s">
        <v>362</v>
      </c>
      <c r="CZ72" s="203" t="s">
        <v>362</v>
      </c>
    </row>
    <row r="73" spans="1:104" ht="28.5" x14ac:dyDescent="0.2">
      <c r="A73" s="44" t="s">
        <v>417</v>
      </c>
      <c r="B73" s="55" t="s">
        <v>370</v>
      </c>
      <c r="C73" s="46" t="s">
        <v>371</v>
      </c>
      <c r="D73" s="46" t="s">
        <v>11</v>
      </c>
      <c r="E73" s="202"/>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203"/>
      <c r="BY73" s="203"/>
      <c r="BZ73" s="203"/>
      <c r="CA73" s="203"/>
      <c r="CB73" s="203"/>
      <c r="CC73" s="203"/>
      <c r="CD73" s="203"/>
      <c r="CE73" s="203"/>
      <c r="CF73" s="203"/>
      <c r="CG73" s="203"/>
      <c r="CH73" s="203"/>
      <c r="CI73" s="203"/>
      <c r="CJ73" s="203"/>
      <c r="CK73" s="203"/>
      <c r="CL73" s="203"/>
      <c r="CM73" s="203"/>
      <c r="CN73" s="203"/>
      <c r="CO73" s="203"/>
      <c r="CP73" s="203"/>
      <c r="CQ73" s="203"/>
      <c r="CR73" s="203"/>
      <c r="CS73" s="203"/>
      <c r="CT73" s="203"/>
      <c r="CU73" s="203"/>
      <c r="CV73" s="203"/>
      <c r="CW73" s="203"/>
      <c r="CX73" s="203"/>
      <c r="CY73" s="203"/>
      <c r="CZ73" s="203"/>
    </row>
    <row r="74" spans="1:104" ht="28.5" x14ac:dyDescent="0.2">
      <c r="A74" s="44" t="s">
        <v>418</v>
      </c>
      <c r="B74" s="55" t="s">
        <v>373</v>
      </c>
      <c r="C74" s="46" t="s">
        <v>419</v>
      </c>
      <c r="D74" s="46" t="s">
        <v>17</v>
      </c>
      <c r="E74" s="204"/>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row>
    <row r="76" spans="1:104" s="224" customFormat="1" ht="18.75" hidden="1" x14ac:dyDescent="0.3">
      <c r="A76" s="172"/>
      <c r="B76" s="173"/>
      <c r="C76" s="174"/>
      <c r="D76" s="174"/>
    </row>
    <row r="77" spans="1:104" ht="14.25" hidden="1" customHeight="1" x14ac:dyDescent="0.2"/>
    <row r="78" spans="1:104" ht="14.25" hidden="1" customHeight="1" x14ac:dyDescent="0.2"/>
    <row r="79" spans="1:104" ht="14.25" hidden="1" customHeight="1" x14ac:dyDescent="0.2"/>
    <row r="80" spans="1:104"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sheetProtection sheet="1" objects="1" scenarios="1" selectLockedCells="1"/>
  <mergeCells count="5">
    <mergeCell ref="A4:C4"/>
    <mergeCell ref="A11:C11"/>
    <mergeCell ref="B14:C14"/>
    <mergeCell ref="B15:C15"/>
    <mergeCell ref="A25:D25"/>
  </mergeCells>
  <conditionalFormatting sqref="A10:A27 D11 B12:D24 U17:CZ19 I17:I20 E17:G23 K18:L18 N18 P18:Q18 S18 J19:J20 K20:L20 I21:CZ23 E24:CZ25 A28:CZ74">
    <cfRule type="expression" dxfId="108" priority="17">
      <formula>$D$6="Yes, the plan complies based on all analyses"</formula>
    </cfRule>
  </conditionalFormatting>
  <conditionalFormatting sqref="B10:D10">
    <cfRule type="expression" dxfId="107" priority="18">
      <formula>$D$6="Yes, the plan complies based on all analyses"</formula>
    </cfRule>
  </conditionalFormatting>
  <conditionalFormatting sqref="B26:CZ27">
    <cfRule type="expression" dxfId="106" priority="16">
      <formula>$D$6="Yes, the plan complies based on all analyses"</formula>
    </cfRule>
  </conditionalFormatting>
  <conditionalFormatting sqref="E10:CZ16">
    <cfRule type="expression" dxfId="105" priority="15">
      <formula>$D$6="Yes, the plan complies based on all analyses"</formula>
    </cfRule>
  </conditionalFormatting>
  <conditionalFormatting sqref="H17">
    <cfRule type="expression" dxfId="104" priority="12">
      <formula>$D$6="Yes, the plan complies based on all analyses"</formula>
    </cfRule>
  </conditionalFormatting>
  <conditionalFormatting sqref="H19:H23">
    <cfRule type="expression" dxfId="103" priority="13">
      <formula>$D$6="Yes, the plan complies based on all analyses"</formula>
    </cfRule>
  </conditionalFormatting>
  <conditionalFormatting sqref="J17:T17">
    <cfRule type="expression" dxfId="102" priority="11">
      <formula>$D$6="Yes, the plan complies based on all analyses"</formula>
    </cfRule>
  </conditionalFormatting>
  <conditionalFormatting sqref="K19:T19">
    <cfRule type="expression" dxfId="101" priority="19">
      <formula>$D$6="Yes, the plan complies based on all analyses"</formula>
    </cfRule>
  </conditionalFormatting>
  <conditionalFormatting sqref="N20:CZ20">
    <cfRule type="expression" dxfId="100" priority="1">
      <formula>$D$6="Yes, the plan complies based on all analyses"</formula>
    </cfRule>
  </conditionalFormatting>
  <dataValidations count="2">
    <dataValidation allowBlank="1" sqref="E31:CZ36" xr:uid="{1B561DE0-3F8B-4FED-9B75-9C47D9FA9414}"/>
    <dataValidation allowBlank="1" prompt="To enter free text, select cell and type - do not click into cell" sqref="E38:CZ43 E45:CZ50 E69:CZ74 E61:CZ66 E54:CZ59" xr:uid="{8D39B92C-E322-4457-855E-F4F98DAB4413}"/>
  </dataValidations>
  <hyperlinks>
    <hyperlink ref="B15" location="SectionE_AnalysisMethods" display="Return to the Analysis Methods section in the &quot;State and program information&quot; tab to change whether a method is used." xr:uid="{42454F79-E1CC-46D3-B641-392A9BCF13B9}"/>
    <hyperlink ref="A9" location="'III_Plan comp 438.206 All plans'!A1" display="Click to go to section B: Assurance of plan compliance for 42 C.F.R. § 438.206" xr:uid="{46872970-607F-45DA-AA22-4A49CC3CB9E0}"/>
    <hyperlink ref="A27" location="SectionE_AnalysisMethods" display="Click to return to the Analysis Methods section in the &quot;State and Program Information&quot; tab to change whether a method is used." xr:uid="{3DE7DD78-44EC-469D-8A85-94DF36D00E0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C406180B32D14E925923C351C9F13F" ma:contentTypeVersion="6" ma:contentTypeDescription="Create a new document." ma:contentTypeScope="" ma:versionID="21e832fae90bb485654ede3d5a8f3aa8">
  <xsd:schema xmlns:xsd="http://www.w3.org/2001/XMLSchema" xmlns:xs="http://www.w3.org/2001/XMLSchema" xmlns:p="http://schemas.microsoft.com/office/2006/metadata/properties" xmlns:ns2="642b81bd-84bd-4f20-a2b7-2c9169867de3" xmlns:ns3="af3637ca-09aa-41ce-b3c4-c1fb92c7aa95" targetNamespace="http://schemas.microsoft.com/office/2006/metadata/properties" ma:root="true" ma:fieldsID="a0e2bc5d5b68868830a9e3bbad9f88cc" ns2:_="" ns3:_="">
    <xsd:import namespace="642b81bd-84bd-4f20-a2b7-2c9169867de3"/>
    <xsd:import namespace="af3637ca-09aa-41ce-b3c4-c1fb92c7aa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2b81bd-84bd-4f20-a2b7-2c9169867d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3637ca-09aa-41ce-b3c4-c1fb92c7aa9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CADA27-64C8-4864-B6C1-C10ADCDFB8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2b81bd-84bd-4f20-a2b7-2c9169867de3"/>
    <ds:schemaRef ds:uri="af3637ca-09aa-41ce-b3c4-c1fb92c7aa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65C3A9-4011-4657-877B-4D3117C45FF6}">
  <ds:schemaRefs>
    <ds:schemaRef ds:uri="http://purl.org/dc/elements/1.1/"/>
    <ds:schemaRef ds:uri="642b81bd-84bd-4f20-a2b7-2c9169867de3"/>
    <ds:schemaRef ds:uri="http://schemas.openxmlformats.org/package/2006/metadata/core-properties"/>
    <ds:schemaRef ds:uri="http://schemas.microsoft.com/office/2006/documentManagement/types"/>
    <ds:schemaRef ds:uri="http://schemas.microsoft.com/office/2006/metadata/properties"/>
    <ds:schemaRef ds:uri="af3637ca-09aa-41ce-b3c4-c1fb92c7aa95"/>
    <ds:schemaRef ds:uri="http://purl.org/dc/term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AFE957F8-61C9-4A7B-8FBF-3878E115A4E8}">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I_State and program information</vt:lpstr>
      <vt:lpstr>II_Program-level standards</vt:lpstr>
      <vt:lpstr>Positive Healthcare</vt:lpstr>
      <vt:lpstr>Alameda Alliance for Health</vt:lpstr>
      <vt:lpstr>Anthem Blue Cross</vt:lpstr>
      <vt:lpstr>Blue Shield</vt:lpstr>
      <vt:lpstr>CalOptima</vt:lpstr>
      <vt:lpstr>CalViva</vt:lpstr>
      <vt:lpstr>CenCal</vt:lpstr>
      <vt:lpstr>Central CA</vt:lpstr>
      <vt:lpstr>Community Health</vt:lpstr>
      <vt:lpstr>Community Imperial Valley</vt:lpstr>
      <vt:lpstr>Contra Costa</vt:lpstr>
      <vt:lpstr>Gold Coast</vt:lpstr>
      <vt:lpstr>Health Net</vt:lpstr>
      <vt:lpstr>San Joaquin</vt:lpstr>
      <vt:lpstr>San Mateo</vt:lpstr>
      <vt:lpstr>Inland</vt:lpstr>
      <vt:lpstr>Kern</vt:lpstr>
      <vt:lpstr>Kaiser</vt:lpstr>
      <vt:lpstr>L.A. Care</vt:lpstr>
      <vt:lpstr>Molina</vt:lpstr>
      <vt:lpstr>Partnership</vt:lpstr>
      <vt:lpstr>San Francisco</vt:lpstr>
      <vt:lpstr>Santa Clara</vt:lpstr>
      <vt:lpstr>SCAN</vt:lpstr>
      <vt:lpstr>All Plans 438.206</vt:lpstr>
    </vt:vector>
  </TitlesOfParts>
  <Company>DHCS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Wisdom, Sabrina@DHCS</dc:creator>
  <cp:lastModifiedBy>Plascencia, Daniela@DHCS</cp:lastModifiedBy>
  <dcterms:created xsi:type="dcterms:W3CDTF">2026-05-21T23:54:38Z</dcterms:created>
  <dcterms:modified xsi:type="dcterms:W3CDTF">2026-09-01T19:17:46Z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0x010100A1C406180B32D14E925923C351C9F13F</vt:lpwstr>
  </property>
</Properties>
</file>