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1"/>
  <workbookPr codeName="ThisWorkbook" defaultThemeVersion="166925"/>
  <mc:AlternateContent xmlns:mc="http://schemas.openxmlformats.org/markup-compatibility/2006">
    <mc:Choice Requires="x15">
      <x15ac:absPath xmlns:x15ac="http://schemas.microsoft.com/office/spreadsheetml/2010/11/ac" url="C:\Users\CRebuyon\Documents\NAAAR\"/>
    </mc:Choice>
  </mc:AlternateContent>
  <xr:revisionPtr revIDLastSave="4" documentId="13_ncr:1_{79AF6033-6DE8-4BCC-95CB-1CD8223560F6}" xr6:coauthVersionLast="47" xr6:coauthVersionMax="47" xr10:uidLastSave="{704FC68C-5893-42E0-8D6B-A4F385C54193}"/>
  <workbookProtection workbookAlgorithmName="SHA-512" workbookHashValue="259zWZjvczABp/hMhJdYFpEE4JG5YxMbJtR5Cz4IqMJ6KsjtfOo1CxdiLchtH+ab8QxsUokNASaxUpeDBlg2Sg==" workbookSaltValue="6l2gnu0RF1Q7Ph6TKVq6Bw==" workbookSpinCount="100000" lockStructure="1"/>
  <bookViews>
    <workbookView xWindow="-120" yWindow="-120" windowWidth="29040" windowHeight="15720" tabRatio="719" firstSheet="14" activeTab="2"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I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I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I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I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I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I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I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I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I11" i="58"/>
  <c r="H11" i="58"/>
  <c r="G11" i="58"/>
  <c r="F11" i="58"/>
  <c r="E11" i="58"/>
  <c r="BR22" i="14" l="1"/>
  <c r="BS22" i="14"/>
  <c r="BZ22" i="14"/>
  <c r="CA22" i="14"/>
  <c r="CH22" i="14"/>
  <c r="CI22" i="14"/>
  <c r="CP22" i="14"/>
  <c r="CQ22" i="14"/>
  <c r="CX22" i="14"/>
  <c r="CY22" i="14"/>
  <c r="DF22" i="14"/>
  <c r="DG22" i="14"/>
  <c r="DN22" i="14"/>
  <c r="DO22" i="14"/>
  <c r="DV22" i="14"/>
  <c r="DW22" i="14"/>
  <c r="ED22" i="14"/>
  <c r="EE22" i="14"/>
  <c r="EL22" i="14"/>
  <c r="EM22" i="14"/>
  <c r="ET22" i="14"/>
  <c r="EU22" i="14"/>
  <c r="FB22" i="14"/>
  <c r="FC22" i="14"/>
  <c r="BT23" i="14"/>
  <c r="CB23" i="14"/>
  <c r="CJ23" i="14"/>
  <c r="CR23" i="14"/>
  <c r="CZ23" i="14"/>
  <c r="DH23" i="14"/>
  <c r="DP23" i="14"/>
  <c r="DX23" i="14"/>
  <c r="EE23" i="14"/>
  <c r="EF23" i="14"/>
  <c r="EM23" i="14"/>
  <c r="EN23" i="14"/>
  <c r="EU23" i="14"/>
  <c r="EV23" i="14"/>
  <c r="FC23" i="14"/>
  <c r="FD23"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L23" i="14"/>
  <c r="BK25" i="14"/>
  <c r="BK24" i="14"/>
  <c r="BK23" i="14"/>
  <c r="BK22" i="14"/>
  <c r="BK21" i="14"/>
  <c r="BK20" i="14"/>
  <c r="BK19" i="14"/>
  <c r="BK18" i="14"/>
  <c r="BK17" i="14"/>
  <c r="BK16" i="14"/>
  <c r="BK12" i="14"/>
  <c r="BQ25" i="14" s="1"/>
  <c r="BK11" i="14"/>
  <c r="BN24" i="14" s="1"/>
  <c r="BK10" i="14"/>
  <c r="BR23" i="14" s="1"/>
  <c r="BK9" i="14"/>
  <c r="BO22" i="14" s="1"/>
  <c r="BK8" i="14"/>
  <c r="BT21" i="14" s="1"/>
  <c r="BK7" i="14"/>
  <c r="DY20" i="14" s="1"/>
  <c r="BK6" i="14"/>
  <c r="EP19" i="14" s="1"/>
  <c r="BK5" i="14"/>
  <c r="EE18" i="14" s="1"/>
  <c r="BK4" i="14"/>
  <c r="DS17" i="14" s="1"/>
  <c r="BK3" i="14"/>
  <c r="DK16" i="14" s="1"/>
  <c r="EU25" i="14" l="1"/>
  <c r="EE25" i="14"/>
  <c r="DO25" i="14"/>
  <c r="CY25" i="14"/>
  <c r="CI25" i="14"/>
  <c r="BS25" i="14"/>
  <c r="FD25" i="14"/>
  <c r="DX25" i="14"/>
  <c r="CR25" i="14"/>
  <c r="FC25" i="14"/>
  <c r="DW25" i="14"/>
  <c r="CQ25" i="14"/>
  <c r="EV25" i="14"/>
  <c r="DP25" i="14"/>
  <c r="CJ25" i="14"/>
  <c r="EN25" i="14"/>
  <c r="DH25" i="14"/>
  <c r="CB25" i="14"/>
  <c r="BL25" i="14"/>
  <c r="EM25" i="14"/>
  <c r="DG25" i="14"/>
  <c r="CA25" i="14"/>
  <c r="EF25" i="14"/>
  <c r="CZ25" i="14"/>
  <c r="BT25" i="14"/>
  <c r="BL121" i="14"/>
  <c r="FB25" i="14"/>
  <c r="ET25" i="14"/>
  <c r="EL25" i="14"/>
  <c r="ED25" i="14"/>
  <c r="DV25" i="14"/>
  <c r="DN25" i="14"/>
  <c r="DF25" i="14"/>
  <c r="CX25" i="14"/>
  <c r="CP25" i="14"/>
  <c r="CH25" i="14"/>
  <c r="BZ25" i="14"/>
  <c r="BR25" i="14"/>
  <c r="FA25" i="14"/>
  <c r="ES25" i="14"/>
  <c r="EK25" i="14"/>
  <c r="EC25" i="14"/>
  <c r="DU25" i="14"/>
  <c r="DM25" i="14"/>
  <c r="DE25" i="14"/>
  <c r="CW25" i="14"/>
  <c r="CO25" i="14"/>
  <c r="CG25" i="14"/>
  <c r="BY25" i="14"/>
  <c r="BM133" i="14"/>
  <c r="BU133" i="14"/>
  <c r="CC133" i="14"/>
  <c r="CK133" i="14"/>
  <c r="CS133" i="14"/>
  <c r="DA133" i="14"/>
  <c r="DI133" i="14"/>
  <c r="DQ133" i="14"/>
  <c r="DY133" i="14"/>
  <c r="EG133" i="14"/>
  <c r="EO133" i="14"/>
  <c r="EW133" i="14"/>
  <c r="FE133" i="14"/>
  <c r="BT121" i="14"/>
  <c r="CB121" i="14"/>
  <c r="CJ121" i="14"/>
  <c r="CR121" i="14"/>
  <c r="CZ121" i="14"/>
  <c r="DH121" i="14"/>
  <c r="DP121" i="14"/>
  <c r="DX121" i="14"/>
  <c r="EF121" i="14"/>
  <c r="EN121" i="14"/>
  <c r="EV121" i="14"/>
  <c r="FD121" i="14"/>
  <c r="BT109" i="14"/>
  <c r="CB109" i="14"/>
  <c r="CJ109" i="14"/>
  <c r="CR109" i="14"/>
  <c r="CZ109" i="14"/>
  <c r="DH109" i="14"/>
  <c r="DP109" i="14"/>
  <c r="DX109" i="14"/>
  <c r="EF109" i="14"/>
  <c r="EN109" i="14"/>
  <c r="EV109" i="14"/>
  <c r="FD109" i="14"/>
  <c r="BS97" i="14"/>
  <c r="CA97" i="14"/>
  <c r="CI97" i="14"/>
  <c r="CQ97" i="14"/>
  <c r="CY97" i="14"/>
  <c r="DG97" i="14"/>
  <c r="DO97" i="14"/>
  <c r="DW97" i="14"/>
  <c r="EE97" i="14"/>
  <c r="EM97" i="14"/>
  <c r="EU97" i="14"/>
  <c r="FC97" i="14"/>
  <c r="BR85" i="14"/>
  <c r="BZ85" i="14"/>
  <c r="CH85" i="14"/>
  <c r="CP85" i="14"/>
  <c r="CX85" i="14"/>
  <c r="DF85" i="14"/>
  <c r="DN85" i="14"/>
  <c r="DV85" i="14"/>
  <c r="ED85" i="14"/>
  <c r="EL85" i="14"/>
  <c r="ET85" i="14"/>
  <c r="FB85" i="14"/>
  <c r="BP73" i="14"/>
  <c r="BX73" i="14"/>
  <c r="CF73" i="14"/>
  <c r="CN73" i="14"/>
  <c r="CV73" i="14"/>
  <c r="DD73" i="14"/>
  <c r="DL73" i="14"/>
  <c r="DT73" i="14"/>
  <c r="EB73" i="14"/>
  <c r="EJ73" i="14"/>
  <c r="ER73" i="14"/>
  <c r="EZ73" i="14"/>
  <c r="BL73" i="14"/>
  <c r="BP61" i="14"/>
  <c r="BX61" i="14"/>
  <c r="CF61" i="14"/>
  <c r="CN61" i="14"/>
  <c r="CV61" i="14"/>
  <c r="DD61" i="14"/>
  <c r="DL61" i="14"/>
  <c r="DT61" i="14"/>
  <c r="EB61" i="14"/>
  <c r="EJ61" i="14"/>
  <c r="ER61" i="14"/>
  <c r="BN133" i="14"/>
  <c r="BV133" i="14"/>
  <c r="CD133" i="14"/>
  <c r="CL133" i="14"/>
  <c r="CT133" i="14"/>
  <c r="DB133" i="14"/>
  <c r="DJ133" i="14"/>
  <c r="DR133" i="14"/>
  <c r="DZ133" i="14"/>
  <c r="EH133" i="14"/>
  <c r="EP133" i="14"/>
  <c r="EX133" i="14"/>
  <c r="FF133" i="14"/>
  <c r="BM121" i="14"/>
  <c r="BU121" i="14"/>
  <c r="CC121" i="14"/>
  <c r="CK121" i="14"/>
  <c r="CS121" i="14"/>
  <c r="DA121" i="14"/>
  <c r="DI121" i="14"/>
  <c r="DQ121" i="14"/>
  <c r="DY121" i="14"/>
  <c r="EG121" i="14"/>
  <c r="EO121" i="14"/>
  <c r="EW121" i="14"/>
  <c r="FE121" i="14"/>
  <c r="BM109" i="14"/>
  <c r="BU109" i="14"/>
  <c r="CC109" i="14"/>
  <c r="CK109" i="14"/>
  <c r="CS109" i="14"/>
  <c r="DA109" i="14"/>
  <c r="DI109" i="14"/>
  <c r="DQ109" i="14"/>
  <c r="DY109" i="14"/>
  <c r="EG109" i="14"/>
  <c r="EO109" i="14"/>
  <c r="EW109" i="14"/>
  <c r="FE109" i="14"/>
  <c r="BT97" i="14"/>
  <c r="CB97" i="14"/>
  <c r="CJ97" i="14"/>
  <c r="CR97" i="14"/>
  <c r="CZ97" i="14"/>
  <c r="DH97" i="14"/>
  <c r="DP97" i="14"/>
  <c r="DX97" i="14"/>
  <c r="EF97" i="14"/>
  <c r="EN97" i="14"/>
  <c r="EV97" i="14"/>
  <c r="FD97" i="14"/>
  <c r="BS85" i="14"/>
  <c r="CA85" i="14"/>
  <c r="CI85" i="14"/>
  <c r="CQ85" i="14"/>
  <c r="CY85" i="14"/>
  <c r="DG85" i="14"/>
  <c r="DO85" i="14"/>
  <c r="DW85" i="14"/>
  <c r="EE85" i="14"/>
  <c r="EM85" i="14"/>
  <c r="EU85" i="14"/>
  <c r="FC85" i="14"/>
  <c r="BQ73" i="14"/>
  <c r="BY73" i="14"/>
  <c r="CG73" i="14"/>
  <c r="CO73" i="14"/>
  <c r="CW73" i="14"/>
  <c r="DE73" i="14"/>
  <c r="DM73" i="14"/>
  <c r="DU73" i="14"/>
  <c r="EC73" i="14"/>
  <c r="EK73" i="14"/>
  <c r="ES73" i="14"/>
  <c r="FA73" i="14"/>
  <c r="BQ61" i="14"/>
  <c r="BY61" i="14"/>
  <c r="CG61" i="14"/>
  <c r="CO61" i="14"/>
  <c r="CW61" i="14"/>
  <c r="DE61" i="14"/>
  <c r="DM61" i="14"/>
  <c r="DU61" i="14"/>
  <c r="EC61" i="14"/>
  <c r="EK61" i="14"/>
  <c r="BO133" i="14"/>
  <c r="BW133" i="14"/>
  <c r="CE133" i="14"/>
  <c r="CM133" i="14"/>
  <c r="CU133" i="14"/>
  <c r="DC133" i="14"/>
  <c r="DK133" i="14"/>
  <c r="DS133" i="14"/>
  <c r="EA133" i="14"/>
  <c r="EI133" i="14"/>
  <c r="EQ133" i="14"/>
  <c r="EY133" i="14"/>
  <c r="FG133" i="14"/>
  <c r="BN121" i="14"/>
  <c r="BV121" i="14"/>
  <c r="CD121" i="14"/>
  <c r="CL121" i="14"/>
  <c r="CT121" i="14"/>
  <c r="DB121" i="14"/>
  <c r="DJ121" i="14"/>
  <c r="DR121" i="14"/>
  <c r="DZ121" i="14"/>
  <c r="EH121" i="14"/>
  <c r="EP121" i="14"/>
  <c r="EX121" i="14"/>
  <c r="FF121" i="14"/>
  <c r="BN109" i="14"/>
  <c r="BV109" i="14"/>
  <c r="CD109" i="14"/>
  <c r="CL109" i="14"/>
  <c r="CT109" i="14"/>
  <c r="DB109" i="14"/>
  <c r="DJ109" i="14"/>
  <c r="DR109" i="14"/>
  <c r="DZ109" i="14"/>
  <c r="EH109" i="14"/>
  <c r="EP109" i="14"/>
  <c r="EX109" i="14"/>
  <c r="FF109" i="14"/>
  <c r="BM97" i="14"/>
  <c r="BU97" i="14"/>
  <c r="CC97" i="14"/>
  <c r="CK97" i="14"/>
  <c r="CS97" i="14"/>
  <c r="DA97" i="14"/>
  <c r="DI97" i="14"/>
  <c r="DQ97" i="14"/>
  <c r="DY97" i="14"/>
  <c r="EG97" i="14"/>
  <c r="EO97" i="14"/>
  <c r="EW97" i="14"/>
  <c r="FE97" i="14"/>
  <c r="BT85" i="14"/>
  <c r="CB85" i="14"/>
  <c r="CJ85" i="14"/>
  <c r="CR85" i="14"/>
  <c r="CZ85" i="14"/>
  <c r="DH85" i="14"/>
  <c r="DP85" i="14"/>
  <c r="DX85" i="14"/>
  <c r="EF85" i="14"/>
  <c r="EN85" i="14"/>
  <c r="EV85" i="14"/>
  <c r="FD85" i="14"/>
  <c r="BR73" i="14"/>
  <c r="BZ73" i="14"/>
  <c r="CH73" i="14"/>
  <c r="CP73" i="14"/>
  <c r="CX73" i="14"/>
  <c r="DF73" i="14"/>
  <c r="DN73" i="14"/>
  <c r="DV73" i="14"/>
  <c r="ED73" i="14"/>
  <c r="EL73" i="14"/>
  <c r="ET73" i="14"/>
  <c r="FB73" i="14"/>
  <c r="BR61" i="14"/>
  <c r="BZ61" i="14"/>
  <c r="CH61" i="14"/>
  <c r="CP61" i="14"/>
  <c r="CX61" i="14"/>
  <c r="DF61" i="14"/>
  <c r="DN61" i="14"/>
  <c r="DV61" i="14"/>
  <c r="ED61" i="14"/>
  <c r="BP133" i="14"/>
  <c r="BX133" i="14"/>
  <c r="CF133" i="14"/>
  <c r="CN133" i="14"/>
  <c r="CV133" i="14"/>
  <c r="DD133" i="14"/>
  <c r="DL133" i="14"/>
  <c r="DT133" i="14"/>
  <c r="EB133" i="14"/>
  <c r="EJ133" i="14"/>
  <c r="ER133" i="14"/>
  <c r="EZ133" i="14"/>
  <c r="BL133" i="14"/>
  <c r="BO121" i="14"/>
  <c r="BW121" i="14"/>
  <c r="CE121" i="14"/>
  <c r="CM121" i="14"/>
  <c r="CU121" i="14"/>
  <c r="DC121" i="14"/>
  <c r="DK121" i="14"/>
  <c r="DS121" i="14"/>
  <c r="EA121" i="14"/>
  <c r="EI121" i="14"/>
  <c r="EQ121" i="14"/>
  <c r="EY121" i="14"/>
  <c r="FG121" i="14"/>
  <c r="BO109" i="14"/>
  <c r="BW109" i="14"/>
  <c r="CE109" i="14"/>
  <c r="CM109" i="14"/>
  <c r="CU109" i="14"/>
  <c r="DC109" i="14"/>
  <c r="DK109" i="14"/>
  <c r="DS109" i="14"/>
  <c r="EA109" i="14"/>
  <c r="EI109" i="14"/>
  <c r="EQ109" i="14"/>
  <c r="EY109" i="14"/>
  <c r="FG109" i="14"/>
  <c r="BN97" i="14"/>
  <c r="BV97" i="14"/>
  <c r="CD97" i="14"/>
  <c r="CL97" i="14"/>
  <c r="CT97" i="14"/>
  <c r="DB97" i="14"/>
  <c r="DJ97" i="14"/>
  <c r="DR97" i="14"/>
  <c r="DZ97" i="14"/>
  <c r="EH97" i="14"/>
  <c r="EP97" i="14"/>
  <c r="EX97" i="14"/>
  <c r="FF97" i="14"/>
  <c r="BM85" i="14"/>
  <c r="BU85" i="14"/>
  <c r="CC85" i="14"/>
  <c r="CK85" i="14"/>
  <c r="CS85" i="14"/>
  <c r="DA85" i="14"/>
  <c r="DI85" i="14"/>
  <c r="DQ85" i="14"/>
  <c r="DY85" i="14"/>
  <c r="EG85" i="14"/>
  <c r="EO85" i="14"/>
  <c r="EW85" i="14"/>
  <c r="FE85" i="14"/>
  <c r="BS73" i="14"/>
  <c r="CA73" i="14"/>
  <c r="CI73" i="14"/>
  <c r="CQ73" i="14"/>
  <c r="CY73" i="14"/>
  <c r="DG73" i="14"/>
  <c r="DO73" i="14"/>
  <c r="DW73" i="14"/>
  <c r="EE73" i="14"/>
  <c r="EM73" i="14"/>
  <c r="EU73" i="14"/>
  <c r="FC73" i="14"/>
  <c r="BS61" i="14"/>
  <c r="CA61" i="14"/>
  <c r="CI61" i="14"/>
  <c r="CQ61" i="14"/>
  <c r="CY61" i="14"/>
  <c r="DG61" i="14"/>
  <c r="DO61" i="14"/>
  <c r="DW61" i="14"/>
  <c r="BQ133" i="14"/>
  <c r="BY133" i="14"/>
  <c r="CG133" i="14"/>
  <c r="CO133" i="14"/>
  <c r="CW133" i="14"/>
  <c r="DE133" i="14"/>
  <c r="DM133" i="14"/>
  <c r="DU133" i="14"/>
  <c r="EC133" i="14"/>
  <c r="EK133" i="14"/>
  <c r="ES133" i="14"/>
  <c r="FA133" i="14"/>
  <c r="BP121" i="14"/>
  <c r="BX121" i="14"/>
  <c r="CF121" i="14"/>
  <c r="CN121" i="14"/>
  <c r="CV121" i="14"/>
  <c r="DD121" i="14"/>
  <c r="DL121" i="14"/>
  <c r="DT121" i="14"/>
  <c r="EB121" i="14"/>
  <c r="EJ121" i="14"/>
  <c r="ER121" i="14"/>
  <c r="EZ121" i="14"/>
  <c r="BP109" i="14"/>
  <c r="BX109" i="14"/>
  <c r="CF109" i="14"/>
  <c r="CN109" i="14"/>
  <c r="CV109" i="14"/>
  <c r="DD109" i="14"/>
  <c r="DL109" i="14"/>
  <c r="DT109" i="14"/>
  <c r="EB109" i="14"/>
  <c r="EJ109" i="14"/>
  <c r="ER109" i="14"/>
  <c r="EZ109" i="14"/>
  <c r="BL109" i="14"/>
  <c r="BO97" i="14"/>
  <c r="BW97" i="14"/>
  <c r="CE97" i="14"/>
  <c r="CM97" i="14"/>
  <c r="CU97" i="14"/>
  <c r="DC97" i="14"/>
  <c r="DK97" i="14"/>
  <c r="DS97" i="14"/>
  <c r="EA97" i="14"/>
  <c r="EI97" i="14"/>
  <c r="EQ97" i="14"/>
  <c r="EY97" i="14"/>
  <c r="FG97" i="14"/>
  <c r="BN85" i="14"/>
  <c r="BV85" i="14"/>
  <c r="CD85" i="14"/>
  <c r="CL85" i="14"/>
  <c r="CT85" i="14"/>
  <c r="DB85" i="14"/>
  <c r="DJ85" i="14"/>
  <c r="DR85" i="14"/>
  <c r="DZ85" i="14"/>
  <c r="EH85" i="14"/>
  <c r="EP85" i="14"/>
  <c r="EX85" i="14"/>
  <c r="FF85" i="14"/>
  <c r="BT73" i="14"/>
  <c r="CB73" i="14"/>
  <c r="CJ73" i="14"/>
  <c r="CR73" i="14"/>
  <c r="CZ73" i="14"/>
  <c r="DH73" i="14"/>
  <c r="DP73" i="14"/>
  <c r="DX73" i="14"/>
  <c r="EF73" i="14"/>
  <c r="EN73" i="14"/>
  <c r="EV73" i="14"/>
  <c r="FD73" i="14"/>
  <c r="BT61" i="14"/>
  <c r="CB61" i="14"/>
  <c r="CJ61" i="14"/>
  <c r="CR61" i="14"/>
  <c r="CZ61" i="14"/>
  <c r="DH61" i="14"/>
  <c r="DP61" i="14"/>
  <c r="DX61" i="14"/>
  <c r="EF61" i="14"/>
  <c r="BR133" i="14"/>
  <c r="BZ133" i="14"/>
  <c r="CH133" i="14"/>
  <c r="CP133" i="14"/>
  <c r="CX133" i="14"/>
  <c r="DF133" i="14"/>
  <c r="DN133" i="14"/>
  <c r="DV133" i="14"/>
  <c r="ED133" i="14"/>
  <c r="EL133" i="14"/>
  <c r="ET133" i="14"/>
  <c r="FB133" i="14"/>
  <c r="BQ121" i="14"/>
  <c r="BY121" i="14"/>
  <c r="CG121" i="14"/>
  <c r="CO121" i="14"/>
  <c r="CW121" i="14"/>
  <c r="DE121" i="14"/>
  <c r="DM121" i="14"/>
  <c r="DU121" i="14"/>
  <c r="EC121" i="14"/>
  <c r="EK121" i="14"/>
  <c r="ES121" i="14"/>
  <c r="FA121" i="14"/>
  <c r="BQ109" i="14"/>
  <c r="BY109" i="14"/>
  <c r="CG109" i="14"/>
  <c r="CO109" i="14"/>
  <c r="CW109" i="14"/>
  <c r="DE109" i="14"/>
  <c r="DM109" i="14"/>
  <c r="DU109" i="14"/>
  <c r="EC109" i="14"/>
  <c r="EK109" i="14"/>
  <c r="ES109" i="14"/>
  <c r="FA109" i="14"/>
  <c r="BP97" i="14"/>
  <c r="BX97" i="14"/>
  <c r="CF97" i="14"/>
  <c r="CN97" i="14"/>
  <c r="CV97" i="14"/>
  <c r="DD97" i="14"/>
  <c r="DL97" i="14"/>
  <c r="DT97" i="14"/>
  <c r="EB97" i="14"/>
  <c r="EJ97" i="14"/>
  <c r="ER97" i="14"/>
  <c r="EZ97" i="14"/>
  <c r="BL97" i="14"/>
  <c r="BO85" i="14"/>
  <c r="BW85" i="14"/>
  <c r="CE85" i="14"/>
  <c r="CM85" i="14"/>
  <c r="CU85" i="14"/>
  <c r="DC85" i="14"/>
  <c r="DK85" i="14"/>
  <c r="DS85" i="14"/>
  <c r="EA85" i="14"/>
  <c r="EI85" i="14"/>
  <c r="EQ85" i="14"/>
  <c r="EY85" i="14"/>
  <c r="FG85" i="14"/>
  <c r="BM73" i="14"/>
  <c r="BU73" i="14"/>
  <c r="CC73" i="14"/>
  <c r="CK73" i="14"/>
  <c r="CS73" i="14"/>
  <c r="DA73" i="14"/>
  <c r="DI73" i="14"/>
  <c r="DQ73" i="14"/>
  <c r="DY73" i="14"/>
  <c r="EG73" i="14"/>
  <c r="EO73" i="14"/>
  <c r="EW73" i="14"/>
  <c r="FE73" i="14"/>
  <c r="BM61" i="14"/>
  <c r="BU61" i="14"/>
  <c r="CC61" i="14"/>
  <c r="CK61" i="14"/>
  <c r="CS61" i="14"/>
  <c r="DA61" i="14"/>
  <c r="DI61" i="14"/>
  <c r="DQ61" i="14"/>
  <c r="DY61" i="14"/>
  <c r="EG61" i="14"/>
  <c r="BS133" i="14"/>
  <c r="CY133" i="14"/>
  <c r="EE133" i="14"/>
  <c r="CA121" i="14"/>
  <c r="DG121" i="14"/>
  <c r="EM121" i="14"/>
  <c r="CP109" i="14"/>
  <c r="DV109" i="14"/>
  <c r="FB109" i="14"/>
  <c r="BR97" i="14"/>
  <c r="CX97" i="14"/>
  <c r="ED97" i="14"/>
  <c r="CF85" i="14"/>
  <c r="DL85" i="14"/>
  <c r="ER85" i="14"/>
  <c r="CE73" i="14"/>
  <c r="DK73" i="14"/>
  <c r="EQ73" i="14"/>
  <c r="CM61" i="14"/>
  <c r="DS61" i="14"/>
  <c r="EN61" i="14"/>
  <c r="EW61" i="14"/>
  <c r="FE61" i="14"/>
  <c r="BT49" i="14"/>
  <c r="CB49" i="14"/>
  <c r="CJ49" i="14"/>
  <c r="CR49" i="14"/>
  <c r="CZ49" i="14"/>
  <c r="DH49" i="14"/>
  <c r="DP49" i="14"/>
  <c r="DX49" i="14"/>
  <c r="EF49" i="14"/>
  <c r="EN49" i="14"/>
  <c r="EV49" i="14"/>
  <c r="FD49" i="14"/>
  <c r="BQ37" i="14"/>
  <c r="BY37" i="14"/>
  <c r="CG37" i="14"/>
  <c r="CO37" i="14"/>
  <c r="CW37" i="14"/>
  <c r="DE37" i="14"/>
  <c r="DM37" i="14"/>
  <c r="DU37" i="14"/>
  <c r="EC37" i="14"/>
  <c r="EK37" i="14"/>
  <c r="ES37" i="14"/>
  <c r="FA37" i="14"/>
  <c r="BS121" i="14"/>
  <c r="DN109" i="14"/>
  <c r="DV97" i="14"/>
  <c r="DD85" i="14"/>
  <c r="BZ49" i="14"/>
  <c r="DN49" i="14"/>
  <c r="BO37" i="14"/>
  <c r="DC37" i="14"/>
  <c r="FG37" i="14"/>
  <c r="CR133" i="14"/>
  <c r="DF121" i="14"/>
  <c r="CD73" i="14"/>
  <c r="EM61" i="14"/>
  <c r="CA49" i="14"/>
  <c r="DW49" i="14"/>
  <c r="BP37" i="14"/>
  <c r="DL37" i="14"/>
  <c r="BL37" i="14"/>
  <c r="BT133" i="14"/>
  <c r="CZ133" i="14"/>
  <c r="EF133" i="14"/>
  <c r="CH121" i="14"/>
  <c r="DN121" i="14"/>
  <c r="ET121" i="14"/>
  <c r="CQ109" i="14"/>
  <c r="DW109" i="14"/>
  <c r="FC109" i="14"/>
  <c r="BY97" i="14"/>
  <c r="DE97" i="14"/>
  <c r="EK97" i="14"/>
  <c r="CG85" i="14"/>
  <c r="DM85" i="14"/>
  <c r="ES85" i="14"/>
  <c r="CL73" i="14"/>
  <c r="DR73" i="14"/>
  <c r="EX73" i="14"/>
  <c r="BN61" i="14"/>
  <c r="CT61" i="14"/>
  <c r="DZ61" i="14"/>
  <c r="EO61" i="14"/>
  <c r="EX61" i="14"/>
  <c r="FF61" i="14"/>
  <c r="BM49" i="14"/>
  <c r="BU49" i="14"/>
  <c r="CC49" i="14"/>
  <c r="CK49" i="14"/>
  <c r="CS49" i="14"/>
  <c r="DA49" i="14"/>
  <c r="DI49" i="14"/>
  <c r="DQ49" i="14"/>
  <c r="DY49" i="14"/>
  <c r="EG49" i="14"/>
  <c r="EO49" i="14"/>
  <c r="EW49" i="14"/>
  <c r="FE49" i="14"/>
  <c r="BR37" i="14"/>
  <c r="BZ37" i="14"/>
  <c r="CH37" i="14"/>
  <c r="CP37" i="14"/>
  <c r="CX37" i="14"/>
  <c r="DF37" i="14"/>
  <c r="DN37" i="14"/>
  <c r="DV37" i="14"/>
  <c r="ED37" i="14"/>
  <c r="EL37" i="14"/>
  <c r="ET37" i="14"/>
  <c r="FB37" i="14"/>
  <c r="FC133" i="14"/>
  <c r="FB97" i="14"/>
  <c r="EU61" i="14"/>
  <c r="CP49" i="14"/>
  <c r="ED49" i="14"/>
  <c r="BW37" i="14"/>
  <c r="DS37" i="14"/>
  <c r="FD133" i="14"/>
  <c r="BZ121" i="14"/>
  <c r="EC97" i="14"/>
  <c r="EP73" i="14"/>
  <c r="CQ49" i="14"/>
  <c r="EM49" i="14"/>
  <c r="CV37" i="14"/>
  <c r="ER37" i="14"/>
  <c r="CA133" i="14"/>
  <c r="DG133" i="14"/>
  <c r="EM133" i="14"/>
  <c r="CI121" i="14"/>
  <c r="DO121" i="14"/>
  <c r="EU121" i="14"/>
  <c r="BR109" i="14"/>
  <c r="CX109" i="14"/>
  <c r="ED109" i="14"/>
  <c r="BZ97" i="14"/>
  <c r="DF97" i="14"/>
  <c r="EL97" i="14"/>
  <c r="CN85" i="14"/>
  <c r="DT85" i="14"/>
  <c r="EZ85" i="14"/>
  <c r="CM73" i="14"/>
  <c r="DS73" i="14"/>
  <c r="EY73" i="14"/>
  <c r="BO61" i="14"/>
  <c r="CU61" i="14"/>
  <c r="EA61" i="14"/>
  <c r="EP61" i="14"/>
  <c r="EY61" i="14"/>
  <c r="FG61" i="14"/>
  <c r="BN49" i="14"/>
  <c r="BV49" i="14"/>
  <c r="CD49" i="14"/>
  <c r="CL49" i="14"/>
  <c r="CT49" i="14"/>
  <c r="DB49" i="14"/>
  <c r="DJ49" i="14"/>
  <c r="DR49" i="14"/>
  <c r="DZ49" i="14"/>
  <c r="EH49" i="14"/>
  <c r="EP49" i="14"/>
  <c r="EX49" i="14"/>
  <c r="FF49" i="14"/>
  <c r="BS37" i="14"/>
  <c r="CA37" i="14"/>
  <c r="CI37" i="14"/>
  <c r="CQ37" i="14"/>
  <c r="CY37" i="14"/>
  <c r="DG37" i="14"/>
  <c r="DO37" i="14"/>
  <c r="DW37" i="14"/>
  <c r="EE37" i="14"/>
  <c r="EM37" i="14"/>
  <c r="EU37" i="14"/>
  <c r="FC37" i="14"/>
  <c r="CY121" i="14"/>
  <c r="EI73" i="14"/>
  <c r="CE61" i="14"/>
  <c r="CH49" i="14"/>
  <c r="EL49" i="14"/>
  <c r="CU37" i="14"/>
  <c r="EQ37" i="14"/>
  <c r="CI109" i="14"/>
  <c r="BQ97" i="14"/>
  <c r="DJ73" i="14"/>
  <c r="CL61" i="14"/>
  <c r="DG49" i="14"/>
  <c r="FC49" i="14"/>
  <c r="DT37" i="14"/>
  <c r="CB133" i="14"/>
  <c r="DH133" i="14"/>
  <c r="EN133" i="14"/>
  <c r="CP121" i="14"/>
  <c r="DV121" i="14"/>
  <c r="FB121" i="14"/>
  <c r="BS109" i="14"/>
  <c r="CY109" i="14"/>
  <c r="EE109" i="14"/>
  <c r="CG97" i="14"/>
  <c r="DM97" i="14"/>
  <c r="ES97" i="14"/>
  <c r="CO85" i="14"/>
  <c r="DU85" i="14"/>
  <c r="FA85" i="14"/>
  <c r="BN73" i="14"/>
  <c r="CT73" i="14"/>
  <c r="DZ73" i="14"/>
  <c r="FF73" i="14"/>
  <c r="BV61" i="14"/>
  <c r="DB61" i="14"/>
  <c r="EE61" i="14"/>
  <c r="EQ61" i="14"/>
  <c r="EZ61" i="14"/>
  <c r="BL61" i="14"/>
  <c r="BO49" i="14"/>
  <c r="BW49" i="14"/>
  <c r="CE49" i="14"/>
  <c r="CM49" i="14"/>
  <c r="CU49" i="14"/>
  <c r="DC49" i="14"/>
  <c r="DK49" i="14"/>
  <c r="DS49" i="14"/>
  <c r="EA49" i="14"/>
  <c r="EI49" i="14"/>
  <c r="EQ49" i="14"/>
  <c r="EY49" i="14"/>
  <c r="FG49" i="14"/>
  <c r="BT37" i="14"/>
  <c r="CB37" i="14"/>
  <c r="CJ37" i="14"/>
  <c r="CR37" i="14"/>
  <c r="CZ37" i="14"/>
  <c r="DH37" i="14"/>
  <c r="DP37" i="14"/>
  <c r="DX37" i="14"/>
  <c r="EF37" i="14"/>
  <c r="EN37" i="14"/>
  <c r="EV37" i="14"/>
  <c r="FD37" i="14"/>
  <c r="EE121" i="14"/>
  <c r="ET109" i="14"/>
  <c r="CP97" i="14"/>
  <c r="BX85" i="14"/>
  <c r="BW73" i="14"/>
  <c r="EL61" i="14"/>
  <c r="DF49" i="14"/>
  <c r="FB49" i="14"/>
  <c r="DK37" i="14"/>
  <c r="EY37" i="14"/>
  <c r="DX133" i="14"/>
  <c r="EU109" i="14"/>
  <c r="BY85" i="14"/>
  <c r="DR61" i="14"/>
  <c r="CI49" i="14"/>
  <c r="EE49" i="14"/>
  <c r="BX37" i="14"/>
  <c r="DD37" i="14"/>
  <c r="EZ37" i="14"/>
  <c r="CI133" i="14"/>
  <c r="DO133" i="14"/>
  <c r="EU133" i="14"/>
  <c r="CQ121" i="14"/>
  <c r="DW121" i="14"/>
  <c r="FC121" i="14"/>
  <c r="BZ109" i="14"/>
  <c r="DF109" i="14"/>
  <c r="EL109" i="14"/>
  <c r="CH97" i="14"/>
  <c r="DN97" i="14"/>
  <c r="ET97" i="14"/>
  <c r="BP85" i="14"/>
  <c r="CV85" i="14"/>
  <c r="EB85" i="14"/>
  <c r="BL85" i="14"/>
  <c r="BO73" i="14"/>
  <c r="CU73" i="14"/>
  <c r="EA73" i="14"/>
  <c r="FG73" i="14"/>
  <c r="BW61" i="14"/>
  <c r="DC61" i="14"/>
  <c r="EH61" i="14"/>
  <c r="ES61" i="14"/>
  <c r="FA61" i="14"/>
  <c r="BP49" i="14"/>
  <c r="BX49" i="14"/>
  <c r="CF49" i="14"/>
  <c r="CN49" i="14"/>
  <c r="CV49" i="14"/>
  <c r="DD49" i="14"/>
  <c r="DL49" i="14"/>
  <c r="DT49" i="14"/>
  <c r="EB49" i="14"/>
  <c r="EJ49" i="14"/>
  <c r="ER49" i="14"/>
  <c r="EZ49" i="14"/>
  <c r="BM37" i="14"/>
  <c r="BU37" i="14"/>
  <c r="CC37" i="14"/>
  <c r="CK37" i="14"/>
  <c r="CS37" i="14"/>
  <c r="DA37" i="14"/>
  <c r="DI37" i="14"/>
  <c r="DQ37" i="14"/>
  <c r="DY37" i="14"/>
  <c r="EG37" i="14"/>
  <c r="EO37" i="14"/>
  <c r="EW37" i="14"/>
  <c r="FE37" i="14"/>
  <c r="DW133" i="14"/>
  <c r="CH109" i="14"/>
  <c r="DC73" i="14"/>
  <c r="FC61" i="14"/>
  <c r="CX49" i="14"/>
  <c r="ET49" i="14"/>
  <c r="CM37" i="14"/>
  <c r="EI37" i="14"/>
  <c r="DO109" i="14"/>
  <c r="EK85" i="14"/>
  <c r="EV61" i="14"/>
  <c r="BS49" i="14"/>
  <c r="DO49" i="14"/>
  <c r="CF37" i="14"/>
  <c r="EB37" i="14"/>
  <c r="CJ133" i="14"/>
  <c r="DP133" i="14"/>
  <c r="EV133" i="14"/>
  <c r="BR121" i="14"/>
  <c r="CX121" i="14"/>
  <c r="ED121" i="14"/>
  <c r="CA109" i="14"/>
  <c r="DG109" i="14"/>
  <c r="EM109" i="14"/>
  <c r="CO97" i="14"/>
  <c r="DU97" i="14"/>
  <c r="FA97" i="14"/>
  <c r="BQ85" i="14"/>
  <c r="CW85" i="14"/>
  <c r="EC85" i="14"/>
  <c r="BV73" i="14"/>
  <c r="DB73" i="14"/>
  <c r="EH73" i="14"/>
  <c r="CD61" i="14"/>
  <c r="DJ61" i="14"/>
  <c r="EI61" i="14"/>
  <c r="ET61" i="14"/>
  <c r="FB61" i="14"/>
  <c r="BQ49" i="14"/>
  <c r="BY49" i="14"/>
  <c r="CG49" i="14"/>
  <c r="CO49" i="14"/>
  <c r="CW49" i="14"/>
  <c r="DE49" i="14"/>
  <c r="DM49" i="14"/>
  <c r="DU49" i="14"/>
  <c r="EC49" i="14"/>
  <c r="EK49" i="14"/>
  <c r="ES49" i="14"/>
  <c r="FA49" i="14"/>
  <c r="BN37" i="14"/>
  <c r="BV37" i="14"/>
  <c r="CD37" i="14"/>
  <c r="CL37" i="14"/>
  <c r="CT37" i="14"/>
  <c r="DB37" i="14"/>
  <c r="DJ37" i="14"/>
  <c r="DR37" i="14"/>
  <c r="DZ37" i="14"/>
  <c r="EH37" i="14"/>
  <c r="EP37" i="14"/>
  <c r="EX37" i="14"/>
  <c r="FF37" i="14"/>
  <c r="CQ133" i="14"/>
  <c r="EJ85" i="14"/>
  <c r="DK61" i="14"/>
  <c r="BR49" i="14"/>
  <c r="DV49" i="14"/>
  <c r="CE37" i="14"/>
  <c r="EA37" i="14"/>
  <c r="EL121" i="14"/>
  <c r="CW97" i="14"/>
  <c r="DE85" i="14"/>
  <c r="FD61" i="14"/>
  <c r="CY49" i="14"/>
  <c r="EU49" i="14"/>
  <c r="CN37" i="14"/>
  <c r="EJ37" i="14"/>
  <c r="EZ25" i="14"/>
  <c r="ER25" i="14"/>
  <c r="EJ25" i="14"/>
  <c r="EB25" i="14"/>
  <c r="DT25" i="14"/>
  <c r="DL25" i="14"/>
  <c r="DD25" i="14"/>
  <c r="CV25" i="14"/>
  <c r="CN25" i="14"/>
  <c r="CF25" i="14"/>
  <c r="BX25" i="14"/>
  <c r="BP25" i="14"/>
  <c r="BL49" i="14"/>
  <c r="FG25" i="14"/>
  <c r="EY25" i="14"/>
  <c r="EQ25" i="14"/>
  <c r="EI25" i="14"/>
  <c r="EA25" i="14"/>
  <c r="DS25" i="14"/>
  <c r="DK25" i="14"/>
  <c r="DC25" i="14"/>
  <c r="CU25" i="14"/>
  <c r="CM25" i="14"/>
  <c r="CE25" i="14"/>
  <c r="BW25" i="14"/>
  <c r="BO25" i="14"/>
  <c r="FF25" i="14"/>
  <c r="EX25" i="14"/>
  <c r="EP25" i="14"/>
  <c r="EH25" i="14"/>
  <c r="DZ25" i="14"/>
  <c r="DR25" i="14"/>
  <c r="DJ25" i="14"/>
  <c r="DB25" i="14"/>
  <c r="CT25" i="14"/>
  <c r="CL25" i="14"/>
  <c r="CD25" i="14"/>
  <c r="BV25" i="14"/>
  <c r="BN25" i="14"/>
  <c r="FE25" i="14"/>
  <c r="EW25" i="14"/>
  <c r="EO25" i="14"/>
  <c r="EG25" i="14"/>
  <c r="DY25" i="14"/>
  <c r="DQ25" i="14"/>
  <c r="DI25" i="14"/>
  <c r="DA25" i="14"/>
  <c r="CS25" i="14"/>
  <c r="CK25" i="14"/>
  <c r="CC25" i="14"/>
  <c r="BU25" i="14"/>
  <c r="BM25" i="14"/>
  <c r="FC24" i="14"/>
  <c r="EU24" i="14"/>
  <c r="EM24" i="14"/>
  <c r="EE24" i="14"/>
  <c r="DO24" i="14"/>
  <c r="DG24" i="14"/>
  <c r="CY24" i="14"/>
  <c r="CQ24" i="14"/>
  <c r="CI24" i="14"/>
  <c r="CA24" i="14"/>
  <c r="BS24" i="14"/>
  <c r="DP24" i="14"/>
  <c r="DW24" i="14"/>
  <c r="FB24" i="14"/>
  <c r="ET24" i="14"/>
  <c r="EL24" i="14"/>
  <c r="ED24" i="14"/>
  <c r="DV24" i="14"/>
  <c r="DN24" i="14"/>
  <c r="DF24" i="14"/>
  <c r="CX24" i="14"/>
  <c r="CP24" i="14"/>
  <c r="CH24" i="14"/>
  <c r="BZ24" i="14"/>
  <c r="BR24" i="14"/>
  <c r="EN24" i="14"/>
  <c r="DH24" i="14"/>
  <c r="CB24" i="14"/>
  <c r="FA24" i="14"/>
  <c r="ES24" i="14"/>
  <c r="EK24" i="14"/>
  <c r="EC24" i="14"/>
  <c r="DU24" i="14"/>
  <c r="DM24" i="14"/>
  <c r="DE24" i="14"/>
  <c r="CW24" i="14"/>
  <c r="CO24" i="14"/>
  <c r="CG24" i="14"/>
  <c r="BY24" i="14"/>
  <c r="BQ24" i="14"/>
  <c r="FD24" i="14"/>
  <c r="DX24" i="14"/>
  <c r="CR24" i="14"/>
  <c r="CJ24" i="14"/>
  <c r="BT24" i="14"/>
  <c r="BL24" i="14"/>
  <c r="EZ24" i="14"/>
  <c r="ER24" i="14"/>
  <c r="EJ24" i="14"/>
  <c r="EB24" i="14"/>
  <c r="DT24" i="14"/>
  <c r="DL24" i="14"/>
  <c r="DD24" i="14"/>
  <c r="CV24" i="14"/>
  <c r="CN24" i="14"/>
  <c r="CF24" i="14"/>
  <c r="BX24" i="14"/>
  <c r="BP24" i="14"/>
  <c r="EV24" i="14"/>
  <c r="CZ24" i="14"/>
  <c r="FG24" i="14"/>
  <c r="EY24" i="14"/>
  <c r="EQ24" i="14"/>
  <c r="EI24" i="14"/>
  <c r="EA24" i="14"/>
  <c r="DS24" i="14"/>
  <c r="DK24" i="14"/>
  <c r="DC24" i="14"/>
  <c r="CU24" i="14"/>
  <c r="CM24" i="14"/>
  <c r="CE24" i="14"/>
  <c r="BW24" i="14"/>
  <c r="BO24" i="14"/>
  <c r="EF24" i="14"/>
  <c r="FF24" i="14"/>
  <c r="EX24" i="14"/>
  <c r="EP24" i="14"/>
  <c r="EH24" i="14"/>
  <c r="DZ24" i="14"/>
  <c r="DR24" i="14"/>
  <c r="DJ24" i="14"/>
  <c r="DB24" i="14"/>
  <c r="CT24" i="14"/>
  <c r="CL24" i="14"/>
  <c r="CD24" i="14"/>
  <c r="BV24" i="14"/>
  <c r="BM132" i="14"/>
  <c r="BU132" i="14"/>
  <c r="CC132" i="14"/>
  <c r="CK132" i="14"/>
  <c r="CS132" i="14"/>
  <c r="DA132" i="14"/>
  <c r="DI132" i="14"/>
  <c r="DQ132" i="14"/>
  <c r="DY132" i="14"/>
  <c r="EG132" i="14"/>
  <c r="EO132" i="14"/>
  <c r="EW132" i="14"/>
  <c r="FE132" i="14"/>
  <c r="BP120" i="14"/>
  <c r="BX120" i="14"/>
  <c r="CF120" i="14"/>
  <c r="CN120" i="14"/>
  <c r="CV120" i="14"/>
  <c r="DD120" i="14"/>
  <c r="DL120" i="14"/>
  <c r="DT120" i="14"/>
  <c r="EB120" i="14"/>
  <c r="EJ120" i="14"/>
  <c r="ER120" i="14"/>
  <c r="EZ120" i="14"/>
  <c r="BT108" i="14"/>
  <c r="CB108" i="14"/>
  <c r="CJ108" i="14"/>
  <c r="CR108" i="14"/>
  <c r="CZ108" i="14"/>
  <c r="DH108" i="14"/>
  <c r="DP108" i="14"/>
  <c r="DX108" i="14"/>
  <c r="EF108" i="14"/>
  <c r="EN108" i="14"/>
  <c r="EV108" i="14"/>
  <c r="FD108" i="14"/>
  <c r="BL108" i="14"/>
  <c r="BO96" i="14"/>
  <c r="BW96" i="14"/>
  <c r="CE96" i="14"/>
  <c r="CM96" i="14"/>
  <c r="CU96" i="14"/>
  <c r="BN132" i="14"/>
  <c r="BV132" i="14"/>
  <c r="CD132" i="14"/>
  <c r="CL132" i="14"/>
  <c r="CT132" i="14"/>
  <c r="DB132" i="14"/>
  <c r="DJ132" i="14"/>
  <c r="DR132" i="14"/>
  <c r="DZ132" i="14"/>
  <c r="EH132" i="14"/>
  <c r="EP132" i="14"/>
  <c r="EX132" i="14"/>
  <c r="FF132" i="14"/>
  <c r="BQ120" i="14"/>
  <c r="BY120" i="14"/>
  <c r="CG120" i="14"/>
  <c r="CO120" i="14"/>
  <c r="CW120" i="14"/>
  <c r="DE120" i="14"/>
  <c r="DM120" i="14"/>
  <c r="DU120" i="14"/>
  <c r="EC120" i="14"/>
  <c r="EK120" i="14"/>
  <c r="ES120" i="14"/>
  <c r="FA120" i="14"/>
  <c r="BM108" i="14"/>
  <c r="BU108" i="14"/>
  <c r="CC108" i="14"/>
  <c r="CK108" i="14"/>
  <c r="CS108" i="14"/>
  <c r="DA108" i="14"/>
  <c r="DI108" i="14"/>
  <c r="DQ108" i="14"/>
  <c r="DY108" i="14"/>
  <c r="EG108" i="14"/>
  <c r="EO108" i="14"/>
  <c r="EW108" i="14"/>
  <c r="FE108" i="14"/>
  <c r="BP96" i="14"/>
  <c r="BX96" i="14"/>
  <c r="CF96" i="14"/>
  <c r="CN96" i="14"/>
  <c r="CV96" i="14"/>
  <c r="DD96" i="14"/>
  <c r="DL96" i="14"/>
  <c r="DT96" i="14"/>
  <c r="EB96" i="14"/>
  <c r="EJ96" i="14"/>
  <c r="ER96" i="14"/>
  <c r="EZ96" i="14"/>
  <c r="BS84" i="14"/>
  <c r="CA84" i="14"/>
  <c r="CI84" i="14"/>
  <c r="CQ84" i="14"/>
  <c r="CY84" i="14"/>
  <c r="DG84" i="14"/>
  <c r="DO84" i="14"/>
  <c r="DW84" i="14"/>
  <c r="EE84" i="14"/>
  <c r="EM84" i="14"/>
  <c r="EU84" i="14"/>
  <c r="FC84" i="14"/>
  <c r="BM72" i="14"/>
  <c r="BU72" i="14"/>
  <c r="CC72" i="14"/>
  <c r="CK72" i="14"/>
  <c r="CS72" i="14"/>
  <c r="DA72" i="14"/>
  <c r="DI72" i="14"/>
  <c r="DQ72" i="14"/>
  <c r="DY72" i="14"/>
  <c r="EG72" i="14"/>
  <c r="EO72" i="14"/>
  <c r="EW72" i="14"/>
  <c r="FE72" i="14"/>
  <c r="BQ60" i="14"/>
  <c r="BY60" i="14"/>
  <c r="CG60" i="14"/>
  <c r="CO60" i="14"/>
  <c r="CW60" i="14"/>
  <c r="DE60" i="14"/>
  <c r="DM60" i="14"/>
  <c r="DU60" i="14"/>
  <c r="EC60" i="14"/>
  <c r="EK60" i="14"/>
  <c r="BO132" i="14"/>
  <c r="BW132" i="14"/>
  <c r="CE132" i="14"/>
  <c r="CM132" i="14"/>
  <c r="CU132" i="14"/>
  <c r="DC132" i="14"/>
  <c r="DK132" i="14"/>
  <c r="DS132" i="14"/>
  <c r="EA132" i="14"/>
  <c r="EI132" i="14"/>
  <c r="EQ132" i="14"/>
  <c r="EY132" i="14"/>
  <c r="FG132" i="14"/>
  <c r="BR120" i="14"/>
  <c r="BZ120" i="14"/>
  <c r="CH120" i="14"/>
  <c r="CP120" i="14"/>
  <c r="CX120" i="14"/>
  <c r="DF120" i="14"/>
  <c r="DN120" i="14"/>
  <c r="DV120" i="14"/>
  <c r="ED120" i="14"/>
  <c r="EL120" i="14"/>
  <c r="ET120" i="14"/>
  <c r="FB120" i="14"/>
  <c r="BN108" i="14"/>
  <c r="BV108" i="14"/>
  <c r="CD108" i="14"/>
  <c r="CL108" i="14"/>
  <c r="CT108" i="14"/>
  <c r="DB108" i="14"/>
  <c r="DJ108" i="14"/>
  <c r="DR108" i="14"/>
  <c r="DZ108" i="14"/>
  <c r="EH108" i="14"/>
  <c r="EP108" i="14"/>
  <c r="EX108" i="14"/>
  <c r="FF108" i="14"/>
  <c r="BQ96" i="14"/>
  <c r="BY96" i="14"/>
  <c r="CG96" i="14"/>
  <c r="CO96" i="14"/>
  <c r="CW96" i="14"/>
  <c r="DE96" i="14"/>
  <c r="BP132" i="14"/>
  <c r="BX132" i="14"/>
  <c r="CF132" i="14"/>
  <c r="CN132" i="14"/>
  <c r="CV132" i="14"/>
  <c r="DD132" i="14"/>
  <c r="DL132" i="14"/>
  <c r="DT132" i="14"/>
  <c r="EB132" i="14"/>
  <c r="EJ132" i="14"/>
  <c r="ER132" i="14"/>
  <c r="EZ132" i="14"/>
  <c r="BS120" i="14"/>
  <c r="CA120" i="14"/>
  <c r="CI120" i="14"/>
  <c r="CQ120" i="14"/>
  <c r="CY120" i="14"/>
  <c r="DG120" i="14"/>
  <c r="DO120" i="14"/>
  <c r="DW120" i="14"/>
  <c r="EE120" i="14"/>
  <c r="EM120" i="14"/>
  <c r="EU120" i="14"/>
  <c r="FC120" i="14"/>
  <c r="BL120" i="14"/>
  <c r="BO108" i="14"/>
  <c r="BW108" i="14"/>
  <c r="CE108" i="14"/>
  <c r="CM108" i="14"/>
  <c r="CU108" i="14"/>
  <c r="DC108" i="14"/>
  <c r="DK108" i="14"/>
  <c r="DS108" i="14"/>
  <c r="EA108" i="14"/>
  <c r="EI108" i="14"/>
  <c r="EQ108" i="14"/>
  <c r="EY108" i="14"/>
  <c r="FG108" i="14"/>
  <c r="BR96" i="14"/>
  <c r="BZ96" i="14"/>
  <c r="CH96" i="14"/>
  <c r="CP96" i="14"/>
  <c r="CX96" i="14"/>
  <c r="DF96" i="14"/>
  <c r="DN96" i="14"/>
  <c r="DV96" i="14"/>
  <c r="ED96" i="14"/>
  <c r="EL96" i="14"/>
  <c r="ET96" i="14"/>
  <c r="FB96" i="14"/>
  <c r="BM84" i="14"/>
  <c r="BU84" i="14"/>
  <c r="CC84" i="14"/>
  <c r="CK84" i="14"/>
  <c r="CS84" i="14"/>
  <c r="DA84" i="14"/>
  <c r="DI84" i="14"/>
  <c r="DQ84" i="14"/>
  <c r="DY84" i="14"/>
  <c r="EG84" i="14"/>
  <c r="EO84" i="14"/>
  <c r="EW84" i="14"/>
  <c r="FE84" i="14"/>
  <c r="BO72" i="14"/>
  <c r="BW72" i="14"/>
  <c r="CE72" i="14"/>
  <c r="CM72" i="14"/>
  <c r="CU72" i="14"/>
  <c r="DC72" i="14"/>
  <c r="DK72" i="14"/>
  <c r="DS72" i="14"/>
  <c r="EA72" i="14"/>
  <c r="EI72" i="14"/>
  <c r="EQ72" i="14"/>
  <c r="EY72" i="14"/>
  <c r="FG72" i="14"/>
  <c r="BS60" i="14"/>
  <c r="CA60" i="14"/>
  <c r="CI60" i="14"/>
  <c r="CQ60" i="14"/>
  <c r="CY60" i="14"/>
  <c r="DG60" i="14"/>
  <c r="DO60" i="14"/>
  <c r="DW60" i="14"/>
  <c r="EE60" i="14"/>
  <c r="BQ132" i="14"/>
  <c r="BY132" i="14"/>
  <c r="CG132" i="14"/>
  <c r="CO132" i="14"/>
  <c r="CW132" i="14"/>
  <c r="DE132" i="14"/>
  <c r="DM132" i="14"/>
  <c r="DU132" i="14"/>
  <c r="EC132" i="14"/>
  <c r="EK132" i="14"/>
  <c r="ES132" i="14"/>
  <c r="FA132" i="14"/>
  <c r="BT120" i="14"/>
  <c r="CB120" i="14"/>
  <c r="CJ120" i="14"/>
  <c r="CR120" i="14"/>
  <c r="CZ120" i="14"/>
  <c r="DH120" i="14"/>
  <c r="DP120" i="14"/>
  <c r="DX120" i="14"/>
  <c r="EF120" i="14"/>
  <c r="EN120" i="14"/>
  <c r="EV120" i="14"/>
  <c r="FD120" i="14"/>
  <c r="BP108" i="14"/>
  <c r="BX108" i="14"/>
  <c r="CF108" i="14"/>
  <c r="CN108" i="14"/>
  <c r="CV108" i="14"/>
  <c r="DD108" i="14"/>
  <c r="DL108" i="14"/>
  <c r="DT108" i="14"/>
  <c r="EB108" i="14"/>
  <c r="EJ108" i="14"/>
  <c r="ER108" i="14"/>
  <c r="EZ108" i="14"/>
  <c r="BS96" i="14"/>
  <c r="CA96" i="14"/>
  <c r="CI96" i="14"/>
  <c r="CQ96" i="14"/>
  <c r="CY96" i="14"/>
  <c r="DG96" i="14"/>
  <c r="DO96" i="14"/>
  <c r="DW96" i="14"/>
  <c r="EE96" i="14"/>
  <c r="EM96" i="14"/>
  <c r="EU96" i="14"/>
  <c r="FC96" i="14"/>
  <c r="BN84" i="14"/>
  <c r="BV84" i="14"/>
  <c r="CD84" i="14"/>
  <c r="CL84" i="14"/>
  <c r="CT84" i="14"/>
  <c r="DB84" i="14"/>
  <c r="DJ84" i="14"/>
  <c r="DR84" i="14"/>
  <c r="DZ84" i="14"/>
  <c r="EH84" i="14"/>
  <c r="EP84" i="14"/>
  <c r="EX84" i="14"/>
  <c r="FF84" i="14"/>
  <c r="BP72" i="14"/>
  <c r="BX72" i="14"/>
  <c r="CF72" i="14"/>
  <c r="CN72" i="14"/>
  <c r="CV72" i="14"/>
  <c r="DD72" i="14"/>
  <c r="DL72" i="14"/>
  <c r="DT72" i="14"/>
  <c r="EB72" i="14"/>
  <c r="EJ72" i="14"/>
  <c r="ER72" i="14"/>
  <c r="EZ72" i="14"/>
  <c r="BT60" i="14"/>
  <c r="CB60" i="14"/>
  <c r="CJ60" i="14"/>
  <c r="CR60" i="14"/>
  <c r="CZ60" i="14"/>
  <c r="DH60" i="14"/>
  <c r="DP60" i="14"/>
  <c r="DX60" i="14"/>
  <c r="EF60" i="14"/>
  <c r="EN60" i="14"/>
  <c r="EV60" i="14"/>
  <c r="FD60" i="14"/>
  <c r="BR132" i="14"/>
  <c r="BZ132" i="14"/>
  <c r="CH132" i="14"/>
  <c r="CP132" i="14"/>
  <c r="CX132" i="14"/>
  <c r="DF132" i="14"/>
  <c r="DN132" i="14"/>
  <c r="DV132" i="14"/>
  <c r="ED132" i="14"/>
  <c r="EL132" i="14"/>
  <c r="ET132" i="14"/>
  <c r="FB132" i="14"/>
  <c r="BM120" i="14"/>
  <c r="BU120" i="14"/>
  <c r="CC120" i="14"/>
  <c r="CK120" i="14"/>
  <c r="CS120" i="14"/>
  <c r="DA120" i="14"/>
  <c r="DI120" i="14"/>
  <c r="DQ120" i="14"/>
  <c r="DY120" i="14"/>
  <c r="EG120" i="14"/>
  <c r="EO120" i="14"/>
  <c r="EW120" i="14"/>
  <c r="FE120" i="14"/>
  <c r="BQ108" i="14"/>
  <c r="BY108" i="14"/>
  <c r="CG108" i="14"/>
  <c r="CO108" i="14"/>
  <c r="CW108" i="14"/>
  <c r="DE108" i="14"/>
  <c r="DM108" i="14"/>
  <c r="DU108" i="14"/>
  <c r="EC108" i="14"/>
  <c r="EK108" i="14"/>
  <c r="ES108" i="14"/>
  <c r="FA108" i="14"/>
  <c r="BT96" i="14"/>
  <c r="CB96" i="14"/>
  <c r="CJ96" i="14"/>
  <c r="CR96" i="14"/>
  <c r="CZ96" i="14"/>
  <c r="DH96" i="14"/>
  <c r="DP96" i="14"/>
  <c r="DX96" i="14"/>
  <c r="EF96" i="14"/>
  <c r="EN96" i="14"/>
  <c r="EV96" i="14"/>
  <c r="FD96" i="14"/>
  <c r="BL96" i="14"/>
  <c r="BO84" i="14"/>
  <c r="BW84" i="14"/>
  <c r="CE84" i="14"/>
  <c r="CM84" i="14"/>
  <c r="CU84" i="14"/>
  <c r="DC84" i="14"/>
  <c r="DK84" i="14"/>
  <c r="DS84" i="14"/>
  <c r="EA84" i="14"/>
  <c r="EI84" i="14"/>
  <c r="EQ84" i="14"/>
  <c r="EY84" i="14"/>
  <c r="FG84" i="14"/>
  <c r="BQ72" i="14"/>
  <c r="BY72" i="14"/>
  <c r="CG72" i="14"/>
  <c r="CO72" i="14"/>
  <c r="CW72" i="14"/>
  <c r="DE72" i="14"/>
  <c r="DM72" i="14"/>
  <c r="DU72" i="14"/>
  <c r="EC72" i="14"/>
  <c r="EK72" i="14"/>
  <c r="ES72" i="14"/>
  <c r="FA72" i="14"/>
  <c r="BM60" i="14"/>
  <c r="BU60" i="14"/>
  <c r="CC60" i="14"/>
  <c r="CK60" i="14"/>
  <c r="CS60" i="14"/>
  <c r="DA60" i="14"/>
  <c r="DI60" i="14"/>
  <c r="DQ60" i="14"/>
  <c r="DY60" i="14"/>
  <c r="EG60" i="14"/>
  <c r="BT132" i="14"/>
  <c r="CB132" i="14"/>
  <c r="CJ132" i="14"/>
  <c r="CR132" i="14"/>
  <c r="CZ132" i="14"/>
  <c r="DH132" i="14"/>
  <c r="DP132" i="14"/>
  <c r="DX132" i="14"/>
  <c r="EF132" i="14"/>
  <c r="EN132" i="14"/>
  <c r="EV132" i="14"/>
  <c r="FD132" i="14"/>
  <c r="BL132" i="14"/>
  <c r="BO120" i="14"/>
  <c r="BW120" i="14"/>
  <c r="CE120" i="14"/>
  <c r="CM120" i="14"/>
  <c r="CU120" i="14"/>
  <c r="DC120" i="14"/>
  <c r="DK120" i="14"/>
  <c r="DS120" i="14"/>
  <c r="EA120" i="14"/>
  <c r="EI120" i="14"/>
  <c r="EQ120" i="14"/>
  <c r="EY120" i="14"/>
  <c r="FG120" i="14"/>
  <c r="BS108" i="14"/>
  <c r="CA108" i="14"/>
  <c r="CI108" i="14"/>
  <c r="CQ108" i="14"/>
  <c r="CY108" i="14"/>
  <c r="DG108" i="14"/>
  <c r="DO108" i="14"/>
  <c r="DW108" i="14"/>
  <c r="EE108" i="14"/>
  <c r="EM108" i="14"/>
  <c r="EU108" i="14"/>
  <c r="FC108" i="14"/>
  <c r="BN96" i="14"/>
  <c r="BV96" i="14"/>
  <c r="CD96" i="14"/>
  <c r="CL96" i="14"/>
  <c r="CT96" i="14"/>
  <c r="DB96" i="14"/>
  <c r="DJ96" i="14"/>
  <c r="DR96" i="14"/>
  <c r="DZ96" i="14"/>
  <c r="EH96" i="14"/>
  <c r="EP96" i="14"/>
  <c r="EX96" i="14"/>
  <c r="FF96" i="14"/>
  <c r="BQ84" i="14"/>
  <c r="BY84" i="14"/>
  <c r="CG84" i="14"/>
  <c r="CO84" i="14"/>
  <c r="CW84" i="14"/>
  <c r="DE84" i="14"/>
  <c r="DM84" i="14"/>
  <c r="DU84" i="14"/>
  <c r="EC84" i="14"/>
  <c r="EK84" i="14"/>
  <c r="ES84" i="14"/>
  <c r="FA84" i="14"/>
  <c r="BS72" i="14"/>
  <c r="CA72" i="14"/>
  <c r="CI72" i="14"/>
  <c r="CQ72" i="14"/>
  <c r="CY72" i="14"/>
  <c r="DG72" i="14"/>
  <c r="DO72" i="14"/>
  <c r="DW72" i="14"/>
  <c r="EE72" i="14"/>
  <c r="EM72" i="14"/>
  <c r="EU72" i="14"/>
  <c r="FC72" i="14"/>
  <c r="BO60" i="14"/>
  <c r="BW60" i="14"/>
  <c r="CE60" i="14"/>
  <c r="CM60" i="14"/>
  <c r="CU60" i="14"/>
  <c r="DC60" i="14"/>
  <c r="DK60" i="14"/>
  <c r="DS60" i="14"/>
  <c r="EA60" i="14"/>
  <c r="EI60" i="14"/>
  <c r="BS132" i="14"/>
  <c r="EE132" i="14"/>
  <c r="CL120" i="14"/>
  <c r="EX120" i="14"/>
  <c r="DN108" i="14"/>
  <c r="BU96" i="14"/>
  <c r="DM96" i="14"/>
  <c r="EI96" i="14"/>
  <c r="FE96" i="14"/>
  <c r="CB84" i="14"/>
  <c r="CX84" i="14"/>
  <c r="DT84" i="14"/>
  <c r="EN84" i="14"/>
  <c r="CD72" i="14"/>
  <c r="CZ72" i="14"/>
  <c r="DV72" i="14"/>
  <c r="EP72" i="14"/>
  <c r="BN60" i="14"/>
  <c r="CH60" i="14"/>
  <c r="DD60" i="14"/>
  <c r="DZ60" i="14"/>
  <c r="EP60" i="14"/>
  <c r="EY60" i="14"/>
  <c r="BS48" i="14"/>
  <c r="CA48" i="14"/>
  <c r="CI48" i="14"/>
  <c r="CQ48" i="14"/>
  <c r="CY48" i="14"/>
  <c r="DG48" i="14"/>
  <c r="DO48" i="14"/>
  <c r="DW48" i="14"/>
  <c r="EE48" i="14"/>
  <c r="EM48" i="14"/>
  <c r="EU48" i="14"/>
  <c r="FC48" i="14"/>
  <c r="BL48" i="14"/>
  <c r="BT36" i="14"/>
  <c r="CB36" i="14"/>
  <c r="CJ36" i="14"/>
  <c r="CR36" i="14"/>
  <c r="CZ36" i="14"/>
  <c r="DH36" i="14"/>
  <c r="DP36" i="14"/>
  <c r="DX36" i="14"/>
  <c r="EF36" i="14"/>
  <c r="EN36" i="14"/>
  <c r="EV36" i="14"/>
  <c r="FD36" i="14"/>
  <c r="BL36" i="14"/>
  <c r="BV72" i="14"/>
  <c r="BZ60" i="14"/>
  <c r="DL48" i="14"/>
  <c r="EZ48" i="14"/>
  <c r="DM36" i="14"/>
  <c r="EH120" i="14"/>
  <c r="BX84" i="14"/>
  <c r="FF72" i="14"/>
  <c r="FF60" i="14"/>
  <c r="BQ48" i="14"/>
  <c r="DU48" i="14"/>
  <c r="CP36" i="14"/>
  <c r="EL36" i="14"/>
  <c r="CA132" i="14"/>
  <c r="EM132" i="14"/>
  <c r="CT120" i="14"/>
  <c r="FF120" i="14"/>
  <c r="DV108" i="14"/>
  <c r="CC96" i="14"/>
  <c r="DQ96" i="14"/>
  <c r="EK96" i="14"/>
  <c r="FG96" i="14"/>
  <c r="CF84" i="14"/>
  <c r="CZ84" i="14"/>
  <c r="DV84" i="14"/>
  <c r="ER84" i="14"/>
  <c r="CH72" i="14"/>
  <c r="DB72" i="14"/>
  <c r="DX72" i="14"/>
  <c r="ET72" i="14"/>
  <c r="BP60" i="14"/>
  <c r="CL60" i="14"/>
  <c r="DF60" i="14"/>
  <c r="EB60" i="14"/>
  <c r="EQ60" i="14"/>
  <c r="EZ60" i="14"/>
  <c r="BT48" i="14"/>
  <c r="CB48" i="14"/>
  <c r="CJ48" i="14"/>
  <c r="CR48" i="14"/>
  <c r="CZ48" i="14"/>
  <c r="DH48" i="14"/>
  <c r="DP48" i="14"/>
  <c r="DX48" i="14"/>
  <c r="EF48" i="14"/>
  <c r="EN48" i="14"/>
  <c r="EV48" i="14"/>
  <c r="FD48" i="14"/>
  <c r="BM36" i="14"/>
  <c r="BU36" i="14"/>
  <c r="CC36" i="14"/>
  <c r="CK36" i="14"/>
  <c r="CS36" i="14"/>
  <c r="DA36" i="14"/>
  <c r="DI36" i="14"/>
  <c r="DQ36" i="14"/>
  <c r="DY36" i="14"/>
  <c r="EG36" i="14"/>
  <c r="EO36" i="14"/>
  <c r="EW36" i="14"/>
  <c r="FE36" i="14"/>
  <c r="CV60" i="14"/>
  <c r="DD48" i="14"/>
  <c r="DE36" i="14"/>
  <c r="DP72" i="14"/>
  <c r="EW60" i="14"/>
  <c r="CO48" i="14"/>
  <c r="BR36" i="14"/>
  <c r="ED36" i="14"/>
  <c r="CI132" i="14"/>
  <c r="EU132" i="14"/>
  <c r="DB120" i="14"/>
  <c r="BR108" i="14"/>
  <c r="ED108" i="14"/>
  <c r="CK96" i="14"/>
  <c r="DS96" i="14"/>
  <c r="EO96" i="14"/>
  <c r="CH84" i="14"/>
  <c r="DD84" i="14"/>
  <c r="DX84" i="14"/>
  <c r="ET84" i="14"/>
  <c r="BN72" i="14"/>
  <c r="CJ72" i="14"/>
  <c r="DF72" i="14"/>
  <c r="DZ72" i="14"/>
  <c r="EV72" i="14"/>
  <c r="BR60" i="14"/>
  <c r="CN60" i="14"/>
  <c r="DJ60" i="14"/>
  <c r="ED60" i="14"/>
  <c r="ER60" i="14"/>
  <c r="FA60" i="14"/>
  <c r="BM48" i="14"/>
  <c r="BU48" i="14"/>
  <c r="CC48" i="14"/>
  <c r="CK48" i="14"/>
  <c r="CS48" i="14"/>
  <c r="DA48" i="14"/>
  <c r="DI48" i="14"/>
  <c r="DQ48" i="14"/>
  <c r="DY48" i="14"/>
  <c r="EG48" i="14"/>
  <c r="EO48" i="14"/>
  <c r="EW48" i="14"/>
  <c r="FE48" i="14"/>
  <c r="BN36" i="14"/>
  <c r="BV36" i="14"/>
  <c r="CD36" i="14"/>
  <c r="CL36" i="14"/>
  <c r="CT36" i="14"/>
  <c r="DB36" i="14"/>
  <c r="DJ36" i="14"/>
  <c r="DR36" i="14"/>
  <c r="DZ36" i="14"/>
  <c r="EH36" i="14"/>
  <c r="EP36" i="14"/>
  <c r="EX36" i="14"/>
  <c r="FF36" i="14"/>
  <c r="EH72" i="14"/>
  <c r="BP48" i="14"/>
  <c r="EB48" i="14"/>
  <c r="CO36" i="14"/>
  <c r="EC36" i="14"/>
  <c r="EJ84" i="14"/>
  <c r="DT60" i="14"/>
  <c r="CG48" i="14"/>
  <c r="EK48" i="14"/>
  <c r="DF36" i="14"/>
  <c r="CQ132" i="14"/>
  <c r="FC132" i="14"/>
  <c r="DJ120" i="14"/>
  <c r="BZ108" i="14"/>
  <c r="EL108" i="14"/>
  <c r="CS96" i="14"/>
  <c r="DU96" i="14"/>
  <c r="EQ96" i="14"/>
  <c r="BP84" i="14"/>
  <c r="CJ84" i="14"/>
  <c r="DF84" i="14"/>
  <c r="EB84" i="14"/>
  <c r="EV84" i="14"/>
  <c r="BL84" i="14"/>
  <c r="BR72" i="14"/>
  <c r="CL72" i="14"/>
  <c r="DH72" i="14"/>
  <c r="ED72" i="14"/>
  <c r="EX72" i="14"/>
  <c r="BL72" i="14"/>
  <c r="BV60" i="14"/>
  <c r="CP60" i="14"/>
  <c r="DL60" i="14"/>
  <c r="EH60" i="14"/>
  <c r="ES60" i="14"/>
  <c r="FB60" i="14"/>
  <c r="BN48" i="14"/>
  <c r="BV48" i="14"/>
  <c r="CD48" i="14"/>
  <c r="CL48" i="14"/>
  <c r="CT48" i="14"/>
  <c r="DB48" i="14"/>
  <c r="DJ48" i="14"/>
  <c r="DR48" i="14"/>
  <c r="DZ48" i="14"/>
  <c r="EH48" i="14"/>
  <c r="EP48" i="14"/>
  <c r="EX48" i="14"/>
  <c r="FF48" i="14"/>
  <c r="BO36" i="14"/>
  <c r="BW36" i="14"/>
  <c r="CE36" i="14"/>
  <c r="CM36" i="14"/>
  <c r="CU36" i="14"/>
  <c r="DC36" i="14"/>
  <c r="DK36" i="14"/>
  <c r="DS36" i="14"/>
  <c r="EA36" i="14"/>
  <c r="EI36" i="14"/>
  <c r="EQ36" i="14"/>
  <c r="EY36" i="14"/>
  <c r="FG36" i="14"/>
  <c r="DR60" i="14"/>
  <c r="BX48" i="14"/>
  <c r="DT48" i="14"/>
  <c r="CG36" i="14"/>
  <c r="DU36" i="14"/>
  <c r="EY96" i="14"/>
  <c r="DN84" i="14"/>
  <c r="BZ72" i="14"/>
  <c r="BY48" i="14"/>
  <c r="EC48" i="14"/>
  <c r="CH36" i="14"/>
  <c r="ET36" i="14"/>
  <c r="CY132" i="14"/>
  <c r="DR120" i="14"/>
  <c r="CH108" i="14"/>
  <c r="ET108" i="14"/>
  <c r="DA96" i="14"/>
  <c r="DY96" i="14"/>
  <c r="ES96" i="14"/>
  <c r="BR84" i="14"/>
  <c r="CN84" i="14"/>
  <c r="DH84" i="14"/>
  <c r="ED84" i="14"/>
  <c r="EZ84" i="14"/>
  <c r="BT72" i="14"/>
  <c r="CP72" i="14"/>
  <c r="DJ72" i="14"/>
  <c r="EF72" i="14"/>
  <c r="FB72" i="14"/>
  <c r="BX60" i="14"/>
  <c r="CT60" i="14"/>
  <c r="DN60" i="14"/>
  <c r="EJ60" i="14"/>
  <c r="ET60" i="14"/>
  <c r="FC60" i="14"/>
  <c r="BL60" i="14"/>
  <c r="BO48" i="14"/>
  <c r="BW48" i="14"/>
  <c r="CE48" i="14"/>
  <c r="CM48" i="14"/>
  <c r="CU48" i="14"/>
  <c r="DC48" i="14"/>
  <c r="DK48" i="14"/>
  <c r="DS48" i="14"/>
  <c r="EA48" i="14"/>
  <c r="EI48" i="14"/>
  <c r="EQ48" i="14"/>
  <c r="EY48" i="14"/>
  <c r="FG48" i="14"/>
  <c r="BP36" i="14"/>
  <c r="BX36" i="14"/>
  <c r="CF36" i="14"/>
  <c r="CN36" i="14"/>
  <c r="CV36" i="14"/>
  <c r="DD36" i="14"/>
  <c r="DL36" i="14"/>
  <c r="DT36" i="14"/>
  <c r="EB36" i="14"/>
  <c r="EJ36" i="14"/>
  <c r="ER36" i="14"/>
  <c r="EZ36" i="14"/>
  <c r="DN72" i="14"/>
  <c r="EL60" i="14"/>
  <c r="CV48" i="14"/>
  <c r="ER48" i="14"/>
  <c r="CW36" i="14"/>
  <c r="FA36" i="14"/>
  <c r="BV120" i="14"/>
  <c r="EC96" i="14"/>
  <c r="CT72" i="14"/>
  <c r="CX60" i="14"/>
  <c r="CW48" i="14"/>
  <c r="ES48" i="14"/>
  <c r="BZ36" i="14"/>
  <c r="DV36" i="14"/>
  <c r="DG132" i="14"/>
  <c r="BN120" i="14"/>
  <c r="DZ120" i="14"/>
  <c r="CP108" i="14"/>
  <c r="FB108" i="14"/>
  <c r="DC96" i="14"/>
  <c r="EA96" i="14"/>
  <c r="EW96" i="14"/>
  <c r="BT84" i="14"/>
  <c r="CP84" i="14"/>
  <c r="DL84" i="14"/>
  <c r="EF84" i="14"/>
  <c r="FB84" i="14"/>
  <c r="FD72" i="14"/>
  <c r="EU60" i="14"/>
  <c r="CN48" i="14"/>
  <c r="BQ36" i="14"/>
  <c r="ES36" i="14"/>
  <c r="DI96" i="14"/>
  <c r="FD84" i="14"/>
  <c r="CD60" i="14"/>
  <c r="DE48" i="14"/>
  <c r="FA48" i="14"/>
  <c r="DN36" i="14"/>
  <c r="DW132" i="14"/>
  <c r="CD120" i="14"/>
  <c r="EP120" i="14"/>
  <c r="DF108" i="14"/>
  <c r="BM96" i="14"/>
  <c r="DK96" i="14"/>
  <c r="EG96" i="14"/>
  <c r="FA96" i="14"/>
  <c r="BZ84" i="14"/>
  <c r="CV84" i="14"/>
  <c r="DP84" i="14"/>
  <c r="EL84" i="14"/>
  <c r="CB72" i="14"/>
  <c r="CX72" i="14"/>
  <c r="DR72" i="14"/>
  <c r="EN72" i="14"/>
  <c r="CF60" i="14"/>
  <c r="DB60" i="14"/>
  <c r="DV60" i="14"/>
  <c r="EO60" i="14"/>
  <c r="EX60" i="14"/>
  <c r="FG60" i="14"/>
  <c r="BR48" i="14"/>
  <c r="BZ48" i="14"/>
  <c r="CH48" i="14"/>
  <c r="CP48" i="14"/>
  <c r="CX48" i="14"/>
  <c r="DF48" i="14"/>
  <c r="DN48" i="14"/>
  <c r="DV48" i="14"/>
  <c r="ED48" i="14"/>
  <c r="EL48" i="14"/>
  <c r="ET48" i="14"/>
  <c r="FB48" i="14"/>
  <c r="BS36" i="14"/>
  <c r="CA36" i="14"/>
  <c r="CI36" i="14"/>
  <c r="CQ36" i="14"/>
  <c r="CY36" i="14"/>
  <c r="DG36" i="14"/>
  <c r="DO36" i="14"/>
  <c r="DW36" i="14"/>
  <c r="EE36" i="14"/>
  <c r="EM36" i="14"/>
  <c r="EU36" i="14"/>
  <c r="FC36" i="14"/>
  <c r="CR72" i="14"/>
  <c r="FE60" i="14"/>
  <c r="CF48" i="14"/>
  <c r="EJ48" i="14"/>
  <c r="BY36" i="14"/>
  <c r="EK36" i="14"/>
  <c r="DO132" i="14"/>
  <c r="CX108" i="14"/>
  <c r="CR84" i="14"/>
  <c r="EL72" i="14"/>
  <c r="EM60" i="14"/>
  <c r="DM48" i="14"/>
  <c r="CX36" i="14"/>
  <c r="FB36" i="14"/>
  <c r="FE24" i="14"/>
  <c r="EW24" i="14"/>
  <c r="EO24" i="14"/>
  <c r="EG24" i="14"/>
  <c r="DY24" i="14"/>
  <c r="DQ24" i="14"/>
  <c r="DI24" i="14"/>
  <c r="DA24" i="14"/>
  <c r="CS24" i="14"/>
  <c r="CK24" i="14"/>
  <c r="CC24" i="14"/>
  <c r="BU24" i="14"/>
  <c r="BM24" i="14"/>
  <c r="DW23" i="14"/>
  <c r="DG23" i="14"/>
  <c r="CY23" i="14"/>
  <c r="CQ23" i="14"/>
  <c r="CI23" i="14"/>
  <c r="CA23" i="14"/>
  <c r="FB23" i="14"/>
  <c r="ET23" i="14"/>
  <c r="EL23" i="14"/>
  <c r="ED23" i="14"/>
  <c r="DV23" i="14"/>
  <c r="DN23" i="14"/>
  <c r="DF23" i="14"/>
  <c r="CX23" i="14"/>
  <c r="CP23" i="14"/>
  <c r="CH23" i="14"/>
  <c r="BZ23" i="14"/>
  <c r="BM131" i="14"/>
  <c r="BU131" i="14"/>
  <c r="CC131" i="14"/>
  <c r="CK131" i="14"/>
  <c r="CS131" i="14"/>
  <c r="DA131" i="14"/>
  <c r="DI131" i="14"/>
  <c r="DQ131" i="14"/>
  <c r="DY131" i="14"/>
  <c r="EG131" i="14"/>
  <c r="EO131" i="14"/>
  <c r="EW131" i="14"/>
  <c r="FE131" i="14"/>
  <c r="BT119" i="14"/>
  <c r="CB119" i="14"/>
  <c r="CJ119" i="14"/>
  <c r="CR119" i="14"/>
  <c r="CZ119" i="14"/>
  <c r="DH119" i="14"/>
  <c r="DP119" i="14"/>
  <c r="DX119" i="14"/>
  <c r="EF119" i="14"/>
  <c r="EN119" i="14"/>
  <c r="EV119" i="14"/>
  <c r="FD119" i="14"/>
  <c r="BT107" i="14"/>
  <c r="CB107" i="14"/>
  <c r="CJ107" i="14"/>
  <c r="CR107" i="14"/>
  <c r="CZ107" i="14"/>
  <c r="DH107" i="14"/>
  <c r="DP107" i="14"/>
  <c r="DX107" i="14"/>
  <c r="EF107" i="14"/>
  <c r="EN107" i="14"/>
  <c r="EV107" i="14"/>
  <c r="FD107" i="14"/>
  <c r="BS95" i="14"/>
  <c r="CA95" i="14"/>
  <c r="CI95" i="14"/>
  <c r="CQ95" i="14"/>
  <c r="CY95" i="14"/>
  <c r="DG95" i="14"/>
  <c r="DO95" i="14"/>
  <c r="DW95" i="14"/>
  <c r="EE95" i="14"/>
  <c r="EM95" i="14"/>
  <c r="EU95" i="14"/>
  <c r="FC95" i="14"/>
  <c r="BR83" i="14"/>
  <c r="BZ83" i="14"/>
  <c r="CH83" i="14"/>
  <c r="CP83" i="14"/>
  <c r="CX83" i="14"/>
  <c r="DF83" i="14"/>
  <c r="DN83" i="14"/>
  <c r="DV83" i="14"/>
  <c r="ED83" i="14"/>
  <c r="EL83" i="14"/>
  <c r="ET83" i="14"/>
  <c r="FB83" i="14"/>
  <c r="BP71" i="14"/>
  <c r="BX71" i="14"/>
  <c r="CF71" i="14"/>
  <c r="CN71" i="14"/>
  <c r="CV71" i="14"/>
  <c r="DD71" i="14"/>
  <c r="DL71" i="14"/>
  <c r="DT71" i="14"/>
  <c r="EB71" i="14"/>
  <c r="EJ71" i="14"/>
  <c r="ER71" i="14"/>
  <c r="EZ71" i="14"/>
  <c r="BL71" i="14"/>
  <c r="BP59" i="14"/>
  <c r="BX59" i="14"/>
  <c r="CF59" i="14"/>
  <c r="CN59" i="14"/>
  <c r="CV59" i="14"/>
  <c r="DD59" i="14"/>
  <c r="DL59" i="14"/>
  <c r="DT59" i="14"/>
  <c r="BN131" i="14"/>
  <c r="BV131" i="14"/>
  <c r="CD131" i="14"/>
  <c r="CL131" i="14"/>
  <c r="CT131" i="14"/>
  <c r="DB131" i="14"/>
  <c r="DJ131" i="14"/>
  <c r="DR131" i="14"/>
  <c r="DZ131" i="14"/>
  <c r="EH131" i="14"/>
  <c r="EP131" i="14"/>
  <c r="EX131" i="14"/>
  <c r="FF131" i="14"/>
  <c r="BM119" i="14"/>
  <c r="BU119" i="14"/>
  <c r="CC119" i="14"/>
  <c r="CK119" i="14"/>
  <c r="CS119" i="14"/>
  <c r="DA119" i="14"/>
  <c r="DI119" i="14"/>
  <c r="DQ119" i="14"/>
  <c r="DY119" i="14"/>
  <c r="EG119" i="14"/>
  <c r="EO119" i="14"/>
  <c r="EW119" i="14"/>
  <c r="FE119" i="14"/>
  <c r="BM107" i="14"/>
  <c r="BU107" i="14"/>
  <c r="CC107" i="14"/>
  <c r="CK107" i="14"/>
  <c r="CS107" i="14"/>
  <c r="DA107" i="14"/>
  <c r="DI107" i="14"/>
  <c r="DQ107" i="14"/>
  <c r="DY107" i="14"/>
  <c r="EG107" i="14"/>
  <c r="EO107" i="14"/>
  <c r="EW107" i="14"/>
  <c r="FE107" i="14"/>
  <c r="BT95" i="14"/>
  <c r="CB95" i="14"/>
  <c r="CJ95" i="14"/>
  <c r="CR95" i="14"/>
  <c r="CZ95" i="14"/>
  <c r="DH95" i="14"/>
  <c r="DP95" i="14"/>
  <c r="DX95" i="14"/>
  <c r="EF95" i="14"/>
  <c r="EN95" i="14"/>
  <c r="EV95" i="14"/>
  <c r="FD95" i="14"/>
  <c r="BS83" i="14"/>
  <c r="CA83" i="14"/>
  <c r="CI83" i="14"/>
  <c r="CQ83" i="14"/>
  <c r="CY83" i="14"/>
  <c r="DG83" i="14"/>
  <c r="DO83" i="14"/>
  <c r="DW83" i="14"/>
  <c r="EE83" i="14"/>
  <c r="EM83" i="14"/>
  <c r="EU83" i="14"/>
  <c r="FC83" i="14"/>
  <c r="BQ71" i="14"/>
  <c r="BY71" i="14"/>
  <c r="CG71" i="14"/>
  <c r="CO71" i="14"/>
  <c r="CW71" i="14"/>
  <c r="DE71" i="14"/>
  <c r="DM71" i="14"/>
  <c r="DU71" i="14"/>
  <c r="EC71" i="14"/>
  <c r="EK71" i="14"/>
  <c r="ES71" i="14"/>
  <c r="FA71" i="14"/>
  <c r="BQ59" i="14"/>
  <c r="BY59" i="14"/>
  <c r="CG59" i="14"/>
  <c r="CO59" i="14"/>
  <c r="CW59" i="14"/>
  <c r="DE59" i="14"/>
  <c r="DM59" i="14"/>
  <c r="DU59" i="14"/>
  <c r="BO131" i="14"/>
  <c r="BW131" i="14"/>
  <c r="CE131" i="14"/>
  <c r="CM131" i="14"/>
  <c r="CU131" i="14"/>
  <c r="DC131" i="14"/>
  <c r="DK131" i="14"/>
  <c r="DS131" i="14"/>
  <c r="EA131" i="14"/>
  <c r="EI131" i="14"/>
  <c r="EQ131" i="14"/>
  <c r="EY131" i="14"/>
  <c r="FG131" i="14"/>
  <c r="BN119" i="14"/>
  <c r="BV119" i="14"/>
  <c r="CD119" i="14"/>
  <c r="CL119" i="14"/>
  <c r="CT119" i="14"/>
  <c r="DB119" i="14"/>
  <c r="DJ119" i="14"/>
  <c r="DR119" i="14"/>
  <c r="DZ119" i="14"/>
  <c r="EH119" i="14"/>
  <c r="EP119" i="14"/>
  <c r="EX119" i="14"/>
  <c r="FF119" i="14"/>
  <c r="BN107" i="14"/>
  <c r="BV107" i="14"/>
  <c r="CD107" i="14"/>
  <c r="CL107" i="14"/>
  <c r="CT107" i="14"/>
  <c r="DB107" i="14"/>
  <c r="DJ107" i="14"/>
  <c r="DR107" i="14"/>
  <c r="DZ107" i="14"/>
  <c r="EH107" i="14"/>
  <c r="EP107" i="14"/>
  <c r="EX107" i="14"/>
  <c r="FF107" i="14"/>
  <c r="BM95" i="14"/>
  <c r="BU95" i="14"/>
  <c r="CC95" i="14"/>
  <c r="CK95" i="14"/>
  <c r="CS95" i="14"/>
  <c r="DA95" i="14"/>
  <c r="DI95" i="14"/>
  <c r="DQ95" i="14"/>
  <c r="DY95" i="14"/>
  <c r="EG95" i="14"/>
  <c r="EO95" i="14"/>
  <c r="EW95" i="14"/>
  <c r="FE95" i="14"/>
  <c r="BT83" i="14"/>
  <c r="CB83" i="14"/>
  <c r="CJ83" i="14"/>
  <c r="CR83" i="14"/>
  <c r="CZ83" i="14"/>
  <c r="DH83" i="14"/>
  <c r="DP83" i="14"/>
  <c r="DX83" i="14"/>
  <c r="EF83" i="14"/>
  <c r="EN83" i="14"/>
  <c r="EV83" i="14"/>
  <c r="FD83" i="14"/>
  <c r="BR71" i="14"/>
  <c r="BZ71" i="14"/>
  <c r="CH71" i="14"/>
  <c r="CP71" i="14"/>
  <c r="CX71" i="14"/>
  <c r="DF71" i="14"/>
  <c r="DN71" i="14"/>
  <c r="DV71" i="14"/>
  <c r="ED71" i="14"/>
  <c r="EL71" i="14"/>
  <c r="ET71" i="14"/>
  <c r="FB71" i="14"/>
  <c r="BR59" i="14"/>
  <c r="BZ59" i="14"/>
  <c r="CH59" i="14"/>
  <c r="CP59" i="14"/>
  <c r="CX59" i="14"/>
  <c r="DF59" i="14"/>
  <c r="DN59" i="14"/>
  <c r="DV59" i="14"/>
  <c r="BP131" i="14"/>
  <c r="BX131" i="14"/>
  <c r="CF131" i="14"/>
  <c r="CN131" i="14"/>
  <c r="CV131" i="14"/>
  <c r="DD131" i="14"/>
  <c r="DL131" i="14"/>
  <c r="DT131" i="14"/>
  <c r="EB131" i="14"/>
  <c r="EJ131" i="14"/>
  <c r="ER131" i="14"/>
  <c r="EZ131" i="14"/>
  <c r="BL131" i="14"/>
  <c r="BO119" i="14"/>
  <c r="BW119" i="14"/>
  <c r="CE119" i="14"/>
  <c r="CM119" i="14"/>
  <c r="CU119" i="14"/>
  <c r="DC119" i="14"/>
  <c r="DK119" i="14"/>
  <c r="DS119" i="14"/>
  <c r="EA119" i="14"/>
  <c r="EI119" i="14"/>
  <c r="EQ119" i="14"/>
  <c r="EY119" i="14"/>
  <c r="FG119" i="14"/>
  <c r="BL119" i="14"/>
  <c r="BO107" i="14"/>
  <c r="BW107" i="14"/>
  <c r="CE107" i="14"/>
  <c r="CM107" i="14"/>
  <c r="CU107" i="14"/>
  <c r="DC107" i="14"/>
  <c r="DK107" i="14"/>
  <c r="DS107" i="14"/>
  <c r="EA107" i="14"/>
  <c r="EI107" i="14"/>
  <c r="EQ107" i="14"/>
  <c r="EY107" i="14"/>
  <c r="FG107" i="14"/>
  <c r="BN95" i="14"/>
  <c r="BV95" i="14"/>
  <c r="CD95" i="14"/>
  <c r="CL95" i="14"/>
  <c r="CT95" i="14"/>
  <c r="DB95" i="14"/>
  <c r="DJ95" i="14"/>
  <c r="DR95" i="14"/>
  <c r="DZ95" i="14"/>
  <c r="EH95" i="14"/>
  <c r="EP95" i="14"/>
  <c r="EX95" i="14"/>
  <c r="FF95" i="14"/>
  <c r="BM83" i="14"/>
  <c r="BU83" i="14"/>
  <c r="CC83" i="14"/>
  <c r="CK83" i="14"/>
  <c r="CS83" i="14"/>
  <c r="DA83" i="14"/>
  <c r="DI83" i="14"/>
  <c r="DQ83" i="14"/>
  <c r="DY83" i="14"/>
  <c r="EG83" i="14"/>
  <c r="EO83" i="14"/>
  <c r="EW83" i="14"/>
  <c r="FE83" i="14"/>
  <c r="BS71" i="14"/>
  <c r="CA71" i="14"/>
  <c r="CI71" i="14"/>
  <c r="CQ71" i="14"/>
  <c r="CY71" i="14"/>
  <c r="DG71" i="14"/>
  <c r="DO71" i="14"/>
  <c r="DW71" i="14"/>
  <c r="EE71" i="14"/>
  <c r="EM71" i="14"/>
  <c r="EU71" i="14"/>
  <c r="FC71" i="14"/>
  <c r="BS59" i="14"/>
  <c r="CA59" i="14"/>
  <c r="CI59" i="14"/>
  <c r="CQ59" i="14"/>
  <c r="CY59" i="14"/>
  <c r="DG59" i="14"/>
  <c r="DO59" i="14"/>
  <c r="BQ131" i="14"/>
  <c r="BY131" i="14"/>
  <c r="CG131" i="14"/>
  <c r="CO131" i="14"/>
  <c r="CW131" i="14"/>
  <c r="DE131" i="14"/>
  <c r="DM131" i="14"/>
  <c r="DU131" i="14"/>
  <c r="EC131" i="14"/>
  <c r="EK131" i="14"/>
  <c r="ES131" i="14"/>
  <c r="FA131" i="14"/>
  <c r="BP119" i="14"/>
  <c r="BX119" i="14"/>
  <c r="CF119" i="14"/>
  <c r="CN119" i="14"/>
  <c r="CV119" i="14"/>
  <c r="DD119" i="14"/>
  <c r="DL119" i="14"/>
  <c r="DT119" i="14"/>
  <c r="EB119" i="14"/>
  <c r="EJ119" i="14"/>
  <c r="ER119" i="14"/>
  <c r="EZ119" i="14"/>
  <c r="BP107" i="14"/>
  <c r="BX107" i="14"/>
  <c r="CF107" i="14"/>
  <c r="CN107" i="14"/>
  <c r="CV107" i="14"/>
  <c r="DD107" i="14"/>
  <c r="DL107" i="14"/>
  <c r="DT107" i="14"/>
  <c r="EB107" i="14"/>
  <c r="EJ107" i="14"/>
  <c r="ER107" i="14"/>
  <c r="EZ107" i="14"/>
  <c r="BL107" i="14"/>
  <c r="BO95" i="14"/>
  <c r="BW95" i="14"/>
  <c r="CE95" i="14"/>
  <c r="CM95" i="14"/>
  <c r="CU95" i="14"/>
  <c r="DC95" i="14"/>
  <c r="DK95" i="14"/>
  <c r="DS95" i="14"/>
  <c r="EA95" i="14"/>
  <c r="EI95" i="14"/>
  <c r="EQ95" i="14"/>
  <c r="EY95" i="14"/>
  <c r="FG95" i="14"/>
  <c r="BN83" i="14"/>
  <c r="BV83" i="14"/>
  <c r="CD83" i="14"/>
  <c r="CL83" i="14"/>
  <c r="CT83" i="14"/>
  <c r="DB83" i="14"/>
  <c r="DJ83" i="14"/>
  <c r="DR83" i="14"/>
  <c r="DZ83" i="14"/>
  <c r="EH83" i="14"/>
  <c r="EP83" i="14"/>
  <c r="EX83" i="14"/>
  <c r="FF83" i="14"/>
  <c r="BT71" i="14"/>
  <c r="CB71" i="14"/>
  <c r="CJ71" i="14"/>
  <c r="CR71" i="14"/>
  <c r="CZ71" i="14"/>
  <c r="DH71" i="14"/>
  <c r="DP71" i="14"/>
  <c r="DX71" i="14"/>
  <c r="EF71" i="14"/>
  <c r="EN71" i="14"/>
  <c r="EV71" i="14"/>
  <c r="FD71" i="14"/>
  <c r="BT59" i="14"/>
  <c r="CB59" i="14"/>
  <c r="CJ59" i="14"/>
  <c r="CR59" i="14"/>
  <c r="CZ59" i="14"/>
  <c r="DH59" i="14"/>
  <c r="DP59" i="14"/>
  <c r="BR131" i="14"/>
  <c r="BZ131" i="14"/>
  <c r="CH131" i="14"/>
  <c r="CP131" i="14"/>
  <c r="CX131" i="14"/>
  <c r="DF131" i="14"/>
  <c r="DN131" i="14"/>
  <c r="DV131" i="14"/>
  <c r="ED131" i="14"/>
  <c r="EL131" i="14"/>
  <c r="ET131" i="14"/>
  <c r="FB131" i="14"/>
  <c r="BQ119" i="14"/>
  <c r="BY119" i="14"/>
  <c r="CG119" i="14"/>
  <c r="CO119" i="14"/>
  <c r="CW119" i="14"/>
  <c r="DE119" i="14"/>
  <c r="DM119" i="14"/>
  <c r="DU119" i="14"/>
  <c r="EC119" i="14"/>
  <c r="EK119" i="14"/>
  <c r="ES119" i="14"/>
  <c r="FA119" i="14"/>
  <c r="BQ107" i="14"/>
  <c r="BY107" i="14"/>
  <c r="CG107" i="14"/>
  <c r="CO107" i="14"/>
  <c r="CW107" i="14"/>
  <c r="DE107" i="14"/>
  <c r="DM107" i="14"/>
  <c r="DU107" i="14"/>
  <c r="EC107" i="14"/>
  <c r="EK107" i="14"/>
  <c r="ES107" i="14"/>
  <c r="FA107" i="14"/>
  <c r="BP95" i="14"/>
  <c r="BX95" i="14"/>
  <c r="CF95" i="14"/>
  <c r="CN95" i="14"/>
  <c r="CV95" i="14"/>
  <c r="DD95" i="14"/>
  <c r="DL95" i="14"/>
  <c r="DT95" i="14"/>
  <c r="EB95" i="14"/>
  <c r="EJ95" i="14"/>
  <c r="ER95" i="14"/>
  <c r="EZ95" i="14"/>
  <c r="BL95" i="14"/>
  <c r="BO83" i="14"/>
  <c r="BW83" i="14"/>
  <c r="CE83" i="14"/>
  <c r="CM83" i="14"/>
  <c r="CU83" i="14"/>
  <c r="DC83" i="14"/>
  <c r="DK83" i="14"/>
  <c r="DS83" i="14"/>
  <c r="EA83" i="14"/>
  <c r="EI83" i="14"/>
  <c r="EQ83" i="14"/>
  <c r="EY83" i="14"/>
  <c r="FG83" i="14"/>
  <c r="BM71" i="14"/>
  <c r="BU71" i="14"/>
  <c r="CC71" i="14"/>
  <c r="CK71" i="14"/>
  <c r="CS71" i="14"/>
  <c r="DA71" i="14"/>
  <c r="DI71" i="14"/>
  <c r="DQ71" i="14"/>
  <c r="DY71" i="14"/>
  <c r="EG71" i="14"/>
  <c r="EO71" i="14"/>
  <c r="EW71" i="14"/>
  <c r="FE71" i="14"/>
  <c r="BM59" i="14"/>
  <c r="BU59" i="14"/>
  <c r="CC59" i="14"/>
  <c r="CK59" i="14"/>
  <c r="CS59" i="14"/>
  <c r="DA59" i="14"/>
  <c r="DI59" i="14"/>
  <c r="DQ59" i="14"/>
  <c r="DY59" i="14"/>
  <c r="BS131" i="14"/>
  <c r="CY131" i="14"/>
  <c r="EE131" i="14"/>
  <c r="CA119" i="14"/>
  <c r="DG119" i="14"/>
  <c r="EM119" i="14"/>
  <c r="CQ107" i="14"/>
  <c r="DW107" i="14"/>
  <c r="FC107" i="14"/>
  <c r="BY95" i="14"/>
  <c r="DE95" i="14"/>
  <c r="EK95" i="14"/>
  <c r="CG83" i="14"/>
  <c r="DM83" i="14"/>
  <c r="ES83" i="14"/>
  <c r="CL71" i="14"/>
  <c r="DR71" i="14"/>
  <c r="EX71" i="14"/>
  <c r="BN59" i="14"/>
  <c r="CT59" i="14"/>
  <c r="DW59" i="14"/>
  <c r="EF59" i="14"/>
  <c r="EN59" i="14"/>
  <c r="EV59" i="14"/>
  <c r="FD59" i="14"/>
  <c r="BS47" i="14"/>
  <c r="CA47" i="14"/>
  <c r="CI47" i="14"/>
  <c r="CQ47" i="14"/>
  <c r="CY47" i="14"/>
  <c r="DG47" i="14"/>
  <c r="DO47" i="14"/>
  <c r="DW47" i="14"/>
  <c r="EE47" i="14"/>
  <c r="EM47" i="14"/>
  <c r="EU47" i="14"/>
  <c r="FC47" i="14"/>
  <c r="BP35" i="14"/>
  <c r="BX35" i="14"/>
  <c r="CF35" i="14"/>
  <c r="CN35" i="14"/>
  <c r="CV35" i="14"/>
  <c r="DD35" i="14"/>
  <c r="DL35" i="14"/>
  <c r="DT35" i="14"/>
  <c r="EB35" i="14"/>
  <c r="EJ35" i="14"/>
  <c r="ER35" i="14"/>
  <c r="EZ35" i="14"/>
  <c r="BL35" i="14"/>
  <c r="EE119" i="14"/>
  <c r="EU107" i="14"/>
  <c r="BQ95" i="14"/>
  <c r="CD71" i="14"/>
  <c r="EL59" i="14"/>
  <c r="BY47" i="14"/>
  <c r="DU47" i="14"/>
  <c r="CL35" i="14"/>
  <c r="EH35" i="14"/>
  <c r="CR131" i="14"/>
  <c r="BZ119" i="14"/>
  <c r="CP107" i="14"/>
  <c r="BR95" i="14"/>
  <c r="DK71" i="14"/>
  <c r="EE59" i="14"/>
  <c r="CP47" i="14"/>
  <c r="EL47" i="14"/>
  <c r="CM35" i="14"/>
  <c r="EI35" i="14"/>
  <c r="BT131" i="14"/>
  <c r="CZ131" i="14"/>
  <c r="EF131" i="14"/>
  <c r="CH119" i="14"/>
  <c r="DN119" i="14"/>
  <c r="ET119" i="14"/>
  <c r="BR107" i="14"/>
  <c r="CX107" i="14"/>
  <c r="ED107" i="14"/>
  <c r="BZ95" i="14"/>
  <c r="DF95" i="14"/>
  <c r="EL95" i="14"/>
  <c r="CN83" i="14"/>
  <c r="DT83" i="14"/>
  <c r="EZ83" i="14"/>
  <c r="CM71" i="14"/>
  <c r="DS71" i="14"/>
  <c r="EY71" i="14"/>
  <c r="BO59" i="14"/>
  <c r="CU59" i="14"/>
  <c r="DX59" i="14"/>
  <c r="EG59" i="14"/>
  <c r="EO59" i="14"/>
  <c r="EW59" i="14"/>
  <c r="FE59" i="14"/>
  <c r="BT47" i="14"/>
  <c r="CB47" i="14"/>
  <c r="CJ47" i="14"/>
  <c r="CR47" i="14"/>
  <c r="CZ47" i="14"/>
  <c r="DH47" i="14"/>
  <c r="DP47" i="14"/>
  <c r="DX47" i="14"/>
  <c r="EF47" i="14"/>
  <c r="EN47" i="14"/>
  <c r="EV47" i="14"/>
  <c r="FD47" i="14"/>
  <c r="BQ35" i="14"/>
  <c r="BY35" i="14"/>
  <c r="CG35" i="14"/>
  <c r="CO35" i="14"/>
  <c r="CW35" i="14"/>
  <c r="DE35" i="14"/>
  <c r="DM35" i="14"/>
  <c r="DU35" i="14"/>
  <c r="EC35" i="14"/>
  <c r="EK35" i="14"/>
  <c r="ES35" i="14"/>
  <c r="FA35" i="14"/>
  <c r="BS119" i="14"/>
  <c r="DO107" i="14"/>
  <c r="EK83" i="14"/>
  <c r="DJ71" i="14"/>
  <c r="DR59" i="14"/>
  <c r="BQ47" i="14"/>
  <c r="DM47" i="14"/>
  <c r="FA47" i="14"/>
  <c r="DB35" i="14"/>
  <c r="EP35" i="14"/>
  <c r="DF119" i="14"/>
  <c r="DV107" i="14"/>
  <c r="CM59" i="14"/>
  <c r="CH47" i="14"/>
  <c r="DN47" i="14"/>
  <c r="FB47" i="14"/>
  <c r="CU35" i="14"/>
  <c r="EQ35" i="14"/>
  <c r="CA131" i="14"/>
  <c r="DG131" i="14"/>
  <c r="EM131" i="14"/>
  <c r="CI119" i="14"/>
  <c r="DO119" i="14"/>
  <c r="EU119" i="14"/>
  <c r="BS107" i="14"/>
  <c r="CY107" i="14"/>
  <c r="EE107" i="14"/>
  <c r="CG95" i="14"/>
  <c r="DM95" i="14"/>
  <c r="ES95" i="14"/>
  <c r="CO83" i="14"/>
  <c r="DU83" i="14"/>
  <c r="FA83" i="14"/>
  <c r="BN71" i="14"/>
  <c r="CT71" i="14"/>
  <c r="DZ71" i="14"/>
  <c r="FF71" i="14"/>
  <c r="BV59" i="14"/>
  <c r="DB59" i="14"/>
  <c r="DZ59" i="14"/>
  <c r="EH59" i="14"/>
  <c r="EP59" i="14"/>
  <c r="EX59" i="14"/>
  <c r="FF59" i="14"/>
  <c r="BM47" i="14"/>
  <c r="BU47" i="14"/>
  <c r="CC47" i="14"/>
  <c r="CK47" i="14"/>
  <c r="CS47" i="14"/>
  <c r="DA47" i="14"/>
  <c r="DI47" i="14"/>
  <c r="DQ47" i="14"/>
  <c r="DY47" i="14"/>
  <c r="EG47" i="14"/>
  <c r="EO47" i="14"/>
  <c r="EW47" i="14"/>
  <c r="FE47" i="14"/>
  <c r="BR35" i="14"/>
  <c r="BZ35" i="14"/>
  <c r="CH35" i="14"/>
  <c r="CP35" i="14"/>
  <c r="CX35" i="14"/>
  <c r="DF35" i="14"/>
  <c r="DN35" i="14"/>
  <c r="DV35" i="14"/>
  <c r="ED35" i="14"/>
  <c r="EL35" i="14"/>
  <c r="ET35" i="14"/>
  <c r="FB35" i="14"/>
  <c r="CI107" i="14"/>
  <c r="CL59" i="14"/>
  <c r="DE47" i="14"/>
  <c r="BV35" i="14"/>
  <c r="DR35" i="14"/>
  <c r="CX95" i="14"/>
  <c r="ER83" i="14"/>
  <c r="FC59" i="14"/>
  <c r="CX47" i="14"/>
  <c r="ET47" i="14"/>
  <c r="DC35" i="14"/>
  <c r="EY35" i="14"/>
  <c r="CB131" i="14"/>
  <c r="DH131" i="14"/>
  <c r="EN131" i="14"/>
  <c r="CP119" i="14"/>
  <c r="DV119" i="14"/>
  <c r="FB119" i="14"/>
  <c r="BZ107" i="14"/>
  <c r="DF107" i="14"/>
  <c r="EL107" i="14"/>
  <c r="CH95" i="14"/>
  <c r="DN95" i="14"/>
  <c r="ET95" i="14"/>
  <c r="BP83" i="14"/>
  <c r="CV83" i="14"/>
  <c r="EB83" i="14"/>
  <c r="BL83" i="14"/>
  <c r="BO71" i="14"/>
  <c r="CU71" i="14"/>
  <c r="EA71" i="14"/>
  <c r="FG71" i="14"/>
  <c r="BW59" i="14"/>
  <c r="DC59" i="14"/>
  <c r="EA59" i="14"/>
  <c r="EI59" i="14"/>
  <c r="EQ59" i="14"/>
  <c r="EY59" i="14"/>
  <c r="FG59" i="14"/>
  <c r="BN47" i="14"/>
  <c r="BV47" i="14"/>
  <c r="CD47" i="14"/>
  <c r="CL47" i="14"/>
  <c r="CT47" i="14"/>
  <c r="DB47" i="14"/>
  <c r="DJ47" i="14"/>
  <c r="DR47" i="14"/>
  <c r="DZ47" i="14"/>
  <c r="EH47" i="14"/>
  <c r="EP47" i="14"/>
  <c r="EX47" i="14"/>
  <c r="FF47" i="14"/>
  <c r="BS35" i="14"/>
  <c r="CA35" i="14"/>
  <c r="CI35" i="14"/>
  <c r="CQ35" i="14"/>
  <c r="CY35" i="14"/>
  <c r="DG35" i="14"/>
  <c r="DO35" i="14"/>
  <c r="DW35" i="14"/>
  <c r="EE35" i="14"/>
  <c r="EM35" i="14"/>
  <c r="EU35" i="14"/>
  <c r="FC35" i="14"/>
  <c r="DW131" i="14"/>
  <c r="EC95" i="14"/>
  <c r="EP71" i="14"/>
  <c r="ED59" i="14"/>
  <c r="CW47" i="14"/>
  <c r="EK47" i="14"/>
  <c r="CD35" i="14"/>
  <c r="DJ35" i="14"/>
  <c r="FF35" i="14"/>
  <c r="FD131" i="14"/>
  <c r="EL119" i="14"/>
  <c r="FB107" i="14"/>
  <c r="ED95" i="14"/>
  <c r="DL83" i="14"/>
  <c r="CE71" i="14"/>
  <c r="EM59" i="14"/>
  <c r="BR47" i="14"/>
  <c r="DF47" i="14"/>
  <c r="BW35" i="14"/>
  <c r="DS35" i="14"/>
  <c r="FG35" i="14"/>
  <c r="CI131" i="14"/>
  <c r="DO131" i="14"/>
  <c r="EU131" i="14"/>
  <c r="CQ119" i="14"/>
  <c r="DW119" i="14"/>
  <c r="FC119" i="14"/>
  <c r="CA107" i="14"/>
  <c r="DG107" i="14"/>
  <c r="EM107" i="14"/>
  <c r="CO95" i="14"/>
  <c r="DU95" i="14"/>
  <c r="FA95" i="14"/>
  <c r="BQ83" i="14"/>
  <c r="CW83" i="14"/>
  <c r="EC83" i="14"/>
  <c r="BV71" i="14"/>
  <c r="DB71" i="14"/>
  <c r="EH71" i="14"/>
  <c r="CD59" i="14"/>
  <c r="DJ59" i="14"/>
  <c r="EB59" i="14"/>
  <c r="EJ59" i="14"/>
  <c r="ER59" i="14"/>
  <c r="EZ59" i="14"/>
  <c r="BL59" i="14"/>
  <c r="BO47" i="14"/>
  <c r="BW47" i="14"/>
  <c r="CE47" i="14"/>
  <c r="CM47" i="14"/>
  <c r="CU47" i="14"/>
  <c r="DC47" i="14"/>
  <c r="DK47" i="14"/>
  <c r="DS47" i="14"/>
  <c r="EA47" i="14"/>
  <c r="EI47" i="14"/>
  <c r="EQ47" i="14"/>
  <c r="EY47" i="14"/>
  <c r="FG47" i="14"/>
  <c r="BL47" i="14"/>
  <c r="BT35" i="14"/>
  <c r="CB35" i="14"/>
  <c r="CJ35" i="14"/>
  <c r="CR35" i="14"/>
  <c r="CZ35" i="14"/>
  <c r="DH35" i="14"/>
  <c r="DP35" i="14"/>
  <c r="DX35" i="14"/>
  <c r="EF35" i="14"/>
  <c r="EN35" i="14"/>
  <c r="EV35" i="14"/>
  <c r="FD35" i="14"/>
  <c r="CQ131" i="14"/>
  <c r="CY119" i="14"/>
  <c r="CW95" i="14"/>
  <c r="DE83" i="14"/>
  <c r="ET59" i="14"/>
  <c r="CG47" i="14"/>
  <c r="EC47" i="14"/>
  <c r="BN35" i="14"/>
  <c r="DZ35" i="14"/>
  <c r="DX131" i="14"/>
  <c r="DS59" i="14"/>
  <c r="BZ47" i="14"/>
  <c r="DV47" i="14"/>
  <c r="CE35" i="14"/>
  <c r="DK35" i="14"/>
  <c r="CJ131" i="14"/>
  <c r="DP131" i="14"/>
  <c r="EV131" i="14"/>
  <c r="BR119" i="14"/>
  <c r="CX119" i="14"/>
  <c r="ED119" i="14"/>
  <c r="CH107" i="14"/>
  <c r="DN107" i="14"/>
  <c r="ET107" i="14"/>
  <c r="CP95" i="14"/>
  <c r="DV95" i="14"/>
  <c r="FB95" i="14"/>
  <c r="BX83" i="14"/>
  <c r="DD83" i="14"/>
  <c r="EJ83" i="14"/>
  <c r="BW71" i="14"/>
  <c r="DC71" i="14"/>
  <c r="EI71" i="14"/>
  <c r="CE59" i="14"/>
  <c r="DK59" i="14"/>
  <c r="EC59" i="14"/>
  <c r="EK59" i="14"/>
  <c r="ES59" i="14"/>
  <c r="FA59" i="14"/>
  <c r="BP47" i="14"/>
  <c r="BX47" i="14"/>
  <c r="CF47" i="14"/>
  <c r="CN47" i="14"/>
  <c r="CV47" i="14"/>
  <c r="DD47" i="14"/>
  <c r="DL47" i="14"/>
  <c r="DT47" i="14"/>
  <c r="EB47" i="14"/>
  <c r="EJ47" i="14"/>
  <c r="ER47" i="14"/>
  <c r="EZ47" i="14"/>
  <c r="BM35" i="14"/>
  <c r="BU35" i="14"/>
  <c r="CC35" i="14"/>
  <c r="CK35" i="14"/>
  <c r="CS35" i="14"/>
  <c r="DA35" i="14"/>
  <c r="DI35" i="14"/>
  <c r="DQ35" i="14"/>
  <c r="DY35" i="14"/>
  <c r="EG35" i="14"/>
  <c r="EO35" i="14"/>
  <c r="EW35" i="14"/>
  <c r="FE35" i="14"/>
  <c r="FC131" i="14"/>
  <c r="BY83" i="14"/>
  <c r="FB59" i="14"/>
  <c r="CO47" i="14"/>
  <c r="ES47" i="14"/>
  <c r="CT35" i="14"/>
  <c r="EX35" i="14"/>
  <c r="CF83" i="14"/>
  <c r="EQ71" i="14"/>
  <c r="EU59" i="14"/>
  <c r="ED47" i="14"/>
  <c r="BO35" i="14"/>
  <c r="EA35" i="14"/>
  <c r="FA23" i="14"/>
  <c r="ES23" i="14"/>
  <c r="EK23" i="14"/>
  <c r="EC23" i="14"/>
  <c r="DU23" i="14"/>
  <c r="DM23" i="14"/>
  <c r="DE23" i="14"/>
  <c r="CW23" i="14"/>
  <c r="CO23" i="14"/>
  <c r="CG23" i="14"/>
  <c r="BY23" i="14"/>
  <c r="BQ23" i="14"/>
  <c r="EZ23" i="14"/>
  <c r="ER23" i="14"/>
  <c r="EJ23" i="14"/>
  <c r="EB23" i="14"/>
  <c r="DT23" i="14"/>
  <c r="DL23" i="14"/>
  <c r="DD23" i="14"/>
  <c r="CV23" i="14"/>
  <c r="CN23" i="14"/>
  <c r="CF23" i="14"/>
  <c r="BX23" i="14"/>
  <c r="BP23" i="14"/>
  <c r="DO23" i="14"/>
  <c r="FG23" i="14"/>
  <c r="EY23" i="14"/>
  <c r="EQ23" i="14"/>
  <c r="EI23" i="14"/>
  <c r="EA23" i="14"/>
  <c r="DS23" i="14"/>
  <c r="DK23" i="14"/>
  <c r="DC23" i="14"/>
  <c r="CU23" i="14"/>
  <c r="CM23" i="14"/>
  <c r="CE23" i="14"/>
  <c r="BW23" i="14"/>
  <c r="BO23" i="14"/>
  <c r="BS23" i="14"/>
  <c r="FF23" i="14"/>
  <c r="EX23" i="14"/>
  <c r="EP23" i="14"/>
  <c r="EH23" i="14"/>
  <c r="DZ23" i="14"/>
  <c r="DR23" i="14"/>
  <c r="DJ23" i="14"/>
  <c r="DB23" i="14"/>
  <c r="CT23" i="14"/>
  <c r="CL23" i="14"/>
  <c r="CD23" i="14"/>
  <c r="BV23" i="14"/>
  <c r="BN23" i="14"/>
  <c r="FE23" i="14"/>
  <c r="EW23" i="14"/>
  <c r="EO23" i="14"/>
  <c r="EG23" i="14"/>
  <c r="DY23" i="14"/>
  <c r="DQ23" i="14"/>
  <c r="DI23" i="14"/>
  <c r="DA23" i="14"/>
  <c r="CS23" i="14"/>
  <c r="CK23" i="14"/>
  <c r="CC23" i="14"/>
  <c r="BU23" i="14"/>
  <c r="BM23" i="14"/>
  <c r="FD22" i="14"/>
  <c r="EV22" i="14"/>
  <c r="EN22" i="14"/>
  <c r="EF22" i="14"/>
  <c r="DX22" i="14"/>
  <c r="DP22" i="14"/>
  <c r="DH22" i="14"/>
  <c r="CZ22" i="14"/>
  <c r="CR22" i="14"/>
  <c r="CJ22" i="14"/>
  <c r="CB22" i="14"/>
  <c r="BT22" i="14"/>
  <c r="FA22" i="14"/>
  <c r="ES22" i="14"/>
  <c r="EK22" i="14"/>
  <c r="EC22" i="14"/>
  <c r="DU22" i="14"/>
  <c r="DM22" i="14"/>
  <c r="DE22" i="14"/>
  <c r="CW22" i="14"/>
  <c r="CO22" i="14"/>
  <c r="CG22" i="14"/>
  <c r="BY22" i="14"/>
  <c r="BQ22" i="14"/>
  <c r="BL22" i="14"/>
  <c r="EZ22" i="14"/>
  <c r="ER22" i="14"/>
  <c r="EJ22" i="14"/>
  <c r="EB22" i="14"/>
  <c r="DT22" i="14"/>
  <c r="DL22" i="14"/>
  <c r="DD22" i="14"/>
  <c r="CV22" i="14"/>
  <c r="CN22" i="14"/>
  <c r="CF22" i="14"/>
  <c r="BX22" i="14"/>
  <c r="BP22" i="14"/>
  <c r="FG22" i="14"/>
  <c r="EY22" i="14"/>
  <c r="EQ22" i="14"/>
  <c r="EI22" i="14"/>
  <c r="EA22" i="14"/>
  <c r="DS22" i="14"/>
  <c r="DK22" i="14"/>
  <c r="DC22" i="14"/>
  <c r="CU22" i="14"/>
  <c r="CM22" i="14"/>
  <c r="CE22" i="14"/>
  <c r="BW22" i="14"/>
  <c r="BM130" i="14"/>
  <c r="BU130" i="14"/>
  <c r="CC130" i="14"/>
  <c r="CK130" i="14"/>
  <c r="CS130" i="14"/>
  <c r="DA130" i="14"/>
  <c r="DI130" i="14"/>
  <c r="DQ130" i="14"/>
  <c r="DY130" i="14"/>
  <c r="EG130" i="14"/>
  <c r="EO130" i="14"/>
  <c r="EW130" i="14"/>
  <c r="FE130" i="14"/>
  <c r="BP118" i="14"/>
  <c r="BX118" i="14"/>
  <c r="CF118" i="14"/>
  <c r="CN118" i="14"/>
  <c r="CV118" i="14"/>
  <c r="DD118" i="14"/>
  <c r="DL118" i="14"/>
  <c r="DT118" i="14"/>
  <c r="EB118" i="14"/>
  <c r="EJ118" i="14"/>
  <c r="ER118" i="14"/>
  <c r="EZ118" i="14"/>
  <c r="BT106" i="14"/>
  <c r="CB106" i="14"/>
  <c r="CJ106" i="14"/>
  <c r="CR106" i="14"/>
  <c r="CZ106" i="14"/>
  <c r="DH106" i="14"/>
  <c r="DP106" i="14"/>
  <c r="DX106" i="14"/>
  <c r="EF106" i="14"/>
  <c r="EN106" i="14"/>
  <c r="EV106" i="14"/>
  <c r="FD106" i="14"/>
  <c r="BL106" i="14"/>
  <c r="BO94" i="14"/>
  <c r="BW94" i="14"/>
  <c r="CE94" i="14"/>
  <c r="CM94" i="14"/>
  <c r="CU94" i="14"/>
  <c r="DC94" i="14"/>
  <c r="DK94" i="14"/>
  <c r="DS94" i="14"/>
  <c r="EA94" i="14"/>
  <c r="EI94" i="14"/>
  <c r="EQ94" i="14"/>
  <c r="EY94" i="14"/>
  <c r="FG94" i="14"/>
  <c r="BR82" i="14"/>
  <c r="BZ82" i="14"/>
  <c r="CH82" i="14"/>
  <c r="CP82" i="14"/>
  <c r="CX82" i="14"/>
  <c r="DF82" i="14"/>
  <c r="DN82" i="14"/>
  <c r="DV82" i="14"/>
  <c r="ED82" i="14"/>
  <c r="EL82" i="14"/>
  <c r="ET82" i="14"/>
  <c r="FB82" i="14"/>
  <c r="BT70" i="14"/>
  <c r="CB70" i="14"/>
  <c r="CJ70" i="14"/>
  <c r="CR70" i="14"/>
  <c r="CZ70" i="14"/>
  <c r="DH70" i="14"/>
  <c r="DP70" i="14"/>
  <c r="DX70" i="14"/>
  <c r="EF70" i="14"/>
  <c r="EN70" i="14"/>
  <c r="EV70" i="14"/>
  <c r="FD70" i="14"/>
  <c r="BL70" i="14"/>
  <c r="BP58" i="14"/>
  <c r="BX58" i="14"/>
  <c r="CF58" i="14"/>
  <c r="CN58" i="14"/>
  <c r="CV58" i="14"/>
  <c r="DD58" i="14"/>
  <c r="DL58" i="14"/>
  <c r="DT58" i="14"/>
  <c r="EB58" i="14"/>
  <c r="BN130" i="14"/>
  <c r="BV130" i="14"/>
  <c r="CD130" i="14"/>
  <c r="CL130" i="14"/>
  <c r="CT130" i="14"/>
  <c r="DB130" i="14"/>
  <c r="DJ130" i="14"/>
  <c r="DR130" i="14"/>
  <c r="DZ130" i="14"/>
  <c r="EH130" i="14"/>
  <c r="EP130" i="14"/>
  <c r="EX130" i="14"/>
  <c r="FF130" i="14"/>
  <c r="BQ118" i="14"/>
  <c r="BY118" i="14"/>
  <c r="CG118" i="14"/>
  <c r="CO118" i="14"/>
  <c r="CW118" i="14"/>
  <c r="DE118" i="14"/>
  <c r="DM118" i="14"/>
  <c r="DU118" i="14"/>
  <c r="EC118" i="14"/>
  <c r="EK118" i="14"/>
  <c r="ES118" i="14"/>
  <c r="FA118" i="14"/>
  <c r="BM106" i="14"/>
  <c r="BU106" i="14"/>
  <c r="CC106" i="14"/>
  <c r="CK106" i="14"/>
  <c r="CS106" i="14"/>
  <c r="DA106" i="14"/>
  <c r="DI106" i="14"/>
  <c r="DQ106" i="14"/>
  <c r="DY106" i="14"/>
  <c r="EG106" i="14"/>
  <c r="EO106" i="14"/>
  <c r="EW106" i="14"/>
  <c r="FE106" i="14"/>
  <c r="BP94" i="14"/>
  <c r="BX94" i="14"/>
  <c r="CF94" i="14"/>
  <c r="CN94" i="14"/>
  <c r="CV94" i="14"/>
  <c r="DD94" i="14"/>
  <c r="DL94" i="14"/>
  <c r="DT94" i="14"/>
  <c r="EB94" i="14"/>
  <c r="EJ94" i="14"/>
  <c r="ER94" i="14"/>
  <c r="EZ94" i="14"/>
  <c r="BS82" i="14"/>
  <c r="CA82" i="14"/>
  <c r="CI82" i="14"/>
  <c r="CQ82" i="14"/>
  <c r="CY82" i="14"/>
  <c r="DG82" i="14"/>
  <c r="DO82" i="14"/>
  <c r="DW82" i="14"/>
  <c r="EE82" i="14"/>
  <c r="EM82" i="14"/>
  <c r="EU82" i="14"/>
  <c r="FC82" i="14"/>
  <c r="BM70" i="14"/>
  <c r="BU70" i="14"/>
  <c r="CC70" i="14"/>
  <c r="CK70" i="14"/>
  <c r="CS70" i="14"/>
  <c r="DA70" i="14"/>
  <c r="DI70" i="14"/>
  <c r="DQ70" i="14"/>
  <c r="DY70" i="14"/>
  <c r="EG70" i="14"/>
  <c r="EO70" i="14"/>
  <c r="EW70" i="14"/>
  <c r="FE70" i="14"/>
  <c r="BQ58" i="14"/>
  <c r="BY58" i="14"/>
  <c r="CG58" i="14"/>
  <c r="CO58" i="14"/>
  <c r="CW58" i="14"/>
  <c r="DE58" i="14"/>
  <c r="DM58" i="14"/>
  <c r="DU58" i="14"/>
  <c r="EC58" i="14"/>
  <c r="EK58" i="14"/>
  <c r="BO130" i="14"/>
  <c r="BW130" i="14"/>
  <c r="CE130" i="14"/>
  <c r="CM130" i="14"/>
  <c r="CU130" i="14"/>
  <c r="DC130" i="14"/>
  <c r="DK130" i="14"/>
  <c r="DS130" i="14"/>
  <c r="EA130" i="14"/>
  <c r="EI130" i="14"/>
  <c r="EQ130" i="14"/>
  <c r="EY130" i="14"/>
  <c r="FG130" i="14"/>
  <c r="BR118" i="14"/>
  <c r="BZ118" i="14"/>
  <c r="CH118" i="14"/>
  <c r="CP118" i="14"/>
  <c r="CX118" i="14"/>
  <c r="DF118" i="14"/>
  <c r="DN118" i="14"/>
  <c r="DV118" i="14"/>
  <c r="ED118" i="14"/>
  <c r="EL118" i="14"/>
  <c r="ET118" i="14"/>
  <c r="FB118" i="14"/>
  <c r="BN106" i="14"/>
  <c r="BV106" i="14"/>
  <c r="CD106" i="14"/>
  <c r="CL106" i="14"/>
  <c r="CT106" i="14"/>
  <c r="DB106" i="14"/>
  <c r="DJ106" i="14"/>
  <c r="DR106" i="14"/>
  <c r="DZ106" i="14"/>
  <c r="EH106" i="14"/>
  <c r="EP106" i="14"/>
  <c r="EX106" i="14"/>
  <c r="FF106" i="14"/>
  <c r="BQ94" i="14"/>
  <c r="BY94" i="14"/>
  <c r="CG94" i="14"/>
  <c r="CO94" i="14"/>
  <c r="CW94" i="14"/>
  <c r="DE94" i="14"/>
  <c r="DM94" i="14"/>
  <c r="DU94" i="14"/>
  <c r="EC94" i="14"/>
  <c r="EK94" i="14"/>
  <c r="ES94" i="14"/>
  <c r="FA94" i="14"/>
  <c r="BT82" i="14"/>
  <c r="CB82" i="14"/>
  <c r="CJ82" i="14"/>
  <c r="CR82" i="14"/>
  <c r="CZ82" i="14"/>
  <c r="DH82" i="14"/>
  <c r="DP82" i="14"/>
  <c r="DX82" i="14"/>
  <c r="EF82" i="14"/>
  <c r="EN82" i="14"/>
  <c r="EV82" i="14"/>
  <c r="FD82" i="14"/>
  <c r="BL82" i="14"/>
  <c r="BN70" i="14"/>
  <c r="BV70" i="14"/>
  <c r="CD70" i="14"/>
  <c r="CL70" i="14"/>
  <c r="CT70" i="14"/>
  <c r="DB70" i="14"/>
  <c r="DJ70" i="14"/>
  <c r="DR70" i="14"/>
  <c r="DZ70" i="14"/>
  <c r="EH70" i="14"/>
  <c r="EP70" i="14"/>
  <c r="EX70" i="14"/>
  <c r="FF70" i="14"/>
  <c r="BR58" i="14"/>
  <c r="BZ58" i="14"/>
  <c r="CH58" i="14"/>
  <c r="CP58" i="14"/>
  <c r="CX58" i="14"/>
  <c r="DF58" i="14"/>
  <c r="DN58" i="14"/>
  <c r="DV58" i="14"/>
  <c r="ED58" i="14"/>
  <c r="BP130" i="14"/>
  <c r="BX130" i="14"/>
  <c r="CF130" i="14"/>
  <c r="CN130" i="14"/>
  <c r="CV130" i="14"/>
  <c r="DD130" i="14"/>
  <c r="DL130" i="14"/>
  <c r="DT130" i="14"/>
  <c r="EB130" i="14"/>
  <c r="EJ130" i="14"/>
  <c r="ER130" i="14"/>
  <c r="EZ130" i="14"/>
  <c r="BS118" i="14"/>
  <c r="CA118" i="14"/>
  <c r="CI118" i="14"/>
  <c r="CQ118" i="14"/>
  <c r="CY118" i="14"/>
  <c r="DG118" i="14"/>
  <c r="DO118" i="14"/>
  <c r="DW118" i="14"/>
  <c r="EE118" i="14"/>
  <c r="EM118" i="14"/>
  <c r="EU118" i="14"/>
  <c r="FC118" i="14"/>
  <c r="BL118" i="14"/>
  <c r="BO106" i="14"/>
  <c r="BW106" i="14"/>
  <c r="CE106" i="14"/>
  <c r="CM106" i="14"/>
  <c r="CU106" i="14"/>
  <c r="DC106" i="14"/>
  <c r="DK106" i="14"/>
  <c r="DS106" i="14"/>
  <c r="EA106" i="14"/>
  <c r="EI106" i="14"/>
  <c r="EQ106" i="14"/>
  <c r="EY106" i="14"/>
  <c r="FG106" i="14"/>
  <c r="BR94" i="14"/>
  <c r="BZ94" i="14"/>
  <c r="CH94" i="14"/>
  <c r="CP94" i="14"/>
  <c r="CX94" i="14"/>
  <c r="DF94" i="14"/>
  <c r="DN94" i="14"/>
  <c r="DV94" i="14"/>
  <c r="ED94" i="14"/>
  <c r="EL94" i="14"/>
  <c r="ET94" i="14"/>
  <c r="FB94" i="14"/>
  <c r="BM82" i="14"/>
  <c r="BU82" i="14"/>
  <c r="CC82" i="14"/>
  <c r="CK82" i="14"/>
  <c r="CS82" i="14"/>
  <c r="DA82" i="14"/>
  <c r="DI82" i="14"/>
  <c r="DQ82" i="14"/>
  <c r="DY82" i="14"/>
  <c r="EG82" i="14"/>
  <c r="EO82" i="14"/>
  <c r="EW82" i="14"/>
  <c r="FE82" i="14"/>
  <c r="BO70" i="14"/>
  <c r="BW70" i="14"/>
  <c r="CE70" i="14"/>
  <c r="CM70" i="14"/>
  <c r="CU70" i="14"/>
  <c r="DC70" i="14"/>
  <c r="DK70" i="14"/>
  <c r="DS70" i="14"/>
  <c r="EA70" i="14"/>
  <c r="EI70" i="14"/>
  <c r="EQ70" i="14"/>
  <c r="EY70" i="14"/>
  <c r="FG70" i="14"/>
  <c r="BS58" i="14"/>
  <c r="CA58" i="14"/>
  <c r="CI58" i="14"/>
  <c r="CQ58" i="14"/>
  <c r="CY58" i="14"/>
  <c r="DG58" i="14"/>
  <c r="DO58" i="14"/>
  <c r="DW58" i="14"/>
  <c r="EE58" i="14"/>
  <c r="BQ130" i="14"/>
  <c r="BY130" i="14"/>
  <c r="CG130" i="14"/>
  <c r="CO130" i="14"/>
  <c r="CW130" i="14"/>
  <c r="DE130" i="14"/>
  <c r="DM130" i="14"/>
  <c r="DU130" i="14"/>
  <c r="EC130" i="14"/>
  <c r="EK130" i="14"/>
  <c r="ES130" i="14"/>
  <c r="FA130" i="14"/>
  <c r="BT118" i="14"/>
  <c r="CB118" i="14"/>
  <c r="CJ118" i="14"/>
  <c r="CR118" i="14"/>
  <c r="CZ118" i="14"/>
  <c r="DH118" i="14"/>
  <c r="DP118" i="14"/>
  <c r="DX118" i="14"/>
  <c r="EF118" i="14"/>
  <c r="EN118" i="14"/>
  <c r="EV118" i="14"/>
  <c r="FD118" i="14"/>
  <c r="BP106" i="14"/>
  <c r="BX106" i="14"/>
  <c r="CF106" i="14"/>
  <c r="CN106" i="14"/>
  <c r="CV106" i="14"/>
  <c r="DD106" i="14"/>
  <c r="DL106" i="14"/>
  <c r="DT106" i="14"/>
  <c r="EB106" i="14"/>
  <c r="EJ106" i="14"/>
  <c r="ER106" i="14"/>
  <c r="EZ106" i="14"/>
  <c r="BS94" i="14"/>
  <c r="CA94" i="14"/>
  <c r="CI94" i="14"/>
  <c r="CQ94" i="14"/>
  <c r="CY94" i="14"/>
  <c r="DG94" i="14"/>
  <c r="DO94" i="14"/>
  <c r="DW94" i="14"/>
  <c r="EE94" i="14"/>
  <c r="EM94" i="14"/>
  <c r="EU94" i="14"/>
  <c r="FC94" i="14"/>
  <c r="BN82" i="14"/>
  <c r="BV82" i="14"/>
  <c r="CD82" i="14"/>
  <c r="CL82" i="14"/>
  <c r="CT82" i="14"/>
  <c r="DB82" i="14"/>
  <c r="DJ82" i="14"/>
  <c r="DR82" i="14"/>
  <c r="DZ82" i="14"/>
  <c r="EH82" i="14"/>
  <c r="EP82" i="14"/>
  <c r="EX82" i="14"/>
  <c r="FF82" i="14"/>
  <c r="BP70" i="14"/>
  <c r="BX70" i="14"/>
  <c r="CF70" i="14"/>
  <c r="CN70" i="14"/>
  <c r="CV70" i="14"/>
  <c r="DD70" i="14"/>
  <c r="DL70" i="14"/>
  <c r="DT70" i="14"/>
  <c r="EB70" i="14"/>
  <c r="EJ70" i="14"/>
  <c r="ER70" i="14"/>
  <c r="EZ70" i="14"/>
  <c r="BT58" i="14"/>
  <c r="CB58" i="14"/>
  <c r="CJ58" i="14"/>
  <c r="CR58" i="14"/>
  <c r="CZ58" i="14"/>
  <c r="DH58" i="14"/>
  <c r="DP58" i="14"/>
  <c r="DX58" i="14"/>
  <c r="EF58" i="14"/>
  <c r="EN58" i="14"/>
  <c r="EV58" i="14"/>
  <c r="BR130" i="14"/>
  <c r="BZ130" i="14"/>
  <c r="CH130" i="14"/>
  <c r="CP130" i="14"/>
  <c r="CX130" i="14"/>
  <c r="DF130" i="14"/>
  <c r="DN130" i="14"/>
  <c r="DV130" i="14"/>
  <c r="ED130" i="14"/>
  <c r="EL130" i="14"/>
  <c r="ET130" i="14"/>
  <c r="FB130" i="14"/>
  <c r="BM118" i="14"/>
  <c r="BU118" i="14"/>
  <c r="CC118" i="14"/>
  <c r="CK118" i="14"/>
  <c r="CS118" i="14"/>
  <c r="DA118" i="14"/>
  <c r="DI118" i="14"/>
  <c r="DQ118" i="14"/>
  <c r="DY118" i="14"/>
  <c r="EG118" i="14"/>
  <c r="EO118" i="14"/>
  <c r="EW118" i="14"/>
  <c r="FE118" i="14"/>
  <c r="BQ106" i="14"/>
  <c r="BY106" i="14"/>
  <c r="CG106" i="14"/>
  <c r="CO106" i="14"/>
  <c r="CW106" i="14"/>
  <c r="DE106" i="14"/>
  <c r="DM106" i="14"/>
  <c r="DU106" i="14"/>
  <c r="EC106" i="14"/>
  <c r="EK106" i="14"/>
  <c r="ES106" i="14"/>
  <c r="FA106" i="14"/>
  <c r="BT94" i="14"/>
  <c r="CB94" i="14"/>
  <c r="CJ94" i="14"/>
  <c r="CR94" i="14"/>
  <c r="CZ94" i="14"/>
  <c r="DH94" i="14"/>
  <c r="DP94" i="14"/>
  <c r="DX94" i="14"/>
  <c r="EF94" i="14"/>
  <c r="EN94" i="14"/>
  <c r="EV94" i="14"/>
  <c r="FD94" i="14"/>
  <c r="BL94" i="14"/>
  <c r="BO82" i="14"/>
  <c r="BW82" i="14"/>
  <c r="CE82" i="14"/>
  <c r="CM82" i="14"/>
  <c r="CU82" i="14"/>
  <c r="DC82" i="14"/>
  <c r="DK82" i="14"/>
  <c r="DS82" i="14"/>
  <c r="EA82" i="14"/>
  <c r="EI82" i="14"/>
  <c r="EQ82" i="14"/>
  <c r="EY82" i="14"/>
  <c r="FG82" i="14"/>
  <c r="BQ70" i="14"/>
  <c r="BY70" i="14"/>
  <c r="CG70" i="14"/>
  <c r="CO70" i="14"/>
  <c r="CW70" i="14"/>
  <c r="DE70" i="14"/>
  <c r="DM70" i="14"/>
  <c r="DU70" i="14"/>
  <c r="EC70" i="14"/>
  <c r="EK70" i="14"/>
  <c r="ES70" i="14"/>
  <c r="FA70" i="14"/>
  <c r="BM58" i="14"/>
  <c r="BU58" i="14"/>
  <c r="CC58" i="14"/>
  <c r="CK58" i="14"/>
  <c r="CS58" i="14"/>
  <c r="DA58" i="14"/>
  <c r="DI58" i="14"/>
  <c r="DQ58" i="14"/>
  <c r="DY58" i="14"/>
  <c r="EG58" i="14"/>
  <c r="BT130" i="14"/>
  <c r="CB130" i="14"/>
  <c r="CJ130" i="14"/>
  <c r="CR130" i="14"/>
  <c r="CZ130" i="14"/>
  <c r="DH130" i="14"/>
  <c r="DP130" i="14"/>
  <c r="DX130" i="14"/>
  <c r="EF130" i="14"/>
  <c r="EN130" i="14"/>
  <c r="EV130" i="14"/>
  <c r="FD130" i="14"/>
  <c r="BL130" i="14"/>
  <c r="BO118" i="14"/>
  <c r="BW118" i="14"/>
  <c r="CE118" i="14"/>
  <c r="CM118" i="14"/>
  <c r="CU118" i="14"/>
  <c r="DC118" i="14"/>
  <c r="DK118" i="14"/>
  <c r="DS118" i="14"/>
  <c r="EA118" i="14"/>
  <c r="EI118" i="14"/>
  <c r="EQ118" i="14"/>
  <c r="EY118" i="14"/>
  <c r="FG118" i="14"/>
  <c r="BS106" i="14"/>
  <c r="CA106" i="14"/>
  <c r="CI106" i="14"/>
  <c r="CQ106" i="14"/>
  <c r="CY106" i="14"/>
  <c r="DG106" i="14"/>
  <c r="DO106" i="14"/>
  <c r="DW106" i="14"/>
  <c r="EE106" i="14"/>
  <c r="EM106" i="14"/>
  <c r="EU106" i="14"/>
  <c r="FC106" i="14"/>
  <c r="BN94" i="14"/>
  <c r="BV94" i="14"/>
  <c r="CD94" i="14"/>
  <c r="CL94" i="14"/>
  <c r="CT94" i="14"/>
  <c r="DB94" i="14"/>
  <c r="DJ94" i="14"/>
  <c r="DR94" i="14"/>
  <c r="DZ94" i="14"/>
  <c r="EH94" i="14"/>
  <c r="EP94" i="14"/>
  <c r="EX94" i="14"/>
  <c r="FF94" i="14"/>
  <c r="BQ82" i="14"/>
  <c r="BY82" i="14"/>
  <c r="CG82" i="14"/>
  <c r="CO82" i="14"/>
  <c r="CW82" i="14"/>
  <c r="DE82" i="14"/>
  <c r="DM82" i="14"/>
  <c r="DU82" i="14"/>
  <c r="EC82" i="14"/>
  <c r="EK82" i="14"/>
  <c r="ES82" i="14"/>
  <c r="FA82" i="14"/>
  <c r="BS70" i="14"/>
  <c r="CA70" i="14"/>
  <c r="CI70" i="14"/>
  <c r="CQ70" i="14"/>
  <c r="CY70" i="14"/>
  <c r="DG70" i="14"/>
  <c r="DO70" i="14"/>
  <c r="DW70" i="14"/>
  <c r="EE70" i="14"/>
  <c r="EM70" i="14"/>
  <c r="EU70" i="14"/>
  <c r="FC70" i="14"/>
  <c r="BO58" i="14"/>
  <c r="BW58" i="14"/>
  <c r="CE58" i="14"/>
  <c r="CM58" i="14"/>
  <c r="CU58" i="14"/>
  <c r="DC58" i="14"/>
  <c r="DK58" i="14"/>
  <c r="DS58" i="14"/>
  <c r="EA58" i="14"/>
  <c r="EI58" i="14"/>
  <c r="BS130" i="14"/>
  <c r="EE130" i="14"/>
  <c r="CL118" i="14"/>
  <c r="EX118" i="14"/>
  <c r="DN106" i="14"/>
  <c r="BU94" i="14"/>
  <c r="EG94" i="14"/>
  <c r="CN82" i="14"/>
  <c r="EZ82" i="14"/>
  <c r="DF70" i="14"/>
  <c r="BV58" i="14"/>
  <c r="EH58" i="14"/>
  <c r="ES58" i="14"/>
  <c r="FB58" i="14"/>
  <c r="BM46" i="14"/>
  <c r="BU46" i="14"/>
  <c r="CC46" i="14"/>
  <c r="CK46" i="14"/>
  <c r="CS46" i="14"/>
  <c r="DA46" i="14"/>
  <c r="DI46" i="14"/>
  <c r="DQ46" i="14"/>
  <c r="DY46" i="14"/>
  <c r="EG46" i="14"/>
  <c r="EO46" i="14"/>
  <c r="EW46" i="14"/>
  <c r="FE46" i="14"/>
  <c r="BN34" i="14"/>
  <c r="BV34" i="14"/>
  <c r="CD34" i="14"/>
  <c r="CL34" i="14"/>
  <c r="CT34" i="14"/>
  <c r="DB34" i="14"/>
  <c r="DJ34" i="14"/>
  <c r="DR34" i="14"/>
  <c r="DZ34" i="14"/>
  <c r="EH34" i="14"/>
  <c r="EP34" i="14"/>
  <c r="EX34" i="14"/>
  <c r="FF34" i="14"/>
  <c r="CX106" i="14"/>
  <c r="CI46" i="14"/>
  <c r="DW46" i="14"/>
  <c r="FC46" i="14"/>
  <c r="BL46" i="14"/>
  <c r="DH34" i="14"/>
  <c r="FD34" i="14"/>
  <c r="DF106" i="14"/>
  <c r="CF82" i="14"/>
  <c r="CJ46" i="14"/>
  <c r="EN46" i="14"/>
  <c r="CK34" i="14"/>
  <c r="DQ34" i="14"/>
  <c r="CA130" i="14"/>
  <c r="EM130" i="14"/>
  <c r="CT118" i="14"/>
  <c r="FF118" i="14"/>
  <c r="DV106" i="14"/>
  <c r="CC94" i="14"/>
  <c r="EO94" i="14"/>
  <c r="CV82" i="14"/>
  <c r="DN70" i="14"/>
  <c r="CD58" i="14"/>
  <c r="EJ58" i="14"/>
  <c r="ET58" i="14"/>
  <c r="FC58" i="14"/>
  <c r="BN46" i="14"/>
  <c r="BV46" i="14"/>
  <c r="CD46" i="14"/>
  <c r="CL46" i="14"/>
  <c r="CT46" i="14"/>
  <c r="DB46" i="14"/>
  <c r="DJ46" i="14"/>
  <c r="DR46" i="14"/>
  <c r="DZ46" i="14"/>
  <c r="EH46" i="14"/>
  <c r="EP46" i="14"/>
  <c r="EX46" i="14"/>
  <c r="FF46" i="14"/>
  <c r="BO34" i="14"/>
  <c r="BW34" i="14"/>
  <c r="CE34" i="14"/>
  <c r="CM34" i="14"/>
  <c r="CU34" i="14"/>
  <c r="DC34" i="14"/>
  <c r="DK34" i="14"/>
  <c r="DS34" i="14"/>
  <c r="EA34" i="14"/>
  <c r="EI34" i="14"/>
  <c r="EQ34" i="14"/>
  <c r="EY34" i="14"/>
  <c r="FG34" i="14"/>
  <c r="EH118" i="14"/>
  <c r="EZ58" i="14"/>
  <c r="DG46" i="14"/>
  <c r="CZ34" i="14"/>
  <c r="EN34" i="14"/>
  <c r="DZ58" i="14"/>
  <c r="CZ46" i="14"/>
  <c r="DA34" i="14"/>
  <c r="EW34" i="14"/>
  <c r="CI130" i="14"/>
  <c r="EU130" i="14"/>
  <c r="DB118" i="14"/>
  <c r="BR106" i="14"/>
  <c r="ED106" i="14"/>
  <c r="CK94" i="14"/>
  <c r="EW94" i="14"/>
  <c r="DD82" i="14"/>
  <c r="DV70" i="14"/>
  <c r="CL58" i="14"/>
  <c r="EL58" i="14"/>
  <c r="EU58" i="14"/>
  <c r="FD58" i="14"/>
  <c r="BL58" i="14"/>
  <c r="BO46" i="14"/>
  <c r="BW46" i="14"/>
  <c r="CE46" i="14"/>
  <c r="CM46" i="14"/>
  <c r="CU46" i="14"/>
  <c r="DC46" i="14"/>
  <c r="DK46" i="14"/>
  <c r="DS46" i="14"/>
  <c r="EA46" i="14"/>
  <c r="EI46" i="14"/>
  <c r="EQ46" i="14"/>
  <c r="EY46" i="14"/>
  <c r="FG46" i="14"/>
  <c r="BP34" i="14"/>
  <c r="BX34" i="14"/>
  <c r="CF34" i="14"/>
  <c r="CN34" i="14"/>
  <c r="CV34" i="14"/>
  <c r="DD34" i="14"/>
  <c r="DL34" i="14"/>
  <c r="DT34" i="14"/>
  <c r="EB34" i="14"/>
  <c r="EJ34" i="14"/>
  <c r="ER34" i="14"/>
  <c r="EZ34" i="14"/>
  <c r="BV118" i="14"/>
  <c r="DQ94" i="14"/>
  <c r="EJ82" i="14"/>
  <c r="CY46" i="14"/>
  <c r="EM46" i="14"/>
  <c r="CJ34" i="14"/>
  <c r="DX34" i="14"/>
  <c r="DW130" i="14"/>
  <c r="CD118" i="14"/>
  <c r="BM94" i="14"/>
  <c r="CX70" i="14"/>
  <c r="ER58" i="14"/>
  <c r="BT46" i="14"/>
  <c r="DH46" i="14"/>
  <c r="EV46" i="14"/>
  <c r="BU34" i="14"/>
  <c r="DY34" i="14"/>
  <c r="CQ130" i="14"/>
  <c r="FC130" i="14"/>
  <c r="DJ118" i="14"/>
  <c r="BZ106" i="14"/>
  <c r="EL106" i="14"/>
  <c r="CS94" i="14"/>
  <c r="FE94" i="14"/>
  <c r="DL82" i="14"/>
  <c r="BR70" i="14"/>
  <c r="ED70" i="14"/>
  <c r="CT58" i="14"/>
  <c r="EM58" i="14"/>
  <c r="EW58" i="14"/>
  <c r="FE58" i="14"/>
  <c r="BP46" i="14"/>
  <c r="BX46" i="14"/>
  <c r="CF46" i="14"/>
  <c r="CN46" i="14"/>
  <c r="CV46" i="14"/>
  <c r="DD46" i="14"/>
  <c r="DL46" i="14"/>
  <c r="DT46" i="14"/>
  <c r="EB46" i="14"/>
  <c r="EJ46" i="14"/>
  <c r="ER46" i="14"/>
  <c r="EZ46" i="14"/>
  <c r="BQ34" i="14"/>
  <c r="BY34" i="14"/>
  <c r="CG34" i="14"/>
  <c r="CO34" i="14"/>
  <c r="CW34" i="14"/>
  <c r="DE34" i="14"/>
  <c r="DM34" i="14"/>
  <c r="DU34" i="14"/>
  <c r="EC34" i="14"/>
  <c r="EK34" i="14"/>
  <c r="ES34" i="14"/>
  <c r="FA34" i="14"/>
  <c r="CP70" i="14"/>
  <c r="EQ58" i="14"/>
  <c r="CA46" i="14"/>
  <c r="DO46" i="14"/>
  <c r="BT34" i="14"/>
  <c r="EF34" i="14"/>
  <c r="BL34" i="14"/>
  <c r="DY94" i="14"/>
  <c r="ER82" i="14"/>
  <c r="BN58" i="14"/>
  <c r="CR46" i="14"/>
  <c r="EF46" i="14"/>
  <c r="CC34" i="14"/>
  <c r="EG34" i="14"/>
  <c r="CY130" i="14"/>
  <c r="DR118" i="14"/>
  <c r="CH106" i="14"/>
  <c r="ET106" i="14"/>
  <c r="DA94" i="14"/>
  <c r="DT82" i="14"/>
  <c r="BZ70" i="14"/>
  <c r="EL70" i="14"/>
  <c r="DB58" i="14"/>
  <c r="EO58" i="14"/>
  <c r="EX58" i="14"/>
  <c r="FF58" i="14"/>
  <c r="BQ46" i="14"/>
  <c r="BY46" i="14"/>
  <c r="CG46" i="14"/>
  <c r="CO46" i="14"/>
  <c r="CW46" i="14"/>
  <c r="DE46" i="14"/>
  <c r="DM46" i="14"/>
  <c r="DU46" i="14"/>
  <c r="EC46" i="14"/>
  <c r="EK46" i="14"/>
  <c r="ES46" i="14"/>
  <c r="FA46" i="14"/>
  <c r="BR34" i="14"/>
  <c r="BZ34" i="14"/>
  <c r="CH34" i="14"/>
  <c r="CP34" i="14"/>
  <c r="CX34" i="14"/>
  <c r="DF34" i="14"/>
  <c r="DN34" i="14"/>
  <c r="DV34" i="14"/>
  <c r="ED34" i="14"/>
  <c r="EL34" i="14"/>
  <c r="ET34" i="14"/>
  <c r="FB34" i="14"/>
  <c r="DO130" i="14"/>
  <c r="BX82" i="14"/>
  <c r="FB70" i="14"/>
  <c r="CQ46" i="14"/>
  <c r="EE46" i="14"/>
  <c r="CB34" i="14"/>
  <c r="DP34" i="14"/>
  <c r="EP118" i="14"/>
  <c r="CB46" i="14"/>
  <c r="DP46" i="14"/>
  <c r="FD46" i="14"/>
  <c r="BM34" i="14"/>
  <c r="DI34" i="14"/>
  <c r="FE34" i="14"/>
  <c r="DG130" i="14"/>
  <c r="BN118" i="14"/>
  <c r="DZ118" i="14"/>
  <c r="CP106" i="14"/>
  <c r="FB106" i="14"/>
  <c r="DI94" i="14"/>
  <c r="BP82" i="14"/>
  <c r="EB82" i="14"/>
  <c r="CH70" i="14"/>
  <c r="ET70" i="14"/>
  <c r="DJ58" i="14"/>
  <c r="EP58" i="14"/>
  <c r="EY58" i="14"/>
  <c r="FG58" i="14"/>
  <c r="BR46" i="14"/>
  <c r="BZ46" i="14"/>
  <c r="CH46" i="14"/>
  <c r="CP46" i="14"/>
  <c r="CX46" i="14"/>
  <c r="DF46" i="14"/>
  <c r="DN46" i="14"/>
  <c r="DV46" i="14"/>
  <c r="ED46" i="14"/>
  <c r="EL46" i="14"/>
  <c r="ET46" i="14"/>
  <c r="FB46" i="14"/>
  <c r="BS34" i="14"/>
  <c r="CA34" i="14"/>
  <c r="CI34" i="14"/>
  <c r="CQ34" i="14"/>
  <c r="CY34" i="14"/>
  <c r="DG34" i="14"/>
  <c r="DO34" i="14"/>
  <c r="DW34" i="14"/>
  <c r="EE34" i="14"/>
  <c r="EM34" i="14"/>
  <c r="EU34" i="14"/>
  <c r="FC34" i="14"/>
  <c r="DR58" i="14"/>
  <c r="BS46" i="14"/>
  <c r="EU46" i="14"/>
  <c r="CR34" i="14"/>
  <c r="EV34" i="14"/>
  <c r="FA58" i="14"/>
  <c r="DX46" i="14"/>
  <c r="CS34" i="14"/>
  <c r="EO34" i="14"/>
  <c r="FF22" i="14"/>
  <c r="EX22" i="14"/>
  <c r="EP22" i="14"/>
  <c r="EH22" i="14"/>
  <c r="DZ22" i="14"/>
  <c r="DR22" i="14"/>
  <c r="DJ22" i="14"/>
  <c r="DB22" i="14"/>
  <c r="CT22" i="14"/>
  <c r="CL22" i="14"/>
  <c r="CD22" i="14"/>
  <c r="BV22" i="14"/>
  <c r="BN22" i="14"/>
  <c r="FE22" i="14"/>
  <c r="EW22" i="14"/>
  <c r="EO22" i="14"/>
  <c r="EG22" i="14"/>
  <c r="DY22" i="14"/>
  <c r="DQ22" i="14"/>
  <c r="DI22" i="14"/>
  <c r="DA22" i="14"/>
  <c r="CS22" i="14"/>
  <c r="CK22" i="14"/>
  <c r="CC22" i="14"/>
  <c r="BU22" i="14"/>
  <c r="BM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I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alcChain>
</file>

<file path=xl/sharedStrings.xml><?xml version="1.0" encoding="utf-8"?>
<sst xmlns="http://schemas.openxmlformats.org/spreadsheetml/2006/main" count="35967" uniqueCount="759">
  <si>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</si>
  <si>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</si>
  <si>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</si>
  <si>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</si>
  <si>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</si>
  <si>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</si>
  <si>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</si>
  <si>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</si>
  <si>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</si>
  <si>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</si>
  <si>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</si>
  <si>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</si>
  <si>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</si>
  <si>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</si>
  <si>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</si>
  <si>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</si>
  <si>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</si>
  <si>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</si>
  <si>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</si>
  <si>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</si>
  <si>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</si>
  <si>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</si>
  <si>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</si>
  <si>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</si>
  <si>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</si>
  <si>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</si>
  <si>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</si>
  <si>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</si>
  <si>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</si>
  <si>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</si>
  <si>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</si>
  <si>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</si>
  <si>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</si>
  <si>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</si>
  <si>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</si>
  <si>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</si>
  <si>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</si>
  <si>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</si>
  <si>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</si>
  <si>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</si>
  <si>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</si>
  <si>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</si>
  <si>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</si>
  <si>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</si>
  <si>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</si>
  <si>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</si>
  <si>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</si>
  <si>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</si>
  <si>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</si>
  <si>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</si>
  <si>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</si>
  <si>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</si>
  <si>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</si>
  <si>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</si>
  <si>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</si>
  <si>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</si>
  <si>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</si>
  <si>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</si>
  <si>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</si>
  <si>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County Mental Health Plans (MHP)</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</si>
  <si>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</si>
  <si>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</si>
  <si>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</si>
  <si>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</si>
  <si>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</si>
  <si>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</si>
  <si>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</si>
  <si>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</si>
  <si>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</si>
  <si>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</si>
  <si>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PIHP</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</si>
  <si>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</si>
  <si>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</si>
  <si>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</si>
  <si>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</si>
  <si>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</si>
  <si>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Farrah Samimi</t>
  </si>
  <si>
    <t>I.A.2</t>
  </si>
  <si>
    <t>Contact email address</t>
  </si>
  <si>
    <t>Enter email address. Department or program-wide email addresses are permitted.</t>
  </si>
  <si>
    <t>Farrah.Samimi@dhcs.ca.gov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</si>
  <si>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</si>
  <si>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</si>
  <si>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</si>
  <si>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</si>
  <si>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</si>
  <si>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</si>
  <si>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</si>
  <si>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</si>
  <si>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</si>
  <si>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</si>
  <si>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</si>
  <si>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</si>
  <si>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</si>
  <si>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</si>
  <si>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</si>
  <si>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</si>
  <si>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</si>
  <si>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</si>
  <si>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</si>
  <si>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</si>
  <si>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</si>
  <si>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</si>
  <si>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</si>
  <si>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</si>
  <si>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Placer/Sierra MHP</t>
  </si>
  <si>
    <t>Plan 2</t>
  </si>
  <si>
    <t>Plumas MHP</t>
  </si>
  <si>
    <t>Plan 3</t>
  </si>
  <si>
    <t>Riverside MHP</t>
  </si>
  <si>
    <t>Plan 4</t>
  </si>
  <si>
    <t>Sacramento MHP</t>
  </si>
  <si>
    <t>Plan 5</t>
  </si>
  <si>
    <t>San Benito MHP</t>
  </si>
  <si>
    <t>Plan 6</t>
  </si>
  <si>
    <t>San Bernardino MHP</t>
  </si>
  <si>
    <t>Plan 7</t>
  </si>
  <si>
    <t>San Diego MHP</t>
  </si>
  <si>
    <t>Plan 8</t>
  </si>
  <si>
    <t>San Francisco MHP</t>
  </si>
  <si>
    <t>Plan 9</t>
  </si>
  <si>
    <t>San Joaquin MHP</t>
  </si>
  <si>
    <t>Plan 10</t>
  </si>
  <si>
    <t>San Luis Obispo MHP</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</si>
  <si>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</si>
  <si>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</si>
  <si>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</si>
  <si>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</si>
  <si>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</si>
  <si>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Not covered</t>
  </si>
  <si>
    <t>Specialist</t>
  </si>
  <si>
    <t>Include all specialists (except for Mental health) within this category.</t>
  </si>
  <si>
    <t>Mental health</t>
  </si>
  <si>
    <t>Include all mental health specialists within this category.</t>
  </si>
  <si>
    <t>Covered</t>
  </si>
  <si>
    <t>Substance Use Disorder (SUD)</t>
  </si>
  <si>
    <t>Indicate whether SUD is a core provider type covered in the program.</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</si>
  <si>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</si>
  <si>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</si>
  <si>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</si>
  <si>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</si>
  <si>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</si>
  <si>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</si>
  <si>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</si>
  <si>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</si>
  <si>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</si>
  <si>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</si>
  <si>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</si>
  <si>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</si>
  <si>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</si>
  <si>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</si>
  <si>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</si>
  <si>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</si>
  <si>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</si>
  <si>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</si>
  <si>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</si>
  <si>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</si>
  <si>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 xml:space="preserve">Placer/Sierra MHP; Plumas MHP; Riverside MHP; Sacramento MHP; San Benito MHP; San Bernardino MHP; San Diego MHP; San Francisco MHP; San Joaquin MHP; San Luis Obispo MHP; </t>
  </si>
  <si>
    <t>Plan Provider Directory Review</t>
  </si>
  <si>
    <t>No</t>
  </si>
  <si>
    <t>Secret Shopper: Network Participation</t>
  </si>
  <si>
    <t>Secret Shopper: Appointment Availability</t>
  </si>
  <si>
    <t>Electronic Visit Verification (EVV) Data Analysis</t>
  </si>
  <si>
    <t>Review of Grievances Related to Access</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</si>
  <si>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</si>
  <si>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</si>
  <si>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</si>
  <si>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</si>
  <si>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</si>
  <si>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</si>
  <si>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</si>
  <si>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Timely Access Data Tool (TADT)</t>
  </si>
  <si>
    <t>Analysis method description</t>
  </si>
  <si>
    <t>Describe the method.</t>
  </si>
  <si>
    <t>For the methodology used to analyze standards set in 42 CFR 438.68, see the document titled "DHCS BH SMHS Methodology Description". During the period of 08/01/2024 to 01/31/2025, DHCS utilized this methodology to analyze the Plan's submissions.</t>
  </si>
  <si>
    <t>Language Capabilities: Contract
IHCP: Contract/Good-faith effort to contract</t>
  </si>
  <si>
    <t>274 File</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</si>
  <si>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</si>
  <si>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</si>
  <si>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</si>
  <si>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</si>
  <si>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</si>
  <si>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</si>
  <si>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</si>
  <si>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</si>
  <si>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</si>
  <si>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</si>
  <si>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</si>
  <si>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</si>
  <si>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</si>
  <si>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</si>
  <si>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</si>
  <si>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</si>
  <si>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</si>
  <si>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</si>
  <si>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</si>
  <si>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</si>
  <si>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</si>
  <si>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</si>
  <si>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</si>
  <si>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</si>
  <si>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</si>
  <si>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</si>
  <si>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</si>
  <si>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</si>
  <si>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</si>
  <si>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</si>
  <si>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</si>
  <si>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</si>
  <si>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</si>
  <si>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</si>
  <si>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</si>
  <si>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</si>
  <si>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</si>
  <si>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</si>
  <si>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</si>
  <si>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</si>
  <si>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</si>
  <si>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</si>
  <si>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</si>
  <si>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</si>
  <si>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</si>
  <si>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</si>
  <si>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</si>
  <si>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</si>
  <si>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</si>
  <si>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</si>
  <si>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</si>
  <si>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</si>
  <si>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</si>
  <si>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</si>
  <si>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</si>
  <si>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</si>
  <si>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</si>
  <si>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</si>
  <si>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</si>
  <si>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</si>
  <si>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</si>
  <si>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</si>
  <si>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</si>
  <si>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</si>
  <si>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</si>
  <si>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</si>
  <si>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</si>
  <si>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</si>
  <si>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</si>
  <si>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</si>
  <si>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</si>
  <si>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</si>
  <si>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</si>
  <si>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</si>
  <si>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</si>
  <si>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</si>
  <si>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</si>
  <si>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</si>
  <si>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</si>
  <si>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</si>
  <si>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</si>
  <si>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</si>
  <si>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</si>
  <si>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</si>
  <si>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</si>
  <si>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</si>
  <si>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</si>
  <si>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</si>
  <si>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</si>
  <si>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</si>
  <si>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</si>
  <si>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</si>
  <si>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</si>
  <si>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</si>
  <si>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</si>
  <si>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</si>
  <si>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</si>
  <si>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</si>
  <si>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</si>
  <si>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</si>
  <si>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</si>
  <si>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</si>
  <si>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</si>
  <si>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</si>
  <si>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</si>
  <si>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</si>
  <si>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</si>
  <si>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</si>
  <si>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</si>
  <si>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</si>
  <si>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</si>
  <si>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Psychiatry</t>
  </si>
  <si>
    <t>Outpatient Services Speciality Mental Health Services (SMHS)</t>
  </si>
  <si>
    <t>Outpatient SMHS</t>
  </si>
  <si>
    <t>Oupatient Services SMHS</t>
  </si>
  <si>
    <t>Other (Behavioral Health)</t>
  </si>
  <si>
    <t>II.A.3</t>
  </si>
  <si>
    <t>Standard type</t>
  </si>
  <si>
    <t xml:space="preserve">What is the standard type? Select the category that most closely represents the standard type.  </t>
  </si>
  <si>
    <t>Maximum time or distance (e.g. 1 provider within 30 min or 30 miles)</t>
  </si>
  <si>
    <t>Provider to enrollee ratios</t>
  </si>
  <si>
    <t>Appointment wait time</t>
  </si>
  <si>
    <t>Other (Language Capabilities)</t>
  </si>
  <si>
    <t>Other (Mandatory Provider Type: Indian Health Care Providers)</t>
  </si>
  <si>
    <t>II.A.4</t>
  </si>
  <si>
    <t>Standard description</t>
  </si>
  <si>
    <t>Describe the standard (for example, 60 miles maximum distance to travel to an appointment).</t>
  </si>
  <si>
    <t>The maximum time or distance to travel:
Large counties is 30 min or 15 miles
Medium counties is 60 min or 30 miles
Small counties is 75 min or 45 miles
Rural counties is 90 min or 60 miles</t>
  </si>
  <si>
    <t>Network Capacity and Composition: Provider to Member
Ratios for adult psychiatry 1:457</t>
  </si>
  <si>
    <t>Network Capacity and Composition: Provider to Member
Ratios for children/youth (pediatric) psychiatry 1:267</t>
  </si>
  <si>
    <t>Network Capacity and Composition: Provider to Member
Ratios adult outpatient specialty mental health services (SMHS) 1:85</t>
  </si>
  <si>
    <t>Network Capacity and Composition: Provider to Member
Ratios for children/youth outpatient specialty mental health services (SMHS) 1:49</t>
  </si>
  <si>
    <t>Timely Access: Non Urgent Non Psychiatry</t>
  </si>
  <si>
    <t>Timely Access: Urgent Non Psychiatry</t>
  </si>
  <si>
    <t>Timely Access: Follow-Up Non Urgent Non Psychiatry</t>
  </si>
  <si>
    <t>Timely Access: Non Urgent Psychiatry</t>
  </si>
  <si>
    <t>Timely Access: Urgent Psychiatry</t>
  </si>
  <si>
    <t>Plans must have at least one subcontract(s) for interpretation and language line services that cover the entire certification period.</t>
  </si>
  <si>
    <t>Plans must demonstrate they have sufficient Indian Health Care Providers (IHCP), formerly known as American Indian Health Facilities (AIHF), participating in its provider network and/or demonstrates it has made a good-faith effort to contract with IHCPs in the county.</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</si>
  <si>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</si>
  <si>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</si>
  <si>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</si>
  <si>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</si>
  <si>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</si>
  <si>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</si>
  <si>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Geomapping; 
274 File; 
</t>
  </si>
  <si>
    <t xml:space="preserve">274 File; 
</t>
  </si>
  <si>
    <t xml:space="preserve">Timely Access Data Tool (TADT); 
</t>
  </si>
  <si>
    <t xml:space="preserve">Language Capabilities: Contract
IHCP: Contract/Good-faith effort to contract; 
</t>
  </si>
  <si>
    <t xml:space="preserve">Language Capabilities: Contract
IHCP: Contract/Good-faith effort to contract; 
274 File; 
</t>
  </si>
  <si>
    <t>II.A.6</t>
  </si>
  <si>
    <t>Population covered by standard</t>
  </si>
  <si>
    <t>Enter the population that the standard applies to. If the same standard applies to multiple populations, create a standard for each population.</t>
  </si>
  <si>
    <t>Adult and pediatric</t>
  </si>
  <si>
    <t>Adult</t>
  </si>
  <si>
    <t>Pediatric</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</si>
  <si>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</si>
  <si>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</si>
  <si>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</si>
  <si>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</si>
  <si>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</si>
  <si>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</si>
  <si>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</si>
  <si>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</si>
  <si>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</si>
  <si>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</si>
  <si>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</si>
  <si>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No, the plan does not comply on all standards based on all analyses or exceptions granted</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</si>
  <si>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</si>
  <si>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</si>
  <si>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</si>
  <si>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</si>
  <si>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</si>
  <si>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</si>
  <si>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</si>
  <si>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Plan is non-compliant for this standard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</si>
  <si>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</si>
  <si>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</si>
  <si>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</si>
  <si>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</si>
  <si>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 xml:space="preserve">274 File; 
Language Capabilities: Contract
IHCP: Contract/Good-faith effort to contract; 
</t>
  </si>
  <si>
    <t>III.C.2b</t>
  </si>
  <si>
    <t>Plan deficiencies: description</t>
  </si>
  <si>
    <t>Describe plan deficiencies identified if results are not detailed elsewhere. You can also use this section to provide any additional context on the plan deficiencies or results provided below.</t>
  </si>
  <si>
    <t>Please see the attached document titled "Birdseye View_FY2024-2025 BH SMHS DMC ODS Network Certification Summary". For the methodology used to analyze standards set in 42 CFR 438.68, see the document titled "DHCS BH SMHS Methodology Description". During the period of 08/01/2024 to 01/31/2025, DHCS utilized this methodology to analyze the Plan's submissions.</t>
  </si>
  <si>
    <t>III.C.2c</t>
  </si>
  <si>
    <t>Plan deficiencies: description of what the plan will do to achieve compliance</t>
  </si>
  <si>
    <t>Describe what the plan will do to achieve compliance specific to this standard.</t>
  </si>
  <si>
    <t>Placer/Sierra MHP is required to submit a plan of correction within 30 days to address each deficiency, which is subject to DHCS approval.</t>
  </si>
  <si>
    <t>III.C.2d</t>
  </si>
  <si>
    <t>Plan deficiencies: monitoring progress</t>
  </si>
  <si>
    <t>Describe how the state will monitor the plan's progress with this standard.</t>
  </si>
  <si>
    <t>DHCS will monitor the corrective action plan to ensure the Plan submit a Timely Access Data Tool to analyze timely access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</si>
  <si>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supporting documentation to demonstrate good-faith effort for IHCPs. DHCS will monitor the corrective action plan to ensure the Plan submits 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</si>
  <si>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</si>
  <si>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</si>
  <si>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</si>
  <si>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</si>
  <si>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</si>
  <si>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</si>
  <si>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</si>
  <si>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</si>
  <si>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</si>
  <si>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</si>
  <si>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</si>
  <si>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</si>
  <si>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</si>
  <si>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</si>
  <si>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</si>
  <si>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</si>
  <si>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</si>
  <si>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</si>
  <si>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</si>
  <si>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</si>
  <si>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</si>
  <si>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</si>
  <si>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</si>
  <si>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</si>
  <si>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</si>
  <si>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</si>
  <si>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</si>
  <si>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</si>
  <si>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</si>
  <si>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</si>
  <si>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</si>
  <si>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</si>
  <si>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</si>
  <si>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</si>
  <si>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</si>
  <si>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</si>
  <si>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</si>
  <si>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</si>
  <si>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</si>
  <si>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</si>
  <si>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</si>
  <si>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</si>
  <si>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</si>
  <si>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</si>
  <si>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</si>
  <si>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</si>
  <si>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</si>
  <si>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</si>
  <si>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</si>
  <si>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</si>
  <si>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</si>
  <si>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</si>
  <si>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</si>
  <si>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</si>
  <si>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</si>
  <si>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</si>
  <si>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</si>
  <si>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</si>
  <si>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</si>
  <si>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</si>
  <si>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</si>
  <si>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</si>
  <si>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</si>
  <si>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</si>
  <si>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</si>
  <si>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</si>
  <si>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</si>
  <si>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</si>
  <si>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</si>
  <si>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</si>
  <si>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</si>
  <si>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</si>
  <si>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</si>
  <si>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</si>
  <si>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</si>
  <si>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</si>
  <si>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</si>
  <si>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</si>
  <si>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</si>
  <si>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</si>
  <si>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Plumas MHP is required to submit a plan of correction within 30 days to address each deficiency, which is subject to DHCS approval.</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</si>
  <si>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</si>
  <si>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Riverside MHP is required to submit a plan of correction within 30 days to address each deficiency, which is subject to DHCS approval.</t>
  </si>
  <si>
    <t>Sacramento MHP is required to submit a plan of correction within 30 days to address each deficiency, which is subject to DHCS approval.</t>
  </si>
  <si>
    <t>San Benito MHP is required to submit a plan of correction within 30 days to address each deficiency, which is subject to DHCS approval.</t>
  </si>
  <si>
    <t>Plan provider directory review</t>
  </si>
  <si>
    <t>San Bernardino MHP is required to submit a plan of correction within 30 days to address each deficiency, which is subject to DHCS approval.</t>
  </si>
  <si>
    <t>San Diego MHP is required to submit a plan of correction within 30 days to address each deficiency, which is subject to DHCS approval.</t>
  </si>
  <si>
    <t>San Francisco MHP is required to submit a plan of correction within 30 days to address each deficiency, which is subject to DHCS approval.</t>
  </si>
  <si>
    <t xml:space="preserve">Plan Provider Directory Review </t>
  </si>
  <si>
    <t>San Joaquin MHP is required to submit a plan of correction within 30 days to address each deficiency, which is subject to DHCS approval.</t>
  </si>
  <si>
    <t>DHCS will monitor the corrective action plan to ensure the Plan submits a valid contract for language line services. DHCS will monitor the corrective action plan to ensure the Plan submits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</si>
  <si>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San Luis Obispo MHP is required to submit a plan of correction within 30 days to address each deficiency, which is subject to DHCS approval.</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</si>
  <si>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</si>
  <si>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</si>
  <si>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</si>
  <si>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</si>
  <si>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</si>
  <si>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</si>
  <si>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</si>
  <si>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</si>
  <si>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</si>
  <si>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</si>
  <si>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</si>
  <si>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</si>
  <si>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</si>
  <si>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</si>
  <si>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</si>
  <si>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No, the plan does not comply with all standards based on all analyses or exceptions granted</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</si>
  <si>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</si>
  <si>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</si>
  <si>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</si>
  <si>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</si>
  <si>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 xml:space="preserve">Does not maintain and monitor a sufficient network of appropriate providers;
</t>
  </si>
  <si>
    <t>III.B.3</t>
  </si>
  <si>
    <r>
      <t xml:space="preserve">Provide plan compliance details for 42 C.F.R. § 438.206:
</t>
    </r>
    <r>
      <rPr>
        <b/>
        <sz val="11"/>
        <color theme="2" tint="-0.749992370372631"/>
        <rFont val="Arial"/>
        <family val="2"/>
      </rPr>
      <t>Furnishing of services; timely access-related requirements</t>
    </r>
  </si>
  <si>
    <t xml:space="preserve">Does not meet and require its network providers to meet State standard for timely access to care and services taking into account the urgency of the need for services, as well as appointment wait times specified in g 438.68(e);
</t>
  </si>
  <si>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</si>
  <si>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</si>
  <si>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</si>
  <si>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</si>
  <si>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</si>
  <si>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Please see the attached document titled "Birdseye View_FY2024-2025 BH SMHS DMC ODS Network Certification Summary". For the methodology used to analyze standards set in 42 CFR 438.206, see the document titled "DHCS BH SMHS Methodology Description". During the period of 08/01/2024 to 01/31/2025, DHCS utilized this methodology to analyze the Plan's submissions.</t>
  </si>
  <si>
    <t>III.B.6</t>
  </si>
  <si>
    <t>Plan deficiencies: 42 C.F.R. § 438.206 analyses used to identify deficiencies</t>
  </si>
  <si>
    <t>Indicate which analysis uncovered the deficiencies.</t>
  </si>
  <si>
    <t>Placer/Sierra MHP does not meet the availability of services for timely access. DHCS analyzed the Timely Access Data Tool submitted by the Plan to determine compliance.</t>
  </si>
  <si>
    <t>Plumas MHP does not meet the availability of services for capacity and composition. DHCS analyzed the 274 file submitted by the Plan to determine compliance.
Plumas MHP does not meet the availability of services for timely access. DHCS analyzed the Timely Access Data Tool submitted by the Plan to determine compliance.</t>
  </si>
  <si>
    <t>Riverside MHP does not meet the availability of services for capacity and composition. DHCS analyzed the 274 file submitted by the Plan to determine compliance.
Riverside MHP does not meet the availability of services for timely access. DHCS analyzed the Timely Access Data Tool submitted by the Plan to determine compliance.</t>
  </si>
  <si>
    <t>Sacramento MHP does not meet the availability of services for capacity and composition. DHCS analyzed the 274 file submitted by the Plan to determine compliance.
Sacramento MHP does not meet the availability of services for timely access. DHCS analyzed the Timely Access Data Tool submitted by the Plan to determine compliance.</t>
  </si>
  <si>
    <t>San Benito MHP does not meet the availability of services for capacity and composition. DHCS analyzed the 274 file submitted by the Plan to determine compliance.
San Benito MHP does not meet the availability of services for timely access. DHCS analyzed the Timely Access Data Tool submitted by the Plan to determine compliance.</t>
  </si>
  <si>
    <t>San Bernardino MHP does not meet the availability of services for capacity and composition. DHCS analyzed the 274 file submitted by the Plan to determine compliance.
San Bernardino MHP does not meet the availability of services for timely access. DHCS analyzed the Timely Access Data Tool submitted by the Plan to determine compliance.</t>
  </si>
  <si>
    <t>San Diego MHP does not meet the availability of services for capacity and composition. DHCS analyzed the 274 file submitted by the Plan to determine compliance.
San Diego MHP does not meet the availability of services for timely access. DHCS analyzed the Timely Access Data Tool submitted by the Plan to determine compliance.</t>
  </si>
  <si>
    <t>San Francisco MHP does not meet the availability of services for timely access. DHCS analyzed the Timely Access Data Tool submitted by the Plan to determine compliance.</t>
  </si>
  <si>
    <t>San Joaquin MHP does not meet the availability of services for timely access. DHCS analyzed the Timely Access Data Tool submitted by the Plan to determine compliance.</t>
  </si>
  <si>
    <t>III.B.7</t>
  </si>
  <si>
    <t>Plan deficiencies: 42 C.F.R. § 438.206 description of what the plan will do to achieve compliance</t>
  </si>
  <si>
    <t>Describe what the plan will do to achieve compliance.</t>
  </si>
  <si>
    <t xml:space="preserve">San Francisco MHP is required to submit a plan of correction within 30 days to address each deficiency, which is subject to DHCS approval. </t>
  </si>
  <si>
    <t xml:space="preserve">San Joaquin MHP is required to submit a plan of correction within 30 days to address each deficiency, which is subject to DHCS approval. </t>
  </si>
  <si>
    <t>III.B.8</t>
  </si>
  <si>
    <t>Plan deficiencies: 42 C.F.R. § 438.206 monitoring progress</t>
  </si>
  <si>
    <t>Describe how the state will monitor the plan's progress.</t>
  </si>
  <si>
    <t>DHCS will monitor the corrective action plan to ensure the Plan submits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</si>
  <si>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capacity and composition, and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the corrective action plan resolution. Any Plan that is not making satisfactory progress toward resolving identified deficiencies is subject to continued corrective action, up to and including temporary withholding of funds, monetary sanctions, and/or administrative sanctions.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</si>
  <si>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</si>
  <si>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</si>
  <si>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</si>
  <si>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</si>
  <si>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</si>
  <si>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</si>
  <si>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</si>
  <si>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</si>
  <si>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</si>
  <si>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</si>
  <si>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</si>
  <si>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</si>
  <si>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</si>
  <si>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</si>
  <si>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</si>
  <si>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</si>
  <si>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</si>
  <si>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</si>
  <si>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</si>
  <si>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</si>
  <si>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</si>
  <si>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</si>
  <si>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</si>
  <si>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</si>
  <si>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</si>
  <si>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</si>
  <si>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</si>
  <si>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</si>
  <si>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</si>
  <si>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</si>
  <si>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</si>
  <si>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</si>
  <si>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</si>
  <si>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</si>
  <si>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</si>
  <si>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</si>
  <si>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</si>
  <si>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</si>
  <si>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</si>
  <si>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</si>
  <si>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</si>
  <si>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</si>
  <si>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</si>
  <si>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</si>
  <si>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</si>
  <si>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</si>
  <si>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</si>
  <si>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</si>
  <si>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</si>
  <si>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</si>
  <si>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</si>
  <si>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</si>
  <si>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</si>
  <si>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</si>
  <si>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</si>
  <si>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</si>
  <si>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</si>
  <si>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</si>
  <si>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</si>
  <si>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</si>
  <si>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</si>
  <si>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</si>
  <si>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</si>
  <si>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</si>
  <si>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</si>
  <si>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</si>
  <si>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</si>
  <si>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</si>
  <si>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</si>
  <si>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</si>
  <si>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</si>
  <si>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</si>
  <si>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</si>
  <si>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</si>
  <si>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</si>
  <si>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</si>
  <si>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</si>
  <si>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</si>
  <si>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</si>
  <si>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</si>
  <si>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</si>
  <si>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</si>
  <si>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</si>
  <si>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</si>
  <si>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</si>
  <si>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</si>
  <si>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</si>
  <si>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</si>
  <si>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</si>
  <si>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</si>
  <si>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</si>
  <si>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</si>
  <si>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</si>
  <si>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</si>
  <si>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</si>
  <si>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</si>
  <si>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</si>
  <si>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</si>
  <si>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</si>
  <si>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</si>
  <si>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</si>
  <si>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</si>
  <si>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</si>
  <si>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</si>
  <si>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</si>
  <si>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</si>
  <si>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</si>
  <si>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</si>
  <si>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</si>
  <si>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</si>
  <si>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</si>
  <si>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</si>
  <si>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</si>
  <si>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</si>
  <si>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</si>
  <si>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</si>
  <si>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</si>
  <si>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</si>
  <si>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</si>
  <si>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</si>
  <si>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</si>
  <si>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</si>
  <si>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</si>
  <si>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</si>
  <si>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</si>
  <si>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</si>
  <si>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</si>
  <si>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</si>
  <si>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</si>
  <si>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</si>
  <si>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</si>
  <si>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</si>
  <si>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</si>
  <si>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MCO</t>
  </si>
  <si>
    <t>Alabama</t>
  </si>
  <si>
    <t>Scenario 1: New contract</t>
  </si>
  <si>
    <t xml:space="preserve">Services; </t>
  </si>
  <si>
    <t>Weekly</t>
  </si>
  <si>
    <t>Maximum time to travel</t>
  </si>
  <si>
    <t>Yes, the plan complies based on all analyses</t>
  </si>
  <si>
    <t>Yes, the plan complies on all standards based on all analyses</t>
  </si>
  <si>
    <t xml:space="preserve">Does not take into account access and cultural considerations;
</t>
  </si>
  <si>
    <t>Alaska</t>
  </si>
  <si>
    <t>Benefits</t>
  </si>
  <si>
    <t xml:space="preserve">Benefits; </t>
  </si>
  <si>
    <t>Bi-weekly</t>
  </si>
  <si>
    <t>Maximum distance to travel</t>
  </si>
  <si>
    <t>Plan Provider Roster Review</t>
  </si>
  <si>
    <t>Large metro</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</si>
  <si>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</si>
  <si>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</si>
  <si>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</si>
  <si>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</si>
  <si>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</si>
  <si>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</si>
  <si>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</si>
  <si>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</si>
  <si>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</si>
  <si>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</si>
  <si>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</si>
  <si>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</si>
  <si>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</si>
  <si>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</si>
  <si>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</si>
  <si>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</si>
  <si>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</si>
  <si>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</si>
  <si>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</si>
  <si>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</si>
  <si>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</si>
  <si>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</si>
  <si>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</si>
  <si>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</si>
  <si>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</si>
  <si>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</si>
  <si>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</si>
  <si>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</si>
  <si>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Quarterly</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</si>
  <si>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</si>
  <si>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</si>
  <si>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</si>
  <si>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</si>
  <si>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</si>
  <si>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</si>
  <si>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</si>
  <si>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Semi-annually</t>
  </si>
  <si>
    <t>Minimum number of network providers</t>
  </si>
  <si>
    <t>Rural</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</si>
  <si>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</si>
  <si>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</si>
  <si>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</si>
  <si>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</si>
  <si>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</si>
  <si>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</si>
  <si>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</si>
  <si>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</si>
  <si>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</si>
  <si>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</si>
  <si>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</si>
  <si>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Service fulfillment</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</si>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</sst>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2">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s>
  <borders count="53">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1">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4"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1.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1.5">
      <c r="A10" s="95" t="s">
        <v>15</v>
      </c>
      <c r="B10" s="113" t="s">
        <v>16</v>
      </c>
    </row>
    <row r="11" spans="1:788" ht="26.1" customHeight="1">
      <c r="A11" s="107"/>
      <c r="B11" s="114"/>
    </row>
    <row r="12" spans="1:788" ht="21" customHeight="1">
      <c r="A12" s="108" t="s">
        <v>17</v>
      </c>
      <c r="B12" s="115"/>
    </row>
    <row r="13" spans="1:788" ht="53.45" customHeight="1">
      <c r="A13" s="279" t="s">
        <v>18</v>
      </c>
      <c r="B13" s="280"/>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80" zoomScaleNormal="80" workbookViewId="0">
      <pane xSplit="4" ySplit="11" topLeftCell="G16" activePane="bottomRight" state="frozen"/>
      <selection pane="bottomRight" activeCell="G15" sqref="G15:G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information'!E30="","[Plan 6]",'I_State and program information'!E30)</f>
        <v>San Bernardino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t="s">
        <v>352</v>
      </c>
      <c r="I12" s="49" t="s">
        <v>352</v>
      </c>
      <c r="J12" s="49"/>
      <c r="K12" s="49" t="s">
        <v>352</v>
      </c>
      <c r="L12" s="49" t="s">
        <v>352</v>
      </c>
      <c r="M12" s="49"/>
      <c r="N12" s="49"/>
      <c r="O12" s="49"/>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t="s">
        <v>323</v>
      </c>
      <c r="I15" s="49" t="s">
        <v>323</v>
      </c>
      <c r="J15" s="49"/>
      <c r="K15" s="49" t="s">
        <v>324</v>
      </c>
      <c r="L15" s="49" t="s">
        <v>324</v>
      </c>
      <c r="M15" s="49"/>
      <c r="N15" s="49"/>
      <c r="O15" s="49"/>
      <c r="P15" s="49"/>
      <c r="Q15" s="49" t="s">
        <v>357</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t="s">
        <v>361</v>
      </c>
      <c r="I16" s="49" t="s">
        <v>361</v>
      </c>
      <c r="J16" s="49"/>
      <c r="K16" s="49" t="s">
        <v>361</v>
      </c>
      <c r="L16" s="49" t="s">
        <v>361</v>
      </c>
      <c r="M16" s="49"/>
      <c r="N16" s="49"/>
      <c r="O16" s="49"/>
      <c r="P16" s="49"/>
      <c r="Q16" s="49" t="s">
        <v>361</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t="s">
        <v>457</v>
      </c>
      <c r="I17" s="49" t="s">
        <v>457</v>
      </c>
      <c r="J17" s="49"/>
      <c r="K17" s="49" t="s">
        <v>457</v>
      </c>
      <c r="L17" s="49" t="s">
        <v>457</v>
      </c>
      <c r="M17" s="49"/>
      <c r="N17" s="49"/>
      <c r="O17" s="49"/>
      <c r="P17" s="49"/>
      <c r="Q17" s="49" t="s">
        <v>457</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t="s">
        <v>452</v>
      </c>
      <c r="I18" s="49" t="s">
        <v>452</v>
      </c>
      <c r="J18" s="49"/>
      <c r="K18" s="49" t="s">
        <v>369</v>
      </c>
      <c r="L18" s="49" t="s">
        <v>369</v>
      </c>
      <c r="M18" s="49"/>
      <c r="N18" s="49"/>
      <c r="O18" s="49"/>
      <c r="P18" s="49"/>
      <c r="Q18" s="49" t="s">
        <v>370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v>45880</v>
      </c>
      <c r="I19" s="52">
        <v>45880</v>
      </c>
      <c r="J19" s="52"/>
      <c r="K19" s="52">
        <v>45880</v>
      </c>
      <c r="L19" s="52">
        <v>45880</v>
      </c>
      <c r="M19" s="52"/>
      <c r="N19" s="52"/>
      <c r="O19" s="52"/>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t="s">
        <v>159</v>
      </c>
      <c r="I20" s="51" t="s">
        <v>159</v>
      </c>
      <c r="J20" s="51"/>
      <c r="K20" s="51" t="s">
        <v>159</v>
      </c>
      <c r="L20" s="51" t="s">
        <v>159</v>
      </c>
      <c r="M20" s="51"/>
      <c r="N20" s="51"/>
      <c r="O20" s="51"/>
      <c r="P20" s="51"/>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t="s">
        <v>55</v>
      </c>
      <c r="I21" s="49" t="s">
        <v>55</v>
      </c>
      <c r="J21" s="49"/>
      <c r="K21" s="49" t="s">
        <v>55</v>
      </c>
      <c r="L21" s="49" t="s">
        <v>55</v>
      </c>
      <c r="M21" s="49"/>
      <c r="N21" s="49"/>
      <c r="O21" s="49"/>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t="s">
        <v>55</v>
      </c>
      <c r="I22" s="49" t="s">
        <v>55</v>
      </c>
      <c r="J22" s="49"/>
      <c r="K22" s="49" t="s">
        <v>55</v>
      </c>
      <c r="L22" s="49" t="s">
        <v>55</v>
      </c>
      <c r="M22" s="49"/>
      <c r="N22" s="49"/>
      <c r="O22" s="49"/>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456</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80" zoomScaleNormal="80" workbookViewId="0">
      <pane xSplit="4" ySplit="11" topLeftCell="E15" activePane="bottomRight" state="frozen"/>
      <selection pane="bottomRight" activeCell="O12" sqref="O1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information'!E31="","[Plan 7]",'I_State and program information'!E31)</f>
        <v>San Diego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t="s">
        <v>352</v>
      </c>
      <c r="K12" s="49" t="s">
        <v>352</v>
      </c>
      <c r="L12" s="49" t="s">
        <v>352</v>
      </c>
      <c r="M12" s="49"/>
      <c r="N12" s="49"/>
      <c r="O12" s="49" t="s">
        <v>352</v>
      </c>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c r="I15" s="49"/>
      <c r="J15" s="49" t="s">
        <v>323</v>
      </c>
      <c r="K15" s="49" t="s">
        <v>324</v>
      </c>
      <c r="L15" s="49" t="s">
        <v>324</v>
      </c>
      <c r="M15" s="49"/>
      <c r="N15" s="49"/>
      <c r="O15" s="49" t="s">
        <v>324</v>
      </c>
      <c r="P15" s="49"/>
      <c r="Q15" s="49" t="s">
        <v>357</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c r="I16" s="49"/>
      <c r="J16" s="49" t="s">
        <v>361</v>
      </c>
      <c r="K16" s="49" t="s">
        <v>361</v>
      </c>
      <c r="L16" s="49" t="s">
        <v>361</v>
      </c>
      <c r="M16" s="49"/>
      <c r="N16" s="49"/>
      <c r="O16" s="49" t="s">
        <v>361</v>
      </c>
      <c r="P16" s="49"/>
      <c r="Q16" s="49" t="s">
        <v>361</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c r="I17" s="49"/>
      <c r="J17" s="49" t="s">
        <v>458</v>
      </c>
      <c r="K17" s="49" t="s">
        <v>458</v>
      </c>
      <c r="L17" s="49" t="s">
        <v>458</v>
      </c>
      <c r="M17" s="49"/>
      <c r="N17" s="49"/>
      <c r="O17" s="49" t="s">
        <v>458</v>
      </c>
      <c r="P17" s="49"/>
      <c r="Q17" s="49" t="s">
        <v>458</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c r="I18" s="49"/>
      <c r="J18" s="49" t="s">
        <v>452</v>
      </c>
      <c r="K18" s="49" t="s">
        <v>369</v>
      </c>
      <c r="L18" s="49" t="s">
        <v>369</v>
      </c>
      <c r="M18" s="49"/>
      <c r="N18" s="49"/>
      <c r="O18" s="49" t="s">
        <v>369</v>
      </c>
      <c r="P18" s="49"/>
      <c r="Q18" s="49" t="s">
        <v>370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v>45880</v>
      </c>
      <c r="K19" s="52">
        <v>45880</v>
      </c>
      <c r="L19" s="52">
        <v>45880</v>
      </c>
      <c r="M19" s="52"/>
      <c r="N19" s="52"/>
      <c r="O19" s="52">
        <v>45880</v>
      </c>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t="s">
        <v>159</v>
      </c>
      <c r="K20" s="51" t="s">
        <v>159</v>
      </c>
      <c r="L20" s="51" t="s">
        <v>159</v>
      </c>
      <c r="M20" s="51"/>
      <c r="N20" s="51"/>
      <c r="O20" s="51" t="s">
        <v>159</v>
      </c>
      <c r="P20" s="51"/>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t="s">
        <v>55</v>
      </c>
      <c r="K21" s="49" t="s">
        <v>55</v>
      </c>
      <c r="L21" s="49" t="s">
        <v>55</v>
      </c>
      <c r="M21" s="49"/>
      <c r="N21" s="49"/>
      <c r="O21" s="49" t="s">
        <v>55</v>
      </c>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t="s">
        <v>55</v>
      </c>
      <c r="K22" s="49" t="s">
        <v>55</v>
      </c>
      <c r="L22" s="49" t="s">
        <v>55</v>
      </c>
      <c r="M22" s="49"/>
      <c r="N22" s="49"/>
      <c r="O22" s="49" t="s">
        <v>55</v>
      </c>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456</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70" zoomScaleNormal="70" workbookViewId="0">
      <pane xSplit="4" ySplit="11" topLeftCell="E19" activePane="bottomRight" state="frozen"/>
      <selection pane="bottomRight" activeCell="G15" sqref="G15:G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information'!E32="","[Plan 8]",'I_State and program information'!E32)</f>
        <v>San Francisco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t="s">
        <v>352</v>
      </c>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c r="J15" s="49"/>
      <c r="K15" s="49" t="s">
        <v>324</v>
      </c>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c r="I16" s="49"/>
      <c r="J16" s="49"/>
      <c r="K16" s="49" t="s">
        <v>361</v>
      </c>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c r="I17" s="49"/>
      <c r="J17" s="49"/>
      <c r="K17" s="49" t="s">
        <v>459</v>
      </c>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c r="I18" s="49"/>
      <c r="J18" s="49"/>
      <c r="K18" s="49" t="s">
        <v>369</v>
      </c>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c r="K19" s="52">
        <v>45880</v>
      </c>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c r="K20" s="51" t="s">
        <v>159</v>
      </c>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c r="K21" s="49" t="s">
        <v>55</v>
      </c>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c r="K22" s="49" t="s">
        <v>55</v>
      </c>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460</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80" zoomScaleNormal="80" workbookViewId="0">
      <pane xSplit="4" ySplit="11" topLeftCell="N19" activePane="bottomRight" state="frozen"/>
      <selection pane="bottomRight" activeCell="P20" sqref="P20"/>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information'!E33="","[Plan 9]",'I_State and program information'!E33)</f>
        <v>San Joaquin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c r="L12" s="49"/>
      <c r="M12" s="49" t="s">
        <v>352</v>
      </c>
      <c r="N12" s="49" t="s">
        <v>352</v>
      </c>
      <c r="O12" s="49" t="s">
        <v>352</v>
      </c>
      <c r="P12" s="49" t="s">
        <v>352</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5.5">
      <c r="A15" s="16" t="s">
        <v>354</v>
      </c>
      <c r="B15" s="9" t="s">
        <v>355</v>
      </c>
      <c r="C15" s="211" t="s">
        <v>356</v>
      </c>
      <c r="D15" s="132" t="s">
        <v>84</v>
      </c>
      <c r="E15" s="238"/>
      <c r="F15" s="49"/>
      <c r="G15" s="49"/>
      <c r="H15" s="49"/>
      <c r="I15" s="49"/>
      <c r="J15" s="49"/>
      <c r="K15" s="49"/>
      <c r="L15" s="49"/>
      <c r="M15" s="49" t="s">
        <v>324</v>
      </c>
      <c r="N15" s="49" t="s">
        <v>324</v>
      </c>
      <c r="O15" s="49" t="s">
        <v>324</v>
      </c>
      <c r="P15" s="49" t="s">
        <v>325</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c r="I16" s="49"/>
      <c r="J16" s="49"/>
      <c r="K16" s="49"/>
      <c r="L16" s="49"/>
      <c r="M16" s="49" t="s">
        <v>361</v>
      </c>
      <c r="N16" s="49" t="s">
        <v>361</v>
      </c>
      <c r="O16" s="49" t="s">
        <v>361</v>
      </c>
      <c r="P16" s="49" t="s">
        <v>361</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c r="I17" s="49"/>
      <c r="J17" s="49"/>
      <c r="K17" s="49"/>
      <c r="L17" s="49"/>
      <c r="M17" s="49" t="s">
        <v>461</v>
      </c>
      <c r="N17" s="49" t="s">
        <v>461</v>
      </c>
      <c r="O17" s="49" t="s">
        <v>461</v>
      </c>
      <c r="P17" s="49" t="s">
        <v>461</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c r="I18" s="49"/>
      <c r="J18" s="49"/>
      <c r="K18" s="49"/>
      <c r="L18" s="49"/>
      <c r="M18" s="49" t="s">
        <v>369</v>
      </c>
      <c r="N18" s="49" t="s">
        <v>369</v>
      </c>
      <c r="O18" s="49" t="s">
        <v>369</v>
      </c>
      <c r="P18" s="49" t="s">
        <v>462</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c r="K19" s="52"/>
      <c r="L19" s="52"/>
      <c r="M19" s="52">
        <v>45880</v>
      </c>
      <c r="N19" s="52">
        <v>45880</v>
      </c>
      <c r="O19" s="52">
        <v>45880</v>
      </c>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c r="K20" s="51"/>
      <c r="L20" s="51"/>
      <c r="M20" s="51" t="s">
        <v>159</v>
      </c>
      <c r="N20" s="51" t="s">
        <v>159</v>
      </c>
      <c r="O20" s="51" t="s">
        <v>159</v>
      </c>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c r="K21" s="49"/>
      <c r="L21" s="49"/>
      <c r="M21" s="49" t="s">
        <v>55</v>
      </c>
      <c r="N21" s="49" t="s">
        <v>55</v>
      </c>
      <c r="O21" s="49" t="s">
        <v>55</v>
      </c>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c r="K22" s="49"/>
      <c r="L22" s="49"/>
      <c r="M22" s="49" t="s">
        <v>55</v>
      </c>
      <c r="N22" s="49" t="s">
        <v>55</v>
      </c>
      <c r="O22" s="49" t="s">
        <v>55</v>
      </c>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80" zoomScaleNormal="80" workbookViewId="0">
      <pane xSplit="4" ySplit="11" topLeftCell="K12" activePane="bottomRight" state="frozen"/>
      <selection pane="bottomRight" activeCell="P15" sqref="P15:Q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information'!E34="","[Plan 10]",'I_State and program information'!E34)</f>
        <v>San Luis Obispo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t="s">
        <v>352</v>
      </c>
      <c r="I12" s="49"/>
      <c r="J12" s="49"/>
      <c r="K12" s="49" t="s">
        <v>352</v>
      </c>
      <c r="L12" s="49" t="s">
        <v>352</v>
      </c>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t="s">
        <v>323</v>
      </c>
      <c r="H15" s="49" t="s">
        <v>323</v>
      </c>
      <c r="I15" s="49"/>
      <c r="J15" s="49"/>
      <c r="K15" s="49" t="s">
        <v>324</v>
      </c>
      <c r="L15" s="49" t="s">
        <v>324</v>
      </c>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t="s">
        <v>361</v>
      </c>
      <c r="H16" s="49" t="s">
        <v>361</v>
      </c>
      <c r="I16" s="49"/>
      <c r="J16" s="49"/>
      <c r="K16" s="49" t="s">
        <v>361</v>
      </c>
      <c r="L16" s="49" t="s">
        <v>361</v>
      </c>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t="s">
        <v>463</v>
      </c>
      <c r="H17" s="49" t="s">
        <v>463</v>
      </c>
      <c r="I17" s="49"/>
      <c r="J17" s="49"/>
      <c r="K17" s="49" t="s">
        <v>463</v>
      </c>
      <c r="L17" s="49" t="s">
        <v>463</v>
      </c>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t="s">
        <v>452</v>
      </c>
      <c r="H18" s="49" t="s">
        <v>452</v>
      </c>
      <c r="I18" s="49"/>
      <c r="J18" s="49"/>
      <c r="K18" s="49" t="s">
        <v>369</v>
      </c>
      <c r="L18" s="49" t="s">
        <v>369</v>
      </c>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v>45880</v>
      </c>
      <c r="H19" s="52">
        <v>45880</v>
      </c>
      <c r="I19" s="52"/>
      <c r="J19" s="52"/>
      <c r="K19" s="52">
        <v>45880</v>
      </c>
      <c r="L19" s="52">
        <v>45880</v>
      </c>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t="s">
        <v>159</v>
      </c>
      <c r="H20" s="51" t="s">
        <v>159</v>
      </c>
      <c r="I20" s="51"/>
      <c r="J20" s="51"/>
      <c r="K20" s="51" t="s">
        <v>159</v>
      </c>
      <c r="L20" s="51" t="s">
        <v>159</v>
      </c>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t="s">
        <v>55</v>
      </c>
      <c r="H21" s="49" t="s">
        <v>55</v>
      </c>
      <c r="I21" s="49"/>
      <c r="J21" s="49"/>
      <c r="K21" s="49" t="s">
        <v>55</v>
      </c>
      <c r="L21" s="49" t="s">
        <v>55</v>
      </c>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t="s">
        <v>55</v>
      </c>
      <c r="H22" s="49" t="s">
        <v>55</v>
      </c>
      <c r="I22" s="49"/>
      <c r="J22" s="49"/>
      <c r="K22" s="49" t="s">
        <v>55</v>
      </c>
      <c r="L22" s="49" t="s">
        <v>55</v>
      </c>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80" zoomScaleNormal="80" workbookViewId="0">
      <pane xSplit="4" ySplit="5" topLeftCell="E7" activePane="bottomRight" state="frozen"/>
      <selection pane="bottomRight" activeCell="M9" sqref="M9"/>
      <selection pane="bottomLeft" activeCell="A7" sqref="A7"/>
      <selection pane="topRight" activeCell="F2" sqref="F2"/>
    </sheetView>
  </sheetViews>
  <sheetFormatPr defaultColWidth="9.28515625" defaultRowHeight="14.25"/>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464</v>
      </c>
      <c r="F1" s="180" t="s">
        <v>465</v>
      </c>
      <c r="G1" s="180" t="s">
        <v>466</v>
      </c>
      <c r="H1" s="180" t="s">
        <v>467</v>
      </c>
      <c r="I1" s="180" t="s">
        <v>468</v>
      </c>
      <c r="J1" s="180" t="s">
        <v>469</v>
      </c>
      <c r="K1" s="180" t="s">
        <v>470</v>
      </c>
      <c r="L1" s="180" t="s">
        <v>471</v>
      </c>
      <c r="M1" s="180" t="s">
        <v>472</v>
      </c>
      <c r="N1" s="180" t="s">
        <v>473</v>
      </c>
    </row>
    <row r="2" spans="1:14" s="76" customFormat="1" ht="64.900000000000006" customHeight="1">
      <c r="A2" s="306" t="s">
        <v>338</v>
      </c>
      <c r="B2" s="306"/>
      <c r="C2" s="74"/>
      <c r="D2" s="75"/>
      <c r="E2" s="269" t="s">
        <v>103</v>
      </c>
      <c r="F2" s="199" t="s">
        <v>106</v>
      </c>
      <c r="G2" s="199" t="s">
        <v>108</v>
      </c>
      <c r="H2" s="199" t="s">
        <v>110</v>
      </c>
      <c r="I2" s="199" t="s">
        <v>112</v>
      </c>
      <c r="J2" s="199" t="s">
        <v>114</v>
      </c>
      <c r="K2" s="199" t="s">
        <v>116</v>
      </c>
      <c r="L2" s="199" t="s">
        <v>118</v>
      </c>
      <c r="M2" s="199" t="s">
        <v>120</v>
      </c>
      <c r="N2" s="199" t="s">
        <v>122</v>
      </c>
    </row>
    <row r="3" spans="1:14" ht="28.5" customHeight="1">
      <c r="A3" s="24" t="s">
        <v>474</v>
      </c>
      <c r="B3" s="24"/>
      <c r="C3" s="24"/>
      <c r="D3" s="1"/>
      <c r="E3" s="2"/>
      <c r="F3" s="2"/>
      <c r="G3" s="2"/>
      <c r="H3" s="2"/>
      <c r="I3" s="2"/>
      <c r="J3" s="2"/>
      <c r="K3" s="2"/>
      <c r="L3" s="2"/>
    </row>
    <row r="4" spans="1:14" ht="40.15" customHeight="1">
      <c r="A4" s="307" t="s">
        <v>475</v>
      </c>
      <c r="B4" s="308"/>
      <c r="C4" s="308"/>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Placer/Sierra MHP</v>
      </c>
      <c r="F5" s="59" t="str">
        <f>IF('I_State and program information'!$E$26&lt;&gt;"",'I_State and program information'!$E$26,"[Plan 2]")</f>
        <v>Plumas MHP</v>
      </c>
      <c r="G5" s="59" t="str">
        <f>IF('I_State and program information'!$E$27&lt;&gt;"",'I_State and program information'!$E$27,"[Plan 3]")</f>
        <v>Riverside MHP</v>
      </c>
      <c r="H5" s="59" t="str">
        <f>IF('I_State and program information'!$E$28&lt;&gt;"",'I_State and program information'!$E$28,"[Plan 4]")</f>
        <v>Sacramento MHP</v>
      </c>
      <c r="I5" s="59" t="str">
        <f>IF('I_State and program information'!$E$29&lt;&gt;"",'I_State and program information'!$E$29,"[Plan 5]")</f>
        <v>San Benito MHP</v>
      </c>
      <c r="J5" s="59" t="str">
        <f>IF('I_State and program information'!$E$30&lt;&gt;"",'I_State and program information'!$E$30,"[Plan 6]")</f>
        <v>San Bernardino MHP</v>
      </c>
      <c r="K5" s="59" t="str">
        <f>IF('I_State and program information'!$E$31&lt;&gt;"",'I_State and program information'!$E$31,"[Plan 7]")</f>
        <v>San Diego MHP</v>
      </c>
      <c r="L5" s="59" t="str">
        <f>IF('I_State and program information'!$E$32&lt;&gt;"",'I_State and program information'!$E$32,"[Plan 8]")</f>
        <v>San Francisco MHP</v>
      </c>
      <c r="M5" s="59" t="str">
        <f>IF('I_State and program information'!$E$33&lt;&gt;"",'I_State and program information'!$E$33,"[Plan 9]")</f>
        <v>San Joaquin MHP</v>
      </c>
      <c r="N5" s="59" t="str">
        <f>IF('I_State and program information'!$E$34&lt;&gt;"",'I_State and program information'!$E$34,"[Plan 10]")</f>
        <v>San Luis Obispo MHP</v>
      </c>
    </row>
    <row r="6" spans="1:14" ht="61.15" customHeight="1">
      <c r="A6" s="16" t="s">
        <v>476</v>
      </c>
      <c r="B6" s="9" t="s">
        <v>477</v>
      </c>
      <c r="C6" s="15" t="s">
        <v>478</v>
      </c>
      <c r="D6" s="15" t="s">
        <v>84</v>
      </c>
      <c r="E6" s="88" t="s">
        <v>479</v>
      </c>
      <c r="F6" s="60" t="s">
        <v>479</v>
      </c>
      <c r="G6" s="60" t="s">
        <v>479</v>
      </c>
      <c r="H6" s="60" t="s">
        <v>479</v>
      </c>
      <c r="I6" s="60" t="s">
        <v>479</v>
      </c>
      <c r="J6" s="60" t="s">
        <v>479</v>
      </c>
      <c r="K6" s="60" t="s">
        <v>479</v>
      </c>
      <c r="L6" s="60" t="s">
        <v>479</v>
      </c>
      <c r="M6" s="60" t="s">
        <v>479</v>
      </c>
      <c r="N6" s="60" t="s">
        <v>479</v>
      </c>
    </row>
    <row r="7" spans="1:14" ht="32.450000000000003" customHeight="1">
      <c r="A7" s="309" t="s">
        <v>480</v>
      </c>
      <c r="B7" s="309"/>
      <c r="C7" s="310"/>
      <c r="D7" s="158" t="s">
        <v>167</v>
      </c>
      <c r="E7" s="202" t="s">
        <v>168</v>
      </c>
      <c r="F7" s="203" t="s">
        <v>168</v>
      </c>
      <c r="G7" s="203" t="s">
        <v>168</v>
      </c>
      <c r="H7" s="203" t="s">
        <v>168</v>
      </c>
      <c r="I7" s="203" t="s">
        <v>168</v>
      </c>
      <c r="J7" s="203" t="s">
        <v>168</v>
      </c>
      <c r="K7" s="203" t="s">
        <v>168</v>
      </c>
      <c r="L7" s="203" t="s">
        <v>168</v>
      </c>
      <c r="M7" s="203" t="s">
        <v>168</v>
      </c>
      <c r="N7" s="203" t="s">
        <v>168</v>
      </c>
    </row>
    <row r="8" spans="1:14" ht="57.75">
      <c r="A8" s="16" t="s">
        <v>481</v>
      </c>
      <c r="B8" s="9" t="s">
        <v>482</v>
      </c>
      <c r="C8" s="15" t="s">
        <v>483</v>
      </c>
      <c r="D8" s="15" t="s">
        <v>96</v>
      </c>
      <c r="E8" s="56"/>
      <c r="F8" s="60" t="s">
        <v>484</v>
      </c>
      <c r="G8" s="60" t="s">
        <v>484</v>
      </c>
      <c r="H8" s="60" t="s">
        <v>484</v>
      </c>
      <c r="I8" s="60" t="s">
        <v>484</v>
      </c>
      <c r="J8" s="60" t="s">
        <v>484</v>
      </c>
      <c r="K8" s="60" t="s">
        <v>484</v>
      </c>
      <c r="L8" s="60" t="s">
        <v>393</v>
      </c>
      <c r="M8" s="60"/>
      <c r="N8" s="60" t="s">
        <v>484</v>
      </c>
    </row>
    <row r="9" spans="1:14" ht="85.5">
      <c r="A9" s="16" t="s">
        <v>485</v>
      </c>
      <c r="B9" s="9" t="s">
        <v>486</v>
      </c>
      <c r="C9" s="15" t="s">
        <v>483</v>
      </c>
      <c r="D9" s="15" t="s">
        <v>96</v>
      </c>
      <c r="E9" s="56" t="s">
        <v>487</v>
      </c>
      <c r="F9" s="60" t="s">
        <v>487</v>
      </c>
      <c r="G9" s="60" t="s">
        <v>487</v>
      </c>
      <c r="H9" s="60" t="s">
        <v>487</v>
      </c>
      <c r="I9" s="60" t="s">
        <v>487</v>
      </c>
      <c r="J9" s="60" t="s">
        <v>487</v>
      </c>
      <c r="K9" s="60" t="s">
        <v>487</v>
      </c>
      <c r="L9" s="60" t="s">
        <v>487</v>
      </c>
      <c r="M9" s="60" t="s">
        <v>487</v>
      </c>
      <c r="N9" s="60" t="s">
        <v>487</v>
      </c>
    </row>
    <row r="10" spans="1:14" ht="57.75">
      <c r="A10" s="16" t="s">
        <v>488</v>
      </c>
      <c r="B10" s="9" t="s">
        <v>489</v>
      </c>
      <c r="C10" s="15" t="s">
        <v>483</v>
      </c>
      <c r="D10" s="15" t="s">
        <v>96</v>
      </c>
      <c r="E10" s="56"/>
      <c r="F10" s="60"/>
      <c r="G10" s="60"/>
      <c r="H10" s="60"/>
      <c r="I10" s="60"/>
      <c r="J10" s="60"/>
      <c r="K10" s="60"/>
      <c r="L10" s="60"/>
      <c r="M10" s="60"/>
      <c r="N10" s="60"/>
    </row>
    <row r="11" spans="1:14" ht="42" customHeight="1">
      <c r="B11" s="24" t="s">
        <v>490</v>
      </c>
      <c r="C11" s="24"/>
    </row>
    <row r="12" spans="1:14" ht="99.75">
      <c r="A12" s="16" t="s">
        <v>491</v>
      </c>
      <c r="B12" s="9" t="s">
        <v>490</v>
      </c>
      <c r="C12" s="15" t="s">
        <v>492</v>
      </c>
      <c r="D12" s="15" t="s">
        <v>58</v>
      </c>
      <c r="E12" s="56" t="s">
        <v>493</v>
      </c>
      <c r="F12" s="60" t="s">
        <v>493</v>
      </c>
      <c r="G12" s="60" t="s">
        <v>493</v>
      </c>
      <c r="H12" s="60" t="s">
        <v>493</v>
      </c>
      <c r="I12" s="60" t="s">
        <v>493</v>
      </c>
      <c r="J12" s="60" t="s">
        <v>493</v>
      </c>
      <c r="K12" s="60" t="s">
        <v>493</v>
      </c>
      <c r="L12" s="60" t="s">
        <v>493</v>
      </c>
      <c r="M12" s="60" t="s">
        <v>493</v>
      </c>
      <c r="N12" s="60" t="s">
        <v>493</v>
      </c>
    </row>
    <row r="13" spans="1:14" ht="99.75">
      <c r="A13" s="16" t="s">
        <v>494</v>
      </c>
      <c r="B13" s="9" t="s">
        <v>495</v>
      </c>
      <c r="C13" s="15" t="s">
        <v>496</v>
      </c>
      <c r="D13" s="15" t="s">
        <v>58</v>
      </c>
      <c r="E13" s="56" t="s">
        <v>497</v>
      </c>
      <c r="F13" s="60" t="s">
        <v>498</v>
      </c>
      <c r="G13" s="60" t="s">
        <v>499</v>
      </c>
      <c r="H13" s="60" t="s">
        <v>500</v>
      </c>
      <c r="I13" s="60" t="s">
        <v>501</v>
      </c>
      <c r="J13" s="60" t="s">
        <v>502</v>
      </c>
      <c r="K13" s="60" t="s">
        <v>503</v>
      </c>
      <c r="L13" s="60" t="s">
        <v>504</v>
      </c>
      <c r="M13" s="60" t="s">
        <v>505</v>
      </c>
      <c r="N13" s="60" t="s">
        <v>501</v>
      </c>
    </row>
    <row r="14" spans="1:14" ht="42.75">
      <c r="A14" s="16" t="s">
        <v>506</v>
      </c>
      <c r="B14" s="9" t="s">
        <v>507</v>
      </c>
      <c r="C14" s="15" t="s">
        <v>508</v>
      </c>
      <c r="D14" s="15" t="s">
        <v>58</v>
      </c>
      <c r="E14" s="56" t="s">
        <v>365</v>
      </c>
      <c r="F14" s="60" t="s">
        <v>451</v>
      </c>
      <c r="G14" s="60" t="s">
        <v>453</v>
      </c>
      <c r="H14" s="60" t="s">
        <v>454</v>
      </c>
      <c r="I14" s="60" t="s">
        <v>455</v>
      </c>
      <c r="J14" s="60" t="s">
        <v>457</v>
      </c>
      <c r="K14" s="60" t="s">
        <v>458</v>
      </c>
      <c r="L14" s="60" t="s">
        <v>509</v>
      </c>
      <c r="M14" s="60" t="s">
        <v>510</v>
      </c>
      <c r="N14" s="60" t="s">
        <v>455</v>
      </c>
    </row>
    <row r="15" spans="1:14" ht="213.75">
      <c r="A15" s="30" t="s">
        <v>511</v>
      </c>
      <c r="B15" s="31" t="s">
        <v>512</v>
      </c>
      <c r="C15" s="31" t="s">
        <v>513</v>
      </c>
      <c r="D15" s="15" t="s">
        <v>58</v>
      </c>
      <c r="E15" s="56" t="s">
        <v>514</v>
      </c>
      <c r="F15" s="60" t="s">
        <v>515</v>
      </c>
      <c r="G15" s="60" t="s">
        <v>515</v>
      </c>
      <c r="H15" s="60" t="s">
        <v>515</v>
      </c>
      <c r="I15" s="60" t="s">
        <v>515</v>
      </c>
      <c r="J15" s="60" t="s">
        <v>515</v>
      </c>
      <c r="K15" s="60" t="s">
        <v>515</v>
      </c>
      <c r="L15" s="60" t="s">
        <v>514</v>
      </c>
      <c r="M15" s="60" t="s">
        <v>514</v>
      </c>
      <c r="N15" s="60" t="s">
        <v>515</v>
      </c>
    </row>
    <row r="16" spans="1:14" ht="30" customHeight="1">
      <c r="A16" s="30" t="s">
        <v>516</v>
      </c>
      <c r="B16" s="31" t="s">
        <v>423</v>
      </c>
      <c r="C16" s="31" t="s">
        <v>517</v>
      </c>
      <c r="D16" s="15" t="s">
        <v>64</v>
      </c>
      <c r="E16" s="204">
        <v>45880</v>
      </c>
      <c r="F16" s="205">
        <v>45880</v>
      </c>
      <c r="G16" s="205">
        <v>45880</v>
      </c>
      <c r="H16" s="205">
        <v>45880</v>
      </c>
      <c r="I16" s="205">
        <v>45880</v>
      </c>
      <c r="J16" s="205">
        <v>45880</v>
      </c>
      <c r="K16" s="205">
        <v>45880</v>
      </c>
      <c r="L16" s="205">
        <v>45880</v>
      </c>
      <c r="M16" s="205">
        <v>45880</v>
      </c>
      <c r="N16" s="205">
        <v>45880</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25"/>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518</v>
      </c>
      <c r="B1" s="21"/>
      <c r="H1" s="44"/>
      <c r="I1" s="44"/>
      <c r="J1" s="22" t="s">
        <v>519</v>
      </c>
      <c r="K1" s="22" t="s">
        <v>520</v>
      </c>
      <c r="L1" s="80" t="s">
        <v>521</v>
      </c>
      <c r="M1" s="81" t="s">
        <v>160</v>
      </c>
      <c r="N1" s="81" t="s">
        <v>161</v>
      </c>
      <c r="O1" s="22" t="s">
        <v>162</v>
      </c>
      <c r="P1" s="22" t="s">
        <v>163</v>
      </c>
      <c r="Q1" s="22" t="s">
        <v>164</v>
      </c>
      <c r="R1" s="22" t="s">
        <v>522</v>
      </c>
      <c r="S1" s="22" t="s">
        <v>523</v>
      </c>
      <c r="T1" s="22" t="s">
        <v>524</v>
      </c>
      <c r="V1" s="43"/>
      <c r="W1" s="45"/>
      <c r="X1" s="44"/>
      <c r="Y1" s="44"/>
      <c r="Z1" s="44"/>
      <c r="AA1" s="44"/>
      <c r="AB1" s="44"/>
      <c r="AC1" s="44"/>
      <c r="AD1" s="44"/>
      <c r="AE1" s="44" t="s">
        <v>103</v>
      </c>
      <c r="AF1" s="44" t="s">
        <v>106</v>
      </c>
      <c r="AG1" s="44" t="s">
        <v>108</v>
      </c>
      <c r="AH1" s="44" t="s">
        <v>110</v>
      </c>
      <c r="AI1" s="44" t="s">
        <v>112</v>
      </c>
      <c r="AJ1" s="44" t="s">
        <v>114</v>
      </c>
      <c r="AK1" s="44" t="s">
        <v>116</v>
      </c>
      <c r="AL1" s="44" t="s">
        <v>118</v>
      </c>
      <c r="AM1" s="44" t="s">
        <v>120</v>
      </c>
      <c r="AN1" s="44" t="s">
        <v>122</v>
      </c>
      <c r="AO1" s="44"/>
      <c r="AP1" s="44" t="s">
        <v>103</v>
      </c>
      <c r="AQ1" s="44" t="s">
        <v>106</v>
      </c>
      <c r="AR1" s="44" t="s">
        <v>108</v>
      </c>
      <c r="AS1" s="44" t="s">
        <v>110</v>
      </c>
      <c r="AT1" s="44" t="s">
        <v>112</v>
      </c>
      <c r="AU1" s="44" t="s">
        <v>114</v>
      </c>
      <c r="AV1" s="44" t="s">
        <v>116</v>
      </c>
      <c r="AW1" s="44" t="s">
        <v>118</v>
      </c>
      <c r="AX1" s="44" t="s">
        <v>120</v>
      </c>
      <c r="AY1" s="44" t="s">
        <v>122</v>
      </c>
      <c r="AZ1" s="44"/>
      <c r="BA1" s="44" t="s">
        <v>103</v>
      </c>
      <c r="BB1" s="44" t="s">
        <v>106</v>
      </c>
      <c r="BC1" s="44" t="s">
        <v>108</v>
      </c>
      <c r="BD1" s="44" t="s">
        <v>110</v>
      </c>
      <c r="BE1" s="44" t="s">
        <v>112</v>
      </c>
      <c r="BF1" s="44" t="s">
        <v>114</v>
      </c>
      <c r="BG1" s="44" t="s">
        <v>116</v>
      </c>
      <c r="BH1" s="44" t="s">
        <v>118</v>
      </c>
      <c r="BI1" s="44" t="s">
        <v>120</v>
      </c>
      <c r="BJ1" s="44" t="s">
        <v>122</v>
      </c>
      <c r="BL1" s="43" t="s">
        <v>525</v>
      </c>
      <c r="BM1" s="43" t="s">
        <v>526</v>
      </c>
      <c r="BN1" s="43" t="s">
        <v>527</v>
      </c>
      <c r="BO1" s="43" t="s">
        <v>528</v>
      </c>
      <c r="BP1" s="43" t="s">
        <v>529</v>
      </c>
      <c r="BQ1" s="43" t="s">
        <v>530</v>
      </c>
      <c r="BR1" s="43" t="s">
        <v>531</v>
      </c>
      <c r="BS1" s="43" t="s">
        <v>532</v>
      </c>
      <c r="BT1" s="43" t="s">
        <v>533</v>
      </c>
      <c r="BU1" s="43" t="s">
        <v>534</v>
      </c>
      <c r="BV1" s="43" t="s">
        <v>535</v>
      </c>
      <c r="BW1" s="43" t="s">
        <v>536</v>
      </c>
      <c r="BX1" s="43" t="s">
        <v>537</v>
      </c>
      <c r="BY1" s="43" t="s">
        <v>538</v>
      </c>
      <c r="BZ1" s="43" t="s">
        <v>539</v>
      </c>
      <c r="CA1" s="43" t="s">
        <v>540</v>
      </c>
      <c r="CB1" s="43" t="s">
        <v>541</v>
      </c>
      <c r="CC1" s="43" t="s">
        <v>542</v>
      </c>
      <c r="CD1" s="43" t="s">
        <v>543</v>
      </c>
      <c r="CE1" s="43" t="s">
        <v>544</v>
      </c>
      <c r="CF1" s="43" t="s">
        <v>545</v>
      </c>
      <c r="CG1" s="43" t="s">
        <v>546</v>
      </c>
      <c r="CH1" s="43" t="s">
        <v>547</v>
      </c>
      <c r="CI1" s="43" t="s">
        <v>548</v>
      </c>
      <c r="CJ1" s="43" t="s">
        <v>549</v>
      </c>
      <c r="CK1" s="43" t="s">
        <v>550</v>
      </c>
      <c r="CL1" s="43" t="s">
        <v>551</v>
      </c>
      <c r="CM1" s="43" t="s">
        <v>552</v>
      </c>
      <c r="CN1" s="43" t="s">
        <v>553</v>
      </c>
      <c r="CO1" s="43" t="s">
        <v>554</v>
      </c>
      <c r="CP1" s="43" t="s">
        <v>555</v>
      </c>
      <c r="CQ1" s="43" t="s">
        <v>556</v>
      </c>
      <c r="CR1" s="43" t="s">
        <v>557</v>
      </c>
      <c r="CS1" s="43" t="s">
        <v>558</v>
      </c>
      <c r="CT1" s="43" t="s">
        <v>559</v>
      </c>
      <c r="CU1" s="43" t="s">
        <v>560</v>
      </c>
      <c r="CV1" s="43" t="s">
        <v>561</v>
      </c>
      <c r="CW1" s="43" t="s">
        <v>562</v>
      </c>
      <c r="CX1" s="43" t="s">
        <v>563</v>
      </c>
      <c r="CY1" s="43" t="s">
        <v>564</v>
      </c>
      <c r="CZ1" s="43" t="s">
        <v>565</v>
      </c>
      <c r="DA1" s="43" t="s">
        <v>566</v>
      </c>
      <c r="DB1" s="43" t="s">
        <v>567</v>
      </c>
      <c r="DC1" s="43" t="s">
        <v>568</v>
      </c>
      <c r="DD1" s="43" t="s">
        <v>569</v>
      </c>
      <c r="DE1" s="43" t="s">
        <v>570</v>
      </c>
      <c r="DF1" s="43" t="s">
        <v>571</v>
      </c>
      <c r="DG1" s="43" t="s">
        <v>572</v>
      </c>
      <c r="DH1" s="43" t="s">
        <v>573</v>
      </c>
      <c r="DI1" s="43" t="s">
        <v>574</v>
      </c>
      <c r="DJ1" s="43" t="s">
        <v>575</v>
      </c>
      <c r="DK1" s="43" t="s">
        <v>576</v>
      </c>
      <c r="DL1" s="43" t="s">
        <v>577</v>
      </c>
      <c r="DM1" s="43" t="s">
        <v>578</v>
      </c>
      <c r="DN1" s="43" t="s">
        <v>579</v>
      </c>
      <c r="DO1" s="43" t="s">
        <v>580</v>
      </c>
      <c r="DP1" s="43" t="s">
        <v>581</v>
      </c>
      <c r="DQ1" s="43" t="s">
        <v>582</v>
      </c>
      <c r="DR1" s="43" t="s">
        <v>583</v>
      </c>
      <c r="DS1" s="43" t="s">
        <v>584</v>
      </c>
      <c r="DT1" s="43" t="s">
        <v>585</v>
      </c>
      <c r="DU1" s="43" t="s">
        <v>586</v>
      </c>
      <c r="DV1" s="43" t="s">
        <v>587</v>
      </c>
      <c r="DW1" s="43" t="s">
        <v>588</v>
      </c>
      <c r="DX1" s="43" t="s">
        <v>589</v>
      </c>
      <c r="DY1" s="43" t="s">
        <v>590</v>
      </c>
      <c r="DZ1" s="43" t="s">
        <v>591</v>
      </c>
      <c r="EA1" s="43" t="s">
        <v>592</v>
      </c>
      <c r="EB1" s="43" t="s">
        <v>593</v>
      </c>
      <c r="EC1" s="43" t="s">
        <v>594</v>
      </c>
      <c r="ED1" s="43" t="s">
        <v>595</v>
      </c>
      <c r="EE1" s="43" t="s">
        <v>596</v>
      </c>
      <c r="EF1" s="43" t="s">
        <v>597</v>
      </c>
      <c r="EG1" s="43" t="s">
        <v>598</v>
      </c>
      <c r="EH1" s="43" t="s">
        <v>599</v>
      </c>
      <c r="EI1" s="43" t="s">
        <v>600</v>
      </c>
      <c r="EJ1" s="43" t="s">
        <v>601</v>
      </c>
      <c r="EK1" s="43" t="s">
        <v>602</v>
      </c>
      <c r="EL1" s="43" t="s">
        <v>603</v>
      </c>
      <c r="EM1" s="43" t="s">
        <v>604</v>
      </c>
      <c r="EN1" s="43" t="s">
        <v>605</v>
      </c>
      <c r="EO1" s="43" t="s">
        <v>606</v>
      </c>
      <c r="EP1" s="43" t="s">
        <v>607</v>
      </c>
      <c r="EQ1" s="43" t="s">
        <v>608</v>
      </c>
      <c r="ER1" s="43" t="s">
        <v>609</v>
      </c>
      <c r="ES1" s="43" t="s">
        <v>610</v>
      </c>
      <c r="ET1" s="43" t="s">
        <v>611</v>
      </c>
      <c r="EU1" s="43" t="s">
        <v>612</v>
      </c>
      <c r="EV1" s="43" t="s">
        <v>613</v>
      </c>
      <c r="EW1" s="43" t="s">
        <v>614</v>
      </c>
      <c r="EX1" s="43" t="s">
        <v>615</v>
      </c>
      <c r="EY1" s="43" t="s">
        <v>616</v>
      </c>
      <c r="EZ1" s="43" t="s">
        <v>617</v>
      </c>
      <c r="FA1" s="43" t="s">
        <v>618</v>
      </c>
      <c r="FB1" s="43" t="s">
        <v>619</v>
      </c>
      <c r="FC1" s="43" t="s">
        <v>620</v>
      </c>
      <c r="FD1" s="43" t="s">
        <v>621</v>
      </c>
      <c r="FE1" s="43" t="s">
        <v>622</v>
      </c>
      <c r="FF1" s="43" t="s">
        <v>623</v>
      </c>
      <c r="FG1" s="43" t="s">
        <v>624</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7.5" thickBot="1">
      <c r="A2" s="8" t="s">
        <v>625</v>
      </c>
      <c r="B2" s="7" t="s">
        <v>626</v>
      </c>
      <c r="C2" s="7" t="s">
        <v>90</v>
      </c>
      <c r="D2" s="7" t="s">
        <v>627</v>
      </c>
      <c r="E2" s="94" t="s">
        <v>627</v>
      </c>
      <c r="F2" s="25" t="s">
        <v>628</v>
      </c>
      <c r="G2" s="7" t="s">
        <v>629</v>
      </c>
      <c r="H2" s="7" t="s">
        <v>630</v>
      </c>
      <c r="I2" s="8" t="s">
        <v>152</v>
      </c>
      <c r="J2" s="25" t="s">
        <v>631</v>
      </c>
      <c r="K2" s="25" t="s">
        <v>632</v>
      </c>
      <c r="L2" s="25"/>
      <c r="M2" s="25"/>
      <c r="N2" s="25"/>
      <c r="O2" s="25"/>
      <c r="P2" s="25"/>
      <c r="Q2" s="25"/>
      <c r="R2" s="25"/>
      <c r="S2" s="25"/>
      <c r="T2" s="25"/>
      <c r="U2" s="8" t="s">
        <v>633</v>
      </c>
      <c r="V2" s="7" t="s">
        <v>294</v>
      </c>
      <c r="W2" s="8" t="s">
        <v>634</v>
      </c>
      <c r="X2" s="7" t="s">
        <v>635</v>
      </c>
      <c r="Y2" s="7" t="s">
        <v>636</v>
      </c>
      <c r="Z2" s="7" t="s">
        <v>637</v>
      </c>
      <c r="AA2" s="7" t="s">
        <v>638</v>
      </c>
      <c r="AB2" s="7" t="s">
        <v>639</v>
      </c>
      <c r="AC2" s="7" t="s">
        <v>640</v>
      </c>
      <c r="AD2" s="7" t="s">
        <v>641</v>
      </c>
      <c r="AE2" s="25" t="s">
        <v>642</v>
      </c>
      <c r="AF2" s="25"/>
      <c r="AG2" s="25"/>
      <c r="AH2" s="25"/>
      <c r="AI2" s="25"/>
      <c r="AJ2" s="25"/>
      <c r="AK2" s="25"/>
      <c r="AL2" s="25"/>
      <c r="AM2" s="25"/>
      <c r="AN2" s="25"/>
      <c r="AO2" s="7" t="s">
        <v>643</v>
      </c>
      <c r="AP2" s="25" t="s">
        <v>644</v>
      </c>
      <c r="AQ2" s="25"/>
      <c r="AR2" s="25"/>
      <c r="AS2" s="25"/>
      <c r="AT2" s="25"/>
      <c r="AU2" s="25"/>
      <c r="AV2" s="25"/>
      <c r="AW2" s="25"/>
      <c r="AX2" s="25"/>
      <c r="AY2" s="25"/>
      <c r="AZ2" s="7" t="s">
        <v>645</v>
      </c>
      <c r="BA2" s="25" t="s">
        <v>646</v>
      </c>
      <c r="BB2" s="25"/>
      <c r="BC2" s="25"/>
      <c r="BD2" s="25"/>
      <c r="BE2" s="25"/>
      <c r="BF2" s="25"/>
      <c r="BG2" s="25"/>
      <c r="BH2" s="25"/>
      <c r="BI2" s="25"/>
      <c r="BJ2" s="25"/>
      <c r="BK2" s="246" t="s">
        <v>647</v>
      </c>
      <c r="BL2" s="246" t="s">
        <v>648</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57.5" thickTop="1">
      <c r="A3" s="3" t="s">
        <v>649</v>
      </c>
      <c r="B3" s="10" t="s">
        <v>650</v>
      </c>
      <c r="C3" s="17" t="s">
        <v>651</v>
      </c>
      <c r="D3" s="17" t="s">
        <v>629</v>
      </c>
      <c r="E3" s="14" t="s">
        <v>652</v>
      </c>
      <c r="F3" s="62" t="str">
        <f>IF(ISNUMBER(FIND(services,'I_State and program information'!E20)),"",'I_State and program information'!E20&amp;services)</f>
        <v xml:space="preserve">Services; </v>
      </c>
      <c r="G3" s="12" t="s">
        <v>134</v>
      </c>
      <c r="H3" s="3" t="s">
        <v>159</v>
      </c>
      <c r="I3" s="3" t="s">
        <v>653</v>
      </c>
      <c r="J3" s="32" t="str">
        <f>IF('I_State and program information'!E25="","",'I_State and program information'!E25&amp;"; ")</f>
        <v xml:space="preserve">Placer/Sierra MHP; </v>
      </c>
      <c r="K3" s="41" t="str">
        <f>IF(ISNUMBER(FIND(plan1,'I_State and program information'!$E$52)),"",'I_State and program information'!$E$52&amp;plan1)</f>
        <v/>
      </c>
      <c r="L3" s="41" t="str">
        <f>IF(ISNUMBER(FIND(plan1,'I_State and program information'!$E$56)),"",'I_State and program information'!$E$56&amp;plan1)</f>
        <v xml:space="preserve">Placer/Sierra MHP; </v>
      </c>
      <c r="M3" s="41" t="str">
        <f>IF(ISNUMBER(FIND(plan1,'I_State and program information'!$E$60)),"",'I_State and program information'!$E$60&amp;plan1)</f>
        <v xml:space="preserve">Placer/Sierra MHP; </v>
      </c>
      <c r="N3" s="41" t="str">
        <f>IF(ISNUMBER(FIND(plan1,'I_State and program information'!$E$64)),"",'I_State and program information'!$E$64&amp;plan1)</f>
        <v xml:space="preserve">Placer/Sierra MHP; </v>
      </c>
      <c r="O3" s="41" t="str">
        <f>IF(ISNUMBER(FIND(plan1,'I_State and program information'!$E$68)),"",'I_State and program information'!$E$68&amp;plan1)</f>
        <v xml:space="preserve">Placer/Sierra MHP; </v>
      </c>
      <c r="P3" s="41" t="str">
        <f>IF(ISNUMBER(FIND(plan1,'I_State and program information'!$E$72)),"",'I_State and program information'!$E$72&amp;plan1)</f>
        <v xml:space="preserve">Placer/Sierra MHP; </v>
      </c>
      <c r="Q3" s="41" t="str">
        <f>IF(ISNUMBER(FIND(plan1,'I_State and program information'!$E$76)),"",'I_State and program information'!$E$76&amp;plan1)</f>
        <v xml:space="preserve">Placer/Sierra MHP; </v>
      </c>
      <c r="R3" s="41" t="str">
        <f>IF(ISNUMBER(FIND(plan1,'I_State and program information'!$E$82)),"",'I_State and program information'!$E$82&amp;plan1)</f>
        <v/>
      </c>
      <c r="S3" s="41" t="str">
        <f>IF(ISNUMBER(FIND(plan1,'I_State and program information'!$E$88)),"",'I_State and program information'!$E$88&amp;plan1)</f>
        <v/>
      </c>
      <c r="T3" s="41" t="str">
        <f>IF(ISNUMBER(FIND(plan1,'I_State and program information'!$E$94)),"",'I_State and program information'!$E$94&amp;plan1)</f>
        <v/>
      </c>
      <c r="U3" s="3" t="s">
        <v>127</v>
      </c>
      <c r="V3" s="3" t="s">
        <v>654</v>
      </c>
      <c r="W3" s="18" t="s">
        <v>149</v>
      </c>
      <c r="X3" s="3" t="s">
        <v>331</v>
      </c>
      <c r="Y3" s="3" t="s">
        <v>336</v>
      </c>
      <c r="Z3" s="3" t="s">
        <v>655</v>
      </c>
      <c r="AA3" s="3" t="s">
        <v>352</v>
      </c>
      <c r="AB3" s="3" t="s">
        <v>151</v>
      </c>
      <c r="AC3" s="3" t="s">
        <v>656</v>
      </c>
      <c r="AD3" s="3" t="s">
        <v>484</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c>
      <c r="AG3" s="62" t="str">
        <f>IF(ISNUMBER(FIND(dsreq1,'III_Plan comp 438.206 All plans'!G$8)),"",'III_Plan comp 438.206 All plans'!G$8&amp;dsreq1)</f>
        <v/>
      </c>
      <c r="AH3" s="62" t="str">
        <f>IF(ISNUMBER(FIND(dsreq1,'III_Plan comp 438.206 All plans'!H$8)),"",'III_Plan comp 438.206 All plans'!H$8&amp;dsreq1)</f>
        <v/>
      </c>
      <c r="AI3" s="62" t="str">
        <f>IF(ISNUMBER(FIND(dsreq1,'III_Plan comp 438.206 All plans'!I$8)),"",'III_Plan comp 438.206 All plans'!I$8&amp;dsreq1)</f>
        <v/>
      </c>
      <c r="AJ3" s="62" t="str">
        <f>IF(ISNUMBER(FIND(dsreq1,'III_Plan comp 438.206 All plans'!J$8)),"",'III_Plan comp 438.206 All plans'!J$8&amp;dsreq1)</f>
        <v/>
      </c>
      <c r="AK3" s="62" t="str">
        <f>IF(ISNUMBER(FIND(dsreq1,'III_Plan comp 438.206 All plans'!K$8)),"",'III_Plan comp 438.206 All plans'!K$8&amp;dsreq1)</f>
        <v/>
      </c>
      <c r="AL3" s="62" t="str">
        <f>IF(ISNUMBER(FIND(dsreq1,'III_Plan comp 438.206 All plans'!L$8)),"",'III_Plan comp 438.206 All plans'!L$8&amp;dsreq1)</f>
        <v xml:space="preserve">Does not maintain and monitor a sufficient network of appropriate providers;
</v>
      </c>
      <c r="AM3" s="62" t="str">
        <f>IF(ISNUMBER(FIND(dsreq1,'III_Plan comp 438.206 All plans'!M$8)),"",'III_Plan comp 438.206 All plans'!M$8&amp;dsreq1)</f>
        <v xml:space="preserve">Does not maintain and monitor a sufficient network of appropriate providers;
</v>
      </c>
      <c r="AN3" s="62" t="str">
        <f>IF(ISNUMBER(FIND(dsreq1,'III_Plan comp 438.206 All plans'!N$8)),"",'III_Plan comp 438.206 All plans'!N$8&amp;dsreq1)</f>
        <v/>
      </c>
      <c r="AO3" s="3" t="s">
        <v>487</v>
      </c>
      <c r="AP3" s="78" t="str">
        <f>IF(ISNUMBER(FIND(furnish1,'III_Plan comp 438.206 All plans'!E$9)),"",'III_Plan comp 438.206 All plans'!E$9&amp;furnish1)</f>
        <v/>
      </c>
      <c r="AQ3" s="62" t="str">
        <f>IF(ISNUMBER(FIND(furnish1,'III_Plan comp 438.206 All plans'!F$9)),"",'III_Plan comp 438.206 All plans'!F$9&amp;furnish1)</f>
        <v/>
      </c>
      <c r="AR3" s="62" t="str">
        <f>IF(ISNUMBER(FIND(furnish1,'III_Plan comp 438.206 All plans'!G$9)),"",'III_Plan comp 438.206 All plans'!G$9&amp;furnish1)</f>
        <v/>
      </c>
      <c r="AS3" s="62" t="str">
        <f>IF(ISNUMBER(FIND(furnish1,'III_Plan comp 438.206 All plans'!H$9)),"",'III_Plan comp 438.206 All plans'!H$9&amp;furnish1)</f>
        <v/>
      </c>
      <c r="AT3" s="62" t="str">
        <f>IF(ISNUMBER(FIND(furnish1,'III_Plan comp 438.206 All plans'!I$9)),"",'III_Plan comp 438.206 All plans'!I$9&amp;furnish1)</f>
        <v/>
      </c>
      <c r="AU3" s="62" t="str">
        <f>IF(ISNUMBER(FIND(furnish1,'III_Plan comp 438.206 All plans'!J$9)),"",'III_Plan comp 438.206 All plans'!J$9&amp;furnish1)</f>
        <v/>
      </c>
      <c r="AV3" s="62" t="str">
        <f>IF(ISNUMBER(FIND(furnish1,'III_Plan comp 438.206 All plans'!K$9)),"",'III_Plan comp 438.206 All plans'!K$9&amp;furnish1)</f>
        <v/>
      </c>
      <c r="AW3" s="62" t="str">
        <f>IF(ISNUMBER(FIND(furnish1,'III_Plan comp 438.206 All plans'!L$9)),"",'III_Plan comp 438.206 All plans'!L$9&amp;furnish1)</f>
        <v/>
      </c>
      <c r="AX3" s="62" t="str">
        <f>IF(ISNUMBER(FIND(furnish1,'III_Plan comp 438.206 All plans'!M$9)),"",'III_Plan comp 438.206 All plans'!M$9&amp;furnish1)</f>
        <v/>
      </c>
      <c r="AY3" s="62" t="str">
        <f>IF(ISNUMBER(FIND(furnish1,'III_Plan comp 438.206 All plans'!N$9)),"",'III_Plan comp 438.206 All plans'!N$9&amp;furnish1)</f>
        <v/>
      </c>
      <c r="AZ3" s="3" t="s">
        <v>657</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c>
      <c r="BM3" s="248" t="str">
        <f>IF(ISNUMBER(FIND(analysismethod1,'II_Program-level standards'!F$13)),"",'II_Program-level standards'!F$13&amp;analysismethod1)</f>
        <v/>
      </c>
      <c r="BN3" s="248" t="str">
        <f>IF(ISNUMBER(FIND(analysismethod1,'II_Program-level standards'!G$13)),"",'II_Program-level standards'!G$13&amp;analysismethod1)</f>
        <v xml:space="preserve">274 File; 
Geomapping; 
</v>
      </c>
      <c r="BO3" s="248" t="str">
        <f>IF(ISNUMBER(FIND(analysismethod1,'II_Program-level standards'!H$13)),"",'II_Program-level standards'!H$13&amp;analysismethod1)</f>
        <v xml:space="preserve">274 File; 
Geomapping; 
</v>
      </c>
      <c r="BP3" s="248" t="str">
        <f>IF(ISNUMBER(FIND(analysismethod1,'II_Program-level standards'!I$13)),"",'II_Program-level standards'!I$13&amp;analysismethod1)</f>
        <v xml:space="preserve">274 File; 
Geomapping; 
</v>
      </c>
      <c r="BQ3" s="248" t="str">
        <f>IF(ISNUMBER(FIND(analysismethod1,'II_Program-level standards'!J$13)),"",'II_Program-level standards'!J$13&amp;analysismethod1)</f>
        <v xml:space="preserve">274 File; 
Geomapping; 
</v>
      </c>
      <c r="BR3" s="248" t="str">
        <f>IF(ISNUMBER(FIND(analysismethod1,'II_Program-level standards'!K$13)),"",'II_Program-level standards'!K$13&amp;analysismethod1)</f>
        <v xml:space="preserve">Timely Access Data Tool (TADT); 
Geomapping; 
</v>
      </c>
      <c r="BS3" s="248" t="str">
        <f>IF(ISNUMBER(FIND(analysismethod1,'II_Program-level standards'!L$13)),"",'II_Program-level standards'!L$13&amp;analysismethod1)</f>
        <v xml:space="preserve">Timely Access Data Tool (TADT); 
Geomapping; 
</v>
      </c>
      <c r="BT3" s="248" t="str">
        <f>IF(ISNUMBER(FIND(analysismethod1,'II_Program-level standards'!M$13)),"",'II_Program-level standards'!M$13&amp;analysismethod1)</f>
        <v xml:space="preserve">Timely Access Data Tool (TADT); 
Geomapping; 
</v>
      </c>
      <c r="BU3" s="248" t="str">
        <f>IF(ISNUMBER(FIND(analysismethod1,'II_Program-level standards'!N$13)),"",'II_Program-level standards'!N$13&amp;analysismethod1)</f>
        <v xml:space="preserve">Timely Access Data Tool (TADT); 
Geomapping; 
</v>
      </c>
      <c r="BV3" s="248" t="str">
        <f>IF(ISNUMBER(FIND(analysismethod1,'II_Program-level standards'!O$13)),"",'II_Program-level standards'!O$13&amp;analysismethod1)</f>
        <v xml:space="preserve">Timely Access Data Tool (TADT); 
Geomapping; 
</v>
      </c>
      <c r="BW3" s="248" t="str">
        <f>IF(ISNUMBER(FIND(analysismethod1,'II_Program-level standards'!P$13)),"",'II_Program-level standards'!P$13&amp;analysismethod1)</f>
        <v xml:space="preserve">Language Capabilities: Contract
IHCP: Contract/Good-faith effort to contract; 
Geomapping; 
</v>
      </c>
      <c r="BX3" s="248" t="str">
        <f>IF(ISNUMBER(FIND(analysismethod1,'II_Program-level standards'!Q$13)),"",'II_Program-level standards'!Q$13&amp;analysismethod1)</f>
        <v xml:space="preserve">Language Capabilities: Contract
IHCP: Contract/Good-faith effort to contract; 
274 File; 
Geomapping; 
</v>
      </c>
      <c r="BY3" s="248" t="str">
        <f>IF(ISNUMBER(FIND(analysismethod1,'II_Program-level standards'!R$13)),"",'II_Program-level standards'!R$13&amp;analysismethod1)</f>
        <v xml:space="preserve">Geomapping; 
</v>
      </c>
      <c r="BZ3" s="248" t="str">
        <f>IF(ISNUMBER(FIND(analysismethod1,'II_Program-level standards'!S$13)),"",'II_Program-level standards'!S$13&amp;analysismethod1)</f>
        <v xml:space="preserve">Geomapping; 
</v>
      </c>
      <c r="CA3" s="248" t="str">
        <f>IF(ISNUMBER(FIND(analysismethod1,'II_Program-level standards'!T$13)),"",'II_Program-level standards'!T$13&amp;analysismethod1)</f>
        <v xml:space="preserve">Geomapping; 
</v>
      </c>
      <c r="CB3" s="248" t="str">
        <f>IF(ISNUMBER(FIND(analysismethod1,'II_Program-level standards'!U$13)),"",'II_Program-level standards'!U$13&amp;analysismethod1)</f>
        <v xml:space="preserve">Geomapping; 
</v>
      </c>
      <c r="CC3" s="248" t="str">
        <f>IF(ISNUMBER(FIND(analysismethod1,'II_Program-level standards'!V$13)),"",'II_Program-level standards'!V$13&amp;analysismethod1)</f>
        <v xml:space="preserve">Geomapping; 
</v>
      </c>
      <c r="CD3" s="248" t="str">
        <f>IF(ISNUMBER(FIND(analysismethod1,'II_Program-level standards'!W$13)),"",'II_Program-level standards'!W$13&amp;analysismethod1)</f>
        <v xml:space="preserve">Geomapping; 
</v>
      </c>
      <c r="CE3" s="248" t="str">
        <f>IF(ISNUMBER(FIND(analysismethod1,'II_Program-level standards'!X$13)),"",'II_Program-level standards'!X$13&amp;analysismethod1)</f>
        <v xml:space="preserve">Geomapping; 
</v>
      </c>
      <c r="CF3" s="248" t="str">
        <f>IF(ISNUMBER(FIND(analysismethod1,'II_Program-level standards'!Y$13)),"",'II_Program-level standards'!Y$13&amp;analysismethod1)</f>
        <v xml:space="preserve">Geomapping; 
</v>
      </c>
      <c r="CG3" s="248" t="str">
        <f>IF(ISNUMBER(FIND(analysismethod1,'II_Program-level standards'!Z$13)),"",'II_Program-level standards'!Z$13&amp;analysismethod1)</f>
        <v xml:space="preserve">Geomapping; 
</v>
      </c>
      <c r="CH3" s="248" t="str">
        <f>IF(ISNUMBER(FIND(analysismethod1,'II_Program-level standards'!AA$13)),"",'II_Program-level standards'!AA$13&amp;analysismethod1)</f>
        <v xml:space="preserve">Geomapping; 
</v>
      </c>
      <c r="CI3" s="248" t="str">
        <f>IF(ISNUMBER(FIND(analysismethod1,'II_Program-level standards'!AB$13)),"",'II_Program-level standards'!AB$13&amp;analysismethod1)</f>
        <v xml:space="preserve">Geomapping; 
</v>
      </c>
      <c r="CJ3" s="248" t="str">
        <f>IF(ISNUMBER(FIND(analysismethod1,'II_Program-level standards'!AC$13)),"",'II_Program-level standards'!AC$13&amp;analysismethod1)</f>
        <v xml:space="preserve">Geomapping; 
</v>
      </c>
      <c r="CK3" s="248" t="str">
        <f>IF(ISNUMBER(FIND(analysismethod1,'II_Program-level standards'!AD$13)),"",'II_Program-level standards'!AD$13&amp;analysismethod1)</f>
        <v xml:space="preserve">Geomapping; 
</v>
      </c>
      <c r="CL3" s="248" t="str">
        <f>IF(ISNUMBER(FIND(analysismethod1,'II_Program-level standards'!AE$13)),"",'II_Program-level standards'!AE$13&amp;analysismethod1)</f>
        <v xml:space="preserve">Geomapping; 
</v>
      </c>
      <c r="CM3" s="248" t="str">
        <f>IF(ISNUMBER(FIND(analysismethod1,'II_Program-level standards'!AF$13)),"",'II_Program-level standards'!AF$13&amp;analysismethod1)</f>
        <v xml:space="preserve">Geomapping; 
</v>
      </c>
      <c r="CN3" s="248" t="str">
        <f>IF(ISNUMBER(FIND(analysismethod1,'II_Program-level standards'!AG$13)),"",'II_Program-level standards'!AG$13&amp;analysismethod1)</f>
        <v xml:space="preserve">Geomapping; 
</v>
      </c>
      <c r="CO3" s="248" t="str">
        <f>IF(ISNUMBER(FIND(analysismethod1,'II_Program-level standards'!AH$13)),"",'II_Program-level standards'!AH$13&amp;analysismethod1)</f>
        <v xml:space="preserve">Geomapping; 
</v>
      </c>
      <c r="CP3" s="248" t="str">
        <f>IF(ISNUMBER(FIND(analysismethod1,'II_Program-level standards'!AI$13)),"",'II_Program-level standards'!AI$13&amp;analysismethod1)</f>
        <v xml:space="preserve">Geomapping; 
</v>
      </c>
      <c r="CQ3" s="248" t="str">
        <f>IF(ISNUMBER(FIND(analysismethod1,'II_Program-level standards'!AJ$13)),"",'II_Program-level standards'!AJ$13&amp;analysismethod1)</f>
        <v xml:space="preserve">Geomapping; 
</v>
      </c>
      <c r="CR3" s="248" t="str">
        <f>IF(ISNUMBER(FIND(analysismethod1,'II_Program-level standards'!AK$13)),"",'II_Program-level standards'!AK$13&amp;analysismethod1)</f>
        <v xml:space="preserve">Geomapping; 
</v>
      </c>
      <c r="CS3" s="248" t="str">
        <f>IF(ISNUMBER(FIND(analysismethod1,'II_Program-level standards'!AL$13)),"",'II_Program-level standards'!AL$13&amp;analysismethod1)</f>
        <v xml:space="preserve">Geomapping; 
</v>
      </c>
      <c r="CT3" s="248" t="str">
        <f>IF(ISNUMBER(FIND(analysismethod1,'II_Program-level standards'!AM$13)),"",'II_Program-level standards'!AM$13&amp;analysismethod1)</f>
        <v xml:space="preserve">Geomapping; 
</v>
      </c>
      <c r="CU3" s="248" t="str">
        <f>IF(ISNUMBER(FIND(analysismethod1,'II_Program-level standards'!AN$13)),"",'II_Program-level standards'!AN$13&amp;analysismethod1)</f>
        <v xml:space="preserve">Geomapping; 
</v>
      </c>
      <c r="CV3" s="248" t="str">
        <f>IF(ISNUMBER(FIND(analysismethod1,'II_Program-level standards'!AO$13)),"",'II_Program-level standards'!AO$13&amp;analysismethod1)</f>
        <v xml:space="preserve">Geomapping; 
</v>
      </c>
      <c r="CW3" s="248" t="str">
        <f>IF(ISNUMBER(FIND(analysismethod1,'II_Program-level standards'!AP$13)),"",'II_Program-level standards'!AP$13&amp;analysismethod1)</f>
        <v xml:space="preserve">Geomapping; 
</v>
      </c>
      <c r="CX3" s="248" t="str">
        <f>IF(ISNUMBER(FIND(analysismethod1,'II_Program-level standards'!AQ$13)),"",'II_Program-level standards'!AQ$13&amp;analysismethod1)</f>
        <v xml:space="preserve">Geomapping; 
</v>
      </c>
      <c r="CY3" s="248" t="str">
        <f>IF(ISNUMBER(FIND(analysismethod1,'II_Program-level standards'!AR$13)),"",'II_Program-level standards'!AR$13&amp;analysismethod1)</f>
        <v xml:space="preserve">Geomapping; 
</v>
      </c>
      <c r="CZ3" s="248" t="str">
        <f>IF(ISNUMBER(FIND(analysismethod1,'II_Program-level standards'!AS$13)),"",'II_Program-level standards'!AS$13&amp;analysismethod1)</f>
        <v xml:space="preserve">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28.25">
      <c r="A4" s="3" t="s">
        <v>70</v>
      </c>
      <c r="B4" s="11" t="s">
        <v>658</v>
      </c>
      <c r="C4" s="17" t="s">
        <v>93</v>
      </c>
      <c r="D4" s="17" t="s">
        <v>659</v>
      </c>
      <c r="E4" s="14" t="s">
        <v>660</v>
      </c>
      <c r="F4" s="62" t="str">
        <f>IF(ISNUMBER(FIND(benefits,'I_State and program information'!E20)),"",'I_State and program information'!E20&amp;benefits)</f>
        <v xml:space="preserve">Benefits; </v>
      </c>
      <c r="G4" s="12" t="s">
        <v>129</v>
      </c>
      <c r="H4" s="3" t="s">
        <v>151</v>
      </c>
      <c r="I4" s="3" t="s">
        <v>661</v>
      </c>
      <c r="J4" s="32" t="str">
        <f>IF('I_State and program information'!E26="","",'I_State and program information'!E26&amp;"; ")</f>
        <v xml:space="preserve">Plumas MHP; </v>
      </c>
      <c r="K4" s="41" t="str">
        <f>IF(ISNUMBER(FIND(plan2,'I_State and program information'!$E$52)),"",'I_State and program information'!$E$52&amp;plan2)</f>
        <v/>
      </c>
      <c r="L4" s="41" t="str">
        <f>IF(ISNUMBER(FIND(plan2,'I_State and program information'!$E$56)),"",'I_State and program information'!$E$56&amp;plan2)</f>
        <v xml:space="preserve">Plumas MHP; </v>
      </c>
      <c r="M4" s="41" t="str">
        <f>IF(ISNUMBER(FIND(plan2,'I_State and program information'!$E$60)),"",'I_State and program information'!$E$60&amp;plan2)</f>
        <v xml:space="preserve">Plumas MHP; </v>
      </c>
      <c r="N4" s="41" t="str">
        <f>IF(ISNUMBER(FIND(plan2,'I_State and program information'!$E$64)),"",'I_State and program information'!$E$64&amp;plan2)</f>
        <v xml:space="preserve">Plumas MHP; </v>
      </c>
      <c r="O4" s="41" t="str">
        <f>IF(ISNUMBER(FIND(plan2,'I_State and program information'!$E$68)),"",'I_State and program information'!$E$68&amp;plan2)</f>
        <v xml:space="preserve">Plumas MHP; </v>
      </c>
      <c r="P4" s="41" t="str">
        <f>IF(ISNUMBER(FIND(plan2,'I_State and program information'!$E$72)),"",'I_State and program information'!$E$72&amp;plan2)</f>
        <v xml:space="preserve">Plumas MHP; </v>
      </c>
      <c r="Q4" s="41" t="str">
        <f>IF(ISNUMBER(FIND(plan2,'I_State and program information'!$E$76)),"",'I_State and program information'!$E$76&amp;plan2)</f>
        <v xml:space="preserve">Plumas MHP; </v>
      </c>
      <c r="R4" s="41" t="str">
        <f>IF(ISNUMBER(FIND(plan2,'I_State and program information'!$E$82)),"",'I_State and program information'!$E$82&amp;plan2)</f>
        <v/>
      </c>
      <c r="S4" s="41" t="str">
        <f>IF(ISNUMBER(FIND(plan2,'I_State and program information'!$E$88)),"",'I_State and program information'!$E$88&amp;plan2)</f>
        <v/>
      </c>
      <c r="T4" s="41" t="str">
        <f>IF(ISNUMBER(FIND(plan2,'I_State and program information'!$E$94)),"",'I_State and program information'!$E$94&amp;plan2)</f>
        <v/>
      </c>
      <c r="U4" s="3" t="s">
        <v>130</v>
      </c>
      <c r="V4" s="3" t="s">
        <v>662</v>
      </c>
      <c r="W4" s="18" t="s">
        <v>663</v>
      </c>
      <c r="X4" s="3" t="s">
        <v>332</v>
      </c>
      <c r="Y4" s="3" t="s">
        <v>664</v>
      </c>
      <c r="Z4" s="3" t="s">
        <v>344</v>
      </c>
      <c r="AB4" s="3" t="s">
        <v>159</v>
      </c>
      <c r="AC4" s="3" t="s">
        <v>479</v>
      </c>
      <c r="AD4" s="3" t="s">
        <v>665</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maintain and monitor a sufficient network of appropriate providers;
Does not provide female enrollees with direct access to a women’s health specialist within the provider network;
</v>
      </c>
      <c r="AG4" s="62" t="str">
        <f>IF(ISNUMBER(FIND(dsreq2,'III_Plan comp 438.206 All plans'!G$8)),"",'III_Plan comp 438.206 All plans'!G$8&amp;dsreq2)</f>
        <v xml:space="preserve">Does not maintain and monitor a sufficient network of appropriate providers;
Does not provide female enrollees with direct access to a women’s health specialist within the provider network;
</v>
      </c>
      <c r="AH4" s="62" t="str">
        <f>IF(ISNUMBER(FIND(dsreq2,'III_Plan comp 438.206 All plans'!H$8)),"",'III_Plan comp 438.206 All plans'!H$8&amp;dsreq2)</f>
        <v xml:space="preserve">Does not maintain and monitor a sufficient network of appropriate providers;
Does not provide female enrollees with direct access to a women’s health specialist within the provider network;
</v>
      </c>
      <c r="AI4" s="62" t="str">
        <f>IF(ISNUMBER(FIND(dsreq2,'III_Plan comp 438.206 All plans'!I$8)),"",'III_Plan comp 438.206 All plans'!I$8&amp;dsreq2)</f>
        <v xml:space="preserve">Does not maintain and monitor a sufficient network of appropriate providers;
Does not provide female enrollees with direct access to a women’s health specialist within the provider network;
</v>
      </c>
      <c r="AJ4" s="62" t="str">
        <f>IF(ISNUMBER(FIND(dsreq2,'III_Plan comp 438.206 All plans'!J$8)),"",'III_Plan comp 438.206 All plans'!J$8&amp;dsreq2)</f>
        <v xml:space="preserve">Does not maintain and monitor a sufficient network of appropriate providers;
Does not provide female enrollees with direct access to a women’s health specialist within the provider network;
</v>
      </c>
      <c r="AK4" s="62" t="str">
        <f>IF(ISNUMBER(FIND(dsreq2,'III_Plan comp 438.206 All plans'!K$8)),"",'III_Plan comp 438.206 All plans'!K$8&amp;dsreq2)</f>
        <v xml:space="preserve">Does not maintain and monitor a sufficient network of appropriate providers;
Does not provide female enrollees with direct access to a women’s health specialist within the provider network;
</v>
      </c>
      <c r="AL4" s="62" t="str">
        <f>IF(ISNUMBER(FIND(dsreq2,'III_Plan comp 438.206 All plans'!L$8)),"",'III_Plan comp 438.206 All plans'!L$8&amp;dsreq2)</f>
        <v xml:space="preserve">Does not provide female enrollees with direct access to a women’s health specialist within the provider network;
</v>
      </c>
      <c r="AM4" s="62" t="str">
        <f>IF(ISNUMBER(FIND(dsreq2,'III_Plan comp 438.206 All plans'!M$8)),"",'III_Plan comp 438.206 All plans'!M$8&amp;dsreq2)</f>
        <v xml:space="preserve">Does not provide female enrollees with direct access to a women’s health specialist within the provider network;
</v>
      </c>
      <c r="AN4" s="62" t="str">
        <f>IF(ISNUMBER(FIND(dsreq2,'III_Plan comp 438.206 All plans'!N$8)),"",'III_Plan comp 438.206 All plans'!N$8&amp;dsreq2)</f>
        <v xml:space="preserve">Does not maintain and monitor a sufficient network of appropriate providers;
Does not provide female enrollees with direct access to a women’s health specialist within the provider network;
</v>
      </c>
      <c r="AO4" s="3" t="s">
        <v>666</v>
      </c>
      <c r="AP4" s="78" t="str">
        <f>IF(ISNUMBER(FIND(furnish2,'III_Plan comp 438.206 All plans'!E$9)),"",'III_Plan comp 438.206 All plans'!E$9&amp;furnish2)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Z4" s="3" t="s">
        <v>667</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c>
      <c r="BL4" s="251" t="str">
        <f>IF(ISNUMBER(FIND(analysismethod2,'II_Program-level standards'!E$13)),"",'II_Program-level standards'!E$13&amp;analysismethod2)</f>
        <v/>
      </c>
      <c r="BM4" s="251" t="str">
        <f>IF(ISNUMBER(FIND(analysismethod2,'II_Program-level standards'!F$13)),"",'II_Program-level standards'!F$13&amp;analysismethod2)</f>
        <v/>
      </c>
      <c r="BN4" s="251" t="str">
        <f>IF(ISNUMBER(FIND(analysismethod2,'II_Program-level standards'!G$13)),"",'II_Program-level standards'!G$13&amp;analysismethod2)</f>
        <v/>
      </c>
      <c r="BO4" s="251" t="str">
        <f>IF(ISNUMBER(FIND(analysismethod2,'II_Program-level standards'!H$13)),"",'II_Program-level standards'!H$13&amp;analysismethod2)</f>
        <v/>
      </c>
      <c r="BP4" s="251" t="str">
        <f>IF(ISNUMBER(FIND(analysismethod2,'II_Program-level standards'!I$13)),"",'II_Program-level standards'!I$13&amp;analysismethod2)</f>
        <v/>
      </c>
      <c r="BQ4" s="251" t="str">
        <f>IF(ISNUMBER(FIND(analysismethod2,'II_Program-level standards'!J$13)),"",'II_Program-level standards'!J$13&amp;analysismethod2)</f>
        <v/>
      </c>
      <c r="BR4" s="251" t="str">
        <f>IF(ISNUMBER(FIND(analysismethod2,'II_Program-level standards'!K$13)),"",'II_Program-level standards'!K$13&amp;analysismethod2)</f>
        <v/>
      </c>
      <c r="BS4" s="251" t="str">
        <f>IF(ISNUMBER(FIND(analysismethod2,'II_Program-level standards'!L$13)),"",'II_Program-level standards'!L$13&amp;analysismethod2)</f>
        <v/>
      </c>
      <c r="BT4" s="251" t="str">
        <f>IF(ISNUMBER(FIND(analysismethod2,'II_Program-level standards'!M$13)),"",'II_Program-level standards'!M$13&amp;analysismethod2)</f>
        <v/>
      </c>
      <c r="BU4" s="251" t="str">
        <f>IF(ISNUMBER(FIND(analysismethod2,'II_Program-level standards'!N$13)),"",'II_Program-level standards'!N$13&amp;analysismethod2)</f>
        <v/>
      </c>
      <c r="BV4" s="251" t="str">
        <f>IF(ISNUMBER(FIND(analysismethod2,'II_Program-level standards'!O$13)),"",'II_Program-level standards'!O$13&amp;analysismethod2)</f>
        <v/>
      </c>
      <c r="BW4" s="251" t="str">
        <f>IF(ISNUMBER(FIND(analysismethod2,'II_Program-level standards'!P$13)),"",'II_Program-level standards'!P$13&amp;analysismethod2)</f>
        <v/>
      </c>
      <c r="BX4" s="251" t="str">
        <f>IF(ISNUMBER(FIND(analysismethod2,'II_Program-level standards'!Q$13)),"",'II_Program-level standards'!Q$13&amp;analysismethod2)</f>
        <v/>
      </c>
      <c r="BY4" s="251" t="str">
        <f>IF(ISNUMBER(FIND(analysismethod2,'II_Program-level standards'!R$13)),"",'II_Program-level standards'!R$13&amp;analysismethod2)</f>
        <v/>
      </c>
      <c r="BZ4" s="251" t="str">
        <f>IF(ISNUMBER(FIND(analysismethod2,'II_Program-level standards'!S$13)),"",'II_Program-level standards'!S$13&amp;analysismethod2)</f>
        <v/>
      </c>
      <c r="CA4" s="251" t="str">
        <f>IF(ISNUMBER(FIND(analysismethod2,'II_Program-level standards'!T$13)),"",'II_Program-level standards'!T$13&amp;analysismethod2)</f>
        <v/>
      </c>
      <c r="CB4" s="251" t="str">
        <f>IF(ISNUMBER(FIND(analysismethod2,'II_Program-level standards'!U$13)),"",'II_Program-level standards'!U$13&amp;analysismethod2)</f>
        <v/>
      </c>
      <c r="CC4" s="251" t="str">
        <f>IF(ISNUMBER(FIND(analysismethod2,'II_Program-level standards'!V$13)),"",'II_Program-level standards'!V$13&amp;analysismethod2)</f>
        <v/>
      </c>
      <c r="CD4" s="251" t="str">
        <f>IF(ISNUMBER(FIND(analysismethod2,'II_Program-level standards'!W$13)),"",'II_Program-level standards'!W$13&amp;analysismethod2)</f>
        <v/>
      </c>
      <c r="CE4" s="251" t="str">
        <f>IF(ISNUMBER(FIND(analysismethod2,'II_Program-level standards'!X$13)),"",'II_Program-level standards'!X$13&amp;analysismethod2)</f>
        <v/>
      </c>
      <c r="CF4" s="251" t="str">
        <f>IF(ISNUMBER(FIND(analysismethod2,'II_Program-level standards'!Y$13)),"",'II_Program-level standards'!Y$13&amp;analysismethod2)</f>
        <v/>
      </c>
      <c r="CG4" s="251" t="str">
        <f>IF(ISNUMBER(FIND(analysismethod2,'II_Program-level standards'!Z$13)),"",'II_Program-level standards'!Z$13&amp;analysismethod2)</f>
        <v/>
      </c>
      <c r="CH4" s="251" t="str">
        <f>IF(ISNUMBER(FIND(analysismethod2,'II_Program-level standards'!AA$13)),"",'II_Program-level standards'!AA$13&amp;analysismethod2)</f>
        <v/>
      </c>
      <c r="CI4" s="251" t="str">
        <f>IF(ISNUMBER(FIND(analysismethod2,'II_Program-level standards'!AB$13)),"",'II_Program-level standards'!AB$13&amp;analysismethod2)</f>
        <v/>
      </c>
      <c r="CJ4" s="251" t="str">
        <f>IF(ISNUMBER(FIND(analysismethod2,'II_Program-level standards'!AC$13)),"",'II_Program-level standards'!AC$13&amp;analysismethod2)</f>
        <v/>
      </c>
      <c r="CK4" s="251" t="str">
        <f>IF(ISNUMBER(FIND(analysismethod2,'II_Program-level standards'!AD$13)),"",'II_Program-level standards'!AD$13&amp;analysismethod2)</f>
        <v/>
      </c>
      <c r="CL4" s="251" t="str">
        <f>IF(ISNUMBER(FIND(analysismethod2,'II_Program-level standards'!AE$13)),"",'II_Program-level standards'!AE$13&amp;analysismethod2)</f>
        <v/>
      </c>
      <c r="CM4" s="251" t="str">
        <f>IF(ISNUMBER(FIND(analysismethod2,'II_Program-level standards'!AF$13)),"",'II_Program-level standards'!AF$13&amp;analysismethod2)</f>
        <v/>
      </c>
      <c r="CN4" s="251" t="str">
        <f>IF(ISNUMBER(FIND(analysismethod2,'II_Program-level standards'!AG$13)),"",'II_Program-level standards'!AG$13&amp;analysismethod2)</f>
        <v/>
      </c>
      <c r="CO4" s="251" t="str">
        <f>IF(ISNUMBER(FIND(analysismethod2,'II_Program-level standards'!AH$13)),"",'II_Program-level standards'!AH$13&amp;analysismethod2)</f>
        <v/>
      </c>
      <c r="CP4" s="251" t="str">
        <f>IF(ISNUMBER(FIND(analysismethod2,'II_Program-level standards'!AI$13)),"",'II_Program-level standards'!AI$13&amp;analysismethod2)</f>
        <v/>
      </c>
      <c r="CQ4" s="251" t="str">
        <f>IF(ISNUMBER(FIND(analysismethod2,'II_Program-level standards'!AJ$13)),"",'II_Program-level standards'!AJ$13&amp;analysismethod2)</f>
        <v/>
      </c>
      <c r="CR4" s="251" t="str">
        <f>IF(ISNUMBER(FIND(analysismethod2,'II_Program-level standards'!AK$13)),"",'II_Program-level standards'!AK$13&amp;analysismethod2)</f>
        <v/>
      </c>
      <c r="CS4" s="251" t="str">
        <f>IF(ISNUMBER(FIND(analysismethod2,'II_Program-level standards'!AL$13)),"",'II_Program-level standards'!AL$13&amp;analysismethod2)</f>
        <v/>
      </c>
      <c r="CT4" s="251" t="str">
        <f>IF(ISNUMBER(FIND(analysismethod2,'II_Program-level standards'!AM$13)),"",'II_Program-level standards'!AM$13&amp;analysismethod2)</f>
        <v/>
      </c>
      <c r="CU4" s="251" t="str">
        <f>IF(ISNUMBER(FIND(analysismethod2,'II_Program-level standards'!AN$13)),"",'II_Program-level standards'!AN$13&amp;analysismethod2)</f>
        <v/>
      </c>
      <c r="CV4" s="251" t="str">
        <f>IF(ISNUMBER(FIND(analysismethod2,'II_Program-level standards'!AO$13)),"",'II_Program-level standards'!AO$13&amp;analysismethod2)</f>
        <v/>
      </c>
      <c r="CW4" s="251" t="str">
        <f>IF(ISNUMBER(FIND(analysismethod2,'II_Program-level standards'!AP$13)),"",'II_Program-level standards'!AP$13&amp;analysismethod2)</f>
        <v/>
      </c>
      <c r="CX4" s="251" t="str">
        <f>IF(ISNUMBER(FIND(analysismethod2,'II_Program-level standards'!AQ$13)),"",'II_Program-level standards'!AQ$13&amp;analysismethod2)</f>
        <v/>
      </c>
      <c r="CY4" s="251" t="str">
        <f>IF(ISNUMBER(FIND(analysismethod2,'II_Program-level standards'!AR$13)),"",'II_Program-level standards'!AR$13&amp;analysismethod2)</f>
        <v/>
      </c>
      <c r="CZ4" s="251" t="str">
        <f>IF(ISNUMBER(FIND(analysismethod2,'II_Program-level standards'!AS$13)),"",'II_Program-level standards'!AS$13&amp;analysismethod2)</f>
        <v/>
      </c>
      <c r="DA4" s="251" t="str">
        <f>IF(ISNUMBER(FIND(analysismethod2,'II_Program-level standards'!AT$13)),"",'II_Program-level standards'!AT$13&amp;analysismethod2)</f>
        <v/>
      </c>
      <c r="DB4" s="251" t="str">
        <f>IF(ISNUMBER(FIND(analysismethod2,'II_Program-level standards'!AU$13)),"",'II_Program-level standards'!AU$13&amp;analysismethod2)</f>
        <v/>
      </c>
      <c r="DC4" s="251" t="str">
        <f>IF(ISNUMBER(FIND(analysismethod2,'II_Program-level standards'!AV$13)),"",'II_Program-level standards'!AV$13&amp;analysismethod2)</f>
        <v/>
      </c>
      <c r="DD4" s="251" t="str">
        <f>IF(ISNUMBER(FIND(analysismethod2,'II_Program-level standards'!AW$13)),"",'II_Program-level standards'!AW$13&amp;analysismethod2)</f>
        <v/>
      </c>
      <c r="DE4" s="251" t="str">
        <f>IF(ISNUMBER(FIND(analysismethod2,'II_Program-level standards'!AX$13)),"",'II_Program-level standards'!AX$13&amp;analysismethod2)</f>
        <v/>
      </c>
      <c r="DF4" s="251" t="str">
        <f>IF(ISNUMBER(FIND(analysismethod2,'II_Program-level standards'!AY$13)),"",'II_Program-level standards'!AY$13&amp;analysismethod2)</f>
        <v/>
      </c>
      <c r="DG4" s="251" t="str">
        <f>IF(ISNUMBER(FIND(analysismethod2,'II_Program-level standards'!AZ$13)),"",'II_Program-level standards'!AZ$13&amp;analysismethod2)</f>
        <v/>
      </c>
      <c r="DH4" s="251" t="str">
        <f>IF(ISNUMBER(FIND(analysismethod2,'II_Program-level standards'!BA$13)),"",'II_Program-level standards'!BA$13&amp;analysismethod2)</f>
        <v/>
      </c>
      <c r="DI4" s="251" t="str">
        <f>IF(ISNUMBER(FIND(analysismethod2,'II_Program-level standards'!BB$13)),"",'II_Program-level standards'!BB$13&amp;analysismethod2)</f>
        <v/>
      </c>
      <c r="DJ4" s="251" t="str">
        <f>IF(ISNUMBER(FIND(analysismethod2,'II_Program-level standards'!BC$13)),"",'II_Program-level standards'!BC$13&amp;analysismethod2)</f>
        <v/>
      </c>
      <c r="DK4" s="251" t="str">
        <f>IF(ISNUMBER(FIND(analysismethod2,'II_Program-level standards'!BD$13)),"",'II_Program-level standards'!BD$13&amp;analysismethod2)</f>
        <v/>
      </c>
      <c r="DL4" s="251" t="str">
        <f>IF(ISNUMBER(FIND(analysismethod2,'II_Program-level standards'!BE$13)),"",'II_Program-level standards'!BE$13&amp;analysismethod2)</f>
        <v/>
      </c>
      <c r="DM4" s="251" t="str">
        <f>IF(ISNUMBER(FIND(analysismethod2,'II_Program-level standards'!BF$13)),"",'II_Program-level standards'!BF$13&amp;analysismethod2)</f>
        <v/>
      </c>
      <c r="DN4" s="251" t="str">
        <f>IF(ISNUMBER(FIND(analysismethod2,'II_Program-level standards'!BG$13)),"",'II_Program-level standards'!BG$13&amp;analysismethod2)</f>
        <v/>
      </c>
      <c r="DO4" s="251" t="str">
        <f>IF(ISNUMBER(FIND(analysismethod2,'II_Program-level standards'!BH$13)),"",'II_Program-level standards'!BH$13&amp;analysismethod2)</f>
        <v/>
      </c>
      <c r="DP4" s="251" t="str">
        <f>IF(ISNUMBER(FIND(analysismethod2,'II_Program-level standards'!BI$13)),"",'II_Program-level standards'!BI$13&amp;analysismethod2)</f>
        <v/>
      </c>
      <c r="DQ4" s="251" t="str">
        <f>IF(ISNUMBER(FIND(analysismethod2,'II_Program-level standards'!BJ$13)),"",'II_Program-level standards'!BJ$13&amp;analysismethod2)</f>
        <v/>
      </c>
      <c r="DR4" s="251" t="str">
        <f>IF(ISNUMBER(FIND(analysismethod2,'II_Program-level standards'!BK$13)),"",'II_Program-level standards'!BK$13&amp;analysismethod2)</f>
        <v/>
      </c>
      <c r="DS4" s="251" t="str">
        <f>IF(ISNUMBER(FIND(analysismethod2,'II_Program-level standards'!BL$13)),"",'II_Program-level standards'!BL$13&amp;analysismethod2)</f>
        <v/>
      </c>
      <c r="DT4" s="251" t="str">
        <f>IF(ISNUMBER(FIND(analysismethod2,'II_Program-level standards'!BM$13)),"",'II_Program-level standards'!BM$13&amp;analysismethod2)</f>
        <v/>
      </c>
      <c r="DU4" s="251" t="str">
        <f>IF(ISNUMBER(FIND(analysismethod2,'II_Program-level standards'!BN$13)),"",'II_Program-level standards'!BN$13&amp;analysismethod2)</f>
        <v/>
      </c>
      <c r="DV4" s="251" t="str">
        <f>IF(ISNUMBER(FIND(analysismethod2,'II_Program-level standards'!BO$13)),"",'II_Program-level standards'!BO$13&amp;analysismethod2)</f>
        <v/>
      </c>
      <c r="DW4" s="251" t="str">
        <f>IF(ISNUMBER(FIND(analysismethod2,'II_Program-level standards'!BP$13)),"",'II_Program-level standards'!BP$13&amp;analysismethod2)</f>
        <v/>
      </c>
      <c r="DX4" s="251" t="str">
        <f>IF(ISNUMBER(FIND(analysismethod2,'II_Program-level standards'!BQ$13)),"",'II_Program-level standards'!BQ$13&amp;analysismethod2)</f>
        <v/>
      </c>
      <c r="DY4" s="251" t="str">
        <f>IF(ISNUMBER(FIND(analysismethod2,'II_Program-level standards'!BR$13)),"",'II_Program-level standards'!BR$13&amp;analysismethod2)</f>
        <v/>
      </c>
      <c r="DZ4" s="251" t="str">
        <f>IF(ISNUMBER(FIND(analysismethod2,'II_Program-level standards'!BS$13)),"",'II_Program-level standards'!BS$13&amp;analysismethod2)</f>
        <v/>
      </c>
      <c r="EA4" s="251" t="str">
        <f>IF(ISNUMBER(FIND(analysismethod2,'II_Program-level standards'!BT$13)),"",'II_Program-level standards'!BT$13&amp;analysismethod2)</f>
        <v/>
      </c>
      <c r="EB4" s="251" t="str">
        <f>IF(ISNUMBER(FIND(analysismethod2,'II_Program-level standards'!BU$13)),"",'II_Program-level standards'!BU$13&amp;analysismethod2)</f>
        <v/>
      </c>
      <c r="EC4" s="251" t="str">
        <f>IF(ISNUMBER(FIND(analysismethod2,'II_Program-level standards'!BV$13)),"",'II_Program-level standards'!BV$13&amp;analysismethod2)</f>
        <v/>
      </c>
      <c r="ED4" s="251" t="str">
        <f>IF(ISNUMBER(FIND(analysismethod2,'II_Program-level standards'!BW$13)),"",'II_Program-level standards'!BW$13&amp;analysismethod2)</f>
        <v/>
      </c>
      <c r="EE4" s="251" t="str">
        <f>IF(ISNUMBER(FIND(analysismethod2,'II_Program-level standards'!BX$13)),"",'II_Program-level standards'!BX$13&amp;analysismethod2)</f>
        <v/>
      </c>
      <c r="EF4" s="251" t="str">
        <f>IF(ISNUMBER(FIND(analysismethod2,'II_Program-level standards'!BY$13)),"",'II_Program-level standards'!BY$13&amp;analysismethod2)</f>
        <v/>
      </c>
      <c r="EG4" s="251" t="str">
        <f>IF(ISNUMBER(FIND(analysismethod2,'II_Program-level standards'!BZ$13)),"",'II_Program-level standards'!BZ$13&amp;analysismethod2)</f>
        <v/>
      </c>
      <c r="EH4" s="251" t="str">
        <f>IF(ISNUMBER(FIND(analysismethod2,'II_Program-level standards'!CA$13)),"",'II_Program-level standards'!CA$13&amp;analysismethod2)</f>
        <v/>
      </c>
      <c r="EI4" s="251" t="str">
        <f>IF(ISNUMBER(FIND(analysismethod2,'II_Program-level standards'!CB$13)),"",'II_Program-level standards'!CB$13&amp;analysismethod2)</f>
        <v/>
      </c>
      <c r="EJ4" s="251" t="str">
        <f>IF(ISNUMBER(FIND(analysismethod2,'II_Program-level standards'!CC$13)),"",'II_Program-level standards'!CC$13&amp;analysismethod2)</f>
        <v/>
      </c>
      <c r="EK4" s="251" t="str">
        <f>IF(ISNUMBER(FIND(analysismethod2,'II_Program-level standards'!CD$13)),"",'II_Program-level standards'!CD$13&amp;analysismethod2)</f>
        <v/>
      </c>
      <c r="EL4" s="251" t="str">
        <f>IF(ISNUMBER(FIND(analysismethod2,'II_Program-level standards'!CE$13)),"",'II_Program-level standards'!CE$13&amp;analysismethod2)</f>
        <v/>
      </c>
      <c r="EM4" s="251" t="str">
        <f>IF(ISNUMBER(FIND(analysismethod2,'II_Program-level standards'!CF$13)),"",'II_Program-level standards'!CF$13&amp;analysismethod2)</f>
        <v/>
      </c>
      <c r="EN4" s="251" t="str">
        <f>IF(ISNUMBER(FIND(analysismethod2,'II_Program-level standards'!CG$13)),"",'II_Program-level standards'!CG$13&amp;analysismethod2)</f>
        <v/>
      </c>
      <c r="EO4" s="251" t="str">
        <f>IF(ISNUMBER(FIND(analysismethod2,'II_Program-level standards'!CH$13)),"",'II_Program-level standards'!CH$13&amp;analysismethod2)</f>
        <v/>
      </c>
      <c r="EP4" s="251" t="str">
        <f>IF(ISNUMBER(FIND(analysismethod2,'II_Program-level standards'!CI$13)),"",'II_Program-level standards'!CI$13&amp;analysismethod2)</f>
        <v/>
      </c>
      <c r="EQ4" s="251" t="str">
        <f>IF(ISNUMBER(FIND(analysismethod2,'II_Program-level standards'!CJ$13)),"",'II_Program-level standards'!CJ$13&amp;analysismethod2)</f>
        <v/>
      </c>
      <c r="ER4" s="251" t="str">
        <f>IF(ISNUMBER(FIND(analysismethod2,'II_Program-level standards'!CK$13)),"",'II_Program-level standards'!CK$13&amp;analysismethod2)</f>
        <v/>
      </c>
      <c r="ES4" s="251" t="str">
        <f>IF(ISNUMBER(FIND(analysismethod2,'II_Program-level standards'!CL$13)),"",'II_Program-level standards'!CL$13&amp;analysismethod2)</f>
        <v/>
      </c>
      <c r="ET4" s="251" t="str">
        <f>IF(ISNUMBER(FIND(analysismethod2,'II_Program-level standards'!CM$13)),"",'II_Program-level standards'!CM$13&amp;analysismethod2)</f>
        <v/>
      </c>
      <c r="EU4" s="251" t="str">
        <f>IF(ISNUMBER(FIND(analysismethod2,'II_Program-level standards'!CN$13)),"",'II_Program-level standards'!CN$13&amp;analysismethod2)</f>
        <v/>
      </c>
      <c r="EV4" s="251" t="str">
        <f>IF(ISNUMBER(FIND(analysismethod2,'II_Program-level standards'!CO$13)),"",'II_Program-level standards'!CO$13&amp;analysismethod2)</f>
        <v/>
      </c>
      <c r="EW4" s="251" t="str">
        <f>IF(ISNUMBER(FIND(analysismethod2,'II_Program-level standards'!CP$13)),"",'II_Program-level standards'!CP$13&amp;analysismethod2)</f>
        <v/>
      </c>
      <c r="EX4" s="251" t="str">
        <f>IF(ISNUMBER(FIND(analysismethod2,'II_Program-level standards'!CQ$13)),"",'II_Program-level standards'!CQ$13&amp;analysismethod2)</f>
        <v/>
      </c>
      <c r="EY4" s="251" t="str">
        <f>IF(ISNUMBER(FIND(analysismethod2,'II_Program-level standards'!CR$13)),"",'II_Program-level standards'!CR$13&amp;analysismethod2)</f>
        <v/>
      </c>
      <c r="EZ4" s="251" t="str">
        <f>IF(ISNUMBER(FIND(analysismethod2,'II_Program-level standards'!CS$13)),"",'II_Program-level standards'!CS$13&amp;analysismethod2)</f>
        <v/>
      </c>
      <c r="FA4" s="251" t="str">
        <f>IF(ISNUMBER(FIND(analysismethod2,'II_Program-level standards'!CT$13)),"",'II_Program-level standards'!CT$13&amp;analysismethod2)</f>
        <v/>
      </c>
      <c r="FB4" s="251" t="str">
        <f>IF(ISNUMBER(FIND(analysismethod2,'II_Program-level standards'!CU$13)),"",'II_Program-level standards'!CU$13&amp;analysismethod2)</f>
        <v/>
      </c>
      <c r="FC4" s="251" t="str">
        <f>IF(ISNUMBER(FIND(analysismethod2,'II_Program-level standards'!CV$13)),"",'II_Program-level standards'!CV$13&amp;analysismethod2)</f>
        <v/>
      </c>
      <c r="FD4" s="251" t="str">
        <f>IF(ISNUMBER(FIND(analysismethod2,'II_Program-level standards'!CW$13)),"",'II_Program-level standards'!CW$13&amp;analysismethod2)</f>
        <v/>
      </c>
      <c r="FE4" s="251" t="str">
        <f>IF(ISNUMBER(FIND(analysismethod2,'II_Program-level standards'!CX$13)),"",'II_Program-level standards'!CX$13&amp;analysismethod2)</f>
        <v/>
      </c>
      <c r="FF4" s="251" t="str">
        <f>IF(ISNUMBER(FIND(analysismethod2,'II_Program-level standards'!CY$13)),"",'II_Program-level standards'!CY$13&amp;analysismethod2)</f>
        <v/>
      </c>
      <c r="FG4" s="252" t="str">
        <f>IF(ISNUMBER(FIND(analysismethod2,'II_Program-level standards'!CZ$13)),"",'II_Program-level standards'!CZ$13&amp;analysismethod2)</f>
        <v/>
      </c>
    </row>
    <row r="5" spans="1:212" ht="99.75">
      <c r="A5" s="3" t="s">
        <v>668</v>
      </c>
      <c r="B5" s="11" t="s">
        <v>669</v>
      </c>
      <c r="C5" s="17" t="s">
        <v>670</v>
      </c>
      <c r="D5" s="17" t="s">
        <v>671</v>
      </c>
      <c r="E5" s="14" t="s">
        <v>672</v>
      </c>
      <c r="F5" s="62" t="str">
        <f>IF(ISNUMBER(FIND(geographic,'I_State and program information'!E20)),"",'I_State and program information'!E20&amp;geographic)</f>
        <v xml:space="preserve">Geographic service area; </v>
      </c>
      <c r="G5" s="11"/>
      <c r="I5" s="3" t="s">
        <v>673</v>
      </c>
      <c r="J5" s="32" t="str">
        <f>IF('I_State and program information'!E27="","",'I_State and program information'!E27&amp;"; ")</f>
        <v xml:space="preserve">Riverside MHP; </v>
      </c>
      <c r="K5" s="41" t="str">
        <f>IF(ISNUMBER(FIND(plan3,'I_State and program information'!$E$52)),"",'I_State and program information'!$E$52&amp;plan3)</f>
        <v/>
      </c>
      <c r="L5" s="41" t="str">
        <f>IF(ISNUMBER(FIND(plan3,'I_State and program information'!$E$56)),"",'I_State and program information'!$E$56&amp;plan3)</f>
        <v xml:space="preserve">Riverside MHP; </v>
      </c>
      <c r="M5" s="41" t="str">
        <f>IF(ISNUMBER(FIND(plan3,'I_State and program information'!$E$60)),"",'I_State and program information'!$E$60&amp;plan3)</f>
        <v xml:space="preserve">Riverside MHP; </v>
      </c>
      <c r="N5" s="41" t="str">
        <f>IF(ISNUMBER(FIND(plan3,'I_State and program information'!$E$64)),"",'I_State and program information'!$E$64&amp;plan3)</f>
        <v xml:space="preserve">Riverside MHP; </v>
      </c>
      <c r="O5" s="41" t="str">
        <f>IF(ISNUMBER(FIND(plan3,'I_State and program information'!$E$68)),"",'I_State and program information'!$E$68&amp;plan3)</f>
        <v xml:space="preserve">Riverside MHP; </v>
      </c>
      <c r="P5" s="41" t="str">
        <f>IF(ISNUMBER(FIND(plan3,'I_State and program information'!$E$72)),"",'I_State and program information'!$E$72&amp;plan3)</f>
        <v xml:space="preserve">Riverside MHP; </v>
      </c>
      <c r="Q5" s="41" t="str">
        <f>IF(ISNUMBER(FIND(plan3,'I_State and program information'!$E$76)),"",'I_State and program information'!$E$76&amp;plan3)</f>
        <v xml:space="preserve">Riverside MHP; </v>
      </c>
      <c r="R5" s="41" t="str">
        <f>IF(ISNUMBER(FIND(plan3,'I_State and program information'!$E$82)),"",'I_State and program information'!$E$82&amp;plan3)</f>
        <v/>
      </c>
      <c r="S5" s="41" t="str">
        <f>IF(ISNUMBER(FIND(plan3,'I_State and program information'!$E$88)),"",'I_State and program information'!$E$88&amp;plan3)</f>
        <v/>
      </c>
      <c r="T5" s="41" t="str">
        <f>IF(ISNUMBER(FIND(plan3,'I_State and program information'!$E$94)),"",'I_State and program information'!$E$94&amp;plan3)</f>
        <v/>
      </c>
      <c r="U5" s="3" t="s">
        <v>132</v>
      </c>
      <c r="V5" s="3" t="s">
        <v>296</v>
      </c>
      <c r="W5" s="18" t="s">
        <v>674</v>
      </c>
      <c r="X5" s="3" t="s">
        <v>145</v>
      </c>
      <c r="Y5" s="3" t="s">
        <v>675</v>
      </c>
      <c r="AD5" s="3" t="s">
        <v>676</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maintain and monitor a sufficient network of appropriate providers;
Does not provide for or arrange a no-cost-to-enrollee second opinion from an in-network or outside-network provider;
</v>
      </c>
      <c r="AG5" s="62" t="str">
        <f>IF(ISNUMBER(FIND(dsreq3,'III_Plan comp 438.206 All plans'!G$8)),"",'III_Plan comp 438.206 All plans'!G$8&amp;dsreq3)</f>
        <v xml:space="preserve">Does not maintain and monitor a sufficient network of appropriate providers;
Does not provide for or arrange a no-cost-to-enrollee second opinion from an in-network or outside-network provider;
</v>
      </c>
      <c r="AH5" s="62" t="str">
        <f>IF(ISNUMBER(FIND(dsreq3,'III_Plan comp 438.206 All plans'!H$8)),"",'III_Plan comp 438.206 All plans'!H$8&amp;dsreq3)</f>
        <v xml:space="preserve">Does not maintain and monitor a sufficient network of appropriate providers;
Does not provide for or arrange a no-cost-to-enrollee second opinion from an in-network or outside-network provider;
</v>
      </c>
      <c r="AI5" s="62" t="str">
        <f>IF(ISNUMBER(FIND(dsreq3,'III_Plan comp 438.206 All plans'!I$8)),"",'III_Plan comp 438.206 All plans'!I$8&amp;dsreq3)</f>
        <v xml:space="preserve">Does not maintain and monitor a sufficient network of appropriate providers;
Does not provide for or arrange a no-cost-to-enrollee second opinion from an in-network or outside-network provider;
</v>
      </c>
      <c r="AJ5" s="62" t="str">
        <f>IF(ISNUMBER(FIND(dsreq3,'III_Plan comp 438.206 All plans'!J$8)),"",'III_Plan comp 438.206 All plans'!J$8&amp;dsreq3)</f>
        <v xml:space="preserve">Does not maintain and monitor a sufficient network of appropriate providers;
Does not provide for or arrange a no-cost-to-enrollee second opinion from an in-network or outside-network provider;
</v>
      </c>
      <c r="AK5" s="62" t="str">
        <f>IF(ISNUMBER(FIND(dsreq3,'III_Plan comp 438.206 All plans'!K$8)),"",'III_Plan comp 438.206 All plans'!K$8&amp;dsreq3)</f>
        <v xml:space="preserve">Does not maintain and monitor a sufficient network of appropriate providers;
Does not provide for or arrange a no-cost-to-enrollee second opinion from an in-network or outside-network provider;
</v>
      </c>
      <c r="AL5" s="62" t="str">
        <f>IF(ISNUMBER(FIND(dsreq3,'III_Plan comp 438.206 All plans'!L$8)),"",'III_Plan comp 438.206 All plans'!L$8&amp;dsreq3)</f>
        <v xml:space="preserve">Does not provide for or arrange a no-cost-to-enrollee second opinion from an in-network or outside-network provider;
</v>
      </c>
      <c r="AM5" s="62" t="str">
        <f>IF(ISNUMBER(FIND(dsreq3,'III_Plan comp 438.206 All plans'!M$8)),"",'III_Plan comp 438.206 All plans'!M$8&amp;dsreq3)</f>
        <v xml:space="preserve">Does not provide for or arrange a no-cost-to-enrollee second opinion from an in-network or outside-network provider;
</v>
      </c>
      <c r="AN5" s="62" t="str">
        <f>IF(ISNUMBER(FIND(dsreq3,'III_Plan comp 438.206 All plans'!N$8)),"",'III_Plan comp 438.206 All plans'!N$8&amp;dsreq3)</f>
        <v xml:space="preserve">Does not maintain and monitor a sufficient network of appropriate providers;
Does not provide for or arrange a no-cost-to-enrollee second opinion from an in-network or outside-network provider;
</v>
      </c>
      <c r="AO5" s="3" t="s">
        <v>677</v>
      </c>
      <c r="AP5" s="78" t="str">
        <f>IF(ISNUMBER(FIND(furnish3,'III_Plan comp 438.206 All plans'!E$9)),"",'III_Plan comp 438.206 All plans'!E$9&amp;furnish3)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Q5" s="62" t="str">
        <f>IF(ISNUMBER(FIND(furnish3,'III_Plan comp 438.206 All plans'!F$9)),"",'III_Plan comp 438.206 All plans'!F$9&amp;furnish3)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R5" s="62" t="str">
        <f>IF(ISNUMBER(FIND(furnish3,'III_Plan comp 438.206 All plans'!G$9)),"",'III_Plan comp 438.206 All plans'!G$9&amp;furnish3)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S5" s="62" t="str">
        <f>IF(ISNUMBER(FIND(furnish3,'III_Plan comp 438.206 All plans'!H$9)),"",'III_Plan comp 438.206 All plans'!H$9&amp;furnish3)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T5" s="62" t="str">
        <f>IF(ISNUMBER(FIND(furnish3,'III_Plan comp 438.206 All plans'!I$9)),"",'III_Plan comp 438.206 All plans'!I$9&amp;furnish3)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U5" s="62" t="str">
        <f>IF(ISNUMBER(FIND(furnish3,'III_Plan comp 438.206 All plans'!J$9)),"",'III_Plan comp 438.206 All plans'!J$9&amp;furnish3)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V5" s="62" t="str">
        <f>IF(ISNUMBER(FIND(furnish3,'III_Plan comp 438.206 All plans'!K$9)),"",'III_Plan comp 438.206 All plans'!K$9&amp;furnish3)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W5" s="62" t="str">
        <f>IF(ISNUMBER(FIND(furnish3,'III_Plan comp 438.206 All plans'!L$9)),"",'III_Plan comp 438.206 All plans'!L$9&amp;furnish3)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X5" s="62" t="str">
        <f>IF(ISNUMBER(FIND(furnish3,'III_Plan comp 438.206 All plans'!M$9)),"",'III_Plan comp 438.206 All plans'!M$9&amp;furnish3)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Y5" s="62" t="str">
        <f>IF(ISNUMBER(FIND(furnish3,'III_Plan comp 438.206 All plans'!N$9)),"",'III_Plan comp 438.206 All plans'!N$9&amp;furnish3)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Z5" s="3" t="s">
        <v>678</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85.5">
      <c r="A6" s="3" t="s">
        <v>679</v>
      </c>
      <c r="B6" s="11" t="s">
        <v>680</v>
      </c>
      <c r="C6" s="17"/>
      <c r="D6" s="17" t="s">
        <v>681</v>
      </c>
      <c r="E6" s="14" t="s">
        <v>682</v>
      </c>
      <c r="F6" s="62" t="str">
        <f>IF(ISNUMBER(FIND(composition,'I_State and program information'!E20)),"",'I_State and program information'!E20&amp;composition)</f>
        <v xml:space="preserve">Composition of provider network; </v>
      </c>
      <c r="G6" s="11"/>
      <c r="I6" s="3" t="s">
        <v>683</v>
      </c>
      <c r="J6" s="32" t="str">
        <f>IF('I_State and program information'!E28="","",'I_State and program information'!E28&amp;"; ")</f>
        <v xml:space="preserve">Sacramento MHP; </v>
      </c>
      <c r="K6" s="41" t="str">
        <f>IF(ISNUMBER(FIND(plan4,'I_State and program information'!$E$52)),"",'I_State and program information'!$E$52&amp;plan4)</f>
        <v/>
      </c>
      <c r="L6" s="41" t="str">
        <f>IF(ISNUMBER(FIND(plan4,'I_State and program information'!$E$56)),"",'I_State and program information'!$E$56&amp;plan4)</f>
        <v xml:space="preserve">Sacramento MHP; </v>
      </c>
      <c r="M6" s="41" t="str">
        <f>IF(ISNUMBER(FIND(plan4,'I_State and program information'!$E$60)),"",'I_State and program information'!$E$60&amp;plan4)</f>
        <v xml:space="preserve">Sacramento MHP; </v>
      </c>
      <c r="N6" s="41" t="str">
        <f>IF(ISNUMBER(FIND(plan4,'I_State and program information'!$E$64)),"",'I_State and program information'!$E$64&amp;plan4)</f>
        <v xml:space="preserve">Sacramento MHP; </v>
      </c>
      <c r="O6" s="41" t="str">
        <f>IF(ISNUMBER(FIND(plan4,'I_State and program information'!$E$68)),"",'I_State and program information'!$E$68&amp;plan4)</f>
        <v xml:space="preserve">Sacramento MHP; </v>
      </c>
      <c r="P6" s="41" t="str">
        <f>IF(ISNUMBER(FIND(plan4,'I_State and program information'!$E$72)),"",'I_State and program information'!$E$72&amp;plan4)</f>
        <v xml:space="preserve">Sacramento MHP; </v>
      </c>
      <c r="Q6" s="41" t="str">
        <f>IF(ISNUMBER(FIND(plan4,'I_State and program information'!$E$76)),"",'I_State and program information'!$E$76&amp;plan4)</f>
        <v xml:space="preserve">Sacramento MHP; </v>
      </c>
      <c r="R6" s="41" t="str">
        <f>IF(ISNUMBER(FIND(plan4,'I_State and program information'!$E$82)),"",'I_State and program information'!$E$82&amp;plan4)</f>
        <v/>
      </c>
      <c r="S6" s="41" t="str">
        <f>IF(ISNUMBER(FIND(plan4,'I_State and program information'!$E$88)),"",'I_State and program information'!$E$88&amp;plan4)</f>
        <v/>
      </c>
      <c r="T6" s="41" t="str">
        <f>IF(ISNUMBER(FIND(plan4,'I_State and program information'!$E$94)),"",'I_State and program information'!$E$94&amp;plan4)</f>
        <v/>
      </c>
      <c r="U6" s="3" t="s">
        <v>135</v>
      </c>
      <c r="V6" s="3" t="s">
        <v>298</v>
      </c>
      <c r="W6" s="18" t="s">
        <v>684</v>
      </c>
      <c r="X6" s="4" t="s">
        <v>685</v>
      </c>
      <c r="Y6" s="3" t="s">
        <v>686</v>
      </c>
      <c r="AD6" s="3" t="s">
        <v>687</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maintain and monitor a sufficient network of appropriate providers;
Does not adequately and/or timely cover the enrollee’s MCO, PIHP, or PAHP services out of network;
</v>
      </c>
      <c r="AG6" s="62" t="str">
        <f>IF(ISNUMBER(FIND(dsreq4,'III_Plan comp 438.206 All plans'!G$8)),"",'III_Plan comp 438.206 All plans'!G$8&amp;dsreq4)</f>
        <v xml:space="preserve">Does not maintain and monitor a sufficient network of appropriate providers;
Does not adequately and/or timely cover the enrollee’s MCO, PIHP, or PAHP services out of network;
</v>
      </c>
      <c r="AH6" s="62" t="str">
        <f>IF(ISNUMBER(FIND(dsreq4,'III_Plan comp 438.206 All plans'!H$8)),"",'III_Plan comp 438.206 All plans'!H$8&amp;dsreq4)</f>
        <v xml:space="preserve">Does not maintain and monitor a sufficient network of appropriate providers;
Does not adequately and/or timely cover the enrollee’s MCO, PIHP, or PAHP services out of network;
</v>
      </c>
      <c r="AI6" s="62" t="str">
        <f>IF(ISNUMBER(FIND(dsreq4,'III_Plan comp 438.206 All plans'!I$8)),"",'III_Plan comp 438.206 All plans'!I$8&amp;dsreq4)</f>
        <v xml:space="preserve">Does not maintain and monitor a sufficient network of appropriate providers;
Does not adequately and/or timely cover the enrollee’s MCO, PIHP, or PAHP services out of network;
</v>
      </c>
      <c r="AJ6" s="62" t="str">
        <f>IF(ISNUMBER(FIND(dsreq4,'III_Plan comp 438.206 All plans'!J$8)),"",'III_Plan comp 438.206 All plans'!J$8&amp;dsreq4)</f>
        <v xml:space="preserve">Does not maintain and monitor a sufficient network of appropriate providers;
Does not adequately and/or timely cover the enrollee’s MCO, PIHP, or PAHP services out of network;
</v>
      </c>
      <c r="AK6" s="62" t="str">
        <f>IF(ISNUMBER(FIND(dsreq4,'III_Plan comp 438.206 All plans'!K$8)),"",'III_Plan comp 438.206 All plans'!K$8&amp;dsreq4)</f>
        <v xml:space="preserve">Does not maintain and monitor a sufficient network of appropriate providers;
Does not adequately and/or timely cover the enrollee’s MCO, PIHP, or PAHP services out of network;
</v>
      </c>
      <c r="AL6" s="62" t="str">
        <f>IF(ISNUMBER(FIND(dsreq4,'III_Plan comp 438.206 All plans'!L$8)),"",'III_Plan comp 438.206 All plans'!L$8&amp;dsreq4)</f>
        <v xml:space="preserve">Does not adequately and/or timely cover the enrollee’s MCO, PIHP, or PAHP services out of network;
</v>
      </c>
      <c r="AM6" s="62" t="str">
        <f>IF(ISNUMBER(FIND(dsreq4,'III_Plan comp 438.206 All plans'!M$8)),"",'III_Plan comp 438.206 All plans'!M$8&amp;dsreq4)</f>
        <v xml:space="preserve">Does not adequately and/or timely cover the enrollee’s MCO, PIHP, or PAHP services out of network;
</v>
      </c>
      <c r="AN6" s="62" t="str">
        <f>IF(ISNUMBER(FIND(dsreq4,'III_Plan comp 438.206 All plans'!N$8)),"",'III_Plan comp 438.206 All plans'!N$8&amp;dsreq4)</f>
        <v xml:space="preserve">Does not maintain and monitor a sufficient network of appropriate providers;
Does not adequately and/or timely cover the enrollee’s MCO, PIHP, or PAHP services out of network;
</v>
      </c>
      <c r="AO6" s="3" t="s">
        <v>688</v>
      </c>
      <c r="AP6" s="78" t="str">
        <f>IF(ISNUMBER(FIND(furnish4,'III_Plan comp 438.206 All plans'!E$9)),"",'III_Plan comp 438.206 All plans'!E$9&amp;furnish4)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Q6" s="62" t="str">
        <f>IF(ISNUMBER(FIND(furnish4,'III_Plan comp 438.206 All plans'!F$9)),"",'III_Plan comp 438.206 All plans'!F$9&amp;furnish4)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R6" s="62" t="str">
        <f>IF(ISNUMBER(FIND(furnish4,'III_Plan comp 438.206 All plans'!G$9)),"",'III_Plan comp 438.206 All plans'!G$9&amp;furnish4)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S6" s="62" t="str">
        <f>IF(ISNUMBER(FIND(furnish4,'III_Plan comp 438.206 All plans'!H$9)),"",'III_Plan comp 438.206 All plans'!H$9&amp;furnish4)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T6" s="62" t="str">
        <f>IF(ISNUMBER(FIND(furnish4,'III_Plan comp 438.206 All plans'!I$9)),"",'III_Plan comp 438.206 All plans'!I$9&amp;furnish4)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U6" s="62" t="str">
        <f>IF(ISNUMBER(FIND(furnish4,'III_Plan comp 438.206 All plans'!J$9)),"",'III_Plan comp 438.206 All plans'!J$9&amp;furnish4)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V6" s="62" t="str">
        <f>IF(ISNUMBER(FIND(furnish4,'III_Plan comp 438.206 All plans'!K$9)),"",'III_Plan comp 438.206 All plans'!K$9&amp;furnish4)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W6" s="62" t="str">
        <f>IF(ISNUMBER(FIND(furnish4,'III_Plan comp 438.206 All plans'!L$9)),"",'III_Plan comp 438.206 All plans'!L$9&amp;furnish4)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X6" s="62" t="str">
        <f>IF(ISNUMBER(FIND(furnish4,'III_Plan comp 438.206 All plans'!M$9)),"",'III_Plan comp 438.206 All plans'!M$9&amp;furnish4)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Y6" s="62" t="str">
        <f>IF(ISNUMBER(FIND(furnish4,'III_Plan comp 438.206 All plans'!N$9)),"",'III_Plan comp 438.206 All plans'!N$9&amp;furnish4)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Z6" s="67" t="s">
        <v>689</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128.25">
      <c r="A7" s="3" t="s">
        <v>690</v>
      </c>
      <c r="B7" s="11" t="s">
        <v>85</v>
      </c>
      <c r="C7" s="17"/>
      <c r="D7" s="17" t="s">
        <v>691</v>
      </c>
      <c r="E7" s="14" t="s">
        <v>692</v>
      </c>
      <c r="F7" s="62" t="str">
        <f>IF(ISNUMBER(FIND(payments,'I_State and program information'!E20)),"",'I_State and program information'!E20&amp;payments)</f>
        <v>Payments to provider network;</v>
      </c>
      <c r="G7" s="11"/>
      <c r="I7" s="3" t="s">
        <v>693</v>
      </c>
      <c r="J7" s="32" t="str">
        <f>IF('I_State and program information'!E29="","",'I_State and program information'!E29&amp;"; ")</f>
        <v xml:space="preserve">San Benito MHP; </v>
      </c>
      <c r="K7" s="41" t="str">
        <f>IF(ISNUMBER(FIND(plan5,'I_State and program information'!$E$52)),"",'I_State and program information'!$E$52&amp;plan5)</f>
        <v/>
      </c>
      <c r="L7" s="41" t="str">
        <f>IF(ISNUMBER(FIND(plan5,'I_State and program information'!$E$56)),"",'I_State and program information'!$E$56&amp;plan5)</f>
        <v xml:space="preserve">San Benito MHP; </v>
      </c>
      <c r="M7" s="41" t="str">
        <f>IF(ISNUMBER(FIND(plan5,'I_State and program information'!$E$60)),"",'I_State and program information'!$E$60&amp;plan5)</f>
        <v xml:space="preserve">San Benito MHP; </v>
      </c>
      <c r="N7" s="41" t="str">
        <f>IF(ISNUMBER(FIND(plan5,'I_State and program information'!$E$64)),"",'I_State and program information'!$E$64&amp;plan5)</f>
        <v xml:space="preserve">San Benito MHP; </v>
      </c>
      <c r="O7" s="41" t="str">
        <f>IF(ISNUMBER(FIND(plan5,'I_State and program information'!$E$68)),"",'I_State and program information'!$E$68&amp;plan5)</f>
        <v xml:space="preserve">San Benito MHP; </v>
      </c>
      <c r="P7" s="41" t="str">
        <f>IF(ISNUMBER(FIND(plan5,'I_State and program information'!$E$72)),"",'I_State and program information'!$E$72&amp;plan5)</f>
        <v xml:space="preserve">San Benito MHP; </v>
      </c>
      <c r="Q7" s="41" t="str">
        <f>IF(ISNUMBER(FIND(plan5,'I_State and program information'!$E$76)),"",'I_State and program information'!$E$76&amp;plan5)</f>
        <v xml:space="preserve">San Benito MHP; </v>
      </c>
      <c r="R7" s="41" t="str">
        <f>IF(ISNUMBER(FIND(plan5,'I_State and program information'!$E$82)),"",'I_State and program information'!$E$82&amp;plan5)</f>
        <v/>
      </c>
      <c r="S7" s="41" t="str">
        <f>IF(ISNUMBER(FIND(plan5,'I_State and program information'!$E$88)),"",'I_State and program information'!$E$88&amp;plan5)</f>
        <v/>
      </c>
      <c r="T7" s="41" t="str">
        <f>IF(ISNUMBER(FIND(plan5,'I_State and program information'!$E$94)),"",'I_State and program information'!$E$94&amp;plan5)</f>
        <v/>
      </c>
      <c r="U7" s="3" t="s">
        <v>137</v>
      </c>
      <c r="V7" s="3" t="s">
        <v>297</v>
      </c>
      <c r="W7" s="18" t="s">
        <v>694</v>
      </c>
      <c r="Y7" s="3" t="s">
        <v>695</v>
      </c>
      <c r="AD7" s="3" t="s">
        <v>696</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O7" s="3" t="s">
        <v>697</v>
      </c>
      <c r="AP7" s="78" t="str">
        <f>IF(ISNUMBER(FIND(furnish5,'III_Plan comp 438.206 All plans'!E$9)),"",'III_Plan comp 438.206 All plans'!E$9&amp;furnish5)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Q7" s="62" t="str">
        <f>IF(ISNUMBER(FIND(furnish5,'III_Plan comp 438.206 All plans'!F$9)),"",'III_Plan comp 438.206 All plans'!F$9&amp;furnish5)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R7" s="62" t="str">
        <f>IF(ISNUMBER(FIND(furnish5,'III_Plan comp 438.206 All plans'!G$9)),"",'III_Plan comp 438.206 All plans'!G$9&amp;furnish5)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S7" s="62" t="str">
        <f>IF(ISNUMBER(FIND(furnish5,'III_Plan comp 438.206 All plans'!H$9)),"",'III_Plan comp 438.206 All plans'!H$9&amp;furnish5)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T7" s="62" t="str">
        <f>IF(ISNUMBER(FIND(furnish5,'III_Plan comp 438.206 All plans'!I$9)),"",'III_Plan comp 438.206 All plans'!I$9&amp;furnish5)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U7" s="62" t="str">
        <f>IF(ISNUMBER(FIND(furnish5,'III_Plan comp 438.206 All plans'!J$9)),"",'III_Plan comp 438.206 All plans'!J$9&amp;furnish5)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V7" s="62" t="str">
        <f>IF(ISNUMBER(FIND(furnish5,'III_Plan comp 438.206 All plans'!K$9)),"",'III_Plan comp 438.206 All plans'!K$9&amp;furnish5)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W7" s="62" t="str">
        <f>IF(ISNUMBER(FIND(furnish5,'III_Plan comp 438.206 All plans'!L$9)),"",'III_Plan comp 438.206 All plans'!L$9&amp;furnish5)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X7" s="62" t="str">
        <f>IF(ISNUMBER(FIND(furnish5,'III_Plan comp 438.206 All plans'!M$9)),"",'III_Plan comp 438.206 All plans'!M$9&amp;furnish5)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Y7" s="62" t="str">
        <f>IF(ISNUMBER(FIND(furnish5,'III_Plan comp 438.206 All plans'!N$9)),"",'III_Plan comp 438.206 All plans'!N$9&amp;furnish5)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5.5">
      <c r="B8" s="11" t="s">
        <v>698</v>
      </c>
      <c r="C8" s="17"/>
      <c r="D8" s="17" t="s">
        <v>699</v>
      </c>
      <c r="E8" s="14" t="s">
        <v>700</v>
      </c>
      <c r="F8" s="62" t="str">
        <f>IF(ISNUMBER(FIND(enrollment,'I_State and program information'!E20)),"",'I_State and program information'!E20&amp;enrollment)</f>
        <v xml:space="preserve">Enrollment of new population; </v>
      </c>
      <c r="G8" s="11"/>
      <c r="I8" s="3" t="s">
        <v>701</v>
      </c>
      <c r="J8" s="32" t="str">
        <f>IF('I_State and program information'!E30="","",'I_State and program information'!E30&amp;"; ")</f>
        <v xml:space="preserve">San Bernardino MHP; </v>
      </c>
      <c r="K8" s="41" t="str">
        <f>IF(ISNUMBER(FIND(plan6,'I_State and program information'!$E$52)),"",'I_State and program information'!$E$52&amp;plan6)</f>
        <v/>
      </c>
      <c r="L8" s="41" t="str">
        <f>IF(ISNUMBER(FIND(plan6,'I_State and program information'!$E$56)),"",'I_State and program information'!$E$56&amp;plan6)</f>
        <v xml:space="preserve">San Bernardino MHP; </v>
      </c>
      <c r="M8" s="41" t="str">
        <f>IF(ISNUMBER(FIND(plan6,'I_State and program information'!$E$60)),"",'I_State and program information'!$E$60&amp;plan6)</f>
        <v xml:space="preserve">San Bernardino MHP; </v>
      </c>
      <c r="N8" s="41" t="str">
        <f>IF(ISNUMBER(FIND(plan6,'I_State and program information'!$E$64)),"",'I_State and program information'!$E$64&amp;plan6)</f>
        <v xml:space="preserve">San Bernardino MHP; </v>
      </c>
      <c r="O8" s="41" t="str">
        <f>IF(ISNUMBER(FIND(plan6,'I_State and program information'!$E$68)),"",'I_State and program information'!$E$68&amp;plan6)</f>
        <v xml:space="preserve">San Bernardino MHP; </v>
      </c>
      <c r="P8" s="41" t="str">
        <f>IF(ISNUMBER(FIND(plan6,'I_State and program information'!$E$72)),"",'I_State and program information'!$E$72&amp;plan6)</f>
        <v xml:space="preserve">San Bernardino MHP; </v>
      </c>
      <c r="Q8" s="41" t="str">
        <f>IF(ISNUMBER(FIND(plan6,'I_State and program information'!$E$76)),"",'I_State and program information'!$E$76&amp;plan6)</f>
        <v xml:space="preserve">San Bernardino MHP; </v>
      </c>
      <c r="R8" s="41" t="str">
        <f>IF(ISNUMBER(FIND(plan6,'I_State and program information'!$E$82)),"",'I_State and program information'!$E$82&amp;plan6)</f>
        <v/>
      </c>
      <c r="S8" s="41" t="str">
        <f>IF(ISNUMBER(FIND(plan6,'I_State and program information'!$E$88)),"",'I_State and program information'!$E$88&amp;plan6)</f>
        <v/>
      </c>
      <c r="T8" s="41" t="str">
        <f>IF(ISNUMBER(FIND(plan6,'I_State and program information'!$E$94)),"",'I_State and program information'!$E$94&amp;plan6)</f>
        <v/>
      </c>
      <c r="U8" s="3" t="s">
        <v>139</v>
      </c>
      <c r="V8" s="3" t="s">
        <v>702</v>
      </c>
      <c r="W8" s="18" t="s">
        <v>163</v>
      </c>
      <c r="Y8" s="3" t="s">
        <v>703</v>
      </c>
      <c r="AD8" s="3" t="s">
        <v>704</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maintain and monitor a sufficient network of appropriate providers;
Does not demonstrate that its network providers are credentialed as required by § 438.214;
</v>
      </c>
      <c r="AG8" s="62" t="str">
        <f>IF(ISNUMBER(FIND(dsreq6,'III_Plan comp 438.206 All plans'!G$8)),"",'III_Plan comp 438.206 All plans'!G$8&amp;dsreq6)</f>
        <v xml:space="preserve">Does not maintain and monitor a sufficient network of appropriate providers;
Does not demonstrate that its network providers are credentialed as required by § 438.214;
</v>
      </c>
      <c r="AH8" s="62" t="str">
        <f>IF(ISNUMBER(FIND(dsreq6,'III_Plan comp 438.206 All plans'!H$8)),"",'III_Plan comp 438.206 All plans'!H$8&amp;dsreq6)</f>
        <v xml:space="preserve">Does not maintain and monitor a sufficient network of appropriate providers;
Does not demonstrate that its network providers are credentialed as required by § 438.214;
</v>
      </c>
      <c r="AI8" s="62" t="str">
        <f>IF(ISNUMBER(FIND(dsreq6,'III_Plan comp 438.206 All plans'!I$8)),"",'III_Plan comp 438.206 All plans'!I$8&amp;dsreq6)</f>
        <v xml:space="preserve">Does not maintain and monitor a sufficient network of appropriate providers;
Does not demonstrate that its network providers are credentialed as required by § 438.214;
</v>
      </c>
      <c r="AJ8" s="62" t="str">
        <f>IF(ISNUMBER(FIND(dsreq6,'III_Plan comp 438.206 All plans'!J$8)),"",'III_Plan comp 438.206 All plans'!J$8&amp;dsreq6)</f>
        <v xml:space="preserve">Does not maintain and monitor a sufficient network of appropriate providers;
Does not demonstrate that its network providers are credentialed as required by § 438.214;
</v>
      </c>
      <c r="AK8" s="62" t="str">
        <f>IF(ISNUMBER(FIND(dsreq6,'III_Plan comp 438.206 All plans'!K$8)),"",'III_Plan comp 438.206 All plans'!K$8&amp;dsreq6)</f>
        <v xml:space="preserve">Does not maintain and monitor a sufficient network of appropriate providers;
Does not demonstrate that its network providers are credentialed as required by § 438.214;
</v>
      </c>
      <c r="AL8" s="62" t="str">
        <f>IF(ISNUMBER(FIND(dsreq6,'III_Plan comp 438.206 All plans'!L$8)),"",'III_Plan comp 438.206 All plans'!L$8&amp;dsreq6)</f>
        <v xml:space="preserve">Does not demonstrate that its network providers are credentialed as required by § 438.214;
</v>
      </c>
      <c r="AM8" s="62" t="str">
        <f>IF(ISNUMBER(FIND(dsreq6,'III_Plan comp 438.206 All plans'!M$8)),"",'III_Plan comp 438.206 All plans'!M$8&amp;dsreq6)</f>
        <v xml:space="preserve">Does not demonstrate that its network providers are credentialed as required by § 438.214;
</v>
      </c>
      <c r="AN8" s="62" t="str">
        <f>IF(ISNUMBER(FIND(dsreq6,'III_Plan comp 438.206 All plans'!N$8)),"",'III_Plan comp 438.206 All plans'!N$8&amp;dsreq6)</f>
        <v xml:space="preserve">Does not maintain and monitor a sufficient network of appropriate providers;
Does not demonstrate that its network providers are credentialed as required by § 438.214;
</v>
      </c>
      <c r="AO8" s="3" t="s">
        <v>705</v>
      </c>
      <c r="AP8" s="78" t="str">
        <f>IF(ISNUMBER(FIND(furnish6,'III_Plan comp 438.206 All plans'!E$9)),"",'III_Plan comp 438.206 All plans'!E$9&amp;furnish6)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Q8" s="62" t="str">
        <f>IF(ISNUMBER(FIND(furnish6,'III_Plan comp 438.206 All plans'!F$9)),"",'III_Plan comp 438.206 All plans'!F$9&amp;furnish6)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R8" s="62" t="str">
        <f>IF(ISNUMBER(FIND(furnish6,'III_Plan comp 438.206 All plans'!G$9)),"",'III_Plan comp 438.206 All plans'!G$9&amp;furnish6)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S8" s="62" t="str">
        <f>IF(ISNUMBER(FIND(furnish6,'III_Plan comp 438.206 All plans'!H$9)),"",'III_Plan comp 438.206 All plans'!H$9&amp;furnish6)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T8" s="62" t="str">
        <f>IF(ISNUMBER(FIND(furnish6,'III_Plan comp 438.206 All plans'!I$9)),"",'III_Plan comp 438.206 All plans'!I$9&amp;furnish6)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U8" s="62" t="str">
        <f>IF(ISNUMBER(FIND(furnish6,'III_Plan comp 438.206 All plans'!J$9)),"",'III_Plan comp 438.206 All plans'!J$9&amp;furnish6)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V8" s="62" t="str">
        <f>IF(ISNUMBER(FIND(furnish6,'III_Plan comp 438.206 All plans'!K$9)),"",'III_Plan comp 438.206 All plans'!K$9&amp;furnish6)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W8" s="62" t="str">
        <f>IF(ISNUMBER(FIND(furnish6,'III_Plan comp 438.206 All plans'!L$9)),"",'III_Plan comp 438.206 All plans'!L$9&amp;furnish6)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X8" s="62" t="str">
        <f>IF(ISNUMBER(FIND(furnish6,'III_Plan comp 438.206 All plans'!M$9)),"",'III_Plan comp 438.206 All plans'!M$9&amp;furnish6)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Y8" s="62" t="str">
        <f>IF(ISNUMBER(FIND(furnish6,'III_Plan comp 438.206 All plans'!N$9)),"",'III_Plan comp 438.206 All plans'!N$9&amp;furnish6)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BK8" s="250" t="str">
        <f>IF('I_State and program information'!$E$70="Yes","Review of Grievances Related to Access"&amp;"; "&amp;CHAR(10)&amp;CHAR(10),"")</f>
        <v/>
      </c>
      <c r="BL8" s="251" t="str">
        <f>IF(ISNUMBER(FIND(analysismethod6,'II_Program-level standards'!E$13)),"",'II_Program-level standards'!E$13&amp;analysismethod6)</f>
        <v/>
      </c>
      <c r="BM8" s="251" t="str">
        <f>IF(ISNUMBER(FIND(analysismethod6,'II_Program-level standards'!F$13)),"",'II_Program-level standards'!F$13&amp;analysismethod6)</f>
        <v/>
      </c>
      <c r="BN8" s="251" t="str">
        <f>IF(ISNUMBER(FIND(analysismethod6,'II_Program-level standards'!G$13)),"",'II_Program-level standards'!G$13&amp;analysismethod6)</f>
        <v/>
      </c>
      <c r="BO8" s="251" t="str">
        <f>IF(ISNUMBER(FIND(analysismethod6,'II_Program-level standards'!H$13)),"",'II_Program-level standards'!H$13&amp;analysismethod6)</f>
        <v/>
      </c>
      <c r="BP8" s="251" t="str">
        <f>IF(ISNUMBER(FIND(analysismethod6,'II_Program-level standards'!I$13)),"",'II_Program-level standards'!I$13&amp;analysismethod6)</f>
        <v/>
      </c>
      <c r="BQ8" s="251" t="str">
        <f>IF(ISNUMBER(FIND(analysismethod6,'II_Program-level standards'!J$13)),"",'II_Program-level standards'!J$13&amp;analysismethod6)</f>
        <v/>
      </c>
      <c r="BR8" s="251" t="str">
        <f>IF(ISNUMBER(FIND(analysismethod6,'II_Program-level standards'!K$13)),"",'II_Program-level standards'!K$13&amp;analysismethod6)</f>
        <v/>
      </c>
      <c r="BS8" s="251" t="str">
        <f>IF(ISNUMBER(FIND(analysismethod6,'II_Program-level standards'!L$13)),"",'II_Program-level standards'!L$13&amp;analysismethod6)</f>
        <v/>
      </c>
      <c r="BT8" s="251" t="str">
        <f>IF(ISNUMBER(FIND(analysismethod6,'II_Program-level standards'!M$13)),"",'II_Program-level standards'!M$13&amp;analysismethod6)</f>
        <v/>
      </c>
      <c r="BU8" s="251" t="str">
        <f>IF(ISNUMBER(FIND(analysismethod6,'II_Program-level standards'!N$13)),"",'II_Program-level standards'!N$13&amp;analysismethod6)</f>
        <v/>
      </c>
      <c r="BV8" s="251" t="str">
        <f>IF(ISNUMBER(FIND(analysismethod6,'II_Program-level standards'!O$13)),"",'II_Program-level standards'!O$13&amp;analysismethod6)</f>
        <v/>
      </c>
      <c r="BW8" s="251" t="str">
        <f>IF(ISNUMBER(FIND(analysismethod6,'II_Program-level standards'!P$13)),"",'II_Program-level standards'!P$13&amp;analysismethod6)</f>
        <v/>
      </c>
      <c r="BX8" s="251" t="str">
        <f>IF(ISNUMBER(FIND(analysismethod6,'II_Program-level standards'!Q$13)),"",'II_Program-level standards'!Q$13&amp;analysismethod6)</f>
        <v/>
      </c>
      <c r="BY8" s="251" t="str">
        <f>IF(ISNUMBER(FIND(analysismethod6,'II_Program-level standards'!R$13)),"",'II_Program-level standards'!R$13&amp;analysismethod6)</f>
        <v/>
      </c>
      <c r="BZ8" s="251" t="str">
        <f>IF(ISNUMBER(FIND(analysismethod6,'II_Program-level standards'!S$13)),"",'II_Program-level standards'!S$13&amp;analysismethod6)</f>
        <v/>
      </c>
      <c r="CA8" s="251" t="str">
        <f>IF(ISNUMBER(FIND(analysismethod6,'II_Program-level standards'!T$13)),"",'II_Program-level standards'!T$13&amp;analysismethod6)</f>
        <v/>
      </c>
      <c r="CB8" s="251" t="str">
        <f>IF(ISNUMBER(FIND(analysismethod6,'II_Program-level standards'!U$13)),"",'II_Program-level standards'!U$13&amp;analysismethod6)</f>
        <v/>
      </c>
      <c r="CC8" s="251" t="str">
        <f>IF(ISNUMBER(FIND(analysismethod6,'II_Program-level standards'!V$13)),"",'II_Program-level standards'!V$13&amp;analysismethod6)</f>
        <v/>
      </c>
      <c r="CD8" s="251" t="str">
        <f>IF(ISNUMBER(FIND(analysismethod6,'II_Program-level standards'!W$13)),"",'II_Program-level standards'!W$13&amp;analysismethod6)</f>
        <v/>
      </c>
      <c r="CE8" s="251" t="str">
        <f>IF(ISNUMBER(FIND(analysismethod6,'II_Program-level standards'!X$13)),"",'II_Program-level standards'!X$13&amp;analysismethod6)</f>
        <v/>
      </c>
      <c r="CF8" s="251" t="str">
        <f>IF(ISNUMBER(FIND(analysismethod6,'II_Program-level standards'!Y$13)),"",'II_Program-level standards'!Y$13&amp;analysismethod6)</f>
        <v/>
      </c>
      <c r="CG8" s="251" t="str">
        <f>IF(ISNUMBER(FIND(analysismethod6,'II_Program-level standards'!Z$13)),"",'II_Program-level standards'!Z$13&amp;analysismethod6)</f>
        <v/>
      </c>
      <c r="CH8" s="251" t="str">
        <f>IF(ISNUMBER(FIND(analysismethod6,'II_Program-level standards'!AA$13)),"",'II_Program-level standards'!AA$13&amp;analysismethod6)</f>
        <v/>
      </c>
      <c r="CI8" s="251" t="str">
        <f>IF(ISNUMBER(FIND(analysismethod6,'II_Program-level standards'!AB$13)),"",'II_Program-level standards'!AB$13&amp;analysismethod6)</f>
        <v/>
      </c>
      <c r="CJ8" s="251" t="str">
        <f>IF(ISNUMBER(FIND(analysismethod6,'II_Program-level standards'!AC$13)),"",'II_Program-level standards'!AC$13&amp;analysismethod6)</f>
        <v/>
      </c>
      <c r="CK8" s="251" t="str">
        <f>IF(ISNUMBER(FIND(analysismethod6,'II_Program-level standards'!AD$13)),"",'II_Program-level standards'!AD$13&amp;analysismethod6)</f>
        <v/>
      </c>
      <c r="CL8" s="251" t="str">
        <f>IF(ISNUMBER(FIND(analysismethod6,'II_Program-level standards'!AE$13)),"",'II_Program-level standards'!AE$13&amp;analysismethod6)</f>
        <v/>
      </c>
      <c r="CM8" s="251" t="str">
        <f>IF(ISNUMBER(FIND(analysismethod6,'II_Program-level standards'!AF$13)),"",'II_Program-level standards'!AF$13&amp;analysismethod6)</f>
        <v/>
      </c>
      <c r="CN8" s="251" t="str">
        <f>IF(ISNUMBER(FIND(analysismethod6,'II_Program-level standards'!AG$13)),"",'II_Program-level standards'!AG$13&amp;analysismethod6)</f>
        <v/>
      </c>
      <c r="CO8" s="251" t="str">
        <f>IF(ISNUMBER(FIND(analysismethod6,'II_Program-level standards'!AH$13)),"",'II_Program-level standards'!AH$13&amp;analysismethod6)</f>
        <v/>
      </c>
      <c r="CP8" s="251" t="str">
        <f>IF(ISNUMBER(FIND(analysismethod6,'II_Program-level standards'!AI$13)),"",'II_Program-level standards'!AI$13&amp;analysismethod6)</f>
        <v/>
      </c>
      <c r="CQ8" s="251" t="str">
        <f>IF(ISNUMBER(FIND(analysismethod6,'II_Program-level standards'!AJ$13)),"",'II_Program-level standards'!AJ$13&amp;analysismethod6)</f>
        <v/>
      </c>
      <c r="CR8" s="251" t="str">
        <f>IF(ISNUMBER(FIND(analysismethod6,'II_Program-level standards'!AK$13)),"",'II_Program-level standards'!AK$13&amp;analysismethod6)</f>
        <v/>
      </c>
      <c r="CS8" s="251" t="str">
        <f>IF(ISNUMBER(FIND(analysismethod6,'II_Program-level standards'!AL$13)),"",'II_Program-level standards'!AL$13&amp;analysismethod6)</f>
        <v/>
      </c>
      <c r="CT8" s="251" t="str">
        <f>IF(ISNUMBER(FIND(analysismethod6,'II_Program-level standards'!AM$13)),"",'II_Program-level standards'!AM$13&amp;analysismethod6)</f>
        <v/>
      </c>
      <c r="CU8" s="251" t="str">
        <f>IF(ISNUMBER(FIND(analysismethod6,'II_Program-level standards'!AN$13)),"",'II_Program-level standards'!AN$13&amp;analysismethod6)</f>
        <v/>
      </c>
      <c r="CV8" s="251" t="str">
        <f>IF(ISNUMBER(FIND(analysismethod6,'II_Program-level standards'!AO$13)),"",'II_Program-level standards'!AO$13&amp;analysismethod6)</f>
        <v/>
      </c>
      <c r="CW8" s="251" t="str">
        <f>IF(ISNUMBER(FIND(analysismethod6,'II_Program-level standards'!AP$13)),"",'II_Program-level standards'!AP$13&amp;analysismethod6)</f>
        <v/>
      </c>
      <c r="CX8" s="251" t="str">
        <f>IF(ISNUMBER(FIND(analysismethod6,'II_Program-level standards'!AQ$13)),"",'II_Program-level standards'!AQ$13&amp;analysismethod6)</f>
        <v/>
      </c>
      <c r="CY8" s="251" t="str">
        <f>IF(ISNUMBER(FIND(analysismethod6,'II_Program-level standards'!AR$13)),"",'II_Program-level standards'!AR$13&amp;analysismethod6)</f>
        <v/>
      </c>
      <c r="CZ8" s="251" t="str">
        <f>IF(ISNUMBER(FIND(analysismethod6,'II_Program-level standards'!AS$13)),"",'II_Program-level standards'!AS$13&amp;analysismethod6)</f>
        <v/>
      </c>
      <c r="DA8" s="251" t="str">
        <f>IF(ISNUMBER(FIND(analysismethod6,'II_Program-level standards'!AT$13)),"",'II_Program-level standards'!AT$13&amp;analysismethod6)</f>
        <v/>
      </c>
      <c r="DB8" s="251" t="str">
        <f>IF(ISNUMBER(FIND(analysismethod6,'II_Program-level standards'!AU$13)),"",'II_Program-level standards'!AU$13&amp;analysismethod6)</f>
        <v/>
      </c>
      <c r="DC8" s="251" t="str">
        <f>IF(ISNUMBER(FIND(analysismethod6,'II_Program-level standards'!AV$13)),"",'II_Program-level standards'!AV$13&amp;analysismethod6)</f>
        <v/>
      </c>
      <c r="DD8" s="251" t="str">
        <f>IF(ISNUMBER(FIND(analysismethod6,'II_Program-level standards'!AW$13)),"",'II_Program-level standards'!AW$13&amp;analysismethod6)</f>
        <v/>
      </c>
      <c r="DE8" s="251" t="str">
        <f>IF(ISNUMBER(FIND(analysismethod6,'II_Program-level standards'!AX$13)),"",'II_Program-level standards'!AX$13&amp;analysismethod6)</f>
        <v/>
      </c>
      <c r="DF8" s="251" t="str">
        <f>IF(ISNUMBER(FIND(analysismethod6,'II_Program-level standards'!AY$13)),"",'II_Program-level standards'!AY$13&amp;analysismethod6)</f>
        <v/>
      </c>
      <c r="DG8" s="251" t="str">
        <f>IF(ISNUMBER(FIND(analysismethod6,'II_Program-level standards'!AZ$13)),"",'II_Program-level standards'!AZ$13&amp;analysismethod6)</f>
        <v/>
      </c>
      <c r="DH8" s="251" t="str">
        <f>IF(ISNUMBER(FIND(analysismethod6,'II_Program-level standards'!BA$13)),"",'II_Program-level standards'!BA$13&amp;analysismethod6)</f>
        <v/>
      </c>
      <c r="DI8" s="251" t="str">
        <f>IF(ISNUMBER(FIND(analysismethod6,'II_Program-level standards'!BB$13)),"",'II_Program-level standards'!BB$13&amp;analysismethod6)</f>
        <v/>
      </c>
      <c r="DJ8" s="251" t="str">
        <f>IF(ISNUMBER(FIND(analysismethod6,'II_Program-level standards'!BC$13)),"",'II_Program-level standards'!BC$13&amp;analysismethod6)</f>
        <v/>
      </c>
      <c r="DK8" s="251" t="str">
        <f>IF(ISNUMBER(FIND(analysismethod6,'II_Program-level standards'!BD$13)),"",'II_Program-level standards'!BD$13&amp;analysismethod6)</f>
        <v/>
      </c>
      <c r="DL8" s="251" t="str">
        <f>IF(ISNUMBER(FIND(analysismethod6,'II_Program-level standards'!BE$13)),"",'II_Program-level standards'!BE$13&amp;analysismethod6)</f>
        <v/>
      </c>
      <c r="DM8" s="251" t="str">
        <f>IF(ISNUMBER(FIND(analysismethod6,'II_Program-level standards'!BF$13)),"",'II_Program-level standards'!BF$13&amp;analysismethod6)</f>
        <v/>
      </c>
      <c r="DN8" s="251" t="str">
        <f>IF(ISNUMBER(FIND(analysismethod6,'II_Program-level standards'!BG$13)),"",'II_Program-level standards'!BG$13&amp;analysismethod6)</f>
        <v/>
      </c>
      <c r="DO8" s="251" t="str">
        <f>IF(ISNUMBER(FIND(analysismethod6,'II_Program-level standards'!BH$13)),"",'II_Program-level standards'!BH$13&amp;analysismethod6)</f>
        <v/>
      </c>
      <c r="DP8" s="251" t="str">
        <f>IF(ISNUMBER(FIND(analysismethod6,'II_Program-level standards'!BI$13)),"",'II_Program-level standards'!BI$13&amp;analysismethod6)</f>
        <v/>
      </c>
      <c r="DQ8" s="251" t="str">
        <f>IF(ISNUMBER(FIND(analysismethod6,'II_Program-level standards'!BJ$13)),"",'II_Program-level standards'!BJ$13&amp;analysismethod6)</f>
        <v/>
      </c>
      <c r="DR8" s="251" t="str">
        <f>IF(ISNUMBER(FIND(analysismethod6,'II_Program-level standards'!BK$13)),"",'II_Program-level standards'!BK$13&amp;analysismethod6)</f>
        <v/>
      </c>
      <c r="DS8" s="251" t="str">
        <f>IF(ISNUMBER(FIND(analysismethod6,'II_Program-level standards'!BL$13)),"",'II_Program-level standards'!BL$13&amp;analysismethod6)</f>
        <v/>
      </c>
      <c r="DT8" s="251" t="str">
        <f>IF(ISNUMBER(FIND(analysismethod6,'II_Program-level standards'!BM$13)),"",'II_Program-level standards'!BM$13&amp;analysismethod6)</f>
        <v/>
      </c>
      <c r="DU8" s="251" t="str">
        <f>IF(ISNUMBER(FIND(analysismethod6,'II_Program-level standards'!BN$13)),"",'II_Program-level standards'!BN$13&amp;analysismethod6)</f>
        <v/>
      </c>
      <c r="DV8" s="251" t="str">
        <f>IF(ISNUMBER(FIND(analysismethod6,'II_Program-level standards'!BO$13)),"",'II_Program-level standards'!BO$13&amp;analysismethod6)</f>
        <v/>
      </c>
      <c r="DW8" s="251" t="str">
        <f>IF(ISNUMBER(FIND(analysismethod6,'II_Program-level standards'!BP$13)),"",'II_Program-level standards'!BP$13&amp;analysismethod6)</f>
        <v/>
      </c>
      <c r="DX8" s="251" t="str">
        <f>IF(ISNUMBER(FIND(analysismethod6,'II_Program-level standards'!BQ$13)),"",'II_Program-level standards'!BQ$13&amp;analysismethod6)</f>
        <v/>
      </c>
      <c r="DY8" s="251" t="str">
        <f>IF(ISNUMBER(FIND(analysismethod6,'II_Program-level standards'!BR$13)),"",'II_Program-level standards'!BR$13&amp;analysismethod6)</f>
        <v/>
      </c>
      <c r="DZ8" s="251" t="str">
        <f>IF(ISNUMBER(FIND(analysismethod6,'II_Program-level standards'!BS$13)),"",'II_Program-level standards'!BS$13&amp;analysismethod6)</f>
        <v/>
      </c>
      <c r="EA8" s="251" t="str">
        <f>IF(ISNUMBER(FIND(analysismethod6,'II_Program-level standards'!BT$13)),"",'II_Program-level standards'!BT$13&amp;analysismethod6)</f>
        <v/>
      </c>
      <c r="EB8" s="251" t="str">
        <f>IF(ISNUMBER(FIND(analysismethod6,'II_Program-level standards'!BU$13)),"",'II_Program-level standards'!BU$13&amp;analysismethod6)</f>
        <v/>
      </c>
      <c r="EC8" s="251" t="str">
        <f>IF(ISNUMBER(FIND(analysismethod6,'II_Program-level standards'!BV$13)),"",'II_Program-level standards'!BV$13&amp;analysismethod6)</f>
        <v/>
      </c>
      <c r="ED8" s="251" t="str">
        <f>IF(ISNUMBER(FIND(analysismethod6,'II_Program-level standards'!BW$13)),"",'II_Program-level standards'!BW$13&amp;analysismethod6)</f>
        <v/>
      </c>
      <c r="EE8" s="251" t="str">
        <f>IF(ISNUMBER(FIND(analysismethod6,'II_Program-level standards'!BX$13)),"",'II_Program-level standards'!BX$13&amp;analysismethod6)</f>
        <v/>
      </c>
      <c r="EF8" s="251" t="str">
        <f>IF(ISNUMBER(FIND(analysismethod6,'II_Program-level standards'!BY$13)),"",'II_Program-level standards'!BY$13&amp;analysismethod6)</f>
        <v/>
      </c>
      <c r="EG8" s="251" t="str">
        <f>IF(ISNUMBER(FIND(analysismethod6,'II_Program-level standards'!BZ$13)),"",'II_Program-level standards'!BZ$13&amp;analysismethod6)</f>
        <v/>
      </c>
      <c r="EH8" s="251" t="str">
        <f>IF(ISNUMBER(FIND(analysismethod6,'II_Program-level standards'!CA$13)),"",'II_Program-level standards'!CA$13&amp;analysismethod6)</f>
        <v/>
      </c>
      <c r="EI8" s="251" t="str">
        <f>IF(ISNUMBER(FIND(analysismethod6,'II_Program-level standards'!CB$13)),"",'II_Program-level standards'!CB$13&amp;analysismethod6)</f>
        <v/>
      </c>
      <c r="EJ8" s="251" t="str">
        <f>IF(ISNUMBER(FIND(analysismethod6,'II_Program-level standards'!CC$13)),"",'II_Program-level standards'!CC$13&amp;analysismethod6)</f>
        <v/>
      </c>
      <c r="EK8" s="251" t="str">
        <f>IF(ISNUMBER(FIND(analysismethod6,'II_Program-level standards'!CD$13)),"",'II_Program-level standards'!CD$13&amp;analysismethod6)</f>
        <v/>
      </c>
      <c r="EL8" s="251" t="str">
        <f>IF(ISNUMBER(FIND(analysismethod6,'II_Program-level standards'!CE$13)),"",'II_Program-level standards'!CE$13&amp;analysismethod6)</f>
        <v/>
      </c>
      <c r="EM8" s="251" t="str">
        <f>IF(ISNUMBER(FIND(analysismethod6,'II_Program-level standards'!CF$13)),"",'II_Program-level standards'!CF$13&amp;analysismethod6)</f>
        <v/>
      </c>
      <c r="EN8" s="251" t="str">
        <f>IF(ISNUMBER(FIND(analysismethod6,'II_Program-level standards'!CG$13)),"",'II_Program-level standards'!CG$13&amp;analysismethod6)</f>
        <v/>
      </c>
      <c r="EO8" s="251" t="str">
        <f>IF(ISNUMBER(FIND(analysismethod6,'II_Program-level standards'!CH$13)),"",'II_Program-level standards'!CH$13&amp;analysismethod6)</f>
        <v/>
      </c>
      <c r="EP8" s="251" t="str">
        <f>IF(ISNUMBER(FIND(analysismethod6,'II_Program-level standards'!CI$13)),"",'II_Program-level standards'!CI$13&amp;analysismethod6)</f>
        <v/>
      </c>
      <c r="EQ8" s="251" t="str">
        <f>IF(ISNUMBER(FIND(analysismethod6,'II_Program-level standards'!CJ$13)),"",'II_Program-level standards'!CJ$13&amp;analysismethod6)</f>
        <v/>
      </c>
      <c r="ER8" s="251" t="str">
        <f>IF(ISNUMBER(FIND(analysismethod6,'II_Program-level standards'!CK$13)),"",'II_Program-level standards'!CK$13&amp;analysismethod6)</f>
        <v/>
      </c>
      <c r="ES8" s="251" t="str">
        <f>IF(ISNUMBER(FIND(analysismethod6,'II_Program-level standards'!CL$13)),"",'II_Program-level standards'!CL$13&amp;analysismethod6)</f>
        <v/>
      </c>
      <c r="ET8" s="251" t="str">
        <f>IF(ISNUMBER(FIND(analysismethod6,'II_Program-level standards'!CM$13)),"",'II_Program-level standards'!CM$13&amp;analysismethod6)</f>
        <v/>
      </c>
      <c r="EU8" s="251" t="str">
        <f>IF(ISNUMBER(FIND(analysismethod6,'II_Program-level standards'!CN$13)),"",'II_Program-level standards'!CN$13&amp;analysismethod6)</f>
        <v/>
      </c>
      <c r="EV8" s="251" t="str">
        <f>IF(ISNUMBER(FIND(analysismethod6,'II_Program-level standards'!CO$13)),"",'II_Program-level standards'!CO$13&amp;analysismethod6)</f>
        <v/>
      </c>
      <c r="EW8" s="251" t="str">
        <f>IF(ISNUMBER(FIND(analysismethod6,'II_Program-level standards'!CP$13)),"",'II_Program-level standards'!CP$13&amp;analysismethod6)</f>
        <v/>
      </c>
      <c r="EX8" s="251" t="str">
        <f>IF(ISNUMBER(FIND(analysismethod6,'II_Program-level standards'!CQ$13)),"",'II_Program-level standards'!CQ$13&amp;analysismethod6)</f>
        <v/>
      </c>
      <c r="EY8" s="251" t="str">
        <f>IF(ISNUMBER(FIND(analysismethod6,'II_Program-level standards'!CR$13)),"",'II_Program-level standards'!CR$13&amp;analysismethod6)</f>
        <v/>
      </c>
      <c r="EZ8" s="251" t="str">
        <f>IF(ISNUMBER(FIND(analysismethod6,'II_Program-level standards'!CS$13)),"",'II_Program-level standards'!CS$13&amp;analysismethod6)</f>
        <v/>
      </c>
      <c r="FA8" s="251" t="str">
        <f>IF(ISNUMBER(FIND(analysismethod6,'II_Program-level standards'!CT$13)),"",'II_Program-level standards'!CT$13&amp;analysismethod6)</f>
        <v/>
      </c>
      <c r="FB8" s="251" t="str">
        <f>IF(ISNUMBER(FIND(analysismethod6,'II_Program-level standards'!CU$13)),"",'II_Program-level standards'!CU$13&amp;analysismethod6)</f>
        <v/>
      </c>
      <c r="FC8" s="251" t="str">
        <f>IF(ISNUMBER(FIND(analysismethod6,'II_Program-level standards'!CV$13)),"",'II_Program-level standards'!CV$13&amp;analysismethod6)</f>
        <v/>
      </c>
      <c r="FD8" s="251" t="str">
        <f>IF(ISNUMBER(FIND(analysismethod6,'II_Program-level standards'!CW$13)),"",'II_Program-level standards'!CW$13&amp;analysismethod6)</f>
        <v/>
      </c>
      <c r="FE8" s="251" t="str">
        <f>IF(ISNUMBER(FIND(analysismethod6,'II_Program-level standards'!CX$13)),"",'II_Program-level standards'!CX$13&amp;analysismethod6)</f>
        <v/>
      </c>
      <c r="FF8" s="251" t="str">
        <f>IF(ISNUMBER(FIND(analysismethod6,'II_Program-level standards'!CY$13)),"",'II_Program-level standards'!CY$13&amp;analysismethod6)</f>
        <v/>
      </c>
      <c r="FG8" s="252" t="str">
        <f>IF(ISNUMBER(FIND(analysismethod6,'II_Program-level standards'!CZ$13)),"",'II_Program-level standards'!CZ$13&amp;analysismethod6)</f>
        <v/>
      </c>
    </row>
    <row r="9" spans="1:212" ht="99.75">
      <c r="B9" s="11" t="s">
        <v>706</v>
      </c>
      <c r="C9" s="17"/>
      <c r="D9" s="17"/>
      <c r="E9" s="17"/>
      <c r="F9" s="17"/>
      <c r="G9" s="11"/>
      <c r="I9" s="3" t="s">
        <v>154</v>
      </c>
      <c r="J9" s="32" t="str">
        <f>IF('I_State and program information'!E31="","",'I_State and program information'!E31&amp;"; ")</f>
        <v xml:space="preserve">San Diego MHP; </v>
      </c>
      <c r="K9" s="41" t="str">
        <f>IF(ISNUMBER(FIND(plan7,'I_State and program information'!$E$52)),"",'I_State and program information'!$E$52&amp;plan7)</f>
        <v/>
      </c>
      <c r="L9" s="41" t="str">
        <f>IF(ISNUMBER(FIND(plan7,'I_State and program information'!$E$56)),"",'I_State and program information'!$E$56&amp;plan7)</f>
        <v xml:space="preserve">San Diego MHP; </v>
      </c>
      <c r="M9" s="41" t="str">
        <f>IF(ISNUMBER(FIND(plan7,'I_State and program information'!$E$60)),"",'I_State and program information'!$E$60&amp;plan7)</f>
        <v xml:space="preserve">San Diego MHP; </v>
      </c>
      <c r="N9" s="41" t="str">
        <f>IF(ISNUMBER(FIND(plan7,'I_State and program information'!$E$64)),"",'I_State and program information'!$E$64&amp;plan7)</f>
        <v xml:space="preserve">San Diego MHP; </v>
      </c>
      <c r="O9" s="41" t="str">
        <f>IF(ISNUMBER(FIND(plan7,'I_State and program information'!$E$68)),"",'I_State and program information'!$E$68&amp;plan7)</f>
        <v xml:space="preserve">San Diego MHP; </v>
      </c>
      <c r="P9" s="41" t="str">
        <f>IF(ISNUMBER(FIND(plan7,'I_State and program information'!$E$72)),"",'I_State and program information'!$E$72&amp;plan7)</f>
        <v xml:space="preserve">San Diego MHP; </v>
      </c>
      <c r="Q9" s="41" t="str">
        <f>IF(ISNUMBER(FIND(plan7,'I_State and program information'!$E$76)),"",'I_State and program information'!$E$76&amp;plan7)</f>
        <v xml:space="preserve">San Diego MHP; </v>
      </c>
      <c r="R9" s="41" t="str">
        <f>IF(ISNUMBER(FIND(plan7,'I_State and program information'!$E$82)),"",'I_State and program information'!$E$82&amp;plan7)</f>
        <v/>
      </c>
      <c r="S9" s="41" t="str">
        <f>IF(ISNUMBER(FIND(plan7,'I_State and program information'!$E$88)),"",'I_State and program information'!$E$88&amp;plan7)</f>
        <v/>
      </c>
      <c r="T9" s="41" t="str">
        <f>IF(ISNUMBER(FIND(plan7,'I_State and program information'!$E$94)),"",'I_State and program information'!$E$94&amp;plan7)</f>
        <v/>
      </c>
      <c r="U9" s="3" t="s">
        <v>141</v>
      </c>
      <c r="V9" s="3" t="s">
        <v>707</v>
      </c>
      <c r="W9" s="18" t="s">
        <v>164</v>
      </c>
      <c r="Y9" s="3" t="s">
        <v>708</v>
      </c>
      <c r="AD9" s="3" t="s">
        <v>709</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maintain and monitor a sufficient network of appropriate providers;
Does not demonstrate that its network includes sufficient family planning providers to ensure timely access to covered services;
</v>
      </c>
      <c r="AG9" s="62" t="str">
        <f>IF(ISNUMBER(FIND(dsreq7,'III_Plan comp 438.206 All plans'!G$8)),"",'III_Plan comp 438.206 All plans'!G$8&amp;dsreq7)</f>
        <v xml:space="preserve">Does not maintain and monitor a sufficient network of appropriate providers;
Does not demonstrate that its network includes sufficient family planning providers to ensure timely access to covered services;
</v>
      </c>
      <c r="AH9" s="62" t="str">
        <f>IF(ISNUMBER(FIND(dsreq7,'III_Plan comp 438.206 All plans'!H$8)),"",'III_Plan comp 438.206 All plans'!H$8&amp;dsreq7)</f>
        <v xml:space="preserve">Does not maintain and monitor a sufficient network of appropriate providers;
Does not demonstrate that its network includes sufficient family planning providers to ensure timely access to covered services;
</v>
      </c>
      <c r="AI9" s="62" t="str">
        <f>IF(ISNUMBER(FIND(dsreq7,'III_Plan comp 438.206 All plans'!I$8)),"",'III_Plan comp 438.206 All plans'!I$8&amp;dsreq7)</f>
        <v xml:space="preserve">Does not maintain and monitor a sufficient network of appropriate providers;
Does not demonstrate that its network includes sufficient family planning providers to ensure timely access to covered services;
</v>
      </c>
      <c r="AJ9" s="62" t="str">
        <f>IF(ISNUMBER(FIND(dsreq7,'III_Plan comp 438.206 All plans'!J$8)),"",'III_Plan comp 438.206 All plans'!J$8&amp;dsreq7)</f>
        <v xml:space="preserve">Does not maintain and monitor a sufficient network of appropriate providers;
Does not demonstrate that its network includes sufficient family planning providers to ensure timely access to covered services;
</v>
      </c>
      <c r="AK9" s="62" t="str">
        <f>IF(ISNUMBER(FIND(dsreq7,'III_Plan comp 438.206 All plans'!K$8)),"",'III_Plan comp 438.206 All plans'!K$8&amp;dsreq7)</f>
        <v xml:space="preserve">Does not maintain and monitor a sufficient network of appropriate providers;
Does not demonstrate that its network includes sufficient family planning providers to ensure timely access to covered services;
</v>
      </c>
      <c r="AL9" s="62" t="str">
        <f>IF(ISNUMBER(FIND(dsreq7,'III_Plan comp 438.206 All plans'!L$8)),"",'III_Plan comp 438.206 All plans'!L$8&amp;dsreq7)</f>
        <v xml:space="preserve">Does not demonstrate that its network includes sufficient family planning providers to ensure timely access to covered services;
</v>
      </c>
      <c r="AM9" s="62" t="str">
        <f>IF(ISNUMBER(FIND(dsreq7,'III_Plan comp 438.206 All plans'!M$8)),"",'III_Plan comp 438.206 All plans'!M$8&amp;dsreq7)</f>
        <v xml:space="preserve">Does not demonstrate that its network includes sufficient family planning providers to ensure timely access to covered services;
</v>
      </c>
      <c r="AN9" s="62" t="str">
        <f>IF(ISNUMBER(FIND(dsreq7,'III_Plan comp 438.206 All plans'!N$8)),"",'III_Plan comp 438.206 All plans'!N$8&amp;dsreq7)</f>
        <v xml:space="preserve">Does not maintain and monitor a sufficient network of appropriate providers;
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7">
      <c r="B10" s="11" t="s">
        <v>710</v>
      </c>
      <c r="C10" s="17"/>
      <c r="D10" s="17"/>
      <c r="E10" s="17"/>
      <c r="F10" s="17"/>
      <c r="G10" s="11"/>
      <c r="I10" s="67" t="s">
        <v>685</v>
      </c>
      <c r="J10" s="32" t="str">
        <f>IF('I_State and program information'!E32="","",'I_State and program information'!E32&amp;"; ")</f>
        <v xml:space="preserve">San Francisco MHP; </v>
      </c>
      <c r="K10" s="41" t="str">
        <f>IF(ISNUMBER(FIND(plan8,'I_State and program information'!$E$52)),"",'I_State and program information'!$E$52&amp;plan8)</f>
        <v/>
      </c>
      <c r="L10" s="41" t="str">
        <f>IF(ISNUMBER(FIND(plan8,'I_State and program information'!$E$56)),"",'I_State and program information'!$E$56&amp;plan8)</f>
        <v xml:space="preserve">San Francisco MHP; </v>
      </c>
      <c r="M10" s="41" t="str">
        <f>IF(ISNUMBER(FIND(plan8,'I_State and program information'!$E$60)),"",'I_State and program information'!$E$60&amp;plan8)</f>
        <v xml:space="preserve">San Francisco MHP; </v>
      </c>
      <c r="N10" s="41" t="str">
        <f>IF(ISNUMBER(FIND(plan8,'I_State and program information'!$E$64)),"",'I_State and program information'!$E$64&amp;plan8)</f>
        <v xml:space="preserve">San Francisco MHP; </v>
      </c>
      <c r="O10" s="41" t="str">
        <f>IF(ISNUMBER(FIND(plan8,'I_State and program information'!$E$68)),"",'I_State and program information'!$E$68&amp;plan8)</f>
        <v xml:space="preserve">San Francisco MHP; </v>
      </c>
      <c r="P10" s="41" t="str">
        <f>IF(ISNUMBER(FIND(plan8,'I_State and program information'!$E$72)),"",'I_State and program information'!$E$72&amp;plan8)</f>
        <v xml:space="preserve">San Francisco MHP; </v>
      </c>
      <c r="Q10" s="41" t="str">
        <f>IF(ISNUMBER(FIND(plan8,'I_State and program information'!$E$76)),"",'I_State and program information'!$E$76&amp;plan8)</f>
        <v xml:space="preserve">San Francisco MHP; </v>
      </c>
      <c r="R10" s="41" t="str">
        <f>IF(ISNUMBER(FIND(plan8,'I_State and program information'!$E$82)),"",'I_State and program information'!$E$82&amp;plan8)</f>
        <v/>
      </c>
      <c r="S10" s="41" t="str">
        <f>IF(ISNUMBER(FIND(plan8,'I_State and program information'!$E$88)),"",'I_State and program information'!$E$88&amp;plan8)</f>
        <v/>
      </c>
      <c r="T10" s="41" t="str">
        <f>IF(ISNUMBER(FIND(plan8,'I_State and program information'!$E$94)),"",'I_State and program information'!$E$94&amp;plan8)</f>
        <v/>
      </c>
      <c r="U10" s="3" t="s">
        <v>143</v>
      </c>
      <c r="V10" s="3" t="s">
        <v>711</v>
      </c>
      <c r="W10" s="19" t="s">
        <v>685</v>
      </c>
      <c r="Y10" s="3" t="s">
        <v>712</v>
      </c>
      <c r="BK10" s="250" t="str">
        <f>IF('I_State and program information'!$E$79&lt;&gt;"",'I_State and program information'!E79&amp;"; "&amp;CHAR(10)&amp;CHAR(10),"")</f>
        <v xml:space="preserve">Timely Access Data Tool (TADT); 
</v>
      </c>
      <c r="BL10" s="251" t="str">
        <f>IF(ISNUMBER(FIND(analysismethod8,'II_Program-level standards'!E$13)),"",'II_Program-level standards'!E$13&amp;analysismethod8)</f>
        <v xml:space="preserve">Geomapping; 
274 File; 
Timely Access Data Tool (TADT); 
</v>
      </c>
      <c r="BM10" s="251" t="str">
        <f>IF(ISNUMBER(FIND(analysismethod8,'II_Program-level standards'!F$13)),"",'II_Program-level standards'!F$13&amp;analysismethod8)</f>
        <v xml:space="preserve">Geomapping; 
274 File; 
Timely Access Data Tool (TADT); 
</v>
      </c>
      <c r="BN10" s="251" t="str">
        <f>IF(ISNUMBER(FIND(analysismethod8,'II_Program-level standards'!G$13)),"",'II_Program-level standards'!G$13&amp;analysismethod8)</f>
        <v xml:space="preserve">274 File; 
Timely Access Data Tool (TADT); 
</v>
      </c>
      <c r="BO10" s="251" t="str">
        <f>IF(ISNUMBER(FIND(analysismethod8,'II_Program-level standards'!H$13)),"",'II_Program-level standards'!H$13&amp;analysismethod8)</f>
        <v xml:space="preserve">274 File; 
Timely Access Data Tool (TADT); 
</v>
      </c>
      <c r="BP10" s="251" t="str">
        <f>IF(ISNUMBER(FIND(analysismethod8,'II_Program-level standards'!I$13)),"",'II_Program-level standards'!I$13&amp;analysismethod8)</f>
        <v xml:space="preserve">274 File; 
Timely Access Data Tool (TADT); 
</v>
      </c>
      <c r="BQ10" s="251" t="str">
        <f>IF(ISNUMBER(FIND(analysismethod8,'II_Program-level standards'!J$13)),"",'II_Program-level standards'!J$13&amp;analysismethod8)</f>
        <v xml:space="preserve">274 File; 
Timely Access Data Tool (TADT); 
</v>
      </c>
      <c r="BR10" s="251" t="str">
        <f>IF(ISNUMBER(FIND(analysismethod8,'II_Program-level standards'!K$13)),"",'II_Program-level standards'!K$13&amp;analysismethod8)</f>
        <v/>
      </c>
      <c r="BS10" s="251" t="str">
        <f>IF(ISNUMBER(FIND(analysismethod8,'II_Program-level standards'!L$13)),"",'II_Program-level standards'!L$13&amp;analysismethod8)</f>
        <v/>
      </c>
      <c r="BT10" s="251" t="str">
        <f>IF(ISNUMBER(FIND(analysismethod8,'II_Program-level standards'!M$13)),"",'II_Program-level standards'!M$13&amp;analysismethod8)</f>
        <v/>
      </c>
      <c r="BU10" s="251" t="str">
        <f>IF(ISNUMBER(FIND(analysismethod8,'II_Program-level standards'!N$13)),"",'II_Program-level standards'!N$13&amp;analysismethod8)</f>
        <v/>
      </c>
      <c r="BV10" s="251" t="str">
        <f>IF(ISNUMBER(FIND(analysismethod8,'II_Program-level standards'!O$13)),"",'II_Program-level standards'!O$13&amp;analysismethod8)</f>
        <v/>
      </c>
      <c r="BW10" s="251" t="str">
        <f>IF(ISNUMBER(FIND(analysismethod8,'II_Program-level standards'!P$13)),"",'II_Program-level standards'!P$13&amp;analysismethod8)</f>
        <v xml:space="preserve">Language Capabilities: Contract
IHCP: Contract/Good-faith effort to contract; 
Timely Access Data Tool (TADT); 
</v>
      </c>
      <c r="BX10" s="251" t="str">
        <f>IF(ISNUMBER(FIND(analysismethod8,'II_Program-level standards'!Q$13)),"",'II_Program-level standards'!Q$13&amp;analysismethod8)</f>
        <v xml:space="preserve">Language Capabilities: Contract
IHCP: Contract/Good-faith effort to contract; 
274 File; 
Timely Access Data Tool (TADT); 
</v>
      </c>
      <c r="BY10" s="251" t="str">
        <f>IF(ISNUMBER(FIND(analysismethod8,'II_Program-level standards'!R$13)),"",'II_Program-level standards'!R$13&amp;analysismethod8)</f>
        <v xml:space="preserve">Timely Access Data Tool (TADT); 
</v>
      </c>
      <c r="BZ10" s="251" t="str">
        <f>IF(ISNUMBER(FIND(analysismethod8,'II_Program-level standards'!S$13)),"",'II_Program-level standards'!S$13&amp;analysismethod8)</f>
        <v xml:space="preserve">Timely Access Data Tool (TADT); 
</v>
      </c>
      <c r="CA10" s="251" t="str">
        <f>IF(ISNUMBER(FIND(analysismethod8,'II_Program-level standards'!T$13)),"",'II_Program-level standards'!T$13&amp;analysismethod8)</f>
        <v xml:space="preserve">Timely Access Data Tool (TADT); 
</v>
      </c>
      <c r="CB10" s="251" t="str">
        <f>IF(ISNUMBER(FIND(analysismethod8,'II_Program-level standards'!U$13)),"",'II_Program-level standards'!U$13&amp;analysismethod8)</f>
        <v xml:space="preserve">Timely Access Data Tool (TADT); 
</v>
      </c>
      <c r="CC10" s="251" t="str">
        <f>IF(ISNUMBER(FIND(analysismethod8,'II_Program-level standards'!V$13)),"",'II_Program-level standards'!V$13&amp;analysismethod8)</f>
        <v xml:space="preserve">Timely Access Data Tool (TADT); 
</v>
      </c>
      <c r="CD10" s="251" t="str">
        <f>IF(ISNUMBER(FIND(analysismethod8,'II_Program-level standards'!W$13)),"",'II_Program-level standards'!W$13&amp;analysismethod8)</f>
        <v xml:space="preserve">Timely Access Data Tool (TADT); 
</v>
      </c>
      <c r="CE10" s="251" t="str">
        <f>IF(ISNUMBER(FIND(analysismethod8,'II_Program-level standards'!X$13)),"",'II_Program-level standards'!X$13&amp;analysismethod8)</f>
        <v xml:space="preserve">Timely Access Data Tool (TADT); 
</v>
      </c>
      <c r="CF10" s="251" t="str">
        <f>IF(ISNUMBER(FIND(analysismethod8,'II_Program-level standards'!Y$13)),"",'II_Program-level standards'!Y$13&amp;analysismethod8)</f>
        <v xml:space="preserve">Timely Access Data Tool (TADT); 
</v>
      </c>
      <c r="CG10" s="251" t="str">
        <f>IF(ISNUMBER(FIND(analysismethod8,'II_Program-level standards'!Z$13)),"",'II_Program-level standards'!Z$13&amp;analysismethod8)</f>
        <v xml:space="preserve">Timely Access Data Tool (TADT); 
</v>
      </c>
      <c r="CH10" s="251" t="str">
        <f>IF(ISNUMBER(FIND(analysismethod8,'II_Program-level standards'!AA$13)),"",'II_Program-level standards'!AA$13&amp;analysismethod8)</f>
        <v xml:space="preserve">Timely Access Data Tool (TADT); 
</v>
      </c>
      <c r="CI10" s="251" t="str">
        <f>IF(ISNUMBER(FIND(analysismethod8,'II_Program-level standards'!AB$13)),"",'II_Program-level standards'!AB$13&amp;analysismethod8)</f>
        <v xml:space="preserve">Timely Access Data Tool (TADT); 
</v>
      </c>
      <c r="CJ10" s="251" t="str">
        <f>IF(ISNUMBER(FIND(analysismethod8,'II_Program-level standards'!AC$13)),"",'II_Program-level standards'!AC$13&amp;analysismethod8)</f>
        <v xml:space="preserve">Timely Access Data Tool (TADT); 
</v>
      </c>
      <c r="CK10" s="251" t="str">
        <f>IF(ISNUMBER(FIND(analysismethod8,'II_Program-level standards'!AD$13)),"",'II_Program-level standards'!AD$13&amp;analysismethod8)</f>
        <v xml:space="preserve">Timely Access Data Tool (TADT); 
</v>
      </c>
      <c r="CL10" s="251" t="str">
        <f>IF(ISNUMBER(FIND(analysismethod8,'II_Program-level standards'!AE$13)),"",'II_Program-level standards'!AE$13&amp;analysismethod8)</f>
        <v xml:space="preserve">Timely Access Data Tool (TADT); 
</v>
      </c>
      <c r="CM10" s="251" t="str">
        <f>IF(ISNUMBER(FIND(analysismethod8,'II_Program-level standards'!AF$13)),"",'II_Program-level standards'!AF$13&amp;analysismethod8)</f>
        <v xml:space="preserve">Timely Access Data Tool (TADT); 
</v>
      </c>
      <c r="CN10" s="251" t="str">
        <f>IF(ISNUMBER(FIND(analysismethod8,'II_Program-level standards'!AG$13)),"",'II_Program-level standards'!AG$13&amp;analysismethod8)</f>
        <v xml:space="preserve">Timely Access Data Tool (TADT); 
</v>
      </c>
      <c r="CO10" s="251" t="str">
        <f>IF(ISNUMBER(FIND(analysismethod8,'II_Program-level standards'!AH$13)),"",'II_Program-level standards'!AH$13&amp;analysismethod8)</f>
        <v xml:space="preserve">Timely Access Data Tool (TADT); 
</v>
      </c>
      <c r="CP10" s="251" t="str">
        <f>IF(ISNUMBER(FIND(analysismethod8,'II_Program-level standards'!AI$13)),"",'II_Program-level standards'!AI$13&amp;analysismethod8)</f>
        <v xml:space="preserve">Timely Access Data Tool (TADT); 
</v>
      </c>
      <c r="CQ10" s="251" t="str">
        <f>IF(ISNUMBER(FIND(analysismethod8,'II_Program-level standards'!AJ$13)),"",'II_Program-level standards'!AJ$13&amp;analysismethod8)</f>
        <v xml:space="preserve">Timely Access Data Tool (TADT); 
</v>
      </c>
      <c r="CR10" s="251" t="str">
        <f>IF(ISNUMBER(FIND(analysismethod8,'II_Program-level standards'!AK$13)),"",'II_Program-level standards'!AK$13&amp;analysismethod8)</f>
        <v xml:space="preserve">Timely Access Data Tool (TADT); 
</v>
      </c>
      <c r="CS10" s="251" t="str">
        <f>IF(ISNUMBER(FIND(analysismethod8,'II_Program-level standards'!AL$13)),"",'II_Program-level standards'!AL$13&amp;analysismethod8)</f>
        <v xml:space="preserve">Timely Access Data Tool (TADT); 
</v>
      </c>
      <c r="CT10" s="251" t="str">
        <f>IF(ISNUMBER(FIND(analysismethod8,'II_Program-level standards'!AM$13)),"",'II_Program-level standards'!AM$13&amp;analysismethod8)</f>
        <v xml:space="preserve">Timely Access Data Tool (TADT); 
</v>
      </c>
      <c r="CU10" s="251" t="str">
        <f>IF(ISNUMBER(FIND(analysismethod8,'II_Program-level standards'!AN$13)),"",'II_Program-level standards'!AN$13&amp;analysismethod8)</f>
        <v xml:space="preserve">Timely Access Data Tool (TADT); 
</v>
      </c>
      <c r="CV10" s="251" t="str">
        <f>IF(ISNUMBER(FIND(analysismethod8,'II_Program-level standards'!AO$13)),"",'II_Program-level standards'!AO$13&amp;analysismethod8)</f>
        <v xml:space="preserve">Timely Access Data Tool (TADT); 
</v>
      </c>
      <c r="CW10" s="251" t="str">
        <f>IF(ISNUMBER(FIND(analysismethod8,'II_Program-level standards'!AP$13)),"",'II_Program-level standards'!AP$13&amp;analysismethod8)</f>
        <v xml:space="preserve">Timely Access Data Tool (TADT); 
</v>
      </c>
      <c r="CX10" s="251" t="str">
        <f>IF(ISNUMBER(FIND(analysismethod8,'II_Program-level standards'!AQ$13)),"",'II_Program-level standards'!AQ$13&amp;analysismethod8)</f>
        <v xml:space="preserve">Timely Access Data Tool (TADT); 
</v>
      </c>
      <c r="CY10" s="251" t="str">
        <f>IF(ISNUMBER(FIND(analysismethod8,'II_Program-level standards'!AR$13)),"",'II_Program-level standards'!AR$13&amp;analysismethod8)</f>
        <v xml:space="preserve">Timely Access Data Tool (TADT); 
</v>
      </c>
      <c r="CZ10" s="251" t="str">
        <f>IF(ISNUMBER(FIND(analysismethod8,'II_Program-level standards'!AS$13)),"",'II_Program-level standards'!AS$13&amp;analysismethod8)</f>
        <v xml:space="preserve">Timely Access Data Tool (TADT); 
</v>
      </c>
      <c r="DA10" s="251" t="str">
        <f>IF(ISNUMBER(FIND(analysismethod8,'II_Program-level standards'!AT$13)),"",'II_Program-level standards'!AT$13&amp;analysismethod8)</f>
        <v xml:space="preserve">Timely Access Data Tool (TADT); 
</v>
      </c>
      <c r="DB10" s="251" t="str">
        <f>IF(ISNUMBER(FIND(analysismethod8,'II_Program-level standards'!AU$13)),"",'II_Program-level standards'!AU$13&amp;analysismethod8)</f>
        <v xml:space="preserve">Timely Access Data Tool (TADT); 
</v>
      </c>
      <c r="DC10" s="251" t="str">
        <f>IF(ISNUMBER(FIND(analysismethod8,'II_Program-level standards'!AV$13)),"",'II_Program-level standards'!AV$13&amp;analysismethod8)</f>
        <v xml:space="preserve">Timely Access Data Tool (TADT); 
</v>
      </c>
      <c r="DD10" s="251" t="str">
        <f>IF(ISNUMBER(FIND(analysismethod8,'II_Program-level standards'!AW$13)),"",'II_Program-level standards'!AW$13&amp;analysismethod8)</f>
        <v xml:space="preserve">Timely Access Data Tool (TADT); 
</v>
      </c>
      <c r="DE10" s="251" t="str">
        <f>IF(ISNUMBER(FIND(analysismethod8,'II_Program-level standards'!AX$13)),"",'II_Program-level standards'!AX$13&amp;analysismethod8)</f>
        <v xml:space="preserve">Timely Access Data Tool (TADT); 
</v>
      </c>
      <c r="DF10" s="251" t="str">
        <f>IF(ISNUMBER(FIND(analysismethod8,'II_Program-level standards'!AY$13)),"",'II_Program-level standards'!AY$13&amp;analysismethod8)</f>
        <v xml:space="preserve">Timely Access Data Tool (TADT); 
</v>
      </c>
      <c r="DG10" s="251" t="str">
        <f>IF(ISNUMBER(FIND(analysismethod8,'II_Program-level standards'!AZ$13)),"",'II_Program-level standards'!AZ$13&amp;analysismethod8)</f>
        <v xml:space="preserve">Timely Access Data Tool (TADT); 
</v>
      </c>
      <c r="DH10" s="251" t="str">
        <f>IF(ISNUMBER(FIND(analysismethod8,'II_Program-level standards'!BA$13)),"",'II_Program-level standards'!BA$13&amp;analysismethod8)</f>
        <v xml:space="preserve">Timely Access Data Tool (TADT); 
</v>
      </c>
      <c r="DI10" s="251" t="str">
        <f>IF(ISNUMBER(FIND(analysismethod8,'II_Program-level standards'!BB$13)),"",'II_Program-level standards'!BB$13&amp;analysismethod8)</f>
        <v xml:space="preserve">Timely Access Data Tool (TADT); 
</v>
      </c>
      <c r="DJ10" s="251" t="str">
        <f>IF(ISNUMBER(FIND(analysismethod8,'II_Program-level standards'!BC$13)),"",'II_Program-level standards'!BC$13&amp;analysismethod8)</f>
        <v xml:space="preserve">Timely Access Data Tool (TADT); 
</v>
      </c>
      <c r="DK10" s="251" t="str">
        <f>IF(ISNUMBER(FIND(analysismethod8,'II_Program-level standards'!BD$13)),"",'II_Program-level standards'!BD$13&amp;analysismethod8)</f>
        <v xml:space="preserve">Timely Access Data Tool (TADT); 
</v>
      </c>
      <c r="DL10" s="251" t="str">
        <f>IF(ISNUMBER(FIND(analysismethod8,'II_Program-level standards'!BE$13)),"",'II_Program-level standards'!BE$13&amp;analysismethod8)</f>
        <v xml:space="preserve">Timely Access Data Tool (TADT); 
</v>
      </c>
      <c r="DM10" s="251" t="str">
        <f>IF(ISNUMBER(FIND(analysismethod8,'II_Program-level standards'!BF$13)),"",'II_Program-level standards'!BF$13&amp;analysismethod8)</f>
        <v xml:space="preserve">Timely Access Data Tool (TADT); 
</v>
      </c>
      <c r="DN10" s="251" t="str">
        <f>IF(ISNUMBER(FIND(analysismethod8,'II_Program-level standards'!BG$13)),"",'II_Program-level standards'!BG$13&amp;analysismethod8)</f>
        <v xml:space="preserve">Timely Access Data Tool (TADT); 
</v>
      </c>
      <c r="DO10" s="251" t="str">
        <f>IF(ISNUMBER(FIND(analysismethod8,'II_Program-level standards'!BH$13)),"",'II_Program-level standards'!BH$13&amp;analysismethod8)</f>
        <v xml:space="preserve">Timely Access Data Tool (TADT); 
</v>
      </c>
      <c r="DP10" s="251" t="str">
        <f>IF(ISNUMBER(FIND(analysismethod8,'II_Program-level standards'!BI$13)),"",'II_Program-level standards'!BI$13&amp;analysismethod8)</f>
        <v xml:space="preserve">Timely Access Data Tool (TADT); 
</v>
      </c>
      <c r="DQ10" s="251" t="str">
        <f>IF(ISNUMBER(FIND(analysismethod8,'II_Program-level standards'!BJ$13)),"",'II_Program-level standards'!BJ$13&amp;analysismethod8)</f>
        <v xml:space="preserve">Timely Access Data Tool (TADT); 
</v>
      </c>
      <c r="DR10" s="251" t="str">
        <f>IF(ISNUMBER(FIND(analysismethod8,'II_Program-level standards'!BK$13)),"",'II_Program-level standards'!BK$13&amp;analysismethod8)</f>
        <v xml:space="preserve">Timely Access Data Tool (TADT); 
</v>
      </c>
      <c r="DS10" s="251" t="str">
        <f>IF(ISNUMBER(FIND(analysismethod8,'II_Program-level standards'!BL$13)),"",'II_Program-level standards'!BL$13&amp;analysismethod8)</f>
        <v xml:space="preserve">Timely Access Data Tool (TADT); 
</v>
      </c>
      <c r="DT10" s="251" t="str">
        <f>IF(ISNUMBER(FIND(analysismethod8,'II_Program-level standards'!BM$13)),"",'II_Program-level standards'!BM$13&amp;analysismethod8)</f>
        <v xml:space="preserve">Timely Access Data Tool (TADT); 
</v>
      </c>
      <c r="DU10" s="251" t="str">
        <f>IF(ISNUMBER(FIND(analysismethod8,'II_Program-level standards'!BN$13)),"",'II_Program-level standards'!BN$13&amp;analysismethod8)</f>
        <v xml:space="preserve">Timely Access Data Tool (TADT); 
</v>
      </c>
      <c r="DV10" s="251" t="str">
        <f>IF(ISNUMBER(FIND(analysismethod8,'II_Program-level standards'!BO$13)),"",'II_Program-level standards'!BO$13&amp;analysismethod8)</f>
        <v xml:space="preserve">Timely Access Data Tool (TADT); 
</v>
      </c>
      <c r="DW10" s="251" t="str">
        <f>IF(ISNUMBER(FIND(analysismethod8,'II_Program-level standards'!BP$13)),"",'II_Program-level standards'!BP$13&amp;analysismethod8)</f>
        <v xml:space="preserve">Timely Access Data Tool (TADT); 
</v>
      </c>
      <c r="DX10" s="251" t="str">
        <f>IF(ISNUMBER(FIND(analysismethod8,'II_Program-level standards'!BQ$13)),"",'II_Program-level standards'!BQ$13&amp;analysismethod8)</f>
        <v xml:space="preserve">Timely Access Data Tool (TADT); 
</v>
      </c>
      <c r="DY10" s="251" t="str">
        <f>IF(ISNUMBER(FIND(analysismethod8,'II_Program-level standards'!BR$13)),"",'II_Program-level standards'!BR$13&amp;analysismethod8)</f>
        <v xml:space="preserve">Timely Access Data Tool (TADT); 
</v>
      </c>
      <c r="DZ10" s="251" t="str">
        <f>IF(ISNUMBER(FIND(analysismethod8,'II_Program-level standards'!BS$13)),"",'II_Program-level standards'!BS$13&amp;analysismethod8)</f>
        <v xml:space="preserve">Timely Access Data Tool (TADT); 
</v>
      </c>
      <c r="EA10" s="251" t="str">
        <f>IF(ISNUMBER(FIND(analysismethod8,'II_Program-level standards'!BT$13)),"",'II_Program-level standards'!BT$13&amp;analysismethod8)</f>
        <v xml:space="preserve">Timely Access Data Tool (TADT); 
</v>
      </c>
      <c r="EB10" s="251" t="str">
        <f>IF(ISNUMBER(FIND(analysismethod8,'II_Program-level standards'!BU$13)),"",'II_Program-level standards'!BU$13&amp;analysismethod8)</f>
        <v xml:space="preserve">Timely Access Data Tool (TADT); 
</v>
      </c>
      <c r="EC10" s="251" t="str">
        <f>IF(ISNUMBER(FIND(analysismethod8,'II_Program-level standards'!BV$13)),"",'II_Program-level standards'!BV$13&amp;analysismethod8)</f>
        <v xml:space="preserve">Timely Access Data Tool (TADT); 
</v>
      </c>
      <c r="ED10" s="251" t="str">
        <f>IF(ISNUMBER(FIND(analysismethod8,'II_Program-level standards'!BW$13)),"",'II_Program-level standards'!BW$13&amp;analysismethod8)</f>
        <v xml:space="preserve">Timely Access Data Tool (TADT); 
</v>
      </c>
      <c r="EE10" s="251" t="str">
        <f>IF(ISNUMBER(FIND(analysismethod8,'II_Program-level standards'!BX$13)),"",'II_Program-level standards'!BX$13&amp;analysismethod8)</f>
        <v xml:space="preserve">Timely Access Data Tool (TADT); 
</v>
      </c>
      <c r="EF10" s="251" t="str">
        <f>IF(ISNUMBER(FIND(analysismethod8,'II_Program-level standards'!BY$13)),"",'II_Program-level standards'!BY$13&amp;analysismethod8)</f>
        <v xml:space="preserve">Timely Access Data Tool (TADT); 
</v>
      </c>
      <c r="EG10" s="251" t="str">
        <f>IF(ISNUMBER(FIND(analysismethod8,'II_Program-level standards'!BZ$13)),"",'II_Program-level standards'!BZ$13&amp;analysismethod8)</f>
        <v xml:space="preserve">Timely Access Data Tool (TADT); 
</v>
      </c>
      <c r="EH10" s="251" t="str">
        <f>IF(ISNUMBER(FIND(analysismethod8,'II_Program-level standards'!CA$13)),"",'II_Program-level standards'!CA$13&amp;analysismethod8)</f>
        <v xml:space="preserve">Timely Access Data Tool (TADT); 
</v>
      </c>
      <c r="EI10" s="251" t="str">
        <f>IF(ISNUMBER(FIND(analysismethod8,'II_Program-level standards'!CB$13)),"",'II_Program-level standards'!CB$13&amp;analysismethod8)</f>
        <v xml:space="preserve">Timely Access Data Tool (TADT); 
</v>
      </c>
      <c r="EJ10" s="251" t="str">
        <f>IF(ISNUMBER(FIND(analysismethod8,'II_Program-level standards'!CC$13)),"",'II_Program-level standards'!CC$13&amp;analysismethod8)</f>
        <v xml:space="preserve">Timely Access Data Tool (TADT); 
</v>
      </c>
      <c r="EK10" s="251" t="str">
        <f>IF(ISNUMBER(FIND(analysismethod8,'II_Program-level standards'!CD$13)),"",'II_Program-level standards'!CD$13&amp;analysismethod8)</f>
        <v xml:space="preserve">Timely Access Data Tool (TADT); 
</v>
      </c>
      <c r="EL10" s="251" t="str">
        <f>IF(ISNUMBER(FIND(analysismethod8,'II_Program-level standards'!CE$13)),"",'II_Program-level standards'!CE$13&amp;analysismethod8)</f>
        <v xml:space="preserve">Timely Access Data Tool (TADT); 
</v>
      </c>
      <c r="EM10" s="251" t="str">
        <f>IF(ISNUMBER(FIND(analysismethod8,'II_Program-level standards'!CF$13)),"",'II_Program-level standards'!CF$13&amp;analysismethod8)</f>
        <v xml:space="preserve">Timely Access Data Tool (TADT); 
</v>
      </c>
      <c r="EN10" s="251" t="str">
        <f>IF(ISNUMBER(FIND(analysismethod8,'II_Program-level standards'!CG$13)),"",'II_Program-level standards'!CG$13&amp;analysismethod8)</f>
        <v xml:space="preserve">Timely Access Data Tool (TADT); 
</v>
      </c>
      <c r="EO10" s="251" t="str">
        <f>IF(ISNUMBER(FIND(analysismethod8,'II_Program-level standards'!CH$13)),"",'II_Program-level standards'!CH$13&amp;analysismethod8)</f>
        <v xml:space="preserve">Timely Access Data Tool (TADT); 
</v>
      </c>
      <c r="EP10" s="251" t="str">
        <f>IF(ISNUMBER(FIND(analysismethod8,'II_Program-level standards'!CI$13)),"",'II_Program-level standards'!CI$13&amp;analysismethod8)</f>
        <v xml:space="preserve">Timely Access Data Tool (TADT); 
</v>
      </c>
      <c r="EQ10" s="251" t="str">
        <f>IF(ISNUMBER(FIND(analysismethod8,'II_Program-level standards'!CJ$13)),"",'II_Program-level standards'!CJ$13&amp;analysismethod8)</f>
        <v xml:space="preserve">Timely Access Data Tool (TADT); 
</v>
      </c>
      <c r="ER10" s="251" t="str">
        <f>IF(ISNUMBER(FIND(analysismethod8,'II_Program-level standards'!CK$13)),"",'II_Program-level standards'!CK$13&amp;analysismethod8)</f>
        <v xml:space="preserve">Timely Access Data Tool (TADT); 
</v>
      </c>
      <c r="ES10" s="251" t="str">
        <f>IF(ISNUMBER(FIND(analysismethod8,'II_Program-level standards'!CL$13)),"",'II_Program-level standards'!CL$13&amp;analysismethod8)</f>
        <v xml:space="preserve">Timely Access Data Tool (TADT); 
</v>
      </c>
      <c r="ET10" s="251" t="str">
        <f>IF(ISNUMBER(FIND(analysismethod8,'II_Program-level standards'!CM$13)),"",'II_Program-level standards'!CM$13&amp;analysismethod8)</f>
        <v xml:space="preserve">Timely Access Data Tool (TADT); 
</v>
      </c>
      <c r="EU10" s="251" t="str">
        <f>IF(ISNUMBER(FIND(analysismethod8,'II_Program-level standards'!CN$13)),"",'II_Program-level standards'!CN$13&amp;analysismethod8)</f>
        <v xml:space="preserve">Timely Access Data Tool (TADT); 
</v>
      </c>
      <c r="EV10" s="251" t="str">
        <f>IF(ISNUMBER(FIND(analysismethod8,'II_Program-level standards'!CO$13)),"",'II_Program-level standards'!CO$13&amp;analysismethod8)</f>
        <v xml:space="preserve">Timely Access Data Tool (TADT); 
</v>
      </c>
      <c r="EW10" s="251" t="str">
        <f>IF(ISNUMBER(FIND(analysismethod8,'II_Program-level standards'!CP$13)),"",'II_Program-level standards'!CP$13&amp;analysismethod8)</f>
        <v xml:space="preserve">Timely Access Data Tool (TADT); 
</v>
      </c>
      <c r="EX10" s="251" t="str">
        <f>IF(ISNUMBER(FIND(analysismethod8,'II_Program-level standards'!CQ$13)),"",'II_Program-level standards'!CQ$13&amp;analysismethod8)</f>
        <v xml:space="preserve">Timely Access Data Tool (TADT); 
</v>
      </c>
      <c r="EY10" s="251" t="str">
        <f>IF(ISNUMBER(FIND(analysismethod8,'II_Program-level standards'!CR$13)),"",'II_Program-level standards'!CR$13&amp;analysismethod8)</f>
        <v xml:space="preserve">Timely Access Data Tool (TADT); 
</v>
      </c>
      <c r="EZ10" s="251" t="str">
        <f>IF(ISNUMBER(FIND(analysismethod8,'II_Program-level standards'!CS$13)),"",'II_Program-level standards'!CS$13&amp;analysismethod8)</f>
        <v xml:space="preserve">Timely Access Data Tool (TADT); 
</v>
      </c>
      <c r="FA10" s="251" t="str">
        <f>IF(ISNUMBER(FIND(analysismethod8,'II_Program-level standards'!CT$13)),"",'II_Program-level standards'!CT$13&amp;analysismethod8)</f>
        <v xml:space="preserve">Timely Access Data Tool (TADT); 
</v>
      </c>
      <c r="FB10" s="251" t="str">
        <f>IF(ISNUMBER(FIND(analysismethod8,'II_Program-level standards'!CU$13)),"",'II_Program-level standards'!CU$13&amp;analysismethod8)</f>
        <v xml:space="preserve">Timely Access Data Tool (TADT); 
</v>
      </c>
      <c r="FC10" s="251" t="str">
        <f>IF(ISNUMBER(FIND(analysismethod8,'II_Program-level standards'!CV$13)),"",'II_Program-level standards'!CV$13&amp;analysismethod8)</f>
        <v xml:space="preserve">Timely Access Data Tool (TADT); 
</v>
      </c>
      <c r="FD10" s="251" t="str">
        <f>IF(ISNUMBER(FIND(analysismethod8,'II_Program-level standards'!CW$13)),"",'II_Program-level standards'!CW$13&amp;analysismethod8)</f>
        <v xml:space="preserve">Timely Access Data Tool (TADT); 
</v>
      </c>
      <c r="FE10" s="251" t="str">
        <f>IF(ISNUMBER(FIND(analysismethod8,'II_Program-level standards'!CX$13)),"",'II_Program-level standards'!CX$13&amp;analysismethod8)</f>
        <v xml:space="preserve">Timely Access Data Tool (TADT); 
</v>
      </c>
      <c r="FF10" s="251" t="str">
        <f>IF(ISNUMBER(FIND(analysismethod8,'II_Program-level standards'!CY$13)),"",'II_Program-level standards'!CY$13&amp;analysismethod8)</f>
        <v xml:space="preserve">Timely Access Data Tool (TADT); 
</v>
      </c>
      <c r="FG10" s="252" t="str">
        <f>IF(ISNUMBER(FIND(analysismethod8,'II_Program-level standards'!CZ$13)),"",'II_Program-level standards'!CZ$13&amp;analysismethod8)</f>
        <v xml:space="preserve">Timely Access Data Tool (TADT); 
</v>
      </c>
    </row>
    <row r="11" spans="1:212">
      <c r="B11" s="11" t="s">
        <v>713</v>
      </c>
      <c r="C11" s="11"/>
      <c r="D11" s="11"/>
      <c r="E11" s="11"/>
      <c r="F11" s="11"/>
      <c r="G11" s="11"/>
      <c r="I11" s="3" t="s">
        <v>714</v>
      </c>
      <c r="J11" s="32" t="str">
        <f>IF('I_State and program information'!E33="","",'I_State and program information'!E33&amp;"; ")</f>
        <v xml:space="preserve">San Joaquin MHP; </v>
      </c>
      <c r="K11" s="41" t="str">
        <f>IF(ISNUMBER(FIND(plan9,'I_State and program information'!$E$52)),"",'I_State and program information'!$E$52&amp;plan9)</f>
        <v/>
      </c>
      <c r="L11" s="41" t="str">
        <f>IF(ISNUMBER(FIND(plan9,'I_State and program information'!$E$56)),"",'I_State and program information'!$E$56&amp;plan9)</f>
        <v xml:space="preserve">San Joaquin MHP; </v>
      </c>
      <c r="M11" s="41" t="str">
        <f>IF(ISNUMBER(FIND(plan9,'I_State and program information'!$E$60)),"",'I_State and program information'!$E$60&amp;plan9)</f>
        <v xml:space="preserve">San Joaquin MHP; </v>
      </c>
      <c r="N11" s="41" t="str">
        <f>IF(ISNUMBER(FIND(plan9,'I_State and program information'!$E$64)),"",'I_State and program information'!$E$64&amp;plan9)</f>
        <v xml:space="preserve">San Joaquin MHP; </v>
      </c>
      <c r="O11" s="41" t="str">
        <f>IF(ISNUMBER(FIND(plan9,'I_State and program information'!$E$68)),"",'I_State and program information'!$E$68&amp;plan9)</f>
        <v xml:space="preserve">San Joaquin MHP; </v>
      </c>
      <c r="P11" s="41" t="str">
        <f>IF(ISNUMBER(FIND(plan9,'I_State and program information'!$E$72)),"",'I_State and program information'!$E$72&amp;plan9)</f>
        <v xml:space="preserve">San Joaquin MHP; </v>
      </c>
      <c r="Q11" s="41" t="str">
        <f>IF(ISNUMBER(FIND(plan9,'I_State and program information'!$E$76)),"",'I_State and program information'!$E$76&amp;plan9)</f>
        <v xml:space="preserve">San Joaquin MHP; </v>
      </c>
      <c r="R11" s="41" t="str">
        <f>IF(ISNUMBER(FIND(plan9,'I_State and program information'!$E$82)),"",'I_State and program information'!$E$82&amp;plan9)</f>
        <v/>
      </c>
      <c r="S11" s="41" t="str">
        <f>IF(ISNUMBER(FIND(plan9,'I_State and program information'!$E$88)),"",'I_State and program information'!$E$88&amp;plan9)</f>
        <v/>
      </c>
      <c r="T11" s="41" t="str">
        <f>IF(ISNUMBER(FIND(plan9,'I_State and program information'!$E$94)),"",'I_State and program information'!$E$94&amp;plan9)</f>
        <v/>
      </c>
      <c r="U11" s="3" t="s">
        <v>145</v>
      </c>
      <c r="V11" s="3" t="s">
        <v>715</v>
      </c>
      <c r="Y11" s="4" t="s">
        <v>690</v>
      </c>
      <c r="BK11" s="250" t="str">
        <f>IF('I_State and program information'!$E$85&lt;&gt;"",'I_State and program information'!E85&amp;"; "&amp;CHAR(10)&amp;CHAR(10),"")</f>
        <v xml:space="preserve">Language Capabilities: Contract
IHCP: Contract/Good-faith effort to contract; 
</v>
      </c>
      <c r="BL11" s="251" t="str">
        <f>IF(ISNUMBER(FIND(analysismethod9,'II_Program-level standards'!E$13)),"",'II_Program-level standards'!E$13&amp;analysismethod9)</f>
        <v xml:space="preserve">Geomapping; 
274 File; 
Language Capabilities: Contract
IHCP: Contract/Good-faith effort to contract; 
</v>
      </c>
      <c r="BM11" s="251" t="str">
        <f>IF(ISNUMBER(FIND(analysismethod9,'II_Program-level standards'!F$13)),"",'II_Program-level standards'!F$13&amp;analysismethod9)</f>
        <v xml:space="preserve">Geomapping; 
274 File; 
Language Capabilities: Contract
IHCP: Contract/Good-faith effort to contract; 
</v>
      </c>
      <c r="BN11" s="251" t="str">
        <f>IF(ISNUMBER(FIND(analysismethod9,'II_Program-level standards'!G$13)),"",'II_Program-level standards'!G$13&amp;analysismethod9)</f>
        <v xml:space="preserve">274 File; 
Language Capabilities: Contract
IHCP: Contract/Good-faith effort to contract; 
</v>
      </c>
      <c r="BO11" s="251" t="str">
        <f>IF(ISNUMBER(FIND(analysismethod9,'II_Program-level standards'!H$13)),"",'II_Program-level standards'!H$13&amp;analysismethod9)</f>
        <v xml:space="preserve">274 File; 
Language Capabilities: Contract
IHCP: Contract/Good-faith effort to contract; 
</v>
      </c>
      <c r="BP11" s="251" t="str">
        <f>IF(ISNUMBER(FIND(analysismethod9,'II_Program-level standards'!I$13)),"",'II_Program-level standards'!I$13&amp;analysismethod9)</f>
        <v xml:space="preserve">274 File; 
Language Capabilities: Contract
IHCP: Contract/Good-faith effort to contract; 
</v>
      </c>
      <c r="BQ11" s="251" t="str">
        <f>IF(ISNUMBER(FIND(analysismethod9,'II_Program-level standards'!J$13)),"",'II_Program-level standards'!J$13&amp;analysismethod9)</f>
        <v xml:space="preserve">274 File; 
Language Capabilities: Contract
IHCP: Contract/Good-faith effort to contract; 
</v>
      </c>
      <c r="BR11" s="251" t="str">
        <f>IF(ISNUMBER(FIND(analysismethod9,'II_Program-level standards'!K$13)),"",'II_Program-level standards'!K$13&amp;analysismethod9)</f>
        <v xml:space="preserve">Timely Access Data Tool (TADT); 
Language Capabilities: Contract
IHCP: Contract/Good-faith effort to contract; 
</v>
      </c>
      <c r="BS11" s="251" t="str">
        <f>IF(ISNUMBER(FIND(analysismethod9,'II_Program-level standards'!L$13)),"",'II_Program-level standards'!L$13&amp;analysismethod9)</f>
        <v xml:space="preserve">Timely Access Data Tool (TADT); 
Language Capabilities: Contract
IHCP: Contract/Good-faith effort to contract; 
</v>
      </c>
      <c r="BT11" s="251" t="str">
        <f>IF(ISNUMBER(FIND(analysismethod9,'II_Program-level standards'!M$13)),"",'II_Program-level standards'!M$13&amp;analysismethod9)</f>
        <v xml:space="preserve">Timely Access Data Tool (TADT); 
Language Capabilities: Contract
IHCP: Contract/Good-faith effort to contract; 
</v>
      </c>
      <c r="BU11" s="251" t="str">
        <f>IF(ISNUMBER(FIND(analysismethod9,'II_Program-level standards'!N$13)),"",'II_Program-level standards'!N$13&amp;analysismethod9)</f>
        <v xml:space="preserve">Timely Access Data Tool (TADT); 
Language Capabilities: Contract
IHCP: Contract/Good-faith effort to contract; 
</v>
      </c>
      <c r="BV11" s="251" t="str">
        <f>IF(ISNUMBER(FIND(analysismethod9,'II_Program-level standards'!O$13)),"",'II_Program-level standards'!O$13&amp;analysismethod9)</f>
        <v xml:space="preserve">Timely Access Data Tool (TADT); 
Language Capabilities: Contract
IHCP: Contract/Good-faith effort to contract; 
</v>
      </c>
      <c r="BW11" s="251" t="str">
        <f>IF(ISNUMBER(FIND(analysismethod9,'II_Program-level standards'!P$13)),"",'II_Program-level standards'!P$13&amp;analysismethod9)</f>
        <v xml:space="preserve">Language Capabilities: Contract
IHCP: Contract/Good-faith effort to contract; 
Language Capabilities: Contract
IHCP: Contract/Good-faith effort to contract; 
</v>
      </c>
      <c r="BX11" s="251" t="str">
        <f>IF(ISNUMBER(FIND(analysismethod9,'II_Program-level standards'!Q$13)),"",'II_Program-level standards'!Q$13&amp;analysismethod9)</f>
        <v/>
      </c>
      <c r="BY11" s="251" t="str">
        <f>IF(ISNUMBER(FIND(analysismethod9,'II_Program-level standards'!R$13)),"",'II_Program-level standards'!R$13&amp;analysismethod9)</f>
        <v xml:space="preserve">Language Capabilities: Contract
IHCP: Contract/Good-faith effort to contract; 
</v>
      </c>
      <c r="BZ11" s="251" t="str">
        <f>IF(ISNUMBER(FIND(analysismethod9,'II_Program-level standards'!S$13)),"",'II_Program-level standards'!S$13&amp;analysismethod9)</f>
        <v xml:space="preserve">Language Capabilities: Contract
IHCP: Contract/Good-faith effort to contract; 
</v>
      </c>
      <c r="CA11" s="251" t="str">
        <f>IF(ISNUMBER(FIND(analysismethod9,'II_Program-level standards'!T$13)),"",'II_Program-level standards'!T$13&amp;analysismethod9)</f>
        <v xml:space="preserve">Language Capabilities: Contract
IHCP: Contract/Good-faith effort to contract; 
</v>
      </c>
      <c r="CB11" s="251" t="str">
        <f>IF(ISNUMBER(FIND(analysismethod9,'II_Program-level standards'!U$13)),"",'II_Program-level standards'!U$13&amp;analysismethod9)</f>
        <v xml:space="preserve">Language Capabilities: Contract
IHCP: Contract/Good-faith effort to contract; 
</v>
      </c>
      <c r="CC11" s="251" t="str">
        <f>IF(ISNUMBER(FIND(analysismethod9,'II_Program-level standards'!V$13)),"",'II_Program-level standards'!V$13&amp;analysismethod9)</f>
        <v xml:space="preserve">Language Capabilities: Contract
IHCP: Contract/Good-faith effort to contract; 
</v>
      </c>
      <c r="CD11" s="251" t="str">
        <f>IF(ISNUMBER(FIND(analysismethod9,'II_Program-level standards'!W$13)),"",'II_Program-level standards'!W$13&amp;analysismethod9)</f>
        <v xml:space="preserve">Language Capabilities: Contract
IHCP: Contract/Good-faith effort to contract; 
</v>
      </c>
      <c r="CE11" s="251" t="str">
        <f>IF(ISNUMBER(FIND(analysismethod9,'II_Program-level standards'!X$13)),"",'II_Program-level standards'!X$13&amp;analysismethod9)</f>
        <v xml:space="preserve">Language Capabilities: Contract
IHCP: Contract/Good-faith effort to contract; 
</v>
      </c>
      <c r="CF11" s="251" t="str">
        <f>IF(ISNUMBER(FIND(analysismethod9,'II_Program-level standards'!Y$13)),"",'II_Program-level standards'!Y$13&amp;analysismethod9)</f>
        <v xml:space="preserve">Language Capabilities: Contract
IHCP: Contract/Good-faith effort to contract; 
</v>
      </c>
      <c r="CG11" s="251" t="str">
        <f>IF(ISNUMBER(FIND(analysismethod9,'II_Program-level standards'!Z$13)),"",'II_Program-level standards'!Z$13&amp;analysismethod9)</f>
        <v xml:space="preserve">Language Capabilities: Contract
IHCP: Contract/Good-faith effort to contract; 
</v>
      </c>
      <c r="CH11" s="251" t="str">
        <f>IF(ISNUMBER(FIND(analysismethod9,'II_Program-level standards'!AA$13)),"",'II_Program-level standards'!AA$13&amp;analysismethod9)</f>
        <v xml:space="preserve">Language Capabilities: Contract
IHCP: Contract/Good-faith effort to contract; 
</v>
      </c>
      <c r="CI11" s="251" t="str">
        <f>IF(ISNUMBER(FIND(analysismethod9,'II_Program-level standards'!AB$13)),"",'II_Program-level standards'!AB$13&amp;analysismethod9)</f>
        <v xml:space="preserve">Language Capabilities: Contract
IHCP: Contract/Good-faith effort to contract; 
</v>
      </c>
      <c r="CJ11" s="251" t="str">
        <f>IF(ISNUMBER(FIND(analysismethod9,'II_Program-level standards'!AC$13)),"",'II_Program-level standards'!AC$13&amp;analysismethod9)</f>
        <v xml:space="preserve">Language Capabilities: Contract
IHCP: Contract/Good-faith effort to contract; 
</v>
      </c>
      <c r="CK11" s="251" t="str">
        <f>IF(ISNUMBER(FIND(analysismethod9,'II_Program-level standards'!AD$13)),"",'II_Program-level standards'!AD$13&amp;analysismethod9)</f>
        <v xml:space="preserve">Language Capabilities: Contract
IHCP: Contract/Good-faith effort to contract; 
</v>
      </c>
      <c r="CL11" s="251" t="str">
        <f>IF(ISNUMBER(FIND(analysismethod9,'II_Program-level standards'!AE$13)),"",'II_Program-level standards'!AE$13&amp;analysismethod9)</f>
        <v xml:space="preserve">Language Capabilities: Contract
IHCP: Contract/Good-faith effort to contract; 
</v>
      </c>
      <c r="CM11" s="251" t="str">
        <f>IF(ISNUMBER(FIND(analysismethod9,'II_Program-level standards'!AF$13)),"",'II_Program-level standards'!AF$13&amp;analysismethod9)</f>
        <v xml:space="preserve">Language Capabilities: Contract
IHCP: Contract/Good-faith effort to contract; 
</v>
      </c>
      <c r="CN11" s="251" t="str">
        <f>IF(ISNUMBER(FIND(analysismethod9,'II_Program-level standards'!AG$13)),"",'II_Program-level standards'!AG$13&amp;analysismethod9)</f>
        <v xml:space="preserve">Language Capabilities: Contract
IHCP: Contract/Good-faith effort to contract; 
</v>
      </c>
      <c r="CO11" s="251" t="str">
        <f>IF(ISNUMBER(FIND(analysismethod9,'II_Program-level standards'!AH$13)),"",'II_Program-level standards'!AH$13&amp;analysismethod9)</f>
        <v xml:space="preserve">Language Capabilities: Contract
IHCP: Contract/Good-faith effort to contract; 
</v>
      </c>
      <c r="CP11" s="251" t="str">
        <f>IF(ISNUMBER(FIND(analysismethod9,'II_Program-level standards'!AI$13)),"",'II_Program-level standards'!AI$13&amp;analysismethod9)</f>
        <v xml:space="preserve">Language Capabilities: Contract
IHCP: Contract/Good-faith effort to contract; 
</v>
      </c>
      <c r="CQ11" s="251" t="str">
        <f>IF(ISNUMBER(FIND(analysismethod9,'II_Program-level standards'!AJ$13)),"",'II_Program-level standards'!AJ$13&amp;analysismethod9)</f>
        <v xml:space="preserve">Language Capabilities: Contract
IHCP: Contract/Good-faith effort to contract; 
</v>
      </c>
      <c r="CR11" s="251" t="str">
        <f>IF(ISNUMBER(FIND(analysismethod9,'II_Program-level standards'!AK$13)),"",'II_Program-level standards'!AK$13&amp;analysismethod9)</f>
        <v xml:space="preserve">Language Capabilities: Contract
IHCP: Contract/Good-faith effort to contract; 
</v>
      </c>
      <c r="CS11" s="251" t="str">
        <f>IF(ISNUMBER(FIND(analysismethod9,'II_Program-level standards'!AL$13)),"",'II_Program-level standards'!AL$13&amp;analysismethod9)</f>
        <v xml:space="preserve">Language Capabilities: Contract
IHCP: Contract/Good-faith effort to contract; 
</v>
      </c>
      <c r="CT11" s="251" t="str">
        <f>IF(ISNUMBER(FIND(analysismethod9,'II_Program-level standards'!AM$13)),"",'II_Program-level standards'!AM$13&amp;analysismethod9)</f>
        <v xml:space="preserve">Language Capabilities: Contract
IHCP: Contract/Good-faith effort to contract; 
</v>
      </c>
      <c r="CU11" s="251" t="str">
        <f>IF(ISNUMBER(FIND(analysismethod9,'II_Program-level standards'!AN$13)),"",'II_Program-level standards'!AN$13&amp;analysismethod9)</f>
        <v xml:space="preserve">Language Capabilities: Contract
IHCP: Contract/Good-faith effort to contract; 
</v>
      </c>
      <c r="CV11" s="251" t="str">
        <f>IF(ISNUMBER(FIND(analysismethod9,'II_Program-level standards'!AO$13)),"",'II_Program-level standards'!AO$13&amp;analysismethod9)</f>
        <v xml:space="preserve">Language Capabilities: Contract
IHCP: Contract/Good-faith effort to contract; 
</v>
      </c>
      <c r="CW11" s="251" t="str">
        <f>IF(ISNUMBER(FIND(analysismethod9,'II_Program-level standards'!AP$13)),"",'II_Program-level standards'!AP$13&amp;analysismethod9)</f>
        <v xml:space="preserve">Language Capabilities: Contract
IHCP: Contract/Good-faith effort to contract; 
</v>
      </c>
      <c r="CX11" s="251" t="str">
        <f>IF(ISNUMBER(FIND(analysismethod9,'II_Program-level standards'!AQ$13)),"",'II_Program-level standards'!AQ$13&amp;analysismethod9)</f>
        <v xml:space="preserve">Language Capabilities: Contract
IHCP: Contract/Good-faith effort to contract; 
</v>
      </c>
      <c r="CY11" s="251" t="str">
        <f>IF(ISNUMBER(FIND(analysismethod9,'II_Program-level standards'!AR$13)),"",'II_Program-level standards'!AR$13&amp;analysismethod9)</f>
        <v xml:space="preserve">Language Capabilities: Contract
IHCP: Contract/Good-faith effort to contract; 
</v>
      </c>
      <c r="CZ11" s="251" t="str">
        <f>IF(ISNUMBER(FIND(analysismethod9,'II_Program-level standards'!AS$13)),"",'II_Program-level standards'!AS$13&amp;analysismethod9)</f>
        <v xml:space="preserve">Language Capabilities: Contract
IHCP: Contract/Good-faith effort to contract; 
</v>
      </c>
      <c r="DA11" s="251" t="str">
        <f>IF(ISNUMBER(FIND(analysismethod9,'II_Program-level standards'!AT$13)),"",'II_Program-level standards'!AT$13&amp;analysismethod9)</f>
        <v xml:space="preserve">Language Capabilities: Contract
IHCP: Contract/Good-faith effort to contract; 
</v>
      </c>
      <c r="DB11" s="251" t="str">
        <f>IF(ISNUMBER(FIND(analysismethod9,'II_Program-level standards'!AU$13)),"",'II_Program-level standards'!AU$13&amp;analysismethod9)</f>
        <v xml:space="preserve">Language Capabilities: Contract
IHCP: Contract/Good-faith effort to contract; 
</v>
      </c>
      <c r="DC11" s="251" t="str">
        <f>IF(ISNUMBER(FIND(analysismethod9,'II_Program-level standards'!AV$13)),"",'II_Program-level standards'!AV$13&amp;analysismethod9)</f>
        <v xml:space="preserve">Language Capabilities: Contract
IHCP: Contract/Good-faith effort to contract; 
</v>
      </c>
      <c r="DD11" s="251" t="str">
        <f>IF(ISNUMBER(FIND(analysismethod9,'II_Program-level standards'!AW$13)),"",'II_Program-level standards'!AW$13&amp;analysismethod9)</f>
        <v xml:space="preserve">Language Capabilities: Contract
IHCP: Contract/Good-faith effort to contract; 
</v>
      </c>
      <c r="DE11" s="251" t="str">
        <f>IF(ISNUMBER(FIND(analysismethod9,'II_Program-level standards'!AX$13)),"",'II_Program-level standards'!AX$13&amp;analysismethod9)</f>
        <v xml:space="preserve">Language Capabilities: Contract
IHCP: Contract/Good-faith effort to contract; 
</v>
      </c>
      <c r="DF11" s="251" t="str">
        <f>IF(ISNUMBER(FIND(analysismethod9,'II_Program-level standards'!AY$13)),"",'II_Program-level standards'!AY$13&amp;analysismethod9)</f>
        <v xml:space="preserve">Language Capabilities: Contract
IHCP: Contract/Good-faith effort to contract; 
</v>
      </c>
      <c r="DG11" s="251" t="str">
        <f>IF(ISNUMBER(FIND(analysismethod9,'II_Program-level standards'!AZ$13)),"",'II_Program-level standards'!AZ$13&amp;analysismethod9)</f>
        <v xml:space="preserve">Language Capabilities: Contract
IHCP: Contract/Good-faith effort to contract; 
</v>
      </c>
      <c r="DH11" s="251" t="str">
        <f>IF(ISNUMBER(FIND(analysismethod9,'II_Program-level standards'!BA$13)),"",'II_Program-level standards'!BA$13&amp;analysismethod9)</f>
        <v xml:space="preserve">Language Capabilities: Contract
IHCP: Contract/Good-faith effort to contract; 
</v>
      </c>
      <c r="DI11" s="251" t="str">
        <f>IF(ISNUMBER(FIND(analysismethod9,'II_Program-level standards'!BB$13)),"",'II_Program-level standards'!BB$13&amp;analysismethod9)</f>
        <v xml:space="preserve">Language Capabilities: Contract
IHCP: Contract/Good-faith effort to contract; 
</v>
      </c>
      <c r="DJ11" s="251" t="str">
        <f>IF(ISNUMBER(FIND(analysismethod9,'II_Program-level standards'!BC$13)),"",'II_Program-level standards'!BC$13&amp;analysismethod9)</f>
        <v xml:space="preserve">Language Capabilities: Contract
IHCP: Contract/Good-faith effort to contract; 
</v>
      </c>
      <c r="DK11" s="251" t="str">
        <f>IF(ISNUMBER(FIND(analysismethod9,'II_Program-level standards'!BD$13)),"",'II_Program-level standards'!BD$13&amp;analysismethod9)</f>
        <v xml:space="preserve">Language Capabilities: Contract
IHCP: Contract/Good-faith effort to contract; 
</v>
      </c>
      <c r="DL11" s="251" t="str">
        <f>IF(ISNUMBER(FIND(analysismethod9,'II_Program-level standards'!BE$13)),"",'II_Program-level standards'!BE$13&amp;analysismethod9)</f>
        <v xml:space="preserve">Language Capabilities: Contract
IHCP: Contract/Good-faith effort to contract; 
</v>
      </c>
      <c r="DM11" s="251" t="str">
        <f>IF(ISNUMBER(FIND(analysismethod9,'II_Program-level standards'!BF$13)),"",'II_Program-level standards'!BF$13&amp;analysismethod9)</f>
        <v xml:space="preserve">Language Capabilities: Contract
IHCP: Contract/Good-faith effort to contract; 
</v>
      </c>
      <c r="DN11" s="251" t="str">
        <f>IF(ISNUMBER(FIND(analysismethod9,'II_Program-level standards'!BG$13)),"",'II_Program-level standards'!BG$13&amp;analysismethod9)</f>
        <v xml:space="preserve">Language Capabilities: Contract
IHCP: Contract/Good-faith effort to contract; 
</v>
      </c>
      <c r="DO11" s="251" t="str">
        <f>IF(ISNUMBER(FIND(analysismethod9,'II_Program-level standards'!BH$13)),"",'II_Program-level standards'!BH$13&amp;analysismethod9)</f>
        <v xml:space="preserve">Language Capabilities: Contract
IHCP: Contract/Good-faith effort to contract; 
</v>
      </c>
      <c r="DP11" s="251" t="str">
        <f>IF(ISNUMBER(FIND(analysismethod9,'II_Program-level standards'!BI$13)),"",'II_Program-level standards'!BI$13&amp;analysismethod9)</f>
        <v xml:space="preserve">Language Capabilities: Contract
IHCP: Contract/Good-faith effort to contract; 
</v>
      </c>
      <c r="DQ11" s="251" t="str">
        <f>IF(ISNUMBER(FIND(analysismethod9,'II_Program-level standards'!BJ$13)),"",'II_Program-level standards'!BJ$13&amp;analysismethod9)</f>
        <v xml:space="preserve">Language Capabilities: Contract
IHCP: Contract/Good-faith effort to contract; 
</v>
      </c>
      <c r="DR11" s="251" t="str">
        <f>IF(ISNUMBER(FIND(analysismethod9,'II_Program-level standards'!BK$13)),"",'II_Program-level standards'!BK$13&amp;analysismethod9)</f>
        <v xml:space="preserve">Language Capabilities: Contract
IHCP: Contract/Good-faith effort to contract; 
</v>
      </c>
      <c r="DS11" s="251" t="str">
        <f>IF(ISNUMBER(FIND(analysismethod9,'II_Program-level standards'!BL$13)),"",'II_Program-level standards'!BL$13&amp;analysismethod9)</f>
        <v xml:space="preserve">Language Capabilities: Contract
IHCP: Contract/Good-faith effort to contract; 
</v>
      </c>
      <c r="DT11" s="251" t="str">
        <f>IF(ISNUMBER(FIND(analysismethod9,'II_Program-level standards'!BM$13)),"",'II_Program-level standards'!BM$13&amp;analysismethod9)</f>
        <v xml:space="preserve">Language Capabilities: Contract
IHCP: Contract/Good-faith effort to contract; 
</v>
      </c>
      <c r="DU11" s="251" t="str">
        <f>IF(ISNUMBER(FIND(analysismethod9,'II_Program-level standards'!BN$13)),"",'II_Program-level standards'!BN$13&amp;analysismethod9)</f>
        <v xml:space="preserve">Language Capabilities: Contract
IHCP: Contract/Good-faith effort to contract; 
</v>
      </c>
      <c r="DV11" s="251" t="str">
        <f>IF(ISNUMBER(FIND(analysismethod9,'II_Program-level standards'!BO$13)),"",'II_Program-level standards'!BO$13&amp;analysismethod9)</f>
        <v xml:space="preserve">Language Capabilities: Contract
IHCP: Contract/Good-faith effort to contract; 
</v>
      </c>
      <c r="DW11" s="251" t="str">
        <f>IF(ISNUMBER(FIND(analysismethod9,'II_Program-level standards'!BP$13)),"",'II_Program-level standards'!BP$13&amp;analysismethod9)</f>
        <v xml:space="preserve">Language Capabilities: Contract
IHCP: Contract/Good-faith effort to contract; 
</v>
      </c>
      <c r="DX11" s="251" t="str">
        <f>IF(ISNUMBER(FIND(analysismethod9,'II_Program-level standards'!BQ$13)),"",'II_Program-level standards'!BQ$13&amp;analysismethod9)</f>
        <v xml:space="preserve">Language Capabilities: Contract
IHCP: Contract/Good-faith effort to contract; 
</v>
      </c>
      <c r="DY11" s="251" t="str">
        <f>IF(ISNUMBER(FIND(analysismethod9,'II_Program-level standards'!BR$13)),"",'II_Program-level standards'!BR$13&amp;analysismethod9)</f>
        <v xml:space="preserve">Language Capabilities: Contract
IHCP: Contract/Good-faith effort to contract; 
</v>
      </c>
      <c r="DZ11" s="251" t="str">
        <f>IF(ISNUMBER(FIND(analysismethod9,'II_Program-level standards'!BS$13)),"",'II_Program-level standards'!BS$13&amp;analysismethod9)</f>
        <v xml:space="preserve">Language Capabilities: Contract
IHCP: Contract/Good-faith effort to contract; 
</v>
      </c>
      <c r="EA11" s="251" t="str">
        <f>IF(ISNUMBER(FIND(analysismethod9,'II_Program-level standards'!BT$13)),"",'II_Program-level standards'!BT$13&amp;analysismethod9)</f>
        <v xml:space="preserve">Language Capabilities: Contract
IHCP: Contract/Good-faith effort to contract; 
</v>
      </c>
      <c r="EB11" s="251" t="str">
        <f>IF(ISNUMBER(FIND(analysismethod9,'II_Program-level standards'!BU$13)),"",'II_Program-level standards'!BU$13&amp;analysismethod9)</f>
        <v xml:space="preserve">Language Capabilities: Contract
IHCP: Contract/Good-faith effort to contract; 
</v>
      </c>
      <c r="EC11" s="251" t="str">
        <f>IF(ISNUMBER(FIND(analysismethod9,'II_Program-level standards'!BV$13)),"",'II_Program-level standards'!BV$13&amp;analysismethod9)</f>
        <v xml:space="preserve">Language Capabilities: Contract
IHCP: Contract/Good-faith effort to contract; 
</v>
      </c>
      <c r="ED11" s="251" t="str">
        <f>IF(ISNUMBER(FIND(analysismethod9,'II_Program-level standards'!BW$13)),"",'II_Program-level standards'!BW$13&amp;analysismethod9)</f>
        <v xml:space="preserve">Language Capabilities: Contract
IHCP: Contract/Good-faith effort to contract; 
</v>
      </c>
      <c r="EE11" s="251" t="str">
        <f>IF(ISNUMBER(FIND(analysismethod9,'II_Program-level standards'!BX$13)),"",'II_Program-level standards'!BX$13&amp;analysismethod9)</f>
        <v xml:space="preserve">Language Capabilities: Contract
IHCP: Contract/Good-faith effort to contract; 
</v>
      </c>
      <c r="EF11" s="251" t="str">
        <f>IF(ISNUMBER(FIND(analysismethod9,'II_Program-level standards'!BY$13)),"",'II_Program-level standards'!BY$13&amp;analysismethod9)</f>
        <v xml:space="preserve">Language Capabilities: Contract
IHCP: Contract/Good-faith effort to contract; 
</v>
      </c>
      <c r="EG11" s="251" t="str">
        <f>IF(ISNUMBER(FIND(analysismethod9,'II_Program-level standards'!BZ$13)),"",'II_Program-level standards'!BZ$13&amp;analysismethod9)</f>
        <v xml:space="preserve">Language Capabilities: Contract
IHCP: Contract/Good-faith effort to contract; 
</v>
      </c>
      <c r="EH11" s="251" t="str">
        <f>IF(ISNUMBER(FIND(analysismethod9,'II_Program-level standards'!CA$13)),"",'II_Program-level standards'!CA$13&amp;analysismethod9)</f>
        <v xml:space="preserve">Language Capabilities: Contract
IHCP: Contract/Good-faith effort to contract; 
</v>
      </c>
      <c r="EI11" s="251" t="str">
        <f>IF(ISNUMBER(FIND(analysismethod9,'II_Program-level standards'!CB$13)),"",'II_Program-level standards'!CB$13&amp;analysismethod9)</f>
        <v xml:space="preserve">Language Capabilities: Contract
IHCP: Contract/Good-faith effort to contract; 
</v>
      </c>
      <c r="EJ11" s="251" t="str">
        <f>IF(ISNUMBER(FIND(analysismethod9,'II_Program-level standards'!CC$13)),"",'II_Program-level standards'!CC$13&amp;analysismethod9)</f>
        <v xml:space="preserve">Language Capabilities: Contract
IHCP: Contract/Good-faith effort to contract; 
</v>
      </c>
      <c r="EK11" s="251" t="str">
        <f>IF(ISNUMBER(FIND(analysismethod9,'II_Program-level standards'!CD$13)),"",'II_Program-level standards'!CD$13&amp;analysismethod9)</f>
        <v xml:space="preserve">Language Capabilities: Contract
IHCP: Contract/Good-faith effort to contract; 
</v>
      </c>
      <c r="EL11" s="251" t="str">
        <f>IF(ISNUMBER(FIND(analysismethod9,'II_Program-level standards'!CE$13)),"",'II_Program-level standards'!CE$13&amp;analysismethod9)</f>
        <v xml:space="preserve">Language Capabilities: Contract
IHCP: Contract/Good-faith effort to contract; 
</v>
      </c>
      <c r="EM11" s="251" t="str">
        <f>IF(ISNUMBER(FIND(analysismethod9,'II_Program-level standards'!CF$13)),"",'II_Program-level standards'!CF$13&amp;analysismethod9)</f>
        <v xml:space="preserve">Language Capabilities: Contract
IHCP: Contract/Good-faith effort to contract; 
</v>
      </c>
      <c r="EN11" s="251" t="str">
        <f>IF(ISNUMBER(FIND(analysismethod9,'II_Program-level standards'!CG$13)),"",'II_Program-level standards'!CG$13&amp;analysismethod9)</f>
        <v xml:space="preserve">Language Capabilities: Contract
IHCP: Contract/Good-faith effort to contract; 
</v>
      </c>
      <c r="EO11" s="251" t="str">
        <f>IF(ISNUMBER(FIND(analysismethod9,'II_Program-level standards'!CH$13)),"",'II_Program-level standards'!CH$13&amp;analysismethod9)</f>
        <v xml:space="preserve">Language Capabilities: Contract
IHCP: Contract/Good-faith effort to contract; 
</v>
      </c>
      <c r="EP11" s="251" t="str">
        <f>IF(ISNUMBER(FIND(analysismethod9,'II_Program-level standards'!CI$13)),"",'II_Program-level standards'!CI$13&amp;analysismethod9)</f>
        <v xml:space="preserve">Language Capabilities: Contract
IHCP: Contract/Good-faith effort to contract; 
</v>
      </c>
      <c r="EQ11" s="251" t="str">
        <f>IF(ISNUMBER(FIND(analysismethod9,'II_Program-level standards'!CJ$13)),"",'II_Program-level standards'!CJ$13&amp;analysismethod9)</f>
        <v xml:space="preserve">Language Capabilities: Contract
IHCP: Contract/Good-faith effort to contract; 
</v>
      </c>
      <c r="ER11" s="251" t="str">
        <f>IF(ISNUMBER(FIND(analysismethod9,'II_Program-level standards'!CK$13)),"",'II_Program-level standards'!CK$13&amp;analysismethod9)</f>
        <v xml:space="preserve">Language Capabilities: Contract
IHCP: Contract/Good-faith effort to contract; 
</v>
      </c>
      <c r="ES11" s="251" t="str">
        <f>IF(ISNUMBER(FIND(analysismethod9,'II_Program-level standards'!CL$13)),"",'II_Program-level standards'!CL$13&amp;analysismethod9)</f>
        <v xml:space="preserve">Language Capabilities: Contract
IHCP: Contract/Good-faith effort to contract; 
</v>
      </c>
      <c r="ET11" s="251" t="str">
        <f>IF(ISNUMBER(FIND(analysismethod9,'II_Program-level standards'!CM$13)),"",'II_Program-level standards'!CM$13&amp;analysismethod9)</f>
        <v xml:space="preserve">Language Capabilities: Contract
IHCP: Contract/Good-faith effort to contract; 
</v>
      </c>
      <c r="EU11" s="251" t="str">
        <f>IF(ISNUMBER(FIND(analysismethod9,'II_Program-level standards'!CN$13)),"",'II_Program-level standards'!CN$13&amp;analysismethod9)</f>
        <v xml:space="preserve">Language Capabilities: Contract
IHCP: Contract/Good-faith effort to contract; 
</v>
      </c>
      <c r="EV11" s="251" t="str">
        <f>IF(ISNUMBER(FIND(analysismethod9,'II_Program-level standards'!CO$13)),"",'II_Program-level standards'!CO$13&amp;analysismethod9)</f>
        <v xml:space="preserve">Language Capabilities: Contract
IHCP: Contract/Good-faith effort to contract; 
</v>
      </c>
      <c r="EW11" s="251" t="str">
        <f>IF(ISNUMBER(FIND(analysismethod9,'II_Program-level standards'!CP$13)),"",'II_Program-level standards'!CP$13&amp;analysismethod9)</f>
        <v xml:space="preserve">Language Capabilities: Contract
IHCP: Contract/Good-faith effort to contract; 
</v>
      </c>
      <c r="EX11" s="251" t="str">
        <f>IF(ISNUMBER(FIND(analysismethod9,'II_Program-level standards'!CQ$13)),"",'II_Program-level standards'!CQ$13&amp;analysismethod9)</f>
        <v xml:space="preserve">Language Capabilities: Contract
IHCP: Contract/Good-faith effort to contract; 
</v>
      </c>
      <c r="EY11" s="251" t="str">
        <f>IF(ISNUMBER(FIND(analysismethod9,'II_Program-level standards'!CR$13)),"",'II_Program-level standards'!CR$13&amp;analysismethod9)</f>
        <v xml:space="preserve">Language Capabilities: Contract
IHCP: Contract/Good-faith effort to contract; 
</v>
      </c>
      <c r="EZ11" s="251" t="str">
        <f>IF(ISNUMBER(FIND(analysismethod9,'II_Program-level standards'!CS$13)),"",'II_Program-level standards'!CS$13&amp;analysismethod9)</f>
        <v xml:space="preserve">Language Capabilities: Contract
IHCP: Contract/Good-faith effort to contract; 
</v>
      </c>
      <c r="FA11" s="251" t="str">
        <f>IF(ISNUMBER(FIND(analysismethod9,'II_Program-level standards'!CT$13)),"",'II_Program-level standards'!CT$13&amp;analysismethod9)</f>
        <v xml:space="preserve">Language Capabilities: Contract
IHCP: Contract/Good-faith effort to contract; 
</v>
      </c>
      <c r="FB11" s="251" t="str">
        <f>IF(ISNUMBER(FIND(analysismethod9,'II_Program-level standards'!CU$13)),"",'II_Program-level standards'!CU$13&amp;analysismethod9)</f>
        <v xml:space="preserve">Language Capabilities: Contract
IHCP: Contract/Good-faith effort to contract; 
</v>
      </c>
      <c r="FC11" s="251" t="str">
        <f>IF(ISNUMBER(FIND(analysismethod9,'II_Program-level standards'!CV$13)),"",'II_Program-level standards'!CV$13&amp;analysismethod9)</f>
        <v xml:space="preserve">Language Capabilities: Contract
IHCP: Contract/Good-faith effort to contract; 
</v>
      </c>
      <c r="FD11" s="251" t="str">
        <f>IF(ISNUMBER(FIND(analysismethod9,'II_Program-level standards'!CW$13)),"",'II_Program-level standards'!CW$13&amp;analysismethod9)</f>
        <v xml:space="preserve">Language Capabilities: Contract
IHCP: Contract/Good-faith effort to contract; 
</v>
      </c>
      <c r="FE11" s="251" t="str">
        <f>IF(ISNUMBER(FIND(analysismethod9,'II_Program-level standards'!CX$13)),"",'II_Program-level standards'!CX$13&amp;analysismethod9)</f>
        <v xml:space="preserve">Language Capabilities: Contract
IHCP: Contract/Good-faith effort to contract; 
</v>
      </c>
      <c r="FF11" s="251" t="str">
        <f>IF(ISNUMBER(FIND(analysismethod9,'II_Program-level standards'!CY$13)),"",'II_Program-level standards'!CY$13&amp;analysismethod9)</f>
        <v xml:space="preserve">Language Capabilities: Contract
IHCP: Contract/Good-faith effort to contract; 
</v>
      </c>
      <c r="FG11" s="252" t="str">
        <f>IF(ISNUMBER(FIND(analysismethod9,'II_Program-level standards'!CZ$13)),"",'II_Program-level standards'!CZ$13&amp;analysismethod9)</f>
        <v xml:space="preserve">Language Capabilities: Contract
IHCP: Contract/Good-faith effort to contract; 
</v>
      </c>
    </row>
    <row r="12" spans="1:212">
      <c r="B12" s="11" t="s">
        <v>716</v>
      </c>
      <c r="C12" s="11"/>
      <c r="D12" s="11"/>
      <c r="E12" s="11"/>
      <c r="F12" s="11"/>
      <c r="G12" s="11"/>
      <c r="J12" s="32" t="str">
        <f>IF('I_State and program information'!E34="","",'I_State and program information'!E34&amp;"; ")</f>
        <v xml:space="preserve">San Luis Obispo MHP; </v>
      </c>
      <c r="K12" s="41" t="str">
        <f>IF(ISNUMBER(FIND(plan10,'I_State and program information'!$E$52)),"",'I_State and program information'!$E$52&amp;plan10)</f>
        <v/>
      </c>
      <c r="L12" s="41" t="str">
        <f>IF(ISNUMBER(FIND(plan10,'I_State and program information'!$E$56)),"",'I_State and program information'!$E$56&amp;plan10)</f>
        <v xml:space="preserve">San Luis Obispo MHP; </v>
      </c>
      <c r="M12" s="41" t="str">
        <f>IF(ISNUMBER(FIND(plan10,'I_State and program information'!$E$60)),"",'I_State and program information'!$E$60&amp;plan10)</f>
        <v xml:space="preserve">San Luis Obispo MHP; </v>
      </c>
      <c r="N12" s="41" t="str">
        <f>IF(ISNUMBER(FIND(plan10,'I_State and program information'!$E$64)),"",'I_State and program information'!$E$64&amp;plan10)</f>
        <v xml:space="preserve">San Luis Obispo MHP; </v>
      </c>
      <c r="O12" s="41" t="str">
        <f>IF(ISNUMBER(FIND(plan10,'I_State and program information'!$E$68)),"",'I_State and program information'!$E$68&amp;plan10)</f>
        <v xml:space="preserve">San Luis Obispo MHP; </v>
      </c>
      <c r="P12" s="41" t="str">
        <f>IF(ISNUMBER(FIND(plan10,'I_State and program information'!$E$72)),"",'I_State and program information'!$E$72&amp;plan10)</f>
        <v xml:space="preserve">San Luis Obispo MHP; </v>
      </c>
      <c r="Q12" s="41" t="str">
        <f>IF(ISNUMBER(FIND(plan10,'I_State and program information'!$E$76)),"",'I_State and program information'!$E$76&amp;plan10)</f>
        <v xml:space="preserve">San Luis Obispo MHP; </v>
      </c>
      <c r="R12" s="41" t="str">
        <f>IF(ISNUMBER(FIND(plan10,'I_State and program information'!$E$82)),"",'I_State and program information'!$E$82&amp;plan10)</f>
        <v/>
      </c>
      <c r="S12" s="41" t="str">
        <f>IF(ISNUMBER(FIND(plan10,'I_State and program information'!$E$88)),"",'I_State and program information'!$E$88&amp;plan10)</f>
        <v/>
      </c>
      <c r="T12" s="41" t="str">
        <f>IF(ISNUMBER(FIND(plan10,'I_State and program information'!$E$94)),"",'I_State and program information'!$E$94&amp;plan10)</f>
        <v/>
      </c>
      <c r="V12" s="4" t="s">
        <v>690</v>
      </c>
      <c r="BK12" s="250" t="str">
        <f>IF('I_State and program information'!$E$91&lt;&gt;"",'I_State and program information'!E91&amp;"; "&amp;CHAR(10)&amp;CHAR(10),"")</f>
        <v xml:space="preserve">274 File; 
</v>
      </c>
      <c r="BL12" s="251" t="str">
        <f>IF(ISNUMBER(FIND(analysismethod10,'II_Program-level standards'!E$13)),"",'II_Program-level standards'!E$13&amp;analysismethod10)</f>
        <v/>
      </c>
      <c r="BM12" s="251" t="str">
        <f>IF(ISNUMBER(FIND(analysismethod10,'II_Program-level standards'!F$13)),"",'II_Program-level standards'!F$13&amp;analysismethod10)</f>
        <v/>
      </c>
      <c r="BN12" s="251" t="str">
        <f>IF(ISNUMBER(FIND(analysismethod10,'II_Program-level standards'!G$13)),"",'II_Program-level standards'!G$13&amp;analysismethod10)</f>
        <v/>
      </c>
      <c r="BO12" s="251" t="str">
        <f>IF(ISNUMBER(FIND(analysismethod10,'II_Program-level standards'!H$13)),"",'II_Program-level standards'!H$13&amp;analysismethod10)</f>
        <v/>
      </c>
      <c r="BP12" s="251" t="str">
        <f>IF(ISNUMBER(FIND(analysismethod10,'II_Program-level standards'!I$13)),"",'II_Program-level standards'!I$13&amp;analysismethod10)</f>
        <v/>
      </c>
      <c r="BQ12" s="251" t="str">
        <f>IF(ISNUMBER(FIND(analysismethod10,'II_Program-level standards'!J$13)),"",'II_Program-level standards'!J$13&amp;analysismethod10)</f>
        <v/>
      </c>
      <c r="BR12" s="251" t="str">
        <f>IF(ISNUMBER(FIND(analysismethod10,'II_Program-level standards'!K$13)),"",'II_Program-level standards'!K$13&amp;analysismethod10)</f>
        <v xml:space="preserve">Timely Access Data Tool (TADT); 
274 File; 
</v>
      </c>
      <c r="BS12" s="251" t="str">
        <f>IF(ISNUMBER(FIND(analysismethod10,'II_Program-level standards'!L$13)),"",'II_Program-level standards'!L$13&amp;analysismethod10)</f>
        <v xml:space="preserve">Timely Access Data Tool (TADT); 
274 File; 
</v>
      </c>
      <c r="BT12" s="251" t="str">
        <f>IF(ISNUMBER(FIND(analysismethod10,'II_Program-level standards'!M$13)),"",'II_Program-level standards'!M$13&amp;analysismethod10)</f>
        <v xml:space="preserve">Timely Access Data Tool (TADT); 
274 File; 
</v>
      </c>
      <c r="BU12" s="251" t="str">
        <f>IF(ISNUMBER(FIND(analysismethod10,'II_Program-level standards'!N$13)),"",'II_Program-level standards'!N$13&amp;analysismethod10)</f>
        <v xml:space="preserve">Timely Access Data Tool (TADT); 
274 File; 
</v>
      </c>
      <c r="BV12" s="251" t="str">
        <f>IF(ISNUMBER(FIND(analysismethod10,'II_Program-level standards'!O$13)),"",'II_Program-level standards'!O$13&amp;analysismethod10)</f>
        <v xml:space="preserve">Timely Access Data Tool (TADT); 
274 File; 
</v>
      </c>
      <c r="BW12" s="251" t="str">
        <f>IF(ISNUMBER(FIND(analysismethod10,'II_Program-level standards'!P$13)),"",'II_Program-level standards'!P$13&amp;analysismethod10)</f>
        <v xml:space="preserve">Language Capabilities: Contract
IHCP: Contract/Good-faith effort to contract; 
274 File; 
</v>
      </c>
      <c r="BX12" s="251" t="str">
        <f>IF(ISNUMBER(FIND(analysismethod10,'II_Program-level standards'!Q$13)),"",'II_Program-level standards'!Q$13&amp;analysismethod10)</f>
        <v/>
      </c>
      <c r="BY12" s="251" t="str">
        <f>IF(ISNUMBER(FIND(analysismethod10,'II_Program-level standards'!R$13)),"",'II_Program-level standards'!R$13&amp;analysismethod10)</f>
        <v xml:space="preserve">274 File; 
</v>
      </c>
      <c r="BZ12" s="251" t="str">
        <f>IF(ISNUMBER(FIND(analysismethod10,'II_Program-level standards'!S$13)),"",'II_Program-level standards'!S$13&amp;analysismethod10)</f>
        <v xml:space="preserve">274 File; 
</v>
      </c>
      <c r="CA12" s="251" t="str">
        <f>IF(ISNUMBER(FIND(analysismethod10,'II_Program-level standards'!T$13)),"",'II_Program-level standards'!T$13&amp;analysismethod10)</f>
        <v xml:space="preserve">274 File; 
</v>
      </c>
      <c r="CB12" s="251" t="str">
        <f>IF(ISNUMBER(FIND(analysismethod10,'II_Program-level standards'!U$13)),"",'II_Program-level standards'!U$13&amp;analysismethod10)</f>
        <v xml:space="preserve">274 File; 
</v>
      </c>
      <c r="CC12" s="251" t="str">
        <f>IF(ISNUMBER(FIND(analysismethod10,'II_Program-level standards'!V$13)),"",'II_Program-level standards'!V$13&amp;analysismethod10)</f>
        <v xml:space="preserve">274 File; 
</v>
      </c>
      <c r="CD12" s="251" t="str">
        <f>IF(ISNUMBER(FIND(analysismethod10,'II_Program-level standards'!W$13)),"",'II_Program-level standards'!W$13&amp;analysismethod10)</f>
        <v xml:space="preserve">274 File; 
</v>
      </c>
      <c r="CE12" s="251" t="str">
        <f>IF(ISNUMBER(FIND(analysismethod10,'II_Program-level standards'!X$13)),"",'II_Program-level standards'!X$13&amp;analysismethod10)</f>
        <v xml:space="preserve">274 File; 
</v>
      </c>
      <c r="CF12" s="251" t="str">
        <f>IF(ISNUMBER(FIND(analysismethod10,'II_Program-level standards'!Y$13)),"",'II_Program-level standards'!Y$13&amp;analysismethod10)</f>
        <v xml:space="preserve">274 File; 
</v>
      </c>
      <c r="CG12" s="251" t="str">
        <f>IF(ISNUMBER(FIND(analysismethod10,'II_Program-level standards'!Z$13)),"",'II_Program-level standards'!Z$13&amp;analysismethod10)</f>
        <v xml:space="preserve">274 File; 
</v>
      </c>
      <c r="CH12" s="251" t="str">
        <f>IF(ISNUMBER(FIND(analysismethod10,'II_Program-level standards'!AA$13)),"",'II_Program-level standards'!AA$13&amp;analysismethod10)</f>
        <v xml:space="preserve">274 File; 
</v>
      </c>
      <c r="CI12" s="251" t="str">
        <f>IF(ISNUMBER(FIND(analysismethod10,'II_Program-level standards'!AB$13)),"",'II_Program-level standards'!AB$13&amp;analysismethod10)</f>
        <v xml:space="preserve">274 File; 
</v>
      </c>
      <c r="CJ12" s="251" t="str">
        <f>IF(ISNUMBER(FIND(analysismethod10,'II_Program-level standards'!AC$13)),"",'II_Program-level standards'!AC$13&amp;analysismethod10)</f>
        <v xml:space="preserve">274 File; 
</v>
      </c>
      <c r="CK12" s="251" t="str">
        <f>IF(ISNUMBER(FIND(analysismethod10,'II_Program-level standards'!AD$13)),"",'II_Program-level standards'!AD$13&amp;analysismethod10)</f>
        <v xml:space="preserve">274 File; 
</v>
      </c>
      <c r="CL12" s="251" t="str">
        <f>IF(ISNUMBER(FIND(analysismethod10,'II_Program-level standards'!AE$13)),"",'II_Program-level standards'!AE$13&amp;analysismethod10)</f>
        <v xml:space="preserve">274 File; 
</v>
      </c>
      <c r="CM12" s="251" t="str">
        <f>IF(ISNUMBER(FIND(analysismethod10,'II_Program-level standards'!AF$13)),"",'II_Program-level standards'!AF$13&amp;analysismethod10)</f>
        <v xml:space="preserve">274 File; 
</v>
      </c>
      <c r="CN12" s="251" t="str">
        <f>IF(ISNUMBER(FIND(analysismethod10,'II_Program-level standards'!AG$13)),"",'II_Program-level standards'!AG$13&amp;analysismethod10)</f>
        <v xml:space="preserve">274 File; 
</v>
      </c>
      <c r="CO12" s="251" t="str">
        <f>IF(ISNUMBER(FIND(analysismethod10,'II_Program-level standards'!AH$13)),"",'II_Program-level standards'!AH$13&amp;analysismethod10)</f>
        <v xml:space="preserve">274 File; 
</v>
      </c>
      <c r="CP12" s="251" t="str">
        <f>IF(ISNUMBER(FIND(analysismethod10,'II_Program-level standards'!AI$13)),"",'II_Program-level standards'!AI$13&amp;analysismethod10)</f>
        <v xml:space="preserve">274 File; 
</v>
      </c>
      <c r="CQ12" s="251" t="str">
        <f>IF(ISNUMBER(FIND(analysismethod10,'II_Program-level standards'!AJ$13)),"",'II_Program-level standards'!AJ$13&amp;analysismethod10)</f>
        <v xml:space="preserve">274 File; 
</v>
      </c>
      <c r="CR12" s="251" t="str">
        <f>IF(ISNUMBER(FIND(analysismethod10,'II_Program-level standards'!AK$13)),"",'II_Program-level standards'!AK$13&amp;analysismethod10)</f>
        <v xml:space="preserve">274 File; 
</v>
      </c>
      <c r="CS12" s="251" t="str">
        <f>IF(ISNUMBER(FIND(analysismethod10,'II_Program-level standards'!AL$13)),"",'II_Program-level standards'!AL$13&amp;analysismethod10)</f>
        <v xml:space="preserve">274 File; 
</v>
      </c>
      <c r="CT12" s="251" t="str">
        <f>IF(ISNUMBER(FIND(analysismethod10,'II_Program-level standards'!AM$13)),"",'II_Program-level standards'!AM$13&amp;analysismethod10)</f>
        <v xml:space="preserve">274 File; 
</v>
      </c>
      <c r="CU12" s="251" t="str">
        <f>IF(ISNUMBER(FIND(analysismethod10,'II_Program-level standards'!AN$13)),"",'II_Program-level standards'!AN$13&amp;analysismethod10)</f>
        <v xml:space="preserve">274 File; 
</v>
      </c>
      <c r="CV12" s="251" t="str">
        <f>IF(ISNUMBER(FIND(analysismethod10,'II_Program-level standards'!AO$13)),"",'II_Program-level standards'!AO$13&amp;analysismethod10)</f>
        <v xml:space="preserve">274 File; 
</v>
      </c>
      <c r="CW12" s="251" t="str">
        <f>IF(ISNUMBER(FIND(analysismethod10,'II_Program-level standards'!AP$13)),"",'II_Program-level standards'!AP$13&amp;analysismethod10)</f>
        <v xml:space="preserve">274 File; 
</v>
      </c>
      <c r="CX12" s="251" t="str">
        <f>IF(ISNUMBER(FIND(analysismethod10,'II_Program-level standards'!AQ$13)),"",'II_Program-level standards'!AQ$13&amp;analysismethod10)</f>
        <v xml:space="preserve">274 File; 
</v>
      </c>
      <c r="CY12" s="251" t="str">
        <f>IF(ISNUMBER(FIND(analysismethod10,'II_Program-level standards'!AR$13)),"",'II_Program-level standards'!AR$13&amp;analysismethod10)</f>
        <v xml:space="preserve">274 File; 
</v>
      </c>
      <c r="CZ12" s="251" t="str">
        <f>IF(ISNUMBER(FIND(analysismethod10,'II_Program-level standards'!AS$13)),"",'II_Program-level standards'!AS$13&amp;analysismethod10)</f>
        <v xml:space="preserve">274 File; 
</v>
      </c>
      <c r="DA12" s="251" t="str">
        <f>IF(ISNUMBER(FIND(analysismethod10,'II_Program-level standards'!AT$13)),"",'II_Program-level standards'!AT$13&amp;analysismethod10)</f>
        <v xml:space="preserve">274 File; 
</v>
      </c>
      <c r="DB12" s="251" t="str">
        <f>IF(ISNUMBER(FIND(analysismethod10,'II_Program-level standards'!AU$13)),"",'II_Program-level standards'!AU$13&amp;analysismethod10)</f>
        <v xml:space="preserve">274 File; 
</v>
      </c>
      <c r="DC12" s="251" t="str">
        <f>IF(ISNUMBER(FIND(analysismethod10,'II_Program-level standards'!AV$13)),"",'II_Program-level standards'!AV$13&amp;analysismethod10)</f>
        <v xml:space="preserve">274 File; 
</v>
      </c>
      <c r="DD12" s="251" t="str">
        <f>IF(ISNUMBER(FIND(analysismethod10,'II_Program-level standards'!AW$13)),"",'II_Program-level standards'!AW$13&amp;analysismethod10)</f>
        <v xml:space="preserve">274 File; 
</v>
      </c>
      <c r="DE12" s="251" t="str">
        <f>IF(ISNUMBER(FIND(analysismethod10,'II_Program-level standards'!AX$13)),"",'II_Program-level standards'!AX$13&amp;analysismethod10)</f>
        <v xml:space="preserve">274 File; 
</v>
      </c>
      <c r="DF12" s="251" t="str">
        <f>IF(ISNUMBER(FIND(analysismethod10,'II_Program-level standards'!AY$13)),"",'II_Program-level standards'!AY$13&amp;analysismethod10)</f>
        <v xml:space="preserve">274 File; 
</v>
      </c>
      <c r="DG12" s="251" t="str">
        <f>IF(ISNUMBER(FIND(analysismethod10,'II_Program-level standards'!AZ$13)),"",'II_Program-level standards'!AZ$13&amp;analysismethod10)</f>
        <v xml:space="preserve">274 File; 
</v>
      </c>
      <c r="DH12" s="251" t="str">
        <f>IF(ISNUMBER(FIND(analysismethod10,'II_Program-level standards'!BA$13)),"",'II_Program-level standards'!BA$13&amp;analysismethod10)</f>
        <v xml:space="preserve">274 File; 
</v>
      </c>
      <c r="DI12" s="251" t="str">
        <f>IF(ISNUMBER(FIND(analysismethod10,'II_Program-level standards'!BB$13)),"",'II_Program-level standards'!BB$13&amp;analysismethod10)</f>
        <v xml:space="preserve">274 File; 
</v>
      </c>
      <c r="DJ12" s="251" t="str">
        <f>IF(ISNUMBER(FIND(analysismethod10,'II_Program-level standards'!BC$13)),"",'II_Program-level standards'!BC$13&amp;analysismethod10)</f>
        <v xml:space="preserve">274 File; 
</v>
      </c>
      <c r="DK12" s="251" t="str">
        <f>IF(ISNUMBER(FIND(analysismethod10,'II_Program-level standards'!BD$13)),"",'II_Program-level standards'!BD$13&amp;analysismethod10)</f>
        <v xml:space="preserve">274 File; 
</v>
      </c>
      <c r="DL12" s="251" t="str">
        <f>IF(ISNUMBER(FIND(analysismethod10,'II_Program-level standards'!BE$13)),"",'II_Program-level standards'!BE$13&amp;analysismethod10)</f>
        <v xml:space="preserve">274 File; 
</v>
      </c>
      <c r="DM12" s="251" t="str">
        <f>IF(ISNUMBER(FIND(analysismethod10,'II_Program-level standards'!BF$13)),"",'II_Program-level standards'!BF$13&amp;analysismethod10)</f>
        <v xml:space="preserve">274 File; 
</v>
      </c>
      <c r="DN12" s="251" t="str">
        <f>IF(ISNUMBER(FIND(analysismethod10,'II_Program-level standards'!BG$13)),"",'II_Program-level standards'!BG$13&amp;analysismethod10)</f>
        <v xml:space="preserve">274 File; 
</v>
      </c>
      <c r="DO12" s="251" t="str">
        <f>IF(ISNUMBER(FIND(analysismethod10,'II_Program-level standards'!BH$13)),"",'II_Program-level standards'!BH$13&amp;analysismethod10)</f>
        <v xml:space="preserve">274 File; 
</v>
      </c>
      <c r="DP12" s="251" t="str">
        <f>IF(ISNUMBER(FIND(analysismethod10,'II_Program-level standards'!BI$13)),"",'II_Program-level standards'!BI$13&amp;analysismethod10)</f>
        <v xml:space="preserve">274 File; 
</v>
      </c>
      <c r="DQ12" s="251" t="str">
        <f>IF(ISNUMBER(FIND(analysismethod10,'II_Program-level standards'!BJ$13)),"",'II_Program-level standards'!BJ$13&amp;analysismethod10)</f>
        <v xml:space="preserve">274 File; 
</v>
      </c>
      <c r="DR12" s="251" t="str">
        <f>IF(ISNUMBER(FIND(analysismethod10,'II_Program-level standards'!BK$13)),"",'II_Program-level standards'!BK$13&amp;analysismethod10)</f>
        <v xml:space="preserve">274 File; 
</v>
      </c>
      <c r="DS12" s="251" t="str">
        <f>IF(ISNUMBER(FIND(analysismethod10,'II_Program-level standards'!BL$13)),"",'II_Program-level standards'!BL$13&amp;analysismethod10)</f>
        <v xml:space="preserve">274 File; 
</v>
      </c>
      <c r="DT12" s="251" t="str">
        <f>IF(ISNUMBER(FIND(analysismethod10,'II_Program-level standards'!BM$13)),"",'II_Program-level standards'!BM$13&amp;analysismethod10)</f>
        <v xml:space="preserve">274 File; 
</v>
      </c>
      <c r="DU12" s="251" t="str">
        <f>IF(ISNUMBER(FIND(analysismethod10,'II_Program-level standards'!BN$13)),"",'II_Program-level standards'!BN$13&amp;analysismethod10)</f>
        <v xml:space="preserve">274 File; 
</v>
      </c>
      <c r="DV12" s="251" t="str">
        <f>IF(ISNUMBER(FIND(analysismethod10,'II_Program-level standards'!BO$13)),"",'II_Program-level standards'!BO$13&amp;analysismethod10)</f>
        <v xml:space="preserve">274 File; 
</v>
      </c>
      <c r="DW12" s="251" t="str">
        <f>IF(ISNUMBER(FIND(analysismethod10,'II_Program-level standards'!BP$13)),"",'II_Program-level standards'!BP$13&amp;analysismethod10)</f>
        <v xml:space="preserve">274 File; 
</v>
      </c>
      <c r="DX12" s="251" t="str">
        <f>IF(ISNUMBER(FIND(analysismethod10,'II_Program-level standards'!BQ$13)),"",'II_Program-level standards'!BQ$13&amp;analysismethod10)</f>
        <v xml:space="preserve">274 File; 
</v>
      </c>
      <c r="DY12" s="251" t="str">
        <f>IF(ISNUMBER(FIND(analysismethod10,'II_Program-level standards'!BR$13)),"",'II_Program-level standards'!BR$13&amp;analysismethod10)</f>
        <v xml:space="preserve">274 File; 
</v>
      </c>
      <c r="DZ12" s="251" t="str">
        <f>IF(ISNUMBER(FIND(analysismethod10,'II_Program-level standards'!BS$13)),"",'II_Program-level standards'!BS$13&amp;analysismethod10)</f>
        <v xml:space="preserve">274 File; 
</v>
      </c>
      <c r="EA12" s="251" t="str">
        <f>IF(ISNUMBER(FIND(analysismethod10,'II_Program-level standards'!BT$13)),"",'II_Program-level standards'!BT$13&amp;analysismethod10)</f>
        <v xml:space="preserve">274 File; 
</v>
      </c>
      <c r="EB12" s="251" t="str">
        <f>IF(ISNUMBER(FIND(analysismethod10,'II_Program-level standards'!BU$13)),"",'II_Program-level standards'!BU$13&amp;analysismethod10)</f>
        <v xml:space="preserve">274 File; 
</v>
      </c>
      <c r="EC12" s="251" t="str">
        <f>IF(ISNUMBER(FIND(analysismethod10,'II_Program-level standards'!BV$13)),"",'II_Program-level standards'!BV$13&amp;analysismethod10)</f>
        <v xml:space="preserve">274 File; 
</v>
      </c>
      <c r="ED12" s="251" t="str">
        <f>IF(ISNUMBER(FIND(analysismethod10,'II_Program-level standards'!BW$13)),"",'II_Program-level standards'!BW$13&amp;analysismethod10)</f>
        <v xml:space="preserve">274 File; 
</v>
      </c>
      <c r="EE12" s="251" t="str">
        <f>IF(ISNUMBER(FIND(analysismethod10,'II_Program-level standards'!BX$13)),"",'II_Program-level standards'!BX$13&amp;analysismethod10)</f>
        <v xml:space="preserve">274 File; 
</v>
      </c>
      <c r="EF12" s="251" t="str">
        <f>IF(ISNUMBER(FIND(analysismethod10,'II_Program-level standards'!BY$13)),"",'II_Program-level standards'!BY$13&amp;analysismethod10)</f>
        <v xml:space="preserve">274 File; 
</v>
      </c>
      <c r="EG12" s="251" t="str">
        <f>IF(ISNUMBER(FIND(analysismethod10,'II_Program-level standards'!BZ$13)),"",'II_Program-level standards'!BZ$13&amp;analysismethod10)</f>
        <v xml:space="preserve">274 File; 
</v>
      </c>
      <c r="EH12" s="251" t="str">
        <f>IF(ISNUMBER(FIND(analysismethod10,'II_Program-level standards'!CA$13)),"",'II_Program-level standards'!CA$13&amp;analysismethod10)</f>
        <v xml:space="preserve">274 File; 
</v>
      </c>
      <c r="EI12" s="251" t="str">
        <f>IF(ISNUMBER(FIND(analysismethod10,'II_Program-level standards'!CB$13)),"",'II_Program-level standards'!CB$13&amp;analysismethod10)</f>
        <v xml:space="preserve">274 File; 
</v>
      </c>
      <c r="EJ12" s="251" t="str">
        <f>IF(ISNUMBER(FIND(analysismethod10,'II_Program-level standards'!CC$13)),"",'II_Program-level standards'!CC$13&amp;analysismethod10)</f>
        <v xml:space="preserve">274 File; 
</v>
      </c>
      <c r="EK12" s="251" t="str">
        <f>IF(ISNUMBER(FIND(analysismethod10,'II_Program-level standards'!CD$13)),"",'II_Program-level standards'!CD$13&amp;analysismethod10)</f>
        <v xml:space="preserve">274 File; 
</v>
      </c>
      <c r="EL12" s="251" t="str">
        <f>IF(ISNUMBER(FIND(analysismethod10,'II_Program-level standards'!CE$13)),"",'II_Program-level standards'!CE$13&amp;analysismethod10)</f>
        <v xml:space="preserve">274 File; 
</v>
      </c>
      <c r="EM12" s="251" t="str">
        <f>IF(ISNUMBER(FIND(analysismethod10,'II_Program-level standards'!CF$13)),"",'II_Program-level standards'!CF$13&amp;analysismethod10)</f>
        <v xml:space="preserve">274 File; 
</v>
      </c>
      <c r="EN12" s="251" t="str">
        <f>IF(ISNUMBER(FIND(analysismethod10,'II_Program-level standards'!CG$13)),"",'II_Program-level standards'!CG$13&amp;analysismethod10)</f>
        <v xml:space="preserve">274 File; 
</v>
      </c>
      <c r="EO12" s="251" t="str">
        <f>IF(ISNUMBER(FIND(analysismethod10,'II_Program-level standards'!CH$13)),"",'II_Program-level standards'!CH$13&amp;analysismethod10)</f>
        <v xml:space="preserve">274 File; 
</v>
      </c>
      <c r="EP12" s="251" t="str">
        <f>IF(ISNUMBER(FIND(analysismethod10,'II_Program-level standards'!CI$13)),"",'II_Program-level standards'!CI$13&amp;analysismethod10)</f>
        <v xml:space="preserve">274 File; 
</v>
      </c>
      <c r="EQ12" s="251" t="str">
        <f>IF(ISNUMBER(FIND(analysismethod10,'II_Program-level standards'!CJ$13)),"",'II_Program-level standards'!CJ$13&amp;analysismethod10)</f>
        <v xml:space="preserve">274 File; 
</v>
      </c>
      <c r="ER12" s="251" t="str">
        <f>IF(ISNUMBER(FIND(analysismethod10,'II_Program-level standards'!CK$13)),"",'II_Program-level standards'!CK$13&amp;analysismethod10)</f>
        <v xml:space="preserve">274 File; 
</v>
      </c>
      <c r="ES12" s="251" t="str">
        <f>IF(ISNUMBER(FIND(analysismethod10,'II_Program-level standards'!CL$13)),"",'II_Program-level standards'!CL$13&amp;analysismethod10)</f>
        <v xml:space="preserve">274 File; 
</v>
      </c>
      <c r="ET12" s="251" t="str">
        <f>IF(ISNUMBER(FIND(analysismethod10,'II_Program-level standards'!CM$13)),"",'II_Program-level standards'!CM$13&amp;analysismethod10)</f>
        <v xml:space="preserve">274 File; 
</v>
      </c>
      <c r="EU12" s="251" t="str">
        <f>IF(ISNUMBER(FIND(analysismethod10,'II_Program-level standards'!CN$13)),"",'II_Program-level standards'!CN$13&amp;analysismethod10)</f>
        <v xml:space="preserve">274 File; 
</v>
      </c>
      <c r="EV12" s="251" t="str">
        <f>IF(ISNUMBER(FIND(analysismethod10,'II_Program-level standards'!CO$13)),"",'II_Program-level standards'!CO$13&amp;analysismethod10)</f>
        <v xml:space="preserve">274 File; 
</v>
      </c>
      <c r="EW12" s="251" t="str">
        <f>IF(ISNUMBER(FIND(analysismethod10,'II_Program-level standards'!CP$13)),"",'II_Program-level standards'!CP$13&amp;analysismethod10)</f>
        <v xml:space="preserve">274 File; 
</v>
      </c>
      <c r="EX12" s="251" t="str">
        <f>IF(ISNUMBER(FIND(analysismethod10,'II_Program-level standards'!CQ$13)),"",'II_Program-level standards'!CQ$13&amp;analysismethod10)</f>
        <v xml:space="preserve">274 File; 
</v>
      </c>
      <c r="EY12" s="251" t="str">
        <f>IF(ISNUMBER(FIND(analysismethod10,'II_Program-level standards'!CR$13)),"",'II_Program-level standards'!CR$13&amp;analysismethod10)</f>
        <v xml:space="preserve">274 File; 
</v>
      </c>
      <c r="EZ12" s="251" t="str">
        <f>IF(ISNUMBER(FIND(analysismethod10,'II_Program-level standards'!CS$13)),"",'II_Program-level standards'!CS$13&amp;analysismethod10)</f>
        <v xml:space="preserve">274 File; 
</v>
      </c>
      <c r="FA12" s="251" t="str">
        <f>IF(ISNUMBER(FIND(analysismethod10,'II_Program-level standards'!CT$13)),"",'II_Program-level standards'!CT$13&amp;analysismethod10)</f>
        <v xml:space="preserve">274 File; 
</v>
      </c>
      <c r="FB12" s="251" t="str">
        <f>IF(ISNUMBER(FIND(analysismethod10,'II_Program-level standards'!CU$13)),"",'II_Program-level standards'!CU$13&amp;analysismethod10)</f>
        <v xml:space="preserve">274 File; 
</v>
      </c>
      <c r="FC12" s="251" t="str">
        <f>IF(ISNUMBER(FIND(analysismethod10,'II_Program-level standards'!CV$13)),"",'II_Program-level standards'!CV$13&amp;analysismethod10)</f>
        <v xml:space="preserve">274 File; 
</v>
      </c>
      <c r="FD12" s="251" t="str">
        <f>IF(ISNUMBER(FIND(analysismethod10,'II_Program-level standards'!CW$13)),"",'II_Program-level standards'!CW$13&amp;analysismethod10)</f>
        <v xml:space="preserve">274 File; 
</v>
      </c>
      <c r="FE12" s="251" t="str">
        <f>IF(ISNUMBER(FIND(analysismethod10,'II_Program-level standards'!CX$13)),"",'II_Program-level standards'!CX$13&amp;analysismethod10)</f>
        <v xml:space="preserve">274 File; 
</v>
      </c>
      <c r="FF12" s="251" t="str">
        <f>IF(ISNUMBER(FIND(analysismethod10,'II_Program-level standards'!CY$13)),"",'II_Program-level standards'!CY$13&amp;analysismethod10)</f>
        <v xml:space="preserve">274 File; 
</v>
      </c>
      <c r="FG12" s="252" t="str">
        <f>IF(ISNUMBER(FIND(analysismethod10,'II_Program-level standards'!CZ$13)),"",'II_Program-level standards'!CZ$13&amp;analysismethod10)</f>
        <v xml:space="preserve">274 File; 
</v>
      </c>
    </row>
    <row r="13" spans="1:212" ht="15" thickBot="1">
      <c r="B13" s="11" t="s">
        <v>717</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5" thickTop="1">
      <c r="B14" s="11" t="s">
        <v>718</v>
      </c>
      <c r="C14" s="11"/>
      <c r="D14" s="11"/>
      <c r="E14" s="11"/>
      <c r="F14" s="11"/>
      <c r="G14" s="11"/>
      <c r="J14" s="92"/>
      <c r="K14" s="91"/>
      <c r="L14" s="91"/>
      <c r="M14" s="91"/>
      <c r="N14" s="91"/>
      <c r="O14" s="91"/>
      <c r="P14" s="91"/>
      <c r="Q14" s="91"/>
      <c r="R14" s="91"/>
      <c r="S14" s="91"/>
      <c r="T14" s="91"/>
      <c r="BK14" s="13"/>
      <c r="BL14" s="13"/>
    </row>
    <row r="15" spans="1:212" ht="15" thickBot="1">
      <c r="B15" s="11" t="s">
        <v>719</v>
      </c>
      <c r="C15" s="11"/>
      <c r="D15" s="11"/>
      <c r="E15" s="11"/>
      <c r="F15" s="11"/>
      <c r="G15" s="11"/>
      <c r="J15" s="92"/>
      <c r="K15" s="91"/>
      <c r="L15" s="91"/>
      <c r="M15" s="91"/>
      <c r="N15" s="91"/>
      <c r="O15" s="91"/>
      <c r="P15" s="91"/>
      <c r="Q15" s="91"/>
      <c r="R15" s="91"/>
      <c r="S15" s="91"/>
      <c r="T15" s="91"/>
      <c r="BK15" s="13"/>
      <c r="BL15" s="13"/>
    </row>
    <row r="16" spans="1:212" ht="15.75" thickTop="1">
      <c r="B16" s="11" t="s">
        <v>720</v>
      </c>
      <c r="C16" s="11"/>
      <c r="D16" s="11"/>
      <c r="E16" s="11"/>
      <c r="F16" s="11"/>
      <c r="G16" s="11"/>
      <c r="J16" s="92"/>
      <c r="K16" s="91"/>
      <c r="L16" s="91"/>
      <c r="M16" s="91"/>
      <c r="N16" s="91"/>
      <c r="O16" s="91"/>
      <c r="P16" s="91"/>
      <c r="Q16" s="91"/>
      <c r="R16" s="91"/>
      <c r="S16" s="91"/>
      <c r="T16" s="91"/>
      <c r="BJ16" s="268" t="s">
        <v>721</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Timely Access Data Tool (TADT); 
Geomapping; 
</v>
      </c>
      <c r="BS16" s="248" t="str">
        <f>IF(ISNUMBER(FIND(analysismethod1,'III_Plan comp 438.68 {Plan 1}'!L$15)),"",'III_Plan comp 438.68 {Plan 1}'!L$15&amp;analysismethod1)</f>
        <v xml:space="preserve">Timely Access Data Tool (TADT); 
Geomapping; 
</v>
      </c>
      <c r="BT16" s="248" t="str">
        <f>IF(ISNUMBER(FIND(analysismethod1,'III_Plan comp 438.68 {Plan 1}'!M$15)),"",'III_Plan comp 438.68 {Plan 1}'!M$15&amp;analysismethod1)</f>
        <v xml:space="preserve">Timely Access Data Tool (TADT); 
Geomapping; 
</v>
      </c>
      <c r="BU16" s="248" t="str">
        <f>IF(ISNUMBER(FIND(analysismethod1,'III_Plan comp 438.68 {Plan 1}'!N$15)),"",'III_Plan comp 438.68 {Plan 1}'!N$15&amp;analysismethod1)</f>
        <v xml:space="preserve">Timely Access Data Tool (TADT); 
Geomapping; 
</v>
      </c>
      <c r="BV16" s="248" t="str">
        <f>IF(ISNUMBER(FIND(analysismethod1,'III_Plan comp 438.68 {Plan 1}'!O$15)),"",'III_Plan comp 438.68 {Plan 1}'!O$15&amp;analysismethod1)</f>
        <v xml:space="preserve">Timely Access Data Tool (TADT); 
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274 File; 
Language Capabilities: Contract
IHCP: Contract/Good-faith effort to contract; 
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722</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c>
      <c r="BL17" s="251" t="str">
        <f>IF(ISNUMBER(FIND(analysismethod2,'III_Plan comp 438.68 {Plan 1}'!E$15)),"",'III_Plan comp 438.68 {Plan 1}'!E$15&amp;analysismethod2)</f>
        <v/>
      </c>
      <c r="BM17" s="251" t="str">
        <f>IF(ISNUMBER(FIND(analysismethod2,'III_Plan comp 438.68 {Plan 1}'!F$15)),"",'III_Plan comp 438.68 {Plan 1}'!F$15&amp;analysismethod2)</f>
        <v/>
      </c>
      <c r="BN17" s="251" t="str">
        <f>IF(ISNUMBER(FIND(analysismethod2,'III_Plan comp 438.68 {Plan 1}'!G$15)),"",'III_Plan comp 438.68 {Plan 1}'!G$15&amp;analysismethod2)</f>
        <v/>
      </c>
      <c r="BO17" s="251" t="str">
        <f>IF(ISNUMBER(FIND(analysismethod2,'III_Plan comp 438.68 {Plan 1}'!H$15)),"",'III_Plan comp 438.68 {Plan 1}'!H$15&amp;analysismethod2)</f>
        <v/>
      </c>
      <c r="BP17" s="251" t="str">
        <f>IF(ISNUMBER(FIND(analysismethod2,'III_Plan comp 438.68 {Plan 1}'!I$15)),"",'III_Plan comp 438.68 {Plan 1}'!I$15&amp;analysismethod2)</f>
        <v/>
      </c>
      <c r="BQ17" s="251" t="str">
        <f>IF(ISNUMBER(FIND(analysismethod2,'III_Plan comp 438.68 {Plan 1}'!J$15)),"",'III_Plan comp 438.68 {Plan 1}'!J$15&amp;analysismethod2)</f>
        <v/>
      </c>
      <c r="BR17" s="251" t="str">
        <f>IF(ISNUMBER(FIND(analysismethod2,'III_Plan comp 438.68 {Plan 1}'!K$15)),"",'III_Plan comp 438.68 {Plan 1}'!K$15&amp;analysismethod2)</f>
        <v/>
      </c>
      <c r="BS17" s="251" t="str">
        <f>IF(ISNUMBER(FIND(analysismethod2,'III_Plan comp 438.68 {Plan 1}'!L$15)),"",'III_Plan comp 438.68 {Plan 1}'!L$15&amp;analysismethod2)</f>
        <v/>
      </c>
      <c r="BT17" s="251" t="str">
        <f>IF(ISNUMBER(FIND(analysismethod2,'III_Plan comp 438.68 {Plan 1}'!M$15)),"",'III_Plan comp 438.68 {Plan 1}'!M$15&amp;analysismethod2)</f>
        <v/>
      </c>
      <c r="BU17" s="251" t="str">
        <f>IF(ISNUMBER(FIND(analysismethod2,'III_Plan comp 438.68 {Plan 1}'!N$15)),"",'III_Plan comp 438.68 {Plan 1}'!N$15&amp;analysismethod2)</f>
        <v/>
      </c>
      <c r="BV17" s="251" t="str">
        <f>IF(ISNUMBER(FIND(analysismethod2,'III_Plan comp 438.68 {Plan 1}'!O$15)),"",'III_Plan comp 438.68 {Plan 1}'!O$15&amp;analysismethod2)</f>
        <v/>
      </c>
      <c r="BW17" s="251" t="str">
        <f>IF(ISNUMBER(FIND(analysismethod2,'III_Plan comp 438.68 {Plan 1}'!P$15)),"",'III_Plan comp 438.68 {Plan 1}'!P$15&amp;analysismethod2)</f>
        <v/>
      </c>
      <c r="BX17" s="251" t="str">
        <f>IF(ISNUMBER(FIND(analysismethod2,'III_Plan comp 438.68 {Plan 1}'!Q$15)),"",'III_Plan comp 438.68 {Plan 1}'!Q$15&amp;analysismethod2)</f>
        <v/>
      </c>
      <c r="BY17" s="251" t="str">
        <f>IF(ISNUMBER(FIND(analysismethod2,'III_Plan comp 438.68 {Plan 1}'!R$15)),"",'III_Plan comp 438.68 {Plan 1}'!R$15&amp;analysismethod2)</f>
        <v/>
      </c>
      <c r="BZ17" s="251" t="str">
        <f>IF(ISNUMBER(FIND(analysismethod2,'III_Plan comp 438.68 {Plan 1}'!S$15)),"",'III_Plan comp 438.68 {Plan 1}'!S$15&amp;analysismethod2)</f>
        <v/>
      </c>
      <c r="CA17" s="251" t="str">
        <f>IF(ISNUMBER(FIND(analysismethod2,'III_Plan comp 438.68 {Plan 1}'!T$15)),"",'III_Plan comp 438.68 {Plan 1}'!T$15&amp;analysismethod2)</f>
        <v/>
      </c>
      <c r="CB17" s="251" t="str">
        <f>IF(ISNUMBER(FIND(analysismethod2,'III_Plan comp 438.68 {Plan 1}'!U$15)),"",'III_Plan comp 438.68 {Plan 1}'!U$15&amp;analysismethod2)</f>
        <v/>
      </c>
      <c r="CC17" s="251" t="str">
        <f>IF(ISNUMBER(FIND(analysismethod2,'III_Plan comp 438.68 {Plan 1}'!V$15)),"",'III_Plan comp 438.68 {Plan 1}'!V$15&amp;analysismethod2)</f>
        <v/>
      </c>
      <c r="CD17" s="251" t="str">
        <f>IF(ISNUMBER(FIND(analysismethod2,'III_Plan comp 438.68 {Plan 1}'!W$15)),"",'III_Plan comp 438.68 {Plan 1}'!W$15&amp;analysismethod2)</f>
        <v/>
      </c>
      <c r="CE17" s="251" t="str">
        <f>IF(ISNUMBER(FIND(analysismethod2,'III_Plan comp 438.68 {Plan 1}'!X$15)),"",'III_Plan comp 438.68 {Plan 1}'!X$15&amp;analysismethod2)</f>
        <v/>
      </c>
      <c r="CF17" s="251" t="str">
        <f>IF(ISNUMBER(FIND(analysismethod2,'III_Plan comp 438.68 {Plan 1}'!Y$15)),"",'III_Plan comp 438.68 {Plan 1}'!Y$15&amp;analysismethod2)</f>
        <v/>
      </c>
      <c r="CG17" s="251" t="str">
        <f>IF(ISNUMBER(FIND(analysismethod2,'III_Plan comp 438.68 {Plan 1}'!Z$15)),"",'III_Plan comp 438.68 {Plan 1}'!Z$15&amp;analysismethod2)</f>
        <v/>
      </c>
      <c r="CH17" s="251" t="str">
        <f>IF(ISNUMBER(FIND(analysismethod2,'III_Plan comp 438.68 {Plan 1}'!AA$15)),"",'III_Plan comp 438.68 {Plan 1}'!AA$15&amp;analysismethod2)</f>
        <v/>
      </c>
      <c r="CI17" s="251" t="str">
        <f>IF(ISNUMBER(FIND(analysismethod2,'III_Plan comp 438.68 {Plan 1}'!AB$15)),"",'III_Plan comp 438.68 {Plan 1}'!AB$15&amp;analysismethod2)</f>
        <v/>
      </c>
      <c r="CJ17" s="251" t="str">
        <f>IF(ISNUMBER(FIND(analysismethod2,'III_Plan comp 438.68 {Plan 1}'!AC$15)),"",'III_Plan comp 438.68 {Plan 1}'!AC$15&amp;analysismethod2)</f>
        <v/>
      </c>
      <c r="CK17" s="251" t="str">
        <f>IF(ISNUMBER(FIND(analysismethod2,'III_Plan comp 438.68 {Plan 1}'!AD$15)),"",'III_Plan comp 438.68 {Plan 1}'!AD$15&amp;analysismethod2)</f>
        <v/>
      </c>
      <c r="CL17" s="251" t="str">
        <f>IF(ISNUMBER(FIND(analysismethod2,'III_Plan comp 438.68 {Plan 1}'!AE$15)),"",'III_Plan comp 438.68 {Plan 1}'!AE$15&amp;analysismethod2)</f>
        <v/>
      </c>
      <c r="CM17" s="251" t="str">
        <f>IF(ISNUMBER(FIND(analysismethod2,'III_Plan comp 438.68 {Plan 1}'!AF$15)),"",'III_Plan comp 438.68 {Plan 1}'!AF$15&amp;analysismethod2)</f>
        <v/>
      </c>
      <c r="CN17" s="251" t="str">
        <f>IF(ISNUMBER(FIND(analysismethod2,'III_Plan comp 438.68 {Plan 1}'!AG$15)),"",'III_Plan comp 438.68 {Plan 1}'!AG$15&amp;analysismethod2)</f>
        <v/>
      </c>
      <c r="CO17" s="251" t="str">
        <f>IF(ISNUMBER(FIND(analysismethod2,'III_Plan comp 438.68 {Plan 1}'!AH$15)),"",'III_Plan comp 438.68 {Plan 1}'!AH$15&amp;analysismethod2)</f>
        <v/>
      </c>
      <c r="CP17" s="251" t="str">
        <f>IF(ISNUMBER(FIND(analysismethod2,'III_Plan comp 438.68 {Plan 1}'!AI$15)),"",'III_Plan comp 438.68 {Plan 1}'!AI$15&amp;analysismethod2)</f>
        <v/>
      </c>
      <c r="CQ17" s="251" t="str">
        <f>IF(ISNUMBER(FIND(analysismethod2,'III_Plan comp 438.68 {Plan 1}'!AJ$15)),"",'III_Plan comp 438.68 {Plan 1}'!AJ$15&amp;analysismethod2)</f>
        <v/>
      </c>
      <c r="CR17" s="251" t="str">
        <f>IF(ISNUMBER(FIND(analysismethod2,'III_Plan comp 438.68 {Plan 1}'!AK$15)),"",'III_Plan comp 438.68 {Plan 1}'!AK$15&amp;analysismethod2)</f>
        <v/>
      </c>
      <c r="CS17" s="251" t="str">
        <f>IF(ISNUMBER(FIND(analysismethod2,'III_Plan comp 438.68 {Plan 1}'!AL$15)),"",'III_Plan comp 438.68 {Plan 1}'!AL$15&amp;analysismethod2)</f>
        <v/>
      </c>
      <c r="CT17" s="251" t="str">
        <f>IF(ISNUMBER(FIND(analysismethod2,'III_Plan comp 438.68 {Plan 1}'!AM$15)),"",'III_Plan comp 438.68 {Plan 1}'!AM$15&amp;analysismethod2)</f>
        <v/>
      </c>
      <c r="CU17" s="251" t="str">
        <f>IF(ISNUMBER(FIND(analysismethod2,'III_Plan comp 438.68 {Plan 1}'!AN$15)),"",'III_Plan comp 438.68 {Plan 1}'!AN$15&amp;analysismethod2)</f>
        <v/>
      </c>
      <c r="CV17" s="251" t="str">
        <f>IF(ISNUMBER(FIND(analysismethod2,'III_Plan comp 438.68 {Plan 1}'!AO$15)),"",'III_Plan comp 438.68 {Plan 1}'!AO$15&amp;analysismethod2)</f>
        <v/>
      </c>
      <c r="CW17" s="251" t="str">
        <f>IF(ISNUMBER(FIND(analysismethod2,'III_Plan comp 438.68 {Plan 1}'!AP$15)),"",'III_Plan comp 438.68 {Plan 1}'!AP$15&amp;analysismethod2)</f>
        <v/>
      </c>
      <c r="CX17" s="251" t="str">
        <f>IF(ISNUMBER(FIND(analysismethod2,'III_Plan comp 438.68 {Plan 1}'!AQ$15)),"",'III_Plan comp 438.68 {Plan 1}'!AQ$15&amp;analysismethod2)</f>
        <v/>
      </c>
      <c r="CY17" s="251" t="str">
        <f>IF(ISNUMBER(FIND(analysismethod2,'III_Plan comp 438.68 {Plan 1}'!AR$15)),"",'III_Plan comp 438.68 {Plan 1}'!AR$15&amp;analysismethod2)</f>
        <v/>
      </c>
      <c r="CZ17" s="251" t="str">
        <f>IF(ISNUMBER(FIND(analysismethod2,'III_Plan comp 438.68 {Plan 1}'!AS$15)),"",'III_Plan comp 438.68 {Plan 1}'!AS$15&amp;analysismethod2)</f>
        <v/>
      </c>
      <c r="DA17" s="251" t="str">
        <f>IF(ISNUMBER(FIND(analysismethod2,'III_Plan comp 438.68 {Plan 1}'!AT$15)),"",'III_Plan comp 438.68 {Plan 1}'!AT$15&amp;analysismethod2)</f>
        <v/>
      </c>
      <c r="DB17" s="251" t="str">
        <f>IF(ISNUMBER(FIND(analysismethod2,'III_Plan comp 438.68 {Plan 1}'!AU$15)),"",'III_Plan comp 438.68 {Plan 1}'!AU$15&amp;analysismethod2)</f>
        <v/>
      </c>
      <c r="DC17" s="251" t="str">
        <f>IF(ISNUMBER(FIND(analysismethod2,'III_Plan comp 438.68 {Plan 1}'!AV$15)),"",'III_Plan comp 438.68 {Plan 1}'!AV$15&amp;analysismethod2)</f>
        <v/>
      </c>
      <c r="DD17" s="251" t="str">
        <f>IF(ISNUMBER(FIND(analysismethod2,'III_Plan comp 438.68 {Plan 1}'!AW$15)),"",'III_Plan comp 438.68 {Plan 1}'!AW$15&amp;analysismethod2)</f>
        <v/>
      </c>
      <c r="DE17" s="251" t="str">
        <f>IF(ISNUMBER(FIND(analysismethod2,'III_Plan comp 438.68 {Plan 1}'!AX$15)),"",'III_Plan comp 438.68 {Plan 1}'!AX$15&amp;analysismethod2)</f>
        <v/>
      </c>
      <c r="DF17" s="251" t="str">
        <f>IF(ISNUMBER(FIND(analysismethod2,'III_Plan comp 438.68 {Plan 1}'!AY$15)),"",'III_Plan comp 438.68 {Plan 1}'!AY$15&amp;analysismethod2)</f>
        <v/>
      </c>
      <c r="DG17" s="251" t="str">
        <f>IF(ISNUMBER(FIND(analysismethod2,'III_Plan comp 438.68 {Plan 1}'!AZ$15)),"",'III_Plan comp 438.68 {Plan 1}'!AZ$15&amp;analysismethod2)</f>
        <v/>
      </c>
      <c r="DH17" s="251" t="str">
        <f>IF(ISNUMBER(FIND(analysismethod2,'III_Plan comp 438.68 {Plan 1}'!BA$15)),"",'III_Plan comp 438.68 {Plan 1}'!BA$15&amp;analysismethod2)</f>
        <v/>
      </c>
      <c r="DI17" s="251" t="str">
        <f>IF(ISNUMBER(FIND(analysismethod2,'III_Plan comp 438.68 {Plan 1}'!BB$15)),"",'III_Plan comp 438.68 {Plan 1}'!BB$15&amp;analysismethod2)</f>
        <v/>
      </c>
      <c r="DJ17" s="251" t="str">
        <f>IF(ISNUMBER(FIND(analysismethod2,'III_Plan comp 438.68 {Plan 1}'!BC$15)),"",'III_Plan comp 438.68 {Plan 1}'!BC$15&amp;analysismethod2)</f>
        <v/>
      </c>
      <c r="DK17" s="251" t="str">
        <f>IF(ISNUMBER(FIND(analysismethod2,'III_Plan comp 438.68 {Plan 1}'!BD$15)),"",'III_Plan comp 438.68 {Plan 1}'!BD$15&amp;analysismethod2)</f>
        <v/>
      </c>
      <c r="DL17" s="251" t="str">
        <f>IF(ISNUMBER(FIND(analysismethod2,'III_Plan comp 438.68 {Plan 1}'!BE$15)),"",'III_Plan comp 438.68 {Plan 1}'!BE$15&amp;analysismethod2)</f>
        <v/>
      </c>
      <c r="DM17" s="251" t="str">
        <f>IF(ISNUMBER(FIND(analysismethod2,'III_Plan comp 438.68 {Plan 1}'!BF$15)),"",'III_Plan comp 438.68 {Plan 1}'!BF$15&amp;analysismethod2)</f>
        <v/>
      </c>
      <c r="DN17" s="251" t="str">
        <f>IF(ISNUMBER(FIND(analysismethod2,'III_Plan comp 438.68 {Plan 1}'!BG$15)),"",'III_Plan comp 438.68 {Plan 1}'!BG$15&amp;analysismethod2)</f>
        <v/>
      </c>
      <c r="DO17" s="251" t="str">
        <f>IF(ISNUMBER(FIND(analysismethod2,'III_Plan comp 438.68 {Plan 1}'!BH$15)),"",'III_Plan comp 438.68 {Plan 1}'!BH$15&amp;analysismethod2)</f>
        <v/>
      </c>
      <c r="DP17" s="251" t="str">
        <f>IF(ISNUMBER(FIND(analysismethod2,'III_Plan comp 438.68 {Plan 1}'!BI$15)),"",'III_Plan comp 438.68 {Plan 1}'!BI$15&amp;analysismethod2)</f>
        <v/>
      </c>
      <c r="DQ17" s="251" t="str">
        <f>IF(ISNUMBER(FIND(analysismethod2,'III_Plan comp 438.68 {Plan 1}'!BJ$15)),"",'III_Plan comp 438.68 {Plan 1}'!BJ$15&amp;analysismethod2)</f>
        <v/>
      </c>
      <c r="DR17" s="251" t="str">
        <f>IF(ISNUMBER(FIND(analysismethod2,'III_Plan comp 438.68 {Plan 1}'!BK$15)),"",'III_Plan comp 438.68 {Plan 1}'!BK$15&amp;analysismethod2)</f>
        <v/>
      </c>
      <c r="DS17" s="251" t="str">
        <f>IF(ISNUMBER(FIND(analysismethod2,'III_Plan comp 438.68 {Plan 1}'!BL$15)),"",'III_Plan comp 438.68 {Plan 1}'!BL$15&amp;analysismethod2)</f>
        <v/>
      </c>
      <c r="DT17" s="251" t="str">
        <f>IF(ISNUMBER(FIND(analysismethod2,'III_Plan comp 438.68 {Plan 1}'!BM$15)),"",'III_Plan comp 438.68 {Plan 1}'!BM$15&amp;analysismethod2)</f>
        <v/>
      </c>
      <c r="DU17" s="251" t="str">
        <f>IF(ISNUMBER(FIND(analysismethod2,'III_Plan comp 438.68 {Plan 1}'!BN$15)),"",'III_Plan comp 438.68 {Plan 1}'!BN$15&amp;analysismethod2)</f>
        <v/>
      </c>
      <c r="DV17" s="251" t="str">
        <f>IF(ISNUMBER(FIND(analysismethod2,'III_Plan comp 438.68 {Plan 1}'!BO$15)),"",'III_Plan comp 438.68 {Plan 1}'!BO$15&amp;analysismethod2)</f>
        <v/>
      </c>
      <c r="DW17" s="251" t="str">
        <f>IF(ISNUMBER(FIND(analysismethod2,'III_Plan comp 438.68 {Plan 1}'!BP$15)),"",'III_Plan comp 438.68 {Plan 1}'!BP$15&amp;analysismethod2)</f>
        <v/>
      </c>
      <c r="DX17" s="251" t="str">
        <f>IF(ISNUMBER(FIND(analysismethod2,'III_Plan comp 438.68 {Plan 1}'!BQ$15)),"",'III_Plan comp 438.68 {Plan 1}'!BQ$15&amp;analysismethod2)</f>
        <v/>
      </c>
      <c r="DY17" s="251" t="str">
        <f>IF(ISNUMBER(FIND(analysismethod2,'III_Plan comp 438.68 {Plan 1}'!BR$15)),"",'III_Plan comp 438.68 {Plan 1}'!BR$15&amp;analysismethod2)</f>
        <v/>
      </c>
      <c r="DZ17" s="251" t="str">
        <f>IF(ISNUMBER(FIND(analysismethod2,'III_Plan comp 438.68 {Plan 1}'!BS$15)),"",'III_Plan comp 438.68 {Plan 1}'!BS$15&amp;analysismethod2)</f>
        <v/>
      </c>
      <c r="EA17" s="251" t="str">
        <f>IF(ISNUMBER(FIND(analysismethod2,'III_Plan comp 438.68 {Plan 1}'!BT$15)),"",'III_Plan comp 438.68 {Plan 1}'!BT$15&amp;analysismethod2)</f>
        <v/>
      </c>
      <c r="EB17" s="251" t="str">
        <f>IF(ISNUMBER(FIND(analysismethod2,'III_Plan comp 438.68 {Plan 1}'!BU$15)),"",'III_Plan comp 438.68 {Plan 1}'!BU$15&amp;analysismethod2)</f>
        <v/>
      </c>
      <c r="EC17" s="251" t="str">
        <f>IF(ISNUMBER(FIND(analysismethod2,'III_Plan comp 438.68 {Plan 1}'!BV$15)),"",'III_Plan comp 438.68 {Plan 1}'!BV$15&amp;analysismethod2)</f>
        <v/>
      </c>
      <c r="ED17" s="251" t="str">
        <f>IF(ISNUMBER(FIND(analysismethod2,'III_Plan comp 438.68 {Plan 1}'!BW$15)),"",'III_Plan comp 438.68 {Plan 1}'!BW$15&amp;analysismethod2)</f>
        <v/>
      </c>
      <c r="EE17" s="251" t="str">
        <f>IF(ISNUMBER(FIND(analysismethod2,'III_Plan comp 438.68 {Plan 1}'!BX$15)),"",'III_Plan comp 438.68 {Plan 1}'!BX$15&amp;analysismethod2)</f>
        <v/>
      </c>
      <c r="EF17" s="251" t="str">
        <f>IF(ISNUMBER(FIND(analysismethod2,'III_Plan comp 438.68 {Plan 1}'!BY$15)),"",'III_Plan comp 438.68 {Plan 1}'!BY$15&amp;analysismethod2)</f>
        <v/>
      </c>
      <c r="EG17" s="251" t="str">
        <f>IF(ISNUMBER(FIND(analysismethod2,'III_Plan comp 438.68 {Plan 1}'!BZ$15)),"",'III_Plan comp 438.68 {Plan 1}'!BZ$15&amp;analysismethod2)</f>
        <v/>
      </c>
      <c r="EH17" s="251" t="str">
        <f>IF(ISNUMBER(FIND(analysismethod2,'III_Plan comp 438.68 {Plan 1}'!CA$15)),"",'III_Plan comp 438.68 {Plan 1}'!CA$15&amp;analysismethod2)</f>
        <v/>
      </c>
      <c r="EI17" s="251" t="str">
        <f>IF(ISNUMBER(FIND(analysismethod2,'III_Plan comp 438.68 {Plan 1}'!CB$15)),"",'III_Plan comp 438.68 {Plan 1}'!CB$15&amp;analysismethod2)</f>
        <v/>
      </c>
      <c r="EJ17" s="251" t="str">
        <f>IF(ISNUMBER(FIND(analysismethod2,'III_Plan comp 438.68 {Plan 1}'!CC$15)),"",'III_Plan comp 438.68 {Plan 1}'!CC$15&amp;analysismethod2)</f>
        <v/>
      </c>
      <c r="EK17" s="251" t="str">
        <f>IF(ISNUMBER(FIND(analysismethod2,'III_Plan comp 438.68 {Plan 1}'!CD$15)),"",'III_Plan comp 438.68 {Plan 1}'!CD$15&amp;analysismethod2)</f>
        <v/>
      </c>
      <c r="EL17" s="251" t="str">
        <f>IF(ISNUMBER(FIND(analysismethod2,'III_Plan comp 438.68 {Plan 1}'!CE$15)),"",'III_Plan comp 438.68 {Plan 1}'!CE$15&amp;analysismethod2)</f>
        <v/>
      </c>
      <c r="EM17" s="251" t="str">
        <f>IF(ISNUMBER(FIND(analysismethod2,'III_Plan comp 438.68 {Plan 1}'!CF$15)),"",'III_Plan comp 438.68 {Plan 1}'!CF$15&amp;analysismethod2)</f>
        <v/>
      </c>
      <c r="EN17" s="251" t="str">
        <f>IF(ISNUMBER(FIND(analysismethod2,'III_Plan comp 438.68 {Plan 1}'!CG$15)),"",'III_Plan comp 438.68 {Plan 1}'!CG$15&amp;analysismethod2)</f>
        <v/>
      </c>
      <c r="EO17" s="251" t="str">
        <f>IF(ISNUMBER(FIND(analysismethod2,'III_Plan comp 438.68 {Plan 1}'!CH$15)),"",'III_Plan comp 438.68 {Plan 1}'!CH$15&amp;analysismethod2)</f>
        <v/>
      </c>
      <c r="EP17" s="251" t="str">
        <f>IF(ISNUMBER(FIND(analysismethod2,'III_Plan comp 438.68 {Plan 1}'!CI$15)),"",'III_Plan comp 438.68 {Plan 1}'!CI$15&amp;analysismethod2)</f>
        <v/>
      </c>
      <c r="EQ17" s="251" t="str">
        <f>IF(ISNUMBER(FIND(analysismethod2,'III_Plan comp 438.68 {Plan 1}'!CJ$15)),"",'III_Plan comp 438.68 {Plan 1}'!CJ$15&amp;analysismethod2)</f>
        <v/>
      </c>
      <c r="ER17" s="251" t="str">
        <f>IF(ISNUMBER(FIND(analysismethod2,'III_Plan comp 438.68 {Plan 1}'!CK$15)),"",'III_Plan comp 438.68 {Plan 1}'!CK$15&amp;analysismethod2)</f>
        <v/>
      </c>
      <c r="ES17" s="251" t="str">
        <f>IF(ISNUMBER(FIND(analysismethod2,'III_Plan comp 438.68 {Plan 1}'!CL$15)),"",'III_Plan comp 438.68 {Plan 1}'!CL$15&amp;analysismethod2)</f>
        <v/>
      </c>
      <c r="ET17" s="251" t="str">
        <f>IF(ISNUMBER(FIND(analysismethod2,'III_Plan comp 438.68 {Plan 1}'!CM$15)),"",'III_Plan comp 438.68 {Plan 1}'!CM$15&amp;analysismethod2)</f>
        <v/>
      </c>
      <c r="EU17" s="251" t="str">
        <f>IF(ISNUMBER(FIND(analysismethod2,'III_Plan comp 438.68 {Plan 1}'!CN$15)),"",'III_Plan comp 438.68 {Plan 1}'!CN$15&amp;analysismethod2)</f>
        <v/>
      </c>
      <c r="EV17" s="251" t="str">
        <f>IF(ISNUMBER(FIND(analysismethod2,'III_Plan comp 438.68 {Plan 1}'!CO$15)),"",'III_Plan comp 438.68 {Plan 1}'!CO$15&amp;analysismethod2)</f>
        <v/>
      </c>
      <c r="EW17" s="251" t="str">
        <f>IF(ISNUMBER(FIND(analysismethod2,'III_Plan comp 438.68 {Plan 1}'!CP$15)),"",'III_Plan comp 438.68 {Plan 1}'!CP$15&amp;analysismethod2)</f>
        <v/>
      </c>
      <c r="EX17" s="251" t="str">
        <f>IF(ISNUMBER(FIND(analysismethod2,'III_Plan comp 438.68 {Plan 1}'!CQ$15)),"",'III_Plan comp 438.68 {Plan 1}'!CQ$15&amp;analysismethod2)</f>
        <v/>
      </c>
      <c r="EY17" s="251" t="str">
        <f>IF(ISNUMBER(FIND(analysismethod2,'III_Plan comp 438.68 {Plan 1}'!CR$15)),"",'III_Plan comp 438.68 {Plan 1}'!CR$15&amp;analysismethod2)</f>
        <v/>
      </c>
      <c r="EZ17" s="251" t="str">
        <f>IF(ISNUMBER(FIND(analysismethod2,'III_Plan comp 438.68 {Plan 1}'!CS$15)),"",'III_Plan comp 438.68 {Plan 1}'!CS$15&amp;analysismethod2)</f>
        <v/>
      </c>
      <c r="FA17" s="251" t="str">
        <f>IF(ISNUMBER(FIND(analysismethod2,'III_Plan comp 438.68 {Plan 1}'!CT$15)),"",'III_Plan comp 438.68 {Plan 1}'!CT$15&amp;analysismethod2)</f>
        <v/>
      </c>
      <c r="FB17" s="251" t="str">
        <f>IF(ISNUMBER(FIND(analysismethod2,'III_Plan comp 438.68 {Plan 1}'!CU$15)),"",'III_Plan comp 438.68 {Plan 1}'!CU$15&amp;analysismethod2)</f>
        <v/>
      </c>
      <c r="FC17" s="251" t="str">
        <f>IF(ISNUMBER(FIND(analysismethod2,'III_Plan comp 438.68 {Plan 1}'!CV$15)),"",'III_Plan comp 438.68 {Plan 1}'!CV$15&amp;analysismethod2)</f>
        <v/>
      </c>
      <c r="FD17" s="251" t="str">
        <f>IF(ISNUMBER(FIND(analysismethod2,'III_Plan comp 438.68 {Plan 1}'!CW$15)),"",'III_Plan comp 438.68 {Plan 1}'!CW$15&amp;analysismethod2)</f>
        <v/>
      </c>
      <c r="FE17" s="251" t="str">
        <f>IF(ISNUMBER(FIND(analysismethod2,'III_Plan comp 438.68 {Plan 1}'!CX$15)),"",'III_Plan comp 438.68 {Plan 1}'!CX$15&amp;analysismethod2)</f>
        <v/>
      </c>
      <c r="FF17" s="251" t="str">
        <f>IF(ISNUMBER(FIND(analysismethod2,'III_Plan comp 438.68 {Plan 1}'!CY$15)),"",'III_Plan comp 438.68 {Plan 1}'!CY$15&amp;analysismethod2)</f>
        <v/>
      </c>
      <c r="FG17" s="251" t="str">
        <f>IF(ISNUMBER(FIND(analysismethod2,'III_Plan comp 438.68 {Plan 1}'!CZ$15)),"",'III_Plan comp 438.68 {Plan 1}'!CZ$15&amp;analysismethod2)</f>
        <v/>
      </c>
    </row>
    <row r="18" spans="2:163">
      <c r="B18" s="11" t="s">
        <v>723</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724</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725</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726</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c>
      <c r="BL21" s="251" t="str">
        <f>IF(ISNUMBER(FIND(analysismethod6,'III_Plan comp 438.68 {Plan 1}'!E$15)),"",'III_Plan comp 438.68 {Plan 1}'!E$15&amp;analysismethod6)</f>
        <v/>
      </c>
      <c r="BM21" s="251" t="str">
        <f>IF(ISNUMBER(FIND(analysismethod6,'III_Plan comp 438.68 {Plan 1}'!F$15)),"",'III_Plan comp 438.68 {Plan 1}'!F$15&amp;analysismethod6)</f>
        <v/>
      </c>
      <c r="BN21" s="251" t="str">
        <f>IF(ISNUMBER(FIND(analysismethod6,'III_Plan comp 438.68 {Plan 1}'!G$15)),"",'III_Plan comp 438.68 {Plan 1}'!G$15&amp;analysismethod6)</f>
        <v/>
      </c>
      <c r="BO21" s="251" t="str">
        <f>IF(ISNUMBER(FIND(analysismethod6,'III_Plan comp 438.68 {Plan 1}'!H$15)),"",'III_Plan comp 438.68 {Plan 1}'!H$15&amp;analysismethod6)</f>
        <v/>
      </c>
      <c r="BP21" s="251" t="str">
        <f>IF(ISNUMBER(FIND(analysismethod6,'III_Plan comp 438.68 {Plan 1}'!I$15)),"",'III_Plan comp 438.68 {Plan 1}'!I$15&amp;analysismethod6)</f>
        <v/>
      </c>
      <c r="BQ21" s="251" t="str">
        <f>IF(ISNUMBER(FIND(analysismethod6,'III_Plan comp 438.68 {Plan 1}'!J$15)),"",'III_Plan comp 438.68 {Plan 1}'!J$15&amp;analysismethod6)</f>
        <v/>
      </c>
      <c r="BR21" s="251" t="str">
        <f>IF(ISNUMBER(FIND(analysismethod6,'III_Plan comp 438.68 {Plan 1}'!K$15)),"",'III_Plan comp 438.68 {Plan 1}'!K$15&amp;analysismethod6)</f>
        <v/>
      </c>
      <c r="BS21" s="251" t="str">
        <f>IF(ISNUMBER(FIND(analysismethod6,'III_Plan comp 438.68 {Plan 1}'!L$15)),"",'III_Plan comp 438.68 {Plan 1}'!L$15&amp;analysismethod6)</f>
        <v/>
      </c>
      <c r="BT21" s="251" t="str">
        <f>IF(ISNUMBER(FIND(analysismethod6,'III_Plan comp 438.68 {Plan 1}'!M$15)),"",'III_Plan comp 438.68 {Plan 1}'!M$15&amp;analysismethod6)</f>
        <v/>
      </c>
      <c r="BU21" s="251" t="str">
        <f>IF(ISNUMBER(FIND(analysismethod6,'III_Plan comp 438.68 {Plan 1}'!N$15)),"",'III_Plan comp 438.68 {Plan 1}'!N$15&amp;analysismethod6)</f>
        <v/>
      </c>
      <c r="BV21" s="251" t="str">
        <f>IF(ISNUMBER(FIND(analysismethod6,'III_Plan comp 438.68 {Plan 1}'!O$15)),"",'III_Plan comp 438.68 {Plan 1}'!O$15&amp;analysismethod6)</f>
        <v/>
      </c>
      <c r="BW21" s="251" t="str">
        <f>IF(ISNUMBER(FIND(analysismethod6,'III_Plan comp 438.68 {Plan 1}'!P$15)),"",'III_Plan comp 438.68 {Plan 1}'!P$15&amp;analysismethod6)</f>
        <v/>
      </c>
      <c r="BX21" s="251" t="str">
        <f>IF(ISNUMBER(FIND(analysismethod6,'III_Plan comp 438.68 {Plan 1}'!Q$15)),"",'III_Plan comp 438.68 {Plan 1}'!Q$15&amp;analysismethod6)</f>
        <v/>
      </c>
      <c r="BY21" s="251" t="str">
        <f>IF(ISNUMBER(FIND(analysismethod6,'III_Plan comp 438.68 {Plan 1}'!R$15)),"",'III_Plan comp 438.68 {Plan 1}'!R$15&amp;analysismethod6)</f>
        <v/>
      </c>
      <c r="BZ21" s="251" t="str">
        <f>IF(ISNUMBER(FIND(analysismethod6,'III_Plan comp 438.68 {Plan 1}'!S$15)),"",'III_Plan comp 438.68 {Plan 1}'!S$15&amp;analysismethod6)</f>
        <v/>
      </c>
      <c r="CA21" s="251" t="str">
        <f>IF(ISNUMBER(FIND(analysismethod6,'III_Plan comp 438.68 {Plan 1}'!T$15)),"",'III_Plan comp 438.68 {Plan 1}'!T$15&amp;analysismethod6)</f>
        <v/>
      </c>
      <c r="CB21" s="251" t="str">
        <f>IF(ISNUMBER(FIND(analysismethod6,'III_Plan comp 438.68 {Plan 1}'!U$15)),"",'III_Plan comp 438.68 {Plan 1}'!U$15&amp;analysismethod6)</f>
        <v/>
      </c>
      <c r="CC21" s="251" t="str">
        <f>IF(ISNUMBER(FIND(analysismethod6,'III_Plan comp 438.68 {Plan 1}'!V$15)),"",'III_Plan comp 438.68 {Plan 1}'!V$15&amp;analysismethod6)</f>
        <v/>
      </c>
      <c r="CD21" s="251" t="str">
        <f>IF(ISNUMBER(FIND(analysismethod6,'III_Plan comp 438.68 {Plan 1}'!W$15)),"",'III_Plan comp 438.68 {Plan 1}'!W$15&amp;analysismethod6)</f>
        <v/>
      </c>
      <c r="CE21" s="251" t="str">
        <f>IF(ISNUMBER(FIND(analysismethod6,'III_Plan comp 438.68 {Plan 1}'!X$15)),"",'III_Plan comp 438.68 {Plan 1}'!X$15&amp;analysismethod6)</f>
        <v/>
      </c>
      <c r="CF21" s="251" t="str">
        <f>IF(ISNUMBER(FIND(analysismethod6,'III_Plan comp 438.68 {Plan 1}'!Y$15)),"",'III_Plan comp 438.68 {Plan 1}'!Y$15&amp;analysismethod6)</f>
        <v/>
      </c>
      <c r="CG21" s="251" t="str">
        <f>IF(ISNUMBER(FIND(analysismethod6,'III_Plan comp 438.68 {Plan 1}'!Z$15)),"",'III_Plan comp 438.68 {Plan 1}'!Z$15&amp;analysismethod6)</f>
        <v/>
      </c>
      <c r="CH21" s="251" t="str">
        <f>IF(ISNUMBER(FIND(analysismethod6,'III_Plan comp 438.68 {Plan 1}'!AA$15)),"",'III_Plan comp 438.68 {Plan 1}'!AA$15&amp;analysismethod6)</f>
        <v/>
      </c>
      <c r="CI21" s="251" t="str">
        <f>IF(ISNUMBER(FIND(analysismethod6,'III_Plan comp 438.68 {Plan 1}'!AB$15)),"",'III_Plan comp 438.68 {Plan 1}'!AB$15&amp;analysismethod6)</f>
        <v/>
      </c>
      <c r="CJ21" s="251" t="str">
        <f>IF(ISNUMBER(FIND(analysismethod6,'III_Plan comp 438.68 {Plan 1}'!AC$15)),"",'III_Plan comp 438.68 {Plan 1}'!AC$15&amp;analysismethod6)</f>
        <v/>
      </c>
      <c r="CK21" s="251" t="str">
        <f>IF(ISNUMBER(FIND(analysismethod6,'III_Plan comp 438.68 {Plan 1}'!AD$15)),"",'III_Plan comp 438.68 {Plan 1}'!AD$15&amp;analysismethod6)</f>
        <v/>
      </c>
      <c r="CL21" s="251" t="str">
        <f>IF(ISNUMBER(FIND(analysismethod6,'III_Plan comp 438.68 {Plan 1}'!AE$15)),"",'III_Plan comp 438.68 {Plan 1}'!AE$15&amp;analysismethod6)</f>
        <v/>
      </c>
      <c r="CM21" s="251" t="str">
        <f>IF(ISNUMBER(FIND(analysismethod6,'III_Plan comp 438.68 {Plan 1}'!AF$15)),"",'III_Plan comp 438.68 {Plan 1}'!AF$15&amp;analysismethod6)</f>
        <v/>
      </c>
      <c r="CN21" s="251" t="str">
        <f>IF(ISNUMBER(FIND(analysismethod6,'III_Plan comp 438.68 {Plan 1}'!AG$15)),"",'III_Plan comp 438.68 {Plan 1}'!AG$15&amp;analysismethod6)</f>
        <v/>
      </c>
      <c r="CO21" s="251" t="str">
        <f>IF(ISNUMBER(FIND(analysismethod6,'III_Plan comp 438.68 {Plan 1}'!AH$15)),"",'III_Plan comp 438.68 {Plan 1}'!AH$15&amp;analysismethod6)</f>
        <v/>
      </c>
      <c r="CP21" s="251" t="str">
        <f>IF(ISNUMBER(FIND(analysismethod6,'III_Plan comp 438.68 {Plan 1}'!AI$15)),"",'III_Plan comp 438.68 {Plan 1}'!AI$15&amp;analysismethod6)</f>
        <v/>
      </c>
      <c r="CQ21" s="251" t="str">
        <f>IF(ISNUMBER(FIND(analysismethod6,'III_Plan comp 438.68 {Plan 1}'!AJ$15)),"",'III_Plan comp 438.68 {Plan 1}'!AJ$15&amp;analysismethod6)</f>
        <v/>
      </c>
      <c r="CR21" s="251" t="str">
        <f>IF(ISNUMBER(FIND(analysismethod6,'III_Plan comp 438.68 {Plan 1}'!AK$15)),"",'III_Plan comp 438.68 {Plan 1}'!AK$15&amp;analysismethod6)</f>
        <v/>
      </c>
      <c r="CS21" s="251" t="str">
        <f>IF(ISNUMBER(FIND(analysismethod6,'III_Plan comp 438.68 {Plan 1}'!AL$15)),"",'III_Plan comp 438.68 {Plan 1}'!AL$15&amp;analysismethod6)</f>
        <v/>
      </c>
      <c r="CT21" s="251" t="str">
        <f>IF(ISNUMBER(FIND(analysismethod6,'III_Plan comp 438.68 {Plan 1}'!AM$15)),"",'III_Plan comp 438.68 {Plan 1}'!AM$15&amp;analysismethod6)</f>
        <v/>
      </c>
      <c r="CU21" s="251" t="str">
        <f>IF(ISNUMBER(FIND(analysismethod6,'III_Plan comp 438.68 {Plan 1}'!AN$15)),"",'III_Plan comp 438.68 {Plan 1}'!AN$15&amp;analysismethod6)</f>
        <v/>
      </c>
      <c r="CV21" s="251" t="str">
        <f>IF(ISNUMBER(FIND(analysismethod6,'III_Plan comp 438.68 {Plan 1}'!AO$15)),"",'III_Plan comp 438.68 {Plan 1}'!AO$15&amp;analysismethod6)</f>
        <v/>
      </c>
      <c r="CW21" s="251" t="str">
        <f>IF(ISNUMBER(FIND(analysismethod6,'III_Plan comp 438.68 {Plan 1}'!AP$15)),"",'III_Plan comp 438.68 {Plan 1}'!AP$15&amp;analysismethod6)</f>
        <v/>
      </c>
      <c r="CX21" s="251" t="str">
        <f>IF(ISNUMBER(FIND(analysismethod6,'III_Plan comp 438.68 {Plan 1}'!AQ$15)),"",'III_Plan comp 438.68 {Plan 1}'!AQ$15&amp;analysismethod6)</f>
        <v/>
      </c>
      <c r="CY21" s="251" t="str">
        <f>IF(ISNUMBER(FIND(analysismethod6,'III_Plan comp 438.68 {Plan 1}'!AR$15)),"",'III_Plan comp 438.68 {Plan 1}'!AR$15&amp;analysismethod6)</f>
        <v/>
      </c>
      <c r="CZ21" s="251" t="str">
        <f>IF(ISNUMBER(FIND(analysismethod6,'III_Plan comp 438.68 {Plan 1}'!AS$15)),"",'III_Plan comp 438.68 {Plan 1}'!AS$15&amp;analysismethod6)</f>
        <v/>
      </c>
      <c r="DA21" s="251" t="str">
        <f>IF(ISNUMBER(FIND(analysismethod6,'III_Plan comp 438.68 {Plan 1}'!AT$15)),"",'III_Plan comp 438.68 {Plan 1}'!AT$15&amp;analysismethod6)</f>
        <v/>
      </c>
      <c r="DB21" s="251" t="str">
        <f>IF(ISNUMBER(FIND(analysismethod6,'III_Plan comp 438.68 {Plan 1}'!AU$15)),"",'III_Plan comp 438.68 {Plan 1}'!AU$15&amp;analysismethod6)</f>
        <v/>
      </c>
      <c r="DC21" s="251" t="str">
        <f>IF(ISNUMBER(FIND(analysismethod6,'III_Plan comp 438.68 {Plan 1}'!AV$15)),"",'III_Plan comp 438.68 {Plan 1}'!AV$15&amp;analysismethod6)</f>
        <v/>
      </c>
      <c r="DD21" s="251" t="str">
        <f>IF(ISNUMBER(FIND(analysismethod6,'III_Plan comp 438.68 {Plan 1}'!AW$15)),"",'III_Plan comp 438.68 {Plan 1}'!AW$15&amp;analysismethod6)</f>
        <v/>
      </c>
      <c r="DE21" s="251" t="str">
        <f>IF(ISNUMBER(FIND(analysismethod6,'III_Plan comp 438.68 {Plan 1}'!AX$15)),"",'III_Plan comp 438.68 {Plan 1}'!AX$15&amp;analysismethod6)</f>
        <v/>
      </c>
      <c r="DF21" s="251" t="str">
        <f>IF(ISNUMBER(FIND(analysismethod6,'III_Plan comp 438.68 {Plan 1}'!AY$15)),"",'III_Plan comp 438.68 {Plan 1}'!AY$15&amp;analysismethod6)</f>
        <v/>
      </c>
      <c r="DG21" s="251" t="str">
        <f>IF(ISNUMBER(FIND(analysismethod6,'III_Plan comp 438.68 {Plan 1}'!AZ$15)),"",'III_Plan comp 438.68 {Plan 1}'!AZ$15&amp;analysismethod6)</f>
        <v/>
      </c>
      <c r="DH21" s="251" t="str">
        <f>IF(ISNUMBER(FIND(analysismethod6,'III_Plan comp 438.68 {Plan 1}'!BA$15)),"",'III_Plan comp 438.68 {Plan 1}'!BA$15&amp;analysismethod6)</f>
        <v/>
      </c>
      <c r="DI21" s="251" t="str">
        <f>IF(ISNUMBER(FIND(analysismethod6,'III_Plan comp 438.68 {Plan 1}'!BB$15)),"",'III_Plan comp 438.68 {Plan 1}'!BB$15&amp;analysismethod6)</f>
        <v/>
      </c>
      <c r="DJ21" s="251" t="str">
        <f>IF(ISNUMBER(FIND(analysismethod6,'III_Plan comp 438.68 {Plan 1}'!BC$15)),"",'III_Plan comp 438.68 {Plan 1}'!BC$15&amp;analysismethod6)</f>
        <v/>
      </c>
      <c r="DK21" s="251" t="str">
        <f>IF(ISNUMBER(FIND(analysismethod6,'III_Plan comp 438.68 {Plan 1}'!BD$15)),"",'III_Plan comp 438.68 {Plan 1}'!BD$15&amp;analysismethod6)</f>
        <v/>
      </c>
      <c r="DL21" s="251" t="str">
        <f>IF(ISNUMBER(FIND(analysismethod6,'III_Plan comp 438.68 {Plan 1}'!BE$15)),"",'III_Plan comp 438.68 {Plan 1}'!BE$15&amp;analysismethod6)</f>
        <v/>
      </c>
      <c r="DM21" s="251" t="str">
        <f>IF(ISNUMBER(FIND(analysismethod6,'III_Plan comp 438.68 {Plan 1}'!BF$15)),"",'III_Plan comp 438.68 {Plan 1}'!BF$15&amp;analysismethod6)</f>
        <v/>
      </c>
      <c r="DN21" s="251" t="str">
        <f>IF(ISNUMBER(FIND(analysismethod6,'III_Plan comp 438.68 {Plan 1}'!BG$15)),"",'III_Plan comp 438.68 {Plan 1}'!BG$15&amp;analysismethod6)</f>
        <v/>
      </c>
      <c r="DO21" s="251" t="str">
        <f>IF(ISNUMBER(FIND(analysismethod6,'III_Plan comp 438.68 {Plan 1}'!BH$15)),"",'III_Plan comp 438.68 {Plan 1}'!BH$15&amp;analysismethod6)</f>
        <v/>
      </c>
      <c r="DP21" s="251" t="str">
        <f>IF(ISNUMBER(FIND(analysismethod6,'III_Plan comp 438.68 {Plan 1}'!BI$15)),"",'III_Plan comp 438.68 {Plan 1}'!BI$15&amp;analysismethod6)</f>
        <v/>
      </c>
      <c r="DQ21" s="251" t="str">
        <f>IF(ISNUMBER(FIND(analysismethod6,'III_Plan comp 438.68 {Plan 1}'!BJ$15)),"",'III_Plan comp 438.68 {Plan 1}'!BJ$15&amp;analysismethod6)</f>
        <v/>
      </c>
      <c r="DR21" s="251" t="str">
        <f>IF(ISNUMBER(FIND(analysismethod6,'III_Plan comp 438.68 {Plan 1}'!BK$15)),"",'III_Plan comp 438.68 {Plan 1}'!BK$15&amp;analysismethod6)</f>
        <v/>
      </c>
      <c r="DS21" s="251" t="str">
        <f>IF(ISNUMBER(FIND(analysismethod6,'III_Plan comp 438.68 {Plan 1}'!BL$15)),"",'III_Plan comp 438.68 {Plan 1}'!BL$15&amp;analysismethod6)</f>
        <v/>
      </c>
      <c r="DT21" s="251" t="str">
        <f>IF(ISNUMBER(FIND(analysismethod6,'III_Plan comp 438.68 {Plan 1}'!BM$15)),"",'III_Plan comp 438.68 {Plan 1}'!BM$15&amp;analysismethod6)</f>
        <v/>
      </c>
      <c r="DU21" s="251" t="str">
        <f>IF(ISNUMBER(FIND(analysismethod6,'III_Plan comp 438.68 {Plan 1}'!BN$15)),"",'III_Plan comp 438.68 {Plan 1}'!BN$15&amp;analysismethod6)</f>
        <v/>
      </c>
      <c r="DV21" s="251" t="str">
        <f>IF(ISNUMBER(FIND(analysismethod6,'III_Plan comp 438.68 {Plan 1}'!BO$15)),"",'III_Plan comp 438.68 {Plan 1}'!BO$15&amp;analysismethod6)</f>
        <v/>
      </c>
      <c r="DW21" s="251" t="str">
        <f>IF(ISNUMBER(FIND(analysismethod6,'III_Plan comp 438.68 {Plan 1}'!BP$15)),"",'III_Plan comp 438.68 {Plan 1}'!BP$15&amp;analysismethod6)</f>
        <v/>
      </c>
      <c r="DX21" s="251" t="str">
        <f>IF(ISNUMBER(FIND(analysismethod6,'III_Plan comp 438.68 {Plan 1}'!BQ$15)),"",'III_Plan comp 438.68 {Plan 1}'!BQ$15&amp;analysismethod6)</f>
        <v/>
      </c>
      <c r="DY21" s="251" t="str">
        <f>IF(ISNUMBER(FIND(analysismethod6,'III_Plan comp 438.68 {Plan 1}'!BR$15)),"",'III_Plan comp 438.68 {Plan 1}'!BR$15&amp;analysismethod6)</f>
        <v/>
      </c>
      <c r="DZ21" s="251" t="str">
        <f>IF(ISNUMBER(FIND(analysismethod6,'III_Plan comp 438.68 {Plan 1}'!BS$15)),"",'III_Plan comp 438.68 {Plan 1}'!BS$15&amp;analysismethod6)</f>
        <v/>
      </c>
      <c r="EA21" s="251" t="str">
        <f>IF(ISNUMBER(FIND(analysismethod6,'III_Plan comp 438.68 {Plan 1}'!BT$15)),"",'III_Plan comp 438.68 {Plan 1}'!BT$15&amp;analysismethod6)</f>
        <v/>
      </c>
      <c r="EB21" s="251" t="str">
        <f>IF(ISNUMBER(FIND(analysismethod6,'III_Plan comp 438.68 {Plan 1}'!BU$15)),"",'III_Plan comp 438.68 {Plan 1}'!BU$15&amp;analysismethod6)</f>
        <v/>
      </c>
      <c r="EC21" s="251" t="str">
        <f>IF(ISNUMBER(FIND(analysismethod6,'III_Plan comp 438.68 {Plan 1}'!BV$15)),"",'III_Plan comp 438.68 {Plan 1}'!BV$15&amp;analysismethod6)</f>
        <v/>
      </c>
      <c r="ED21" s="251" t="str">
        <f>IF(ISNUMBER(FIND(analysismethod6,'III_Plan comp 438.68 {Plan 1}'!BW$15)),"",'III_Plan comp 438.68 {Plan 1}'!BW$15&amp;analysismethod6)</f>
        <v/>
      </c>
      <c r="EE21" s="251" t="str">
        <f>IF(ISNUMBER(FIND(analysismethod6,'III_Plan comp 438.68 {Plan 1}'!BX$15)),"",'III_Plan comp 438.68 {Plan 1}'!BX$15&amp;analysismethod6)</f>
        <v/>
      </c>
      <c r="EF21" s="251" t="str">
        <f>IF(ISNUMBER(FIND(analysismethod6,'III_Plan comp 438.68 {Plan 1}'!BY$15)),"",'III_Plan comp 438.68 {Plan 1}'!BY$15&amp;analysismethod6)</f>
        <v/>
      </c>
      <c r="EG21" s="251" t="str">
        <f>IF(ISNUMBER(FIND(analysismethod6,'III_Plan comp 438.68 {Plan 1}'!BZ$15)),"",'III_Plan comp 438.68 {Plan 1}'!BZ$15&amp;analysismethod6)</f>
        <v/>
      </c>
      <c r="EH21" s="251" t="str">
        <f>IF(ISNUMBER(FIND(analysismethod6,'III_Plan comp 438.68 {Plan 1}'!CA$15)),"",'III_Plan comp 438.68 {Plan 1}'!CA$15&amp;analysismethod6)</f>
        <v/>
      </c>
      <c r="EI21" s="251" t="str">
        <f>IF(ISNUMBER(FIND(analysismethod6,'III_Plan comp 438.68 {Plan 1}'!CB$15)),"",'III_Plan comp 438.68 {Plan 1}'!CB$15&amp;analysismethod6)</f>
        <v/>
      </c>
      <c r="EJ21" s="251" t="str">
        <f>IF(ISNUMBER(FIND(analysismethod6,'III_Plan comp 438.68 {Plan 1}'!CC$15)),"",'III_Plan comp 438.68 {Plan 1}'!CC$15&amp;analysismethod6)</f>
        <v/>
      </c>
      <c r="EK21" s="251" t="str">
        <f>IF(ISNUMBER(FIND(analysismethod6,'III_Plan comp 438.68 {Plan 1}'!CD$15)),"",'III_Plan comp 438.68 {Plan 1}'!CD$15&amp;analysismethod6)</f>
        <v/>
      </c>
      <c r="EL21" s="251" t="str">
        <f>IF(ISNUMBER(FIND(analysismethod6,'III_Plan comp 438.68 {Plan 1}'!CE$15)),"",'III_Plan comp 438.68 {Plan 1}'!CE$15&amp;analysismethod6)</f>
        <v/>
      </c>
      <c r="EM21" s="251" t="str">
        <f>IF(ISNUMBER(FIND(analysismethod6,'III_Plan comp 438.68 {Plan 1}'!CF$15)),"",'III_Plan comp 438.68 {Plan 1}'!CF$15&amp;analysismethod6)</f>
        <v/>
      </c>
      <c r="EN21" s="251" t="str">
        <f>IF(ISNUMBER(FIND(analysismethod6,'III_Plan comp 438.68 {Plan 1}'!CG$15)),"",'III_Plan comp 438.68 {Plan 1}'!CG$15&amp;analysismethod6)</f>
        <v/>
      </c>
      <c r="EO21" s="251" t="str">
        <f>IF(ISNUMBER(FIND(analysismethod6,'III_Plan comp 438.68 {Plan 1}'!CH$15)),"",'III_Plan comp 438.68 {Plan 1}'!CH$15&amp;analysismethod6)</f>
        <v/>
      </c>
      <c r="EP21" s="251" t="str">
        <f>IF(ISNUMBER(FIND(analysismethod6,'III_Plan comp 438.68 {Plan 1}'!CI$15)),"",'III_Plan comp 438.68 {Plan 1}'!CI$15&amp;analysismethod6)</f>
        <v/>
      </c>
      <c r="EQ21" s="251" t="str">
        <f>IF(ISNUMBER(FIND(analysismethod6,'III_Plan comp 438.68 {Plan 1}'!CJ$15)),"",'III_Plan comp 438.68 {Plan 1}'!CJ$15&amp;analysismethod6)</f>
        <v/>
      </c>
      <c r="ER21" s="251" t="str">
        <f>IF(ISNUMBER(FIND(analysismethod6,'III_Plan comp 438.68 {Plan 1}'!CK$15)),"",'III_Plan comp 438.68 {Plan 1}'!CK$15&amp;analysismethod6)</f>
        <v/>
      </c>
      <c r="ES21" s="251" t="str">
        <f>IF(ISNUMBER(FIND(analysismethod6,'III_Plan comp 438.68 {Plan 1}'!CL$15)),"",'III_Plan comp 438.68 {Plan 1}'!CL$15&amp;analysismethod6)</f>
        <v/>
      </c>
      <c r="ET21" s="251" t="str">
        <f>IF(ISNUMBER(FIND(analysismethod6,'III_Plan comp 438.68 {Plan 1}'!CM$15)),"",'III_Plan comp 438.68 {Plan 1}'!CM$15&amp;analysismethod6)</f>
        <v/>
      </c>
      <c r="EU21" s="251" t="str">
        <f>IF(ISNUMBER(FIND(analysismethod6,'III_Plan comp 438.68 {Plan 1}'!CN$15)),"",'III_Plan comp 438.68 {Plan 1}'!CN$15&amp;analysismethod6)</f>
        <v/>
      </c>
      <c r="EV21" s="251" t="str">
        <f>IF(ISNUMBER(FIND(analysismethod6,'III_Plan comp 438.68 {Plan 1}'!CO$15)),"",'III_Plan comp 438.68 {Plan 1}'!CO$15&amp;analysismethod6)</f>
        <v/>
      </c>
      <c r="EW21" s="251" t="str">
        <f>IF(ISNUMBER(FIND(analysismethod6,'III_Plan comp 438.68 {Plan 1}'!CP$15)),"",'III_Plan comp 438.68 {Plan 1}'!CP$15&amp;analysismethod6)</f>
        <v/>
      </c>
      <c r="EX21" s="251" t="str">
        <f>IF(ISNUMBER(FIND(analysismethod6,'III_Plan comp 438.68 {Plan 1}'!CQ$15)),"",'III_Plan comp 438.68 {Plan 1}'!CQ$15&amp;analysismethod6)</f>
        <v/>
      </c>
      <c r="EY21" s="251" t="str">
        <f>IF(ISNUMBER(FIND(analysismethod6,'III_Plan comp 438.68 {Plan 1}'!CR$15)),"",'III_Plan comp 438.68 {Plan 1}'!CR$15&amp;analysismethod6)</f>
        <v/>
      </c>
      <c r="EZ21" s="251" t="str">
        <f>IF(ISNUMBER(FIND(analysismethod6,'III_Plan comp 438.68 {Plan 1}'!CS$15)),"",'III_Plan comp 438.68 {Plan 1}'!CS$15&amp;analysismethod6)</f>
        <v/>
      </c>
      <c r="FA21" s="251" t="str">
        <f>IF(ISNUMBER(FIND(analysismethod6,'III_Plan comp 438.68 {Plan 1}'!CT$15)),"",'III_Plan comp 438.68 {Plan 1}'!CT$15&amp;analysismethod6)</f>
        <v/>
      </c>
      <c r="FB21" s="251" t="str">
        <f>IF(ISNUMBER(FIND(analysismethod6,'III_Plan comp 438.68 {Plan 1}'!CU$15)),"",'III_Plan comp 438.68 {Plan 1}'!CU$15&amp;analysismethod6)</f>
        <v/>
      </c>
      <c r="FC21" s="251" t="str">
        <f>IF(ISNUMBER(FIND(analysismethod6,'III_Plan comp 438.68 {Plan 1}'!CV$15)),"",'III_Plan comp 438.68 {Plan 1}'!CV$15&amp;analysismethod6)</f>
        <v/>
      </c>
      <c r="FD21" s="251" t="str">
        <f>IF(ISNUMBER(FIND(analysismethod6,'III_Plan comp 438.68 {Plan 1}'!CW$15)),"",'III_Plan comp 438.68 {Plan 1}'!CW$15&amp;analysismethod6)</f>
        <v/>
      </c>
      <c r="FE21" s="251" t="str">
        <f>IF(ISNUMBER(FIND(analysismethod6,'III_Plan comp 438.68 {Plan 1}'!CX$15)),"",'III_Plan comp 438.68 {Plan 1}'!CX$15&amp;analysismethod6)</f>
        <v/>
      </c>
      <c r="FF21" s="251" t="str">
        <f>IF(ISNUMBER(FIND(analysismethod6,'III_Plan comp 438.68 {Plan 1}'!CY$15)),"",'III_Plan comp 438.68 {Plan 1}'!CY$15&amp;analysismethod6)</f>
        <v/>
      </c>
      <c r="FG21" s="251" t="str">
        <f>IF(ISNUMBER(FIND(analysismethod6,'III_Plan comp 438.68 {Plan 1}'!CZ$15)),"",'III_Plan comp 438.68 {Plan 1}'!CZ$15&amp;analysismethod6)</f>
        <v/>
      </c>
    </row>
    <row r="22" spans="2:163">
      <c r="B22" s="11" t="s">
        <v>727</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728</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For the methodology used to analyze standards set in 42 CFR 438.68, see the document titled "DHCS BH SMHS Methodology Description". During the period of 08/01/2024 to 01/31/2025, DHCS utilized this methodology to analyze the Plan's submissions.; 
</v>
      </c>
      <c r="BL23" s="251" t="str">
        <f>IF(ISNUMBER(FIND(analysismethod8,'III_Plan comp 438.68 {Plan 1}'!E$15)),"",'III_Plan comp 438.68 {Plan 1}'!E$15&amp;analysismethod8)</f>
        <v xml:space="preserve">Timely Access Data Tool (TADT); 
</v>
      </c>
      <c r="BM23" s="251" t="str">
        <f>IF(ISNUMBER(FIND(analysismethod8,'III_Plan comp 438.68 {Plan 1}'!F$15)),"",'III_Plan comp 438.68 {Plan 1}'!F$15&amp;analysismethod8)</f>
        <v xml:space="preserve">Timely Access Data Tool (TADT); 
</v>
      </c>
      <c r="BN23" s="251" t="str">
        <f>IF(ISNUMBER(FIND(analysismethod8,'III_Plan comp 438.68 {Plan 1}'!G$15)),"",'III_Plan comp 438.68 {Plan 1}'!G$15&amp;analysismethod8)</f>
        <v xml:space="preserve">Timely Access Data Tool (TADT); 
</v>
      </c>
      <c r="BO23" s="251" t="str">
        <f>IF(ISNUMBER(FIND(analysismethod8,'III_Plan comp 438.68 {Plan 1}'!H$15)),"",'III_Plan comp 438.68 {Plan 1}'!H$15&amp;analysismethod8)</f>
        <v xml:space="preserve">Timely Access Data Tool (TADT); 
</v>
      </c>
      <c r="BP23" s="251" t="str">
        <f>IF(ISNUMBER(FIND(analysismethod8,'III_Plan comp 438.68 {Plan 1}'!I$15)),"",'III_Plan comp 438.68 {Plan 1}'!I$15&amp;analysismethod8)</f>
        <v xml:space="preserve">Timely Access Data Tool (TADT); 
</v>
      </c>
      <c r="BQ23" s="251" t="str">
        <f>IF(ISNUMBER(FIND(analysismethod8,'III_Plan comp 438.68 {Plan 1}'!J$15)),"",'III_Plan comp 438.68 {Plan 1}'!J$15&amp;analysismethod8)</f>
        <v xml:space="preserve">Timely Access Data Tool (TADT); 
</v>
      </c>
      <c r="BR23" s="251" t="str">
        <f>IF(ISNUMBER(FIND(analysismethod8,'III_Plan comp 438.68 {Plan 1}'!K$15)),"",'III_Plan comp 438.68 {Plan 1}'!K$15&amp;analysismethod8)</f>
        <v/>
      </c>
      <c r="BS23" s="251" t="str">
        <f>IF(ISNUMBER(FIND(analysismethod8,'III_Plan comp 438.68 {Plan 1}'!L$15)),"",'III_Plan comp 438.68 {Plan 1}'!L$15&amp;analysismethod8)</f>
        <v/>
      </c>
      <c r="BT23" s="251" t="str">
        <f>IF(ISNUMBER(FIND(analysismethod8,'III_Plan comp 438.68 {Plan 1}'!M$15)),"",'III_Plan comp 438.68 {Plan 1}'!M$15&amp;analysismethod8)</f>
        <v/>
      </c>
      <c r="BU23" s="251" t="str">
        <f>IF(ISNUMBER(FIND(analysismethod8,'III_Plan comp 438.68 {Plan 1}'!N$15)),"",'III_Plan comp 438.68 {Plan 1}'!N$15&amp;analysismethod8)</f>
        <v/>
      </c>
      <c r="BV23" s="251" t="str">
        <f>IF(ISNUMBER(FIND(analysismethod8,'III_Plan comp 438.68 {Plan 1}'!O$15)),"",'III_Plan comp 438.68 {Plan 1}'!O$15&amp;analysismethod8)</f>
        <v/>
      </c>
      <c r="BW23" s="251" t="str">
        <f>IF(ISNUMBER(FIND(analysismethod8,'III_Plan comp 438.68 {Plan 1}'!P$15)),"",'III_Plan comp 438.68 {Plan 1}'!P$15&amp;analysismethod8)</f>
        <v xml:space="preserve">Timely Access Data Tool (TADT); 
</v>
      </c>
      <c r="BX23" s="251" t="str">
        <f>IF(ISNUMBER(FIND(analysismethod8,'III_Plan comp 438.68 {Plan 1}'!Q$15)),"",'III_Plan comp 438.68 {Plan 1}'!Q$15&amp;analysismethod8)</f>
        <v xml:space="preserve">274 File; 
Language Capabilities: Contract
IHCP: Contract/Good-faith effort to contract; 
Timely Access Data Tool (TADT); 
</v>
      </c>
      <c r="BY23" s="251" t="str">
        <f>IF(ISNUMBER(FIND(analysismethod8,'III_Plan comp 438.68 {Plan 1}'!R$15)),"",'III_Plan comp 438.68 {Plan 1}'!R$15&amp;analysismethod8)</f>
        <v xml:space="preserve">Timely Access Data Tool (TADT); 
</v>
      </c>
      <c r="BZ23" s="251" t="str">
        <f>IF(ISNUMBER(FIND(analysismethod8,'III_Plan comp 438.68 {Plan 1}'!S$15)),"",'III_Plan comp 438.68 {Plan 1}'!S$15&amp;analysismethod8)</f>
        <v xml:space="preserve">Timely Access Data Tool (TADT); 
</v>
      </c>
      <c r="CA23" s="251" t="str">
        <f>IF(ISNUMBER(FIND(analysismethod8,'III_Plan comp 438.68 {Plan 1}'!T$15)),"",'III_Plan comp 438.68 {Plan 1}'!T$15&amp;analysismethod8)</f>
        <v xml:space="preserve">Timely Access Data Tool (TADT); 
</v>
      </c>
      <c r="CB23" s="251" t="str">
        <f>IF(ISNUMBER(FIND(analysismethod8,'III_Plan comp 438.68 {Plan 1}'!U$15)),"",'III_Plan comp 438.68 {Plan 1}'!U$15&amp;analysismethod8)</f>
        <v xml:space="preserve">Timely Access Data Tool (TADT); 
</v>
      </c>
      <c r="CC23" s="251" t="str">
        <f>IF(ISNUMBER(FIND(analysismethod8,'III_Plan comp 438.68 {Plan 1}'!V$15)),"",'III_Plan comp 438.68 {Plan 1}'!V$15&amp;analysismethod8)</f>
        <v xml:space="preserve">Timely Access Data Tool (TADT); 
</v>
      </c>
      <c r="CD23" s="251" t="str">
        <f>IF(ISNUMBER(FIND(analysismethod8,'III_Plan comp 438.68 {Plan 1}'!W$15)),"",'III_Plan comp 438.68 {Plan 1}'!W$15&amp;analysismethod8)</f>
        <v xml:space="preserve">Timely Access Data Tool (TADT); 
</v>
      </c>
      <c r="CE23" s="251" t="str">
        <f>IF(ISNUMBER(FIND(analysismethod8,'III_Plan comp 438.68 {Plan 1}'!X$15)),"",'III_Plan comp 438.68 {Plan 1}'!X$15&amp;analysismethod8)</f>
        <v xml:space="preserve">Timely Access Data Tool (TADT); 
</v>
      </c>
      <c r="CF23" s="251" t="str">
        <f>IF(ISNUMBER(FIND(analysismethod8,'III_Plan comp 438.68 {Plan 1}'!Y$15)),"",'III_Plan comp 438.68 {Plan 1}'!Y$15&amp;analysismethod8)</f>
        <v xml:space="preserve">Timely Access Data Tool (TADT); 
</v>
      </c>
      <c r="CG23" s="251" t="str">
        <f>IF(ISNUMBER(FIND(analysismethod8,'III_Plan comp 438.68 {Plan 1}'!Z$15)),"",'III_Plan comp 438.68 {Plan 1}'!Z$15&amp;analysismethod8)</f>
        <v xml:space="preserve">Timely Access Data Tool (TADT); 
</v>
      </c>
      <c r="CH23" s="251" t="str">
        <f>IF(ISNUMBER(FIND(analysismethod8,'III_Plan comp 438.68 {Plan 1}'!AA$15)),"",'III_Plan comp 438.68 {Plan 1}'!AA$15&amp;analysismethod8)</f>
        <v xml:space="preserve">Timely Access Data Tool (TADT); 
</v>
      </c>
      <c r="CI23" s="251" t="str">
        <f>IF(ISNUMBER(FIND(analysismethod8,'III_Plan comp 438.68 {Plan 1}'!AB$15)),"",'III_Plan comp 438.68 {Plan 1}'!AB$15&amp;analysismethod8)</f>
        <v xml:space="preserve">Timely Access Data Tool (TADT); 
</v>
      </c>
      <c r="CJ23" s="251" t="str">
        <f>IF(ISNUMBER(FIND(analysismethod8,'III_Plan comp 438.68 {Plan 1}'!AC$15)),"",'III_Plan comp 438.68 {Plan 1}'!AC$15&amp;analysismethod8)</f>
        <v xml:space="preserve">Timely Access Data Tool (TADT); 
</v>
      </c>
      <c r="CK23" s="251" t="str">
        <f>IF(ISNUMBER(FIND(analysismethod8,'III_Plan comp 438.68 {Plan 1}'!AD$15)),"",'III_Plan comp 438.68 {Plan 1}'!AD$15&amp;analysismethod8)</f>
        <v xml:space="preserve">Timely Access Data Tool (TADT); 
</v>
      </c>
      <c r="CL23" s="251" t="str">
        <f>IF(ISNUMBER(FIND(analysismethod8,'III_Plan comp 438.68 {Plan 1}'!AE$15)),"",'III_Plan comp 438.68 {Plan 1}'!AE$15&amp;analysismethod8)</f>
        <v xml:space="preserve">Timely Access Data Tool (TADT); 
</v>
      </c>
      <c r="CM23" s="251" t="str">
        <f>IF(ISNUMBER(FIND(analysismethod8,'III_Plan comp 438.68 {Plan 1}'!AF$15)),"",'III_Plan comp 438.68 {Plan 1}'!AF$15&amp;analysismethod8)</f>
        <v xml:space="preserve">Timely Access Data Tool (TADT); 
</v>
      </c>
      <c r="CN23" s="251" t="str">
        <f>IF(ISNUMBER(FIND(analysismethod8,'III_Plan comp 438.68 {Plan 1}'!AG$15)),"",'III_Plan comp 438.68 {Plan 1}'!AG$15&amp;analysismethod8)</f>
        <v xml:space="preserve">Timely Access Data Tool (TADT); 
</v>
      </c>
      <c r="CO23" s="251" t="str">
        <f>IF(ISNUMBER(FIND(analysismethod8,'III_Plan comp 438.68 {Plan 1}'!AH$15)),"",'III_Plan comp 438.68 {Plan 1}'!AH$15&amp;analysismethod8)</f>
        <v xml:space="preserve">Timely Access Data Tool (TADT); 
</v>
      </c>
      <c r="CP23" s="251" t="str">
        <f>IF(ISNUMBER(FIND(analysismethod8,'III_Plan comp 438.68 {Plan 1}'!AI$15)),"",'III_Plan comp 438.68 {Plan 1}'!AI$15&amp;analysismethod8)</f>
        <v xml:space="preserve">Timely Access Data Tool (TADT); 
</v>
      </c>
      <c r="CQ23" s="251" t="str">
        <f>IF(ISNUMBER(FIND(analysismethod8,'III_Plan comp 438.68 {Plan 1}'!AJ$15)),"",'III_Plan comp 438.68 {Plan 1}'!AJ$15&amp;analysismethod8)</f>
        <v xml:space="preserve">Timely Access Data Tool (TADT); 
</v>
      </c>
      <c r="CR23" s="251" t="str">
        <f>IF(ISNUMBER(FIND(analysismethod8,'III_Plan comp 438.68 {Plan 1}'!AK$15)),"",'III_Plan comp 438.68 {Plan 1}'!AK$15&amp;analysismethod8)</f>
        <v xml:space="preserve">Timely Access Data Tool (TADT); 
</v>
      </c>
      <c r="CS23" s="251" t="str">
        <f>IF(ISNUMBER(FIND(analysismethod8,'III_Plan comp 438.68 {Plan 1}'!AL$15)),"",'III_Plan comp 438.68 {Plan 1}'!AL$15&amp;analysismethod8)</f>
        <v xml:space="preserve">Timely Access Data Tool (TADT); 
</v>
      </c>
      <c r="CT23" s="251" t="str">
        <f>IF(ISNUMBER(FIND(analysismethod8,'III_Plan comp 438.68 {Plan 1}'!AM$15)),"",'III_Plan comp 438.68 {Plan 1}'!AM$15&amp;analysismethod8)</f>
        <v xml:space="preserve">Timely Access Data Tool (TADT); 
</v>
      </c>
      <c r="CU23" s="251" t="str">
        <f>IF(ISNUMBER(FIND(analysismethod8,'III_Plan comp 438.68 {Plan 1}'!AN$15)),"",'III_Plan comp 438.68 {Plan 1}'!AN$15&amp;analysismethod8)</f>
        <v xml:space="preserve">Timely Access Data Tool (TADT); 
</v>
      </c>
      <c r="CV23" s="251" t="str">
        <f>IF(ISNUMBER(FIND(analysismethod8,'III_Plan comp 438.68 {Plan 1}'!AO$15)),"",'III_Plan comp 438.68 {Plan 1}'!AO$15&amp;analysismethod8)</f>
        <v xml:space="preserve">Timely Access Data Tool (TADT); 
</v>
      </c>
      <c r="CW23" s="251" t="str">
        <f>IF(ISNUMBER(FIND(analysismethod8,'III_Plan comp 438.68 {Plan 1}'!AP$15)),"",'III_Plan comp 438.68 {Plan 1}'!AP$15&amp;analysismethod8)</f>
        <v xml:space="preserve">Timely Access Data Tool (TADT); 
</v>
      </c>
      <c r="CX23" s="251" t="str">
        <f>IF(ISNUMBER(FIND(analysismethod8,'III_Plan comp 438.68 {Plan 1}'!AQ$15)),"",'III_Plan comp 438.68 {Plan 1}'!AQ$15&amp;analysismethod8)</f>
        <v xml:space="preserve">Timely Access Data Tool (TADT); 
</v>
      </c>
      <c r="CY23" s="251" t="str">
        <f>IF(ISNUMBER(FIND(analysismethod8,'III_Plan comp 438.68 {Plan 1}'!AR$15)),"",'III_Plan comp 438.68 {Plan 1}'!AR$15&amp;analysismethod8)</f>
        <v xml:space="preserve">Timely Access Data Tool (TADT); 
</v>
      </c>
      <c r="CZ23" s="251" t="str">
        <f>IF(ISNUMBER(FIND(analysismethod8,'III_Plan comp 438.68 {Plan 1}'!AS$15)),"",'III_Plan comp 438.68 {Plan 1}'!AS$15&amp;analysismethod8)</f>
        <v xml:space="preserve">Timely Access Data Tool (TADT); 
</v>
      </c>
      <c r="DA23" s="251" t="str">
        <f>IF(ISNUMBER(FIND(analysismethod8,'III_Plan comp 438.68 {Plan 1}'!AT$15)),"",'III_Plan comp 438.68 {Plan 1}'!AT$15&amp;analysismethod8)</f>
        <v xml:space="preserve">Timely Access Data Tool (TADT); 
</v>
      </c>
      <c r="DB23" s="251" t="str">
        <f>IF(ISNUMBER(FIND(analysismethod8,'III_Plan comp 438.68 {Plan 1}'!AU$15)),"",'III_Plan comp 438.68 {Plan 1}'!AU$15&amp;analysismethod8)</f>
        <v xml:space="preserve">Timely Access Data Tool (TADT); 
</v>
      </c>
      <c r="DC23" s="251" t="str">
        <f>IF(ISNUMBER(FIND(analysismethod8,'III_Plan comp 438.68 {Plan 1}'!AV$15)),"",'III_Plan comp 438.68 {Plan 1}'!AV$15&amp;analysismethod8)</f>
        <v xml:space="preserve">Timely Access Data Tool (TADT); 
</v>
      </c>
      <c r="DD23" s="251" t="str">
        <f>IF(ISNUMBER(FIND(analysismethod8,'III_Plan comp 438.68 {Plan 1}'!AW$15)),"",'III_Plan comp 438.68 {Plan 1}'!AW$15&amp;analysismethod8)</f>
        <v xml:space="preserve">Timely Access Data Tool (TADT); 
</v>
      </c>
      <c r="DE23" s="251" t="str">
        <f>IF(ISNUMBER(FIND(analysismethod8,'III_Plan comp 438.68 {Plan 1}'!AX$15)),"",'III_Plan comp 438.68 {Plan 1}'!AX$15&amp;analysismethod8)</f>
        <v xml:space="preserve">Timely Access Data Tool (TADT); 
</v>
      </c>
      <c r="DF23" s="251" t="str">
        <f>IF(ISNUMBER(FIND(analysismethod8,'III_Plan comp 438.68 {Plan 1}'!AY$15)),"",'III_Plan comp 438.68 {Plan 1}'!AY$15&amp;analysismethod8)</f>
        <v xml:space="preserve">Timely Access Data Tool (TADT); 
</v>
      </c>
      <c r="DG23" s="251" t="str">
        <f>IF(ISNUMBER(FIND(analysismethod8,'III_Plan comp 438.68 {Plan 1}'!AZ$15)),"",'III_Plan comp 438.68 {Plan 1}'!AZ$15&amp;analysismethod8)</f>
        <v xml:space="preserve">Timely Access Data Tool (TADT); 
</v>
      </c>
      <c r="DH23" s="251" t="str">
        <f>IF(ISNUMBER(FIND(analysismethod8,'III_Plan comp 438.68 {Plan 1}'!BA$15)),"",'III_Plan comp 438.68 {Plan 1}'!BA$15&amp;analysismethod8)</f>
        <v xml:space="preserve">Timely Access Data Tool (TADT); 
</v>
      </c>
      <c r="DI23" s="251" t="str">
        <f>IF(ISNUMBER(FIND(analysismethod8,'III_Plan comp 438.68 {Plan 1}'!BB$15)),"",'III_Plan comp 438.68 {Plan 1}'!BB$15&amp;analysismethod8)</f>
        <v xml:space="preserve">Timely Access Data Tool (TADT); 
</v>
      </c>
      <c r="DJ23" s="251" t="str">
        <f>IF(ISNUMBER(FIND(analysismethod8,'III_Plan comp 438.68 {Plan 1}'!BC$15)),"",'III_Plan comp 438.68 {Plan 1}'!BC$15&amp;analysismethod8)</f>
        <v xml:space="preserve">Timely Access Data Tool (TADT); 
</v>
      </c>
      <c r="DK23" s="251" t="str">
        <f>IF(ISNUMBER(FIND(analysismethod8,'III_Plan comp 438.68 {Plan 1}'!BD$15)),"",'III_Plan comp 438.68 {Plan 1}'!BD$15&amp;analysismethod8)</f>
        <v xml:space="preserve">Timely Access Data Tool (TADT); 
</v>
      </c>
      <c r="DL23" s="251" t="str">
        <f>IF(ISNUMBER(FIND(analysismethod8,'III_Plan comp 438.68 {Plan 1}'!BE$15)),"",'III_Plan comp 438.68 {Plan 1}'!BE$15&amp;analysismethod8)</f>
        <v xml:space="preserve">Timely Access Data Tool (TADT); 
</v>
      </c>
      <c r="DM23" s="251" t="str">
        <f>IF(ISNUMBER(FIND(analysismethod8,'III_Plan comp 438.68 {Plan 1}'!BF$15)),"",'III_Plan comp 438.68 {Plan 1}'!BF$15&amp;analysismethod8)</f>
        <v xml:space="preserve">Timely Access Data Tool (TADT); 
</v>
      </c>
      <c r="DN23" s="251" t="str">
        <f>IF(ISNUMBER(FIND(analysismethod8,'III_Plan comp 438.68 {Plan 1}'!BG$15)),"",'III_Plan comp 438.68 {Plan 1}'!BG$15&amp;analysismethod8)</f>
        <v xml:space="preserve">Timely Access Data Tool (TADT); 
</v>
      </c>
      <c r="DO23" s="251" t="str">
        <f>IF(ISNUMBER(FIND(analysismethod8,'III_Plan comp 438.68 {Plan 1}'!BH$15)),"",'III_Plan comp 438.68 {Plan 1}'!BH$15&amp;analysismethod8)</f>
        <v xml:space="preserve">Timely Access Data Tool (TADT); 
</v>
      </c>
      <c r="DP23" s="251" t="str">
        <f>IF(ISNUMBER(FIND(analysismethod8,'III_Plan comp 438.68 {Plan 1}'!BI$15)),"",'III_Plan comp 438.68 {Plan 1}'!BI$15&amp;analysismethod8)</f>
        <v xml:space="preserve">Timely Access Data Tool (TADT); 
</v>
      </c>
      <c r="DQ23" s="251" t="str">
        <f>IF(ISNUMBER(FIND(analysismethod8,'III_Plan comp 438.68 {Plan 1}'!BJ$15)),"",'III_Plan comp 438.68 {Plan 1}'!BJ$15&amp;analysismethod8)</f>
        <v xml:space="preserve">Timely Access Data Tool (TADT); 
</v>
      </c>
      <c r="DR23" s="251" t="str">
        <f>IF(ISNUMBER(FIND(analysismethod8,'III_Plan comp 438.68 {Plan 1}'!BK$15)),"",'III_Plan comp 438.68 {Plan 1}'!BK$15&amp;analysismethod8)</f>
        <v xml:space="preserve">Timely Access Data Tool (TADT); 
</v>
      </c>
      <c r="DS23" s="251" t="str">
        <f>IF(ISNUMBER(FIND(analysismethod8,'III_Plan comp 438.68 {Plan 1}'!BL$15)),"",'III_Plan comp 438.68 {Plan 1}'!BL$15&amp;analysismethod8)</f>
        <v xml:space="preserve">Timely Access Data Tool (TADT); 
</v>
      </c>
      <c r="DT23" s="251" t="str">
        <f>IF(ISNUMBER(FIND(analysismethod8,'III_Plan comp 438.68 {Plan 1}'!BM$15)),"",'III_Plan comp 438.68 {Plan 1}'!BM$15&amp;analysismethod8)</f>
        <v xml:space="preserve">Timely Access Data Tool (TADT); 
</v>
      </c>
      <c r="DU23" s="251" t="str">
        <f>IF(ISNUMBER(FIND(analysismethod8,'III_Plan comp 438.68 {Plan 1}'!BN$15)),"",'III_Plan comp 438.68 {Plan 1}'!BN$15&amp;analysismethod8)</f>
        <v xml:space="preserve">Timely Access Data Tool (TADT); 
</v>
      </c>
      <c r="DV23" s="251" t="str">
        <f>IF(ISNUMBER(FIND(analysismethod8,'III_Plan comp 438.68 {Plan 1}'!BO$15)),"",'III_Plan comp 438.68 {Plan 1}'!BO$15&amp;analysismethod8)</f>
        <v xml:space="preserve">Timely Access Data Tool (TADT); 
</v>
      </c>
      <c r="DW23" s="251" t="str">
        <f>IF(ISNUMBER(FIND(analysismethod8,'III_Plan comp 438.68 {Plan 1}'!BP$15)),"",'III_Plan comp 438.68 {Plan 1}'!BP$15&amp;analysismethod8)</f>
        <v xml:space="preserve">Timely Access Data Tool (TADT); 
</v>
      </c>
      <c r="DX23" s="251" t="str">
        <f>IF(ISNUMBER(FIND(analysismethod8,'III_Plan comp 438.68 {Plan 1}'!BQ$15)),"",'III_Plan comp 438.68 {Plan 1}'!BQ$15&amp;analysismethod8)</f>
        <v xml:space="preserve">Timely Access Data Tool (TADT); 
</v>
      </c>
      <c r="DY23" s="251" t="str">
        <f>IF(ISNUMBER(FIND(analysismethod8,'III_Plan comp 438.68 {Plan 1}'!BR$15)),"",'III_Plan comp 438.68 {Plan 1}'!BR$15&amp;analysismethod8)</f>
        <v xml:space="preserve">Timely Access Data Tool (TADT); 
</v>
      </c>
      <c r="DZ23" s="251" t="str">
        <f>IF(ISNUMBER(FIND(analysismethod8,'III_Plan comp 438.68 {Plan 1}'!BS$15)),"",'III_Plan comp 438.68 {Plan 1}'!BS$15&amp;analysismethod8)</f>
        <v xml:space="preserve">Timely Access Data Tool (TADT); 
</v>
      </c>
      <c r="EA23" s="251" t="str">
        <f>IF(ISNUMBER(FIND(analysismethod8,'III_Plan comp 438.68 {Plan 1}'!BT$15)),"",'III_Plan comp 438.68 {Plan 1}'!BT$15&amp;analysismethod8)</f>
        <v xml:space="preserve">Timely Access Data Tool (TADT); 
</v>
      </c>
      <c r="EB23" s="251" t="str">
        <f>IF(ISNUMBER(FIND(analysismethod8,'III_Plan comp 438.68 {Plan 1}'!BU$15)),"",'III_Plan comp 438.68 {Plan 1}'!BU$15&amp;analysismethod8)</f>
        <v xml:space="preserve">Timely Access Data Tool (TADT); 
</v>
      </c>
      <c r="EC23" s="251" t="str">
        <f>IF(ISNUMBER(FIND(analysismethod8,'III_Plan comp 438.68 {Plan 1}'!BV$15)),"",'III_Plan comp 438.68 {Plan 1}'!BV$15&amp;analysismethod8)</f>
        <v xml:space="preserve">Timely Access Data Tool (TADT); 
</v>
      </c>
      <c r="ED23" s="251" t="str">
        <f>IF(ISNUMBER(FIND(analysismethod8,'III_Plan comp 438.68 {Plan 1}'!BW$15)),"",'III_Plan comp 438.68 {Plan 1}'!BW$15&amp;analysismethod8)</f>
        <v xml:space="preserve">Timely Access Data Tool (TADT); 
</v>
      </c>
      <c r="EE23" s="251" t="str">
        <f>IF(ISNUMBER(FIND(analysismethod8,'III_Plan comp 438.68 {Plan 1}'!BX$15)),"",'III_Plan comp 438.68 {Plan 1}'!BX$15&amp;analysismethod8)</f>
        <v xml:space="preserve">Timely Access Data Tool (TADT); 
</v>
      </c>
      <c r="EF23" s="251" t="str">
        <f>IF(ISNUMBER(FIND(analysismethod8,'III_Plan comp 438.68 {Plan 1}'!BY$15)),"",'III_Plan comp 438.68 {Plan 1}'!BY$15&amp;analysismethod8)</f>
        <v xml:space="preserve">Timely Access Data Tool (TADT); 
</v>
      </c>
      <c r="EG23" s="251" t="str">
        <f>IF(ISNUMBER(FIND(analysismethod8,'III_Plan comp 438.68 {Plan 1}'!BZ$15)),"",'III_Plan comp 438.68 {Plan 1}'!BZ$15&amp;analysismethod8)</f>
        <v xml:space="preserve">Timely Access Data Tool (TADT); 
</v>
      </c>
      <c r="EH23" s="251" t="str">
        <f>IF(ISNUMBER(FIND(analysismethod8,'III_Plan comp 438.68 {Plan 1}'!CA$15)),"",'III_Plan comp 438.68 {Plan 1}'!CA$15&amp;analysismethod8)</f>
        <v xml:space="preserve">Timely Access Data Tool (TADT); 
</v>
      </c>
      <c r="EI23" s="251" t="str">
        <f>IF(ISNUMBER(FIND(analysismethod8,'III_Plan comp 438.68 {Plan 1}'!CB$15)),"",'III_Plan comp 438.68 {Plan 1}'!CB$15&amp;analysismethod8)</f>
        <v xml:space="preserve">Timely Access Data Tool (TADT); 
</v>
      </c>
      <c r="EJ23" s="251" t="str">
        <f>IF(ISNUMBER(FIND(analysismethod8,'III_Plan comp 438.68 {Plan 1}'!CC$15)),"",'III_Plan comp 438.68 {Plan 1}'!CC$15&amp;analysismethod8)</f>
        <v xml:space="preserve">Timely Access Data Tool (TADT); 
</v>
      </c>
      <c r="EK23" s="251" t="str">
        <f>IF(ISNUMBER(FIND(analysismethod8,'III_Plan comp 438.68 {Plan 1}'!CD$15)),"",'III_Plan comp 438.68 {Plan 1}'!CD$15&amp;analysismethod8)</f>
        <v xml:space="preserve">Timely Access Data Tool (TADT); 
</v>
      </c>
      <c r="EL23" s="251" t="str">
        <f>IF(ISNUMBER(FIND(analysismethod8,'III_Plan comp 438.68 {Plan 1}'!CE$15)),"",'III_Plan comp 438.68 {Plan 1}'!CE$15&amp;analysismethod8)</f>
        <v xml:space="preserve">Timely Access Data Tool (TADT); 
</v>
      </c>
      <c r="EM23" s="251" t="str">
        <f>IF(ISNUMBER(FIND(analysismethod8,'III_Plan comp 438.68 {Plan 1}'!CF$15)),"",'III_Plan comp 438.68 {Plan 1}'!CF$15&amp;analysismethod8)</f>
        <v xml:space="preserve">Timely Access Data Tool (TADT); 
</v>
      </c>
      <c r="EN23" s="251" t="str">
        <f>IF(ISNUMBER(FIND(analysismethod8,'III_Plan comp 438.68 {Plan 1}'!CG$15)),"",'III_Plan comp 438.68 {Plan 1}'!CG$15&amp;analysismethod8)</f>
        <v xml:space="preserve">Timely Access Data Tool (TADT); 
</v>
      </c>
      <c r="EO23" s="251" t="str">
        <f>IF(ISNUMBER(FIND(analysismethod8,'III_Plan comp 438.68 {Plan 1}'!CH$15)),"",'III_Plan comp 438.68 {Plan 1}'!CH$15&amp;analysismethod8)</f>
        <v xml:space="preserve">Timely Access Data Tool (TADT); 
</v>
      </c>
      <c r="EP23" s="251" t="str">
        <f>IF(ISNUMBER(FIND(analysismethod8,'III_Plan comp 438.68 {Plan 1}'!CI$15)),"",'III_Plan comp 438.68 {Plan 1}'!CI$15&amp;analysismethod8)</f>
        <v xml:space="preserve">Timely Access Data Tool (TADT); 
</v>
      </c>
      <c r="EQ23" s="251" t="str">
        <f>IF(ISNUMBER(FIND(analysismethod8,'III_Plan comp 438.68 {Plan 1}'!CJ$15)),"",'III_Plan comp 438.68 {Plan 1}'!CJ$15&amp;analysismethod8)</f>
        <v xml:space="preserve">Timely Access Data Tool (TADT); 
</v>
      </c>
      <c r="ER23" s="251" t="str">
        <f>IF(ISNUMBER(FIND(analysismethod8,'III_Plan comp 438.68 {Plan 1}'!CK$15)),"",'III_Plan comp 438.68 {Plan 1}'!CK$15&amp;analysismethod8)</f>
        <v xml:space="preserve">Timely Access Data Tool (TADT); 
</v>
      </c>
      <c r="ES23" s="251" t="str">
        <f>IF(ISNUMBER(FIND(analysismethod8,'III_Plan comp 438.68 {Plan 1}'!CL$15)),"",'III_Plan comp 438.68 {Plan 1}'!CL$15&amp;analysismethod8)</f>
        <v xml:space="preserve">Timely Access Data Tool (TADT); 
</v>
      </c>
      <c r="ET23" s="251" t="str">
        <f>IF(ISNUMBER(FIND(analysismethod8,'III_Plan comp 438.68 {Plan 1}'!CM$15)),"",'III_Plan comp 438.68 {Plan 1}'!CM$15&amp;analysismethod8)</f>
        <v xml:space="preserve">Timely Access Data Tool (TADT); 
</v>
      </c>
      <c r="EU23" s="251" t="str">
        <f>IF(ISNUMBER(FIND(analysismethod8,'III_Plan comp 438.68 {Plan 1}'!CN$15)),"",'III_Plan comp 438.68 {Plan 1}'!CN$15&amp;analysismethod8)</f>
        <v xml:space="preserve">Timely Access Data Tool (TADT); 
</v>
      </c>
      <c r="EV23" s="251" t="str">
        <f>IF(ISNUMBER(FIND(analysismethod8,'III_Plan comp 438.68 {Plan 1}'!CO$15)),"",'III_Plan comp 438.68 {Plan 1}'!CO$15&amp;analysismethod8)</f>
        <v xml:space="preserve">Timely Access Data Tool (TADT); 
</v>
      </c>
      <c r="EW23" s="251" t="str">
        <f>IF(ISNUMBER(FIND(analysismethod8,'III_Plan comp 438.68 {Plan 1}'!CP$15)),"",'III_Plan comp 438.68 {Plan 1}'!CP$15&amp;analysismethod8)</f>
        <v xml:space="preserve">Timely Access Data Tool (TADT); 
</v>
      </c>
      <c r="EX23" s="251" t="str">
        <f>IF(ISNUMBER(FIND(analysismethod8,'III_Plan comp 438.68 {Plan 1}'!CQ$15)),"",'III_Plan comp 438.68 {Plan 1}'!CQ$15&amp;analysismethod8)</f>
        <v xml:space="preserve">Timely Access Data Tool (TADT); 
</v>
      </c>
      <c r="EY23" s="251" t="str">
        <f>IF(ISNUMBER(FIND(analysismethod8,'III_Plan comp 438.68 {Plan 1}'!CR$15)),"",'III_Plan comp 438.68 {Plan 1}'!CR$15&amp;analysismethod8)</f>
        <v xml:space="preserve">Timely Access Data Tool (TADT); 
</v>
      </c>
      <c r="EZ23" s="251" t="str">
        <f>IF(ISNUMBER(FIND(analysismethod8,'III_Plan comp 438.68 {Plan 1}'!CS$15)),"",'III_Plan comp 438.68 {Plan 1}'!CS$15&amp;analysismethod8)</f>
        <v xml:space="preserve">Timely Access Data Tool (TADT); 
</v>
      </c>
      <c r="FA23" s="251" t="str">
        <f>IF(ISNUMBER(FIND(analysismethod8,'III_Plan comp 438.68 {Plan 1}'!CT$15)),"",'III_Plan comp 438.68 {Plan 1}'!CT$15&amp;analysismethod8)</f>
        <v xml:space="preserve">Timely Access Data Tool (TADT); 
</v>
      </c>
      <c r="FB23" s="251" t="str">
        <f>IF(ISNUMBER(FIND(analysismethod8,'III_Plan comp 438.68 {Plan 1}'!CU$15)),"",'III_Plan comp 438.68 {Plan 1}'!CU$15&amp;analysismethod8)</f>
        <v xml:space="preserve">Timely Access Data Tool (TADT); 
</v>
      </c>
      <c r="FC23" s="251" t="str">
        <f>IF(ISNUMBER(FIND(analysismethod8,'III_Plan comp 438.68 {Plan 1}'!CV$15)),"",'III_Plan comp 438.68 {Plan 1}'!CV$15&amp;analysismethod8)</f>
        <v xml:space="preserve">Timely Access Data Tool (TADT); 
</v>
      </c>
      <c r="FD23" s="251" t="str">
        <f>IF(ISNUMBER(FIND(analysismethod8,'III_Plan comp 438.68 {Plan 1}'!CW$15)),"",'III_Plan comp 438.68 {Plan 1}'!CW$15&amp;analysismethod8)</f>
        <v xml:space="preserve">Timely Access Data Tool (TADT); 
</v>
      </c>
      <c r="FE23" s="251" t="str">
        <f>IF(ISNUMBER(FIND(analysismethod8,'III_Plan comp 438.68 {Plan 1}'!CX$15)),"",'III_Plan comp 438.68 {Plan 1}'!CX$15&amp;analysismethod8)</f>
        <v xml:space="preserve">Timely Access Data Tool (TADT); 
</v>
      </c>
      <c r="FF23" s="251" t="str">
        <f>IF(ISNUMBER(FIND(analysismethod8,'III_Plan comp 438.68 {Plan 1}'!CY$15)),"",'III_Plan comp 438.68 {Plan 1}'!CY$15&amp;analysismethod8)</f>
        <v xml:space="preserve">Timely Access Data Tool (TADT); 
</v>
      </c>
      <c r="FG23" s="251" t="str">
        <f>IF(ISNUMBER(FIND(analysismethod8,'III_Plan comp 438.68 {Plan 1}'!CZ$15)),"",'III_Plan comp 438.68 {Plan 1}'!CZ$15&amp;analysismethod8)</f>
        <v xml:space="preserve">Timely Access Data Tool (TADT); 
</v>
      </c>
    </row>
    <row r="24" spans="2:163">
      <c r="B24" s="11" t="s">
        <v>729</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Language Capabilities: Contract
IHCP: Contract/Good-faith effort to contract; 
</v>
      </c>
      <c r="BM24" s="251" t="str">
        <f>IF(ISNUMBER(FIND(analysismethod9,'III_Plan comp 438.68 {Plan 1}'!F$15)),"",'III_Plan comp 438.68 {Plan 1}'!F$15&amp;analysismethod9)</f>
        <v xml:space="preserve">Language Capabilities: Contract
IHCP: Contract/Good-faith effort to contract; 
</v>
      </c>
      <c r="BN24" s="251" t="str">
        <f>IF(ISNUMBER(FIND(analysismethod9,'III_Plan comp 438.68 {Plan 1}'!G$15)),"",'III_Plan comp 438.68 {Plan 1}'!G$15&amp;analysismethod9)</f>
        <v xml:space="preserve">Language Capabilities: Contract
IHCP: Contract/Good-faith effort to contract; 
</v>
      </c>
      <c r="BO24" s="251" t="str">
        <f>IF(ISNUMBER(FIND(analysismethod9,'III_Plan comp 438.68 {Plan 1}'!H$15)),"",'III_Plan comp 438.68 {Plan 1}'!H$15&amp;analysismethod9)</f>
        <v xml:space="preserve">Language Capabilities: Contract
IHCP: Contract/Good-faith effort to contract; 
</v>
      </c>
      <c r="BP24" s="251" t="str">
        <f>IF(ISNUMBER(FIND(analysismethod9,'III_Plan comp 438.68 {Plan 1}'!I$15)),"",'III_Plan comp 438.68 {Plan 1}'!I$15&amp;analysismethod9)</f>
        <v xml:space="preserve">Language Capabilities: Contract
IHCP: Contract/Good-faith effort to contract; 
</v>
      </c>
      <c r="BQ24" s="251" t="str">
        <f>IF(ISNUMBER(FIND(analysismethod9,'III_Plan comp 438.68 {Plan 1}'!J$15)),"",'III_Plan comp 438.68 {Plan 1}'!J$15&amp;analysismethod9)</f>
        <v xml:space="preserve">Language Capabilities: Contract
IHCP: Contract/Good-faith effort to contract; 
</v>
      </c>
      <c r="BR24" s="251" t="str">
        <f>IF(ISNUMBER(FIND(analysismethod9,'III_Plan comp 438.68 {Plan 1}'!K$15)),"",'III_Plan comp 438.68 {Plan 1}'!K$15&amp;analysismethod9)</f>
        <v xml:space="preserve">Timely Access Data Tool (TADT); 
Language Capabilities: Contract
IHCP: Contract/Good-faith effort to contract; 
</v>
      </c>
      <c r="BS24" s="251" t="str">
        <f>IF(ISNUMBER(FIND(analysismethod9,'III_Plan comp 438.68 {Plan 1}'!L$15)),"",'III_Plan comp 438.68 {Plan 1}'!L$15&amp;analysismethod9)</f>
        <v xml:space="preserve">Timely Access Data Tool (TADT); 
Language Capabilities: Contract
IHCP: Contract/Good-faith effort to contract; 
</v>
      </c>
      <c r="BT24" s="251" t="str">
        <f>IF(ISNUMBER(FIND(analysismethod9,'III_Plan comp 438.68 {Plan 1}'!M$15)),"",'III_Plan comp 438.68 {Plan 1}'!M$15&amp;analysismethod9)</f>
        <v xml:space="preserve">Timely Access Data Tool (TADT); 
Language Capabilities: Contract
IHCP: Contract/Good-faith effort to contract; 
</v>
      </c>
      <c r="BU24" s="251" t="str">
        <f>IF(ISNUMBER(FIND(analysismethod9,'III_Plan comp 438.68 {Plan 1}'!N$15)),"",'III_Plan comp 438.68 {Plan 1}'!N$15&amp;analysismethod9)</f>
        <v xml:space="preserve">Timely Access Data Tool (TADT); 
Language Capabilities: Contract
IHCP: Contract/Good-faith effort to contract; 
</v>
      </c>
      <c r="BV24" s="251" t="str">
        <f>IF(ISNUMBER(FIND(analysismethod9,'III_Plan comp 438.68 {Plan 1}'!O$15)),"",'III_Plan comp 438.68 {Plan 1}'!O$15&amp;analysismethod9)</f>
        <v xml:space="preserve">Timely Access Data Tool (TADT); 
Language Capabilities: Contract
IHCP: Contract/Good-faith effort to contract; 
</v>
      </c>
      <c r="BW24" s="251" t="str">
        <f>IF(ISNUMBER(FIND(analysismethod9,'III_Plan comp 438.68 {Plan 1}'!P$15)),"",'III_Plan comp 438.68 {Plan 1}'!P$15&amp;analysismethod9)</f>
        <v xml:space="preserve">Language Capabilities: Contract
IHCP: Contract/Good-faith effort to contract; 
</v>
      </c>
      <c r="BX24" s="251" t="str">
        <f>IF(ISNUMBER(FIND(analysismethod9,'III_Plan comp 438.68 {Plan 1}'!Q$15)),"",'III_Plan comp 438.68 {Plan 1}'!Q$15&amp;analysismethod9)</f>
        <v xml:space="preserve">274 File; 
Language Capabilities: Contract
IHCP: Contract/Good-faith effort to contract; 
Language Capabilities: Contract
IHCP: Contract/Good-faith effort to contract; 
</v>
      </c>
      <c r="BY24" s="251" t="str">
        <f>IF(ISNUMBER(FIND(analysismethod9,'III_Plan comp 438.68 {Plan 1}'!R$15)),"",'III_Plan comp 438.68 {Plan 1}'!R$15&amp;analysismethod9)</f>
        <v xml:space="preserve">Language Capabilities: Contract
IHCP: Contract/Good-faith effort to contract; 
</v>
      </c>
      <c r="BZ24" s="251" t="str">
        <f>IF(ISNUMBER(FIND(analysismethod9,'III_Plan comp 438.68 {Plan 1}'!S$15)),"",'III_Plan comp 438.68 {Plan 1}'!S$15&amp;analysismethod9)</f>
        <v xml:space="preserve">Language Capabilities: Contract
IHCP: Contract/Good-faith effort to contract; 
</v>
      </c>
      <c r="CA24" s="251" t="str">
        <f>IF(ISNUMBER(FIND(analysismethod9,'III_Plan comp 438.68 {Plan 1}'!T$15)),"",'III_Plan comp 438.68 {Plan 1}'!T$15&amp;analysismethod9)</f>
        <v xml:space="preserve">Language Capabilities: Contract
IHCP: Contract/Good-faith effort to contract; 
</v>
      </c>
      <c r="CB24" s="251" t="str">
        <f>IF(ISNUMBER(FIND(analysismethod9,'III_Plan comp 438.68 {Plan 1}'!U$15)),"",'III_Plan comp 438.68 {Plan 1}'!U$15&amp;analysismethod9)</f>
        <v xml:space="preserve">Language Capabilities: Contract
IHCP: Contract/Good-faith effort to contract; 
</v>
      </c>
      <c r="CC24" s="251" t="str">
        <f>IF(ISNUMBER(FIND(analysismethod9,'III_Plan comp 438.68 {Plan 1}'!V$15)),"",'III_Plan comp 438.68 {Plan 1}'!V$15&amp;analysismethod9)</f>
        <v xml:space="preserve">Language Capabilities: Contract
IHCP: Contract/Good-faith effort to contract; 
</v>
      </c>
      <c r="CD24" s="251" t="str">
        <f>IF(ISNUMBER(FIND(analysismethod9,'III_Plan comp 438.68 {Plan 1}'!W$15)),"",'III_Plan comp 438.68 {Plan 1}'!W$15&amp;analysismethod9)</f>
        <v xml:space="preserve">Language Capabilities: Contract
IHCP: Contract/Good-faith effort to contract; 
</v>
      </c>
      <c r="CE24" s="251" t="str">
        <f>IF(ISNUMBER(FIND(analysismethod9,'III_Plan comp 438.68 {Plan 1}'!X$15)),"",'III_Plan comp 438.68 {Plan 1}'!X$15&amp;analysismethod9)</f>
        <v xml:space="preserve">Language Capabilities: Contract
IHCP: Contract/Good-faith effort to contract; 
</v>
      </c>
      <c r="CF24" s="251" t="str">
        <f>IF(ISNUMBER(FIND(analysismethod9,'III_Plan comp 438.68 {Plan 1}'!Y$15)),"",'III_Plan comp 438.68 {Plan 1}'!Y$15&amp;analysismethod9)</f>
        <v xml:space="preserve">Language Capabilities: Contract
IHCP: Contract/Good-faith effort to contract; 
</v>
      </c>
      <c r="CG24" s="251" t="str">
        <f>IF(ISNUMBER(FIND(analysismethod9,'III_Plan comp 438.68 {Plan 1}'!Z$15)),"",'III_Plan comp 438.68 {Plan 1}'!Z$15&amp;analysismethod9)</f>
        <v xml:space="preserve">Language Capabilities: Contract
IHCP: Contract/Good-faith effort to contract; 
</v>
      </c>
      <c r="CH24" s="251" t="str">
        <f>IF(ISNUMBER(FIND(analysismethod9,'III_Plan comp 438.68 {Plan 1}'!AA$15)),"",'III_Plan comp 438.68 {Plan 1}'!AA$15&amp;analysismethod9)</f>
        <v xml:space="preserve">Language Capabilities: Contract
IHCP: Contract/Good-faith effort to contract; 
</v>
      </c>
      <c r="CI24" s="251" t="str">
        <f>IF(ISNUMBER(FIND(analysismethod9,'III_Plan comp 438.68 {Plan 1}'!AB$15)),"",'III_Plan comp 438.68 {Plan 1}'!AB$15&amp;analysismethod9)</f>
        <v xml:space="preserve">Language Capabilities: Contract
IHCP: Contract/Good-faith effort to contract; 
</v>
      </c>
      <c r="CJ24" s="251" t="str">
        <f>IF(ISNUMBER(FIND(analysismethod9,'III_Plan comp 438.68 {Plan 1}'!AC$15)),"",'III_Plan comp 438.68 {Plan 1}'!AC$15&amp;analysismethod9)</f>
        <v xml:space="preserve">Language Capabilities: Contract
IHCP: Contract/Good-faith effort to contract; 
</v>
      </c>
      <c r="CK24" s="251" t="str">
        <f>IF(ISNUMBER(FIND(analysismethod9,'III_Plan comp 438.68 {Plan 1}'!AD$15)),"",'III_Plan comp 438.68 {Plan 1}'!AD$15&amp;analysismethod9)</f>
        <v xml:space="preserve">Language Capabilities: Contract
IHCP: Contract/Good-faith effort to contract; 
</v>
      </c>
      <c r="CL24" s="251" t="str">
        <f>IF(ISNUMBER(FIND(analysismethod9,'III_Plan comp 438.68 {Plan 1}'!AE$15)),"",'III_Plan comp 438.68 {Plan 1}'!AE$15&amp;analysismethod9)</f>
        <v xml:space="preserve">Language Capabilities: Contract
IHCP: Contract/Good-faith effort to contract; 
</v>
      </c>
      <c r="CM24" s="251" t="str">
        <f>IF(ISNUMBER(FIND(analysismethod9,'III_Plan comp 438.68 {Plan 1}'!AF$15)),"",'III_Plan comp 438.68 {Plan 1}'!AF$15&amp;analysismethod9)</f>
        <v xml:space="preserve">Language Capabilities: Contract
IHCP: Contract/Good-faith effort to contract; 
</v>
      </c>
      <c r="CN24" s="251" t="str">
        <f>IF(ISNUMBER(FIND(analysismethod9,'III_Plan comp 438.68 {Plan 1}'!AG$15)),"",'III_Plan comp 438.68 {Plan 1}'!AG$15&amp;analysismethod9)</f>
        <v xml:space="preserve">Language Capabilities: Contract
IHCP: Contract/Good-faith effort to contract; 
</v>
      </c>
      <c r="CO24" s="251" t="str">
        <f>IF(ISNUMBER(FIND(analysismethod9,'III_Plan comp 438.68 {Plan 1}'!AH$15)),"",'III_Plan comp 438.68 {Plan 1}'!AH$15&amp;analysismethod9)</f>
        <v xml:space="preserve">Language Capabilities: Contract
IHCP: Contract/Good-faith effort to contract; 
</v>
      </c>
      <c r="CP24" s="251" t="str">
        <f>IF(ISNUMBER(FIND(analysismethod9,'III_Plan comp 438.68 {Plan 1}'!AI$15)),"",'III_Plan comp 438.68 {Plan 1}'!AI$15&amp;analysismethod9)</f>
        <v xml:space="preserve">Language Capabilities: Contract
IHCP: Contract/Good-faith effort to contract; 
</v>
      </c>
      <c r="CQ24" s="251" t="str">
        <f>IF(ISNUMBER(FIND(analysismethod9,'III_Plan comp 438.68 {Plan 1}'!AJ$15)),"",'III_Plan comp 438.68 {Plan 1}'!AJ$15&amp;analysismethod9)</f>
        <v xml:space="preserve">Language Capabilities: Contract
IHCP: Contract/Good-faith effort to contract; 
</v>
      </c>
      <c r="CR24" s="251" t="str">
        <f>IF(ISNUMBER(FIND(analysismethod9,'III_Plan comp 438.68 {Plan 1}'!AK$15)),"",'III_Plan comp 438.68 {Plan 1}'!AK$15&amp;analysismethod9)</f>
        <v xml:space="preserve">Language Capabilities: Contract
IHCP: Contract/Good-faith effort to contract; 
</v>
      </c>
      <c r="CS24" s="251" t="str">
        <f>IF(ISNUMBER(FIND(analysismethod9,'III_Plan comp 438.68 {Plan 1}'!AL$15)),"",'III_Plan comp 438.68 {Plan 1}'!AL$15&amp;analysismethod9)</f>
        <v xml:space="preserve">Language Capabilities: Contract
IHCP: Contract/Good-faith effort to contract; 
</v>
      </c>
      <c r="CT24" s="251" t="str">
        <f>IF(ISNUMBER(FIND(analysismethod9,'III_Plan comp 438.68 {Plan 1}'!AM$15)),"",'III_Plan comp 438.68 {Plan 1}'!AM$15&amp;analysismethod9)</f>
        <v xml:space="preserve">Language Capabilities: Contract
IHCP: Contract/Good-faith effort to contract; 
</v>
      </c>
      <c r="CU24" s="251" t="str">
        <f>IF(ISNUMBER(FIND(analysismethod9,'III_Plan comp 438.68 {Plan 1}'!AN$15)),"",'III_Plan comp 438.68 {Plan 1}'!AN$15&amp;analysismethod9)</f>
        <v xml:space="preserve">Language Capabilities: Contract
IHCP: Contract/Good-faith effort to contract; 
</v>
      </c>
      <c r="CV24" s="251" t="str">
        <f>IF(ISNUMBER(FIND(analysismethod9,'III_Plan comp 438.68 {Plan 1}'!AO$15)),"",'III_Plan comp 438.68 {Plan 1}'!AO$15&amp;analysismethod9)</f>
        <v xml:space="preserve">Language Capabilities: Contract
IHCP: Contract/Good-faith effort to contract; 
</v>
      </c>
      <c r="CW24" s="251" t="str">
        <f>IF(ISNUMBER(FIND(analysismethod9,'III_Plan comp 438.68 {Plan 1}'!AP$15)),"",'III_Plan comp 438.68 {Plan 1}'!AP$15&amp;analysismethod9)</f>
        <v xml:space="preserve">Language Capabilities: Contract
IHCP: Contract/Good-faith effort to contract; 
</v>
      </c>
      <c r="CX24" s="251" t="str">
        <f>IF(ISNUMBER(FIND(analysismethod9,'III_Plan comp 438.68 {Plan 1}'!AQ$15)),"",'III_Plan comp 438.68 {Plan 1}'!AQ$15&amp;analysismethod9)</f>
        <v xml:space="preserve">Language Capabilities: Contract
IHCP: Contract/Good-faith effort to contract; 
</v>
      </c>
      <c r="CY24" s="251" t="str">
        <f>IF(ISNUMBER(FIND(analysismethod9,'III_Plan comp 438.68 {Plan 1}'!AR$15)),"",'III_Plan comp 438.68 {Plan 1}'!AR$15&amp;analysismethod9)</f>
        <v xml:space="preserve">Language Capabilities: Contract
IHCP: Contract/Good-faith effort to contract; 
</v>
      </c>
      <c r="CZ24" s="251" t="str">
        <f>IF(ISNUMBER(FIND(analysismethod9,'III_Plan comp 438.68 {Plan 1}'!AS$15)),"",'III_Plan comp 438.68 {Plan 1}'!AS$15&amp;analysismethod9)</f>
        <v xml:space="preserve">Language Capabilities: Contract
IHCP: Contract/Good-faith effort to contract; 
</v>
      </c>
      <c r="DA24" s="251" t="str">
        <f>IF(ISNUMBER(FIND(analysismethod9,'III_Plan comp 438.68 {Plan 1}'!AT$15)),"",'III_Plan comp 438.68 {Plan 1}'!AT$15&amp;analysismethod9)</f>
        <v xml:space="preserve">Language Capabilities: Contract
IHCP: Contract/Good-faith effort to contract; 
</v>
      </c>
      <c r="DB24" s="251" t="str">
        <f>IF(ISNUMBER(FIND(analysismethod9,'III_Plan comp 438.68 {Plan 1}'!AU$15)),"",'III_Plan comp 438.68 {Plan 1}'!AU$15&amp;analysismethod9)</f>
        <v xml:space="preserve">Language Capabilities: Contract
IHCP: Contract/Good-faith effort to contract; 
</v>
      </c>
      <c r="DC24" s="251" t="str">
        <f>IF(ISNUMBER(FIND(analysismethod9,'III_Plan comp 438.68 {Plan 1}'!AV$15)),"",'III_Plan comp 438.68 {Plan 1}'!AV$15&amp;analysismethod9)</f>
        <v xml:space="preserve">Language Capabilities: Contract
IHCP: Contract/Good-faith effort to contract; 
</v>
      </c>
      <c r="DD24" s="251" t="str">
        <f>IF(ISNUMBER(FIND(analysismethod9,'III_Plan comp 438.68 {Plan 1}'!AW$15)),"",'III_Plan comp 438.68 {Plan 1}'!AW$15&amp;analysismethod9)</f>
        <v xml:space="preserve">Language Capabilities: Contract
IHCP: Contract/Good-faith effort to contract; 
</v>
      </c>
      <c r="DE24" s="251" t="str">
        <f>IF(ISNUMBER(FIND(analysismethod9,'III_Plan comp 438.68 {Plan 1}'!AX$15)),"",'III_Plan comp 438.68 {Plan 1}'!AX$15&amp;analysismethod9)</f>
        <v xml:space="preserve">Language Capabilities: Contract
IHCP: Contract/Good-faith effort to contract; 
</v>
      </c>
      <c r="DF24" s="251" t="str">
        <f>IF(ISNUMBER(FIND(analysismethod9,'III_Plan comp 438.68 {Plan 1}'!AY$15)),"",'III_Plan comp 438.68 {Plan 1}'!AY$15&amp;analysismethod9)</f>
        <v xml:space="preserve">Language Capabilities: Contract
IHCP: Contract/Good-faith effort to contract; 
</v>
      </c>
      <c r="DG24" s="251" t="str">
        <f>IF(ISNUMBER(FIND(analysismethod9,'III_Plan comp 438.68 {Plan 1}'!AZ$15)),"",'III_Plan comp 438.68 {Plan 1}'!AZ$15&amp;analysismethod9)</f>
        <v xml:space="preserve">Language Capabilities: Contract
IHCP: Contract/Good-faith effort to contract; 
</v>
      </c>
      <c r="DH24" s="251" t="str">
        <f>IF(ISNUMBER(FIND(analysismethod9,'III_Plan comp 438.68 {Plan 1}'!BA$15)),"",'III_Plan comp 438.68 {Plan 1}'!BA$15&amp;analysismethod9)</f>
        <v xml:space="preserve">Language Capabilities: Contract
IHCP: Contract/Good-faith effort to contract; 
</v>
      </c>
      <c r="DI24" s="251" t="str">
        <f>IF(ISNUMBER(FIND(analysismethod9,'III_Plan comp 438.68 {Plan 1}'!BB$15)),"",'III_Plan comp 438.68 {Plan 1}'!BB$15&amp;analysismethod9)</f>
        <v xml:space="preserve">Language Capabilities: Contract
IHCP: Contract/Good-faith effort to contract; 
</v>
      </c>
      <c r="DJ24" s="251" t="str">
        <f>IF(ISNUMBER(FIND(analysismethod9,'III_Plan comp 438.68 {Plan 1}'!BC$15)),"",'III_Plan comp 438.68 {Plan 1}'!BC$15&amp;analysismethod9)</f>
        <v xml:space="preserve">Language Capabilities: Contract
IHCP: Contract/Good-faith effort to contract; 
</v>
      </c>
      <c r="DK24" s="251" t="str">
        <f>IF(ISNUMBER(FIND(analysismethod9,'III_Plan comp 438.68 {Plan 1}'!BD$15)),"",'III_Plan comp 438.68 {Plan 1}'!BD$15&amp;analysismethod9)</f>
        <v xml:space="preserve">Language Capabilities: Contract
IHCP: Contract/Good-faith effort to contract; 
</v>
      </c>
      <c r="DL24" s="251" t="str">
        <f>IF(ISNUMBER(FIND(analysismethod9,'III_Plan comp 438.68 {Plan 1}'!BE$15)),"",'III_Plan comp 438.68 {Plan 1}'!BE$15&amp;analysismethod9)</f>
        <v xml:space="preserve">Language Capabilities: Contract
IHCP: Contract/Good-faith effort to contract; 
</v>
      </c>
      <c r="DM24" s="251" t="str">
        <f>IF(ISNUMBER(FIND(analysismethod9,'III_Plan comp 438.68 {Plan 1}'!BF$15)),"",'III_Plan comp 438.68 {Plan 1}'!BF$15&amp;analysismethod9)</f>
        <v xml:space="preserve">Language Capabilities: Contract
IHCP: Contract/Good-faith effort to contract; 
</v>
      </c>
      <c r="DN24" s="251" t="str">
        <f>IF(ISNUMBER(FIND(analysismethod9,'III_Plan comp 438.68 {Plan 1}'!BG$15)),"",'III_Plan comp 438.68 {Plan 1}'!BG$15&amp;analysismethod9)</f>
        <v xml:space="preserve">Language Capabilities: Contract
IHCP: Contract/Good-faith effort to contract; 
</v>
      </c>
      <c r="DO24" s="251" t="str">
        <f>IF(ISNUMBER(FIND(analysismethod9,'III_Plan comp 438.68 {Plan 1}'!BH$15)),"",'III_Plan comp 438.68 {Plan 1}'!BH$15&amp;analysismethod9)</f>
        <v xml:space="preserve">Language Capabilities: Contract
IHCP: Contract/Good-faith effort to contract; 
</v>
      </c>
      <c r="DP24" s="251" t="str">
        <f>IF(ISNUMBER(FIND(analysismethod9,'III_Plan comp 438.68 {Plan 1}'!BI$15)),"",'III_Plan comp 438.68 {Plan 1}'!BI$15&amp;analysismethod9)</f>
        <v xml:space="preserve">Language Capabilities: Contract
IHCP: Contract/Good-faith effort to contract; 
</v>
      </c>
      <c r="DQ24" s="251" t="str">
        <f>IF(ISNUMBER(FIND(analysismethod9,'III_Plan comp 438.68 {Plan 1}'!BJ$15)),"",'III_Plan comp 438.68 {Plan 1}'!BJ$15&amp;analysismethod9)</f>
        <v xml:space="preserve">Language Capabilities: Contract
IHCP: Contract/Good-faith effort to contract; 
</v>
      </c>
      <c r="DR24" s="251" t="str">
        <f>IF(ISNUMBER(FIND(analysismethod9,'III_Plan comp 438.68 {Plan 1}'!BK$15)),"",'III_Plan comp 438.68 {Plan 1}'!BK$15&amp;analysismethod9)</f>
        <v xml:space="preserve">Language Capabilities: Contract
IHCP: Contract/Good-faith effort to contract; 
</v>
      </c>
      <c r="DS24" s="251" t="str">
        <f>IF(ISNUMBER(FIND(analysismethod9,'III_Plan comp 438.68 {Plan 1}'!BL$15)),"",'III_Plan comp 438.68 {Plan 1}'!BL$15&amp;analysismethod9)</f>
        <v xml:space="preserve">Language Capabilities: Contract
IHCP: Contract/Good-faith effort to contract; 
</v>
      </c>
      <c r="DT24" s="251" t="str">
        <f>IF(ISNUMBER(FIND(analysismethod9,'III_Plan comp 438.68 {Plan 1}'!BM$15)),"",'III_Plan comp 438.68 {Plan 1}'!BM$15&amp;analysismethod9)</f>
        <v xml:space="preserve">Language Capabilities: Contract
IHCP: Contract/Good-faith effort to contract; 
</v>
      </c>
      <c r="DU24" s="251" t="str">
        <f>IF(ISNUMBER(FIND(analysismethod9,'III_Plan comp 438.68 {Plan 1}'!BN$15)),"",'III_Plan comp 438.68 {Plan 1}'!BN$15&amp;analysismethod9)</f>
        <v xml:space="preserve">Language Capabilities: Contract
IHCP: Contract/Good-faith effort to contract; 
</v>
      </c>
      <c r="DV24" s="251" t="str">
        <f>IF(ISNUMBER(FIND(analysismethod9,'III_Plan comp 438.68 {Plan 1}'!BO$15)),"",'III_Plan comp 438.68 {Plan 1}'!BO$15&amp;analysismethod9)</f>
        <v xml:space="preserve">Language Capabilities: Contract
IHCP: Contract/Good-faith effort to contract; 
</v>
      </c>
      <c r="DW24" s="251" t="str">
        <f>IF(ISNUMBER(FIND(analysismethod9,'III_Plan comp 438.68 {Plan 1}'!BP$15)),"",'III_Plan comp 438.68 {Plan 1}'!BP$15&amp;analysismethod9)</f>
        <v xml:space="preserve">Language Capabilities: Contract
IHCP: Contract/Good-faith effort to contract; 
</v>
      </c>
      <c r="DX24" s="251" t="str">
        <f>IF(ISNUMBER(FIND(analysismethod9,'III_Plan comp 438.68 {Plan 1}'!BQ$15)),"",'III_Plan comp 438.68 {Plan 1}'!BQ$15&amp;analysismethod9)</f>
        <v xml:space="preserve">Language Capabilities: Contract
IHCP: Contract/Good-faith effort to contract; 
</v>
      </c>
      <c r="DY24" s="251" t="str">
        <f>IF(ISNUMBER(FIND(analysismethod9,'III_Plan comp 438.68 {Plan 1}'!BR$15)),"",'III_Plan comp 438.68 {Plan 1}'!BR$15&amp;analysismethod9)</f>
        <v xml:space="preserve">Language Capabilities: Contract
IHCP: Contract/Good-faith effort to contract; 
</v>
      </c>
      <c r="DZ24" s="251" t="str">
        <f>IF(ISNUMBER(FIND(analysismethod9,'III_Plan comp 438.68 {Plan 1}'!BS$15)),"",'III_Plan comp 438.68 {Plan 1}'!BS$15&amp;analysismethod9)</f>
        <v xml:space="preserve">Language Capabilities: Contract
IHCP: Contract/Good-faith effort to contract; 
</v>
      </c>
      <c r="EA24" s="251" t="str">
        <f>IF(ISNUMBER(FIND(analysismethod9,'III_Plan comp 438.68 {Plan 1}'!BT$15)),"",'III_Plan comp 438.68 {Plan 1}'!BT$15&amp;analysismethod9)</f>
        <v xml:space="preserve">Language Capabilities: Contract
IHCP: Contract/Good-faith effort to contract; 
</v>
      </c>
      <c r="EB24" s="251" t="str">
        <f>IF(ISNUMBER(FIND(analysismethod9,'III_Plan comp 438.68 {Plan 1}'!BU$15)),"",'III_Plan comp 438.68 {Plan 1}'!BU$15&amp;analysismethod9)</f>
        <v xml:space="preserve">Language Capabilities: Contract
IHCP: Contract/Good-faith effort to contract; 
</v>
      </c>
      <c r="EC24" s="251" t="str">
        <f>IF(ISNUMBER(FIND(analysismethod9,'III_Plan comp 438.68 {Plan 1}'!BV$15)),"",'III_Plan comp 438.68 {Plan 1}'!BV$15&amp;analysismethod9)</f>
        <v xml:space="preserve">Language Capabilities: Contract
IHCP: Contract/Good-faith effort to contract; 
</v>
      </c>
      <c r="ED24" s="251" t="str">
        <f>IF(ISNUMBER(FIND(analysismethod9,'III_Plan comp 438.68 {Plan 1}'!BW$15)),"",'III_Plan comp 438.68 {Plan 1}'!BW$15&amp;analysismethod9)</f>
        <v xml:space="preserve">Language Capabilities: Contract
IHCP: Contract/Good-faith effort to contract; 
</v>
      </c>
      <c r="EE24" s="251" t="str">
        <f>IF(ISNUMBER(FIND(analysismethod9,'III_Plan comp 438.68 {Plan 1}'!BX$15)),"",'III_Plan comp 438.68 {Plan 1}'!BX$15&amp;analysismethod9)</f>
        <v xml:space="preserve">Language Capabilities: Contract
IHCP: Contract/Good-faith effort to contract; 
</v>
      </c>
      <c r="EF24" s="251" t="str">
        <f>IF(ISNUMBER(FIND(analysismethod9,'III_Plan comp 438.68 {Plan 1}'!BY$15)),"",'III_Plan comp 438.68 {Plan 1}'!BY$15&amp;analysismethod9)</f>
        <v xml:space="preserve">Language Capabilities: Contract
IHCP: Contract/Good-faith effort to contract; 
</v>
      </c>
      <c r="EG24" s="251" t="str">
        <f>IF(ISNUMBER(FIND(analysismethod9,'III_Plan comp 438.68 {Plan 1}'!BZ$15)),"",'III_Plan comp 438.68 {Plan 1}'!BZ$15&amp;analysismethod9)</f>
        <v xml:space="preserve">Language Capabilities: Contract
IHCP: Contract/Good-faith effort to contract; 
</v>
      </c>
      <c r="EH24" s="251" t="str">
        <f>IF(ISNUMBER(FIND(analysismethod9,'III_Plan comp 438.68 {Plan 1}'!CA$15)),"",'III_Plan comp 438.68 {Plan 1}'!CA$15&amp;analysismethod9)</f>
        <v xml:space="preserve">Language Capabilities: Contract
IHCP: Contract/Good-faith effort to contract; 
</v>
      </c>
      <c r="EI24" s="251" t="str">
        <f>IF(ISNUMBER(FIND(analysismethod9,'III_Plan comp 438.68 {Plan 1}'!CB$15)),"",'III_Plan comp 438.68 {Plan 1}'!CB$15&amp;analysismethod9)</f>
        <v xml:space="preserve">Language Capabilities: Contract
IHCP: Contract/Good-faith effort to contract; 
</v>
      </c>
      <c r="EJ24" s="251" t="str">
        <f>IF(ISNUMBER(FIND(analysismethod9,'III_Plan comp 438.68 {Plan 1}'!CC$15)),"",'III_Plan comp 438.68 {Plan 1}'!CC$15&amp;analysismethod9)</f>
        <v xml:space="preserve">Language Capabilities: Contract
IHCP: Contract/Good-faith effort to contract; 
</v>
      </c>
      <c r="EK24" s="251" t="str">
        <f>IF(ISNUMBER(FIND(analysismethod9,'III_Plan comp 438.68 {Plan 1}'!CD$15)),"",'III_Plan comp 438.68 {Plan 1}'!CD$15&amp;analysismethod9)</f>
        <v xml:space="preserve">Language Capabilities: Contract
IHCP: Contract/Good-faith effort to contract; 
</v>
      </c>
      <c r="EL24" s="251" t="str">
        <f>IF(ISNUMBER(FIND(analysismethod9,'III_Plan comp 438.68 {Plan 1}'!CE$15)),"",'III_Plan comp 438.68 {Plan 1}'!CE$15&amp;analysismethod9)</f>
        <v xml:space="preserve">Language Capabilities: Contract
IHCP: Contract/Good-faith effort to contract; 
</v>
      </c>
      <c r="EM24" s="251" t="str">
        <f>IF(ISNUMBER(FIND(analysismethod9,'III_Plan comp 438.68 {Plan 1}'!CF$15)),"",'III_Plan comp 438.68 {Plan 1}'!CF$15&amp;analysismethod9)</f>
        <v xml:space="preserve">Language Capabilities: Contract
IHCP: Contract/Good-faith effort to contract; 
</v>
      </c>
      <c r="EN24" s="251" t="str">
        <f>IF(ISNUMBER(FIND(analysismethod9,'III_Plan comp 438.68 {Plan 1}'!CG$15)),"",'III_Plan comp 438.68 {Plan 1}'!CG$15&amp;analysismethod9)</f>
        <v xml:space="preserve">Language Capabilities: Contract
IHCP: Contract/Good-faith effort to contract; 
</v>
      </c>
      <c r="EO24" s="251" t="str">
        <f>IF(ISNUMBER(FIND(analysismethod9,'III_Plan comp 438.68 {Plan 1}'!CH$15)),"",'III_Plan comp 438.68 {Plan 1}'!CH$15&amp;analysismethod9)</f>
        <v xml:space="preserve">Language Capabilities: Contract
IHCP: Contract/Good-faith effort to contract; 
</v>
      </c>
      <c r="EP24" s="251" t="str">
        <f>IF(ISNUMBER(FIND(analysismethod9,'III_Plan comp 438.68 {Plan 1}'!CI$15)),"",'III_Plan comp 438.68 {Plan 1}'!CI$15&amp;analysismethod9)</f>
        <v xml:space="preserve">Language Capabilities: Contract
IHCP: Contract/Good-faith effort to contract; 
</v>
      </c>
      <c r="EQ24" s="251" t="str">
        <f>IF(ISNUMBER(FIND(analysismethod9,'III_Plan comp 438.68 {Plan 1}'!CJ$15)),"",'III_Plan comp 438.68 {Plan 1}'!CJ$15&amp;analysismethod9)</f>
        <v xml:space="preserve">Language Capabilities: Contract
IHCP: Contract/Good-faith effort to contract; 
</v>
      </c>
      <c r="ER24" s="251" t="str">
        <f>IF(ISNUMBER(FIND(analysismethod9,'III_Plan comp 438.68 {Plan 1}'!CK$15)),"",'III_Plan comp 438.68 {Plan 1}'!CK$15&amp;analysismethod9)</f>
        <v xml:space="preserve">Language Capabilities: Contract
IHCP: Contract/Good-faith effort to contract; 
</v>
      </c>
      <c r="ES24" s="251" t="str">
        <f>IF(ISNUMBER(FIND(analysismethod9,'III_Plan comp 438.68 {Plan 1}'!CL$15)),"",'III_Plan comp 438.68 {Plan 1}'!CL$15&amp;analysismethod9)</f>
        <v xml:space="preserve">Language Capabilities: Contract
IHCP: Contract/Good-faith effort to contract; 
</v>
      </c>
      <c r="ET24" s="251" t="str">
        <f>IF(ISNUMBER(FIND(analysismethod9,'III_Plan comp 438.68 {Plan 1}'!CM$15)),"",'III_Plan comp 438.68 {Plan 1}'!CM$15&amp;analysismethod9)</f>
        <v xml:space="preserve">Language Capabilities: Contract
IHCP: Contract/Good-faith effort to contract; 
</v>
      </c>
      <c r="EU24" s="251" t="str">
        <f>IF(ISNUMBER(FIND(analysismethod9,'III_Plan comp 438.68 {Plan 1}'!CN$15)),"",'III_Plan comp 438.68 {Plan 1}'!CN$15&amp;analysismethod9)</f>
        <v xml:space="preserve">Language Capabilities: Contract
IHCP: Contract/Good-faith effort to contract; 
</v>
      </c>
      <c r="EV24" s="251" t="str">
        <f>IF(ISNUMBER(FIND(analysismethod9,'III_Plan comp 438.68 {Plan 1}'!CO$15)),"",'III_Plan comp 438.68 {Plan 1}'!CO$15&amp;analysismethod9)</f>
        <v xml:space="preserve">Language Capabilities: Contract
IHCP: Contract/Good-faith effort to contract; 
</v>
      </c>
      <c r="EW24" s="251" t="str">
        <f>IF(ISNUMBER(FIND(analysismethod9,'III_Plan comp 438.68 {Plan 1}'!CP$15)),"",'III_Plan comp 438.68 {Plan 1}'!CP$15&amp;analysismethod9)</f>
        <v xml:space="preserve">Language Capabilities: Contract
IHCP: Contract/Good-faith effort to contract; 
</v>
      </c>
      <c r="EX24" s="251" t="str">
        <f>IF(ISNUMBER(FIND(analysismethod9,'III_Plan comp 438.68 {Plan 1}'!CQ$15)),"",'III_Plan comp 438.68 {Plan 1}'!CQ$15&amp;analysismethod9)</f>
        <v xml:space="preserve">Language Capabilities: Contract
IHCP: Contract/Good-faith effort to contract; 
</v>
      </c>
      <c r="EY24" s="251" t="str">
        <f>IF(ISNUMBER(FIND(analysismethod9,'III_Plan comp 438.68 {Plan 1}'!CR$15)),"",'III_Plan comp 438.68 {Plan 1}'!CR$15&amp;analysismethod9)</f>
        <v xml:space="preserve">Language Capabilities: Contract
IHCP: Contract/Good-faith effort to contract; 
</v>
      </c>
      <c r="EZ24" s="251" t="str">
        <f>IF(ISNUMBER(FIND(analysismethod9,'III_Plan comp 438.68 {Plan 1}'!CS$15)),"",'III_Plan comp 438.68 {Plan 1}'!CS$15&amp;analysismethod9)</f>
        <v xml:space="preserve">Language Capabilities: Contract
IHCP: Contract/Good-faith effort to contract; 
</v>
      </c>
      <c r="FA24" s="251" t="str">
        <f>IF(ISNUMBER(FIND(analysismethod9,'III_Plan comp 438.68 {Plan 1}'!CT$15)),"",'III_Plan comp 438.68 {Plan 1}'!CT$15&amp;analysismethod9)</f>
        <v xml:space="preserve">Language Capabilities: Contract
IHCP: Contract/Good-faith effort to contract; 
</v>
      </c>
      <c r="FB24" s="251" t="str">
        <f>IF(ISNUMBER(FIND(analysismethod9,'III_Plan comp 438.68 {Plan 1}'!CU$15)),"",'III_Plan comp 438.68 {Plan 1}'!CU$15&amp;analysismethod9)</f>
        <v xml:space="preserve">Language Capabilities: Contract
IHCP: Contract/Good-faith effort to contract; 
</v>
      </c>
      <c r="FC24" s="251" t="str">
        <f>IF(ISNUMBER(FIND(analysismethod9,'III_Plan comp 438.68 {Plan 1}'!CV$15)),"",'III_Plan comp 438.68 {Plan 1}'!CV$15&amp;analysismethod9)</f>
        <v xml:space="preserve">Language Capabilities: Contract
IHCP: Contract/Good-faith effort to contract; 
</v>
      </c>
      <c r="FD24" s="251" t="str">
        <f>IF(ISNUMBER(FIND(analysismethod9,'III_Plan comp 438.68 {Plan 1}'!CW$15)),"",'III_Plan comp 438.68 {Plan 1}'!CW$15&amp;analysismethod9)</f>
        <v xml:space="preserve">Language Capabilities: Contract
IHCP: Contract/Good-faith effort to contract; 
</v>
      </c>
      <c r="FE24" s="251" t="str">
        <f>IF(ISNUMBER(FIND(analysismethod9,'III_Plan comp 438.68 {Plan 1}'!CX$15)),"",'III_Plan comp 438.68 {Plan 1}'!CX$15&amp;analysismethod9)</f>
        <v xml:space="preserve">Language Capabilities: Contract
IHCP: Contract/Good-faith effort to contract; 
</v>
      </c>
      <c r="FF24" s="251" t="str">
        <f>IF(ISNUMBER(FIND(analysismethod9,'III_Plan comp 438.68 {Plan 1}'!CY$15)),"",'III_Plan comp 438.68 {Plan 1}'!CY$15&amp;analysismethod9)</f>
        <v xml:space="preserve">Language Capabilities: Contract
IHCP: Contract/Good-faith effort to contract; 
</v>
      </c>
      <c r="FG24" s="251" t="str">
        <f>IF(ISNUMBER(FIND(analysismethod9,'III_Plan comp 438.68 {Plan 1}'!CZ$15)),"",'III_Plan comp 438.68 {Plan 1}'!CZ$15&amp;analysismethod9)</f>
        <v xml:space="preserve">Language Capabilities: Contract
IHCP: Contract/Good-faith effort to contract; 
</v>
      </c>
    </row>
    <row r="25" spans="2:163" ht="15" thickBot="1">
      <c r="B25" s="11" t="s">
        <v>730</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274 File; 
</v>
      </c>
      <c r="BM25" s="254" t="str">
        <f>IF(ISNUMBER(FIND(analysismethod10,'III_Plan comp 438.68 {Plan 1}'!F$15)),"",'III_Plan comp 438.68 {Plan 1}'!F$15&amp;analysismethod10)</f>
        <v xml:space="preserve">274 File; 
</v>
      </c>
      <c r="BN25" s="254" t="str">
        <f>IF(ISNUMBER(FIND(analysismethod10,'III_Plan comp 438.68 {Plan 1}'!G$15)),"",'III_Plan comp 438.68 {Plan 1}'!G$15&amp;analysismethod10)</f>
        <v xml:space="preserve">274 File; 
</v>
      </c>
      <c r="BO25" s="254" t="str">
        <f>IF(ISNUMBER(FIND(analysismethod10,'III_Plan comp 438.68 {Plan 1}'!H$15)),"",'III_Plan comp 438.68 {Plan 1}'!H$15&amp;analysismethod10)</f>
        <v xml:space="preserve">274 File; 
</v>
      </c>
      <c r="BP25" s="254" t="str">
        <f>IF(ISNUMBER(FIND(analysismethod10,'III_Plan comp 438.68 {Plan 1}'!I$15)),"",'III_Plan comp 438.68 {Plan 1}'!I$15&amp;analysismethod10)</f>
        <v xml:space="preserve">274 File; 
</v>
      </c>
      <c r="BQ25" s="254" t="str">
        <f>IF(ISNUMBER(FIND(analysismethod10,'III_Plan comp 438.68 {Plan 1}'!J$15)),"",'III_Plan comp 438.68 {Plan 1}'!J$15&amp;analysismethod10)</f>
        <v xml:space="preserve">274 File; 
</v>
      </c>
      <c r="BR25" s="254" t="str">
        <f>IF(ISNUMBER(FIND(analysismethod10,'III_Plan comp 438.68 {Plan 1}'!K$15)),"",'III_Plan comp 438.68 {Plan 1}'!K$15&amp;analysismethod10)</f>
        <v xml:space="preserve">Timely Access Data Tool (TADT); 
274 File; 
</v>
      </c>
      <c r="BS25" s="254" t="str">
        <f>IF(ISNUMBER(FIND(analysismethod10,'III_Plan comp 438.68 {Plan 1}'!L$15)),"",'III_Plan comp 438.68 {Plan 1}'!L$15&amp;analysismethod10)</f>
        <v xml:space="preserve">Timely Access Data Tool (TADT); 
274 File; 
</v>
      </c>
      <c r="BT25" s="254" t="str">
        <f>IF(ISNUMBER(FIND(analysismethod10,'III_Plan comp 438.68 {Plan 1}'!M$15)),"",'III_Plan comp 438.68 {Plan 1}'!M$15&amp;analysismethod10)</f>
        <v xml:space="preserve">Timely Access Data Tool (TADT); 
274 File; 
</v>
      </c>
      <c r="BU25" s="254" t="str">
        <f>IF(ISNUMBER(FIND(analysismethod10,'III_Plan comp 438.68 {Plan 1}'!N$15)),"",'III_Plan comp 438.68 {Plan 1}'!N$15&amp;analysismethod10)</f>
        <v xml:space="preserve">Timely Access Data Tool (TADT); 
274 File; 
</v>
      </c>
      <c r="BV25" s="254" t="str">
        <f>IF(ISNUMBER(FIND(analysismethod10,'III_Plan comp 438.68 {Plan 1}'!O$15)),"",'III_Plan comp 438.68 {Plan 1}'!O$15&amp;analysismethod10)</f>
        <v xml:space="preserve">Timely Access Data Tool (TADT); 
274 File; 
</v>
      </c>
      <c r="BW25" s="254" t="str">
        <f>IF(ISNUMBER(FIND(analysismethod10,'III_Plan comp 438.68 {Plan 1}'!P$15)),"",'III_Plan comp 438.68 {Plan 1}'!P$15&amp;analysismethod10)</f>
        <v xml:space="preserve">274 File; 
</v>
      </c>
      <c r="BX25" s="254" t="str">
        <f>IF(ISNUMBER(FIND(analysismethod10,'III_Plan comp 438.68 {Plan 1}'!Q$15)),"",'III_Plan comp 438.68 {Plan 1}'!Q$15&amp;analysismethod10)</f>
        <v/>
      </c>
      <c r="BY25" s="254" t="str">
        <f>IF(ISNUMBER(FIND(analysismethod10,'III_Plan comp 438.68 {Plan 1}'!R$15)),"",'III_Plan comp 438.68 {Plan 1}'!R$15&amp;analysismethod10)</f>
        <v xml:space="preserve">274 File; 
</v>
      </c>
      <c r="BZ25" s="254" t="str">
        <f>IF(ISNUMBER(FIND(analysismethod10,'III_Plan comp 438.68 {Plan 1}'!S$15)),"",'III_Plan comp 438.68 {Plan 1}'!S$15&amp;analysismethod10)</f>
        <v xml:space="preserve">274 File; 
</v>
      </c>
      <c r="CA25" s="254" t="str">
        <f>IF(ISNUMBER(FIND(analysismethod10,'III_Plan comp 438.68 {Plan 1}'!T$15)),"",'III_Plan comp 438.68 {Plan 1}'!T$15&amp;analysismethod10)</f>
        <v xml:space="preserve">274 File; 
</v>
      </c>
      <c r="CB25" s="254" t="str">
        <f>IF(ISNUMBER(FIND(analysismethod10,'III_Plan comp 438.68 {Plan 1}'!U$15)),"",'III_Plan comp 438.68 {Plan 1}'!U$15&amp;analysismethod10)</f>
        <v xml:space="preserve">274 File; 
</v>
      </c>
      <c r="CC25" s="254" t="str">
        <f>IF(ISNUMBER(FIND(analysismethod10,'III_Plan comp 438.68 {Plan 1}'!V$15)),"",'III_Plan comp 438.68 {Plan 1}'!V$15&amp;analysismethod10)</f>
        <v xml:space="preserve">274 File; 
</v>
      </c>
      <c r="CD25" s="254" t="str">
        <f>IF(ISNUMBER(FIND(analysismethod10,'III_Plan comp 438.68 {Plan 1}'!W$15)),"",'III_Plan comp 438.68 {Plan 1}'!W$15&amp;analysismethod10)</f>
        <v xml:space="preserve">274 File; 
</v>
      </c>
      <c r="CE25" s="254" t="str">
        <f>IF(ISNUMBER(FIND(analysismethod10,'III_Plan comp 438.68 {Plan 1}'!X$15)),"",'III_Plan comp 438.68 {Plan 1}'!X$15&amp;analysismethod10)</f>
        <v xml:space="preserve">274 File; 
</v>
      </c>
      <c r="CF25" s="254" t="str">
        <f>IF(ISNUMBER(FIND(analysismethod10,'III_Plan comp 438.68 {Plan 1}'!Y$15)),"",'III_Plan comp 438.68 {Plan 1}'!Y$15&amp;analysismethod10)</f>
        <v xml:space="preserve">274 File; 
</v>
      </c>
      <c r="CG25" s="254" t="str">
        <f>IF(ISNUMBER(FIND(analysismethod10,'III_Plan comp 438.68 {Plan 1}'!Z$15)),"",'III_Plan comp 438.68 {Plan 1}'!Z$15&amp;analysismethod10)</f>
        <v xml:space="preserve">274 File; 
</v>
      </c>
      <c r="CH25" s="254" t="str">
        <f>IF(ISNUMBER(FIND(analysismethod10,'III_Plan comp 438.68 {Plan 1}'!AA$15)),"",'III_Plan comp 438.68 {Plan 1}'!AA$15&amp;analysismethod10)</f>
        <v xml:space="preserve">274 File; 
</v>
      </c>
      <c r="CI25" s="254" t="str">
        <f>IF(ISNUMBER(FIND(analysismethod10,'III_Plan comp 438.68 {Plan 1}'!AB$15)),"",'III_Plan comp 438.68 {Plan 1}'!AB$15&amp;analysismethod10)</f>
        <v xml:space="preserve">274 File; 
</v>
      </c>
      <c r="CJ25" s="254" t="str">
        <f>IF(ISNUMBER(FIND(analysismethod10,'III_Plan comp 438.68 {Plan 1}'!AC$15)),"",'III_Plan comp 438.68 {Plan 1}'!AC$15&amp;analysismethod10)</f>
        <v xml:space="preserve">274 File; 
</v>
      </c>
      <c r="CK25" s="254" t="str">
        <f>IF(ISNUMBER(FIND(analysismethod10,'III_Plan comp 438.68 {Plan 1}'!AD$15)),"",'III_Plan comp 438.68 {Plan 1}'!AD$15&amp;analysismethod10)</f>
        <v xml:space="preserve">274 File; 
</v>
      </c>
      <c r="CL25" s="254" t="str">
        <f>IF(ISNUMBER(FIND(analysismethod10,'III_Plan comp 438.68 {Plan 1}'!AE$15)),"",'III_Plan comp 438.68 {Plan 1}'!AE$15&amp;analysismethod10)</f>
        <v xml:space="preserve">274 File; 
</v>
      </c>
      <c r="CM25" s="254" t="str">
        <f>IF(ISNUMBER(FIND(analysismethod10,'III_Plan comp 438.68 {Plan 1}'!AF$15)),"",'III_Plan comp 438.68 {Plan 1}'!AF$15&amp;analysismethod10)</f>
        <v xml:space="preserve">274 File; 
</v>
      </c>
      <c r="CN25" s="254" t="str">
        <f>IF(ISNUMBER(FIND(analysismethod10,'III_Plan comp 438.68 {Plan 1}'!AG$15)),"",'III_Plan comp 438.68 {Plan 1}'!AG$15&amp;analysismethod10)</f>
        <v xml:space="preserve">274 File; 
</v>
      </c>
      <c r="CO25" s="254" t="str">
        <f>IF(ISNUMBER(FIND(analysismethod10,'III_Plan comp 438.68 {Plan 1}'!AH$15)),"",'III_Plan comp 438.68 {Plan 1}'!AH$15&amp;analysismethod10)</f>
        <v xml:space="preserve">274 File; 
</v>
      </c>
      <c r="CP25" s="254" t="str">
        <f>IF(ISNUMBER(FIND(analysismethod10,'III_Plan comp 438.68 {Plan 1}'!AI$15)),"",'III_Plan comp 438.68 {Plan 1}'!AI$15&amp;analysismethod10)</f>
        <v xml:space="preserve">274 File; 
</v>
      </c>
      <c r="CQ25" s="254" t="str">
        <f>IF(ISNUMBER(FIND(analysismethod10,'III_Plan comp 438.68 {Plan 1}'!AJ$15)),"",'III_Plan comp 438.68 {Plan 1}'!AJ$15&amp;analysismethod10)</f>
        <v xml:space="preserve">274 File; 
</v>
      </c>
      <c r="CR25" s="254" t="str">
        <f>IF(ISNUMBER(FIND(analysismethod10,'III_Plan comp 438.68 {Plan 1}'!AK$15)),"",'III_Plan comp 438.68 {Plan 1}'!AK$15&amp;analysismethod10)</f>
        <v xml:space="preserve">274 File; 
</v>
      </c>
      <c r="CS25" s="254" t="str">
        <f>IF(ISNUMBER(FIND(analysismethod10,'III_Plan comp 438.68 {Plan 1}'!AL$15)),"",'III_Plan comp 438.68 {Plan 1}'!AL$15&amp;analysismethod10)</f>
        <v xml:space="preserve">274 File; 
</v>
      </c>
      <c r="CT25" s="254" t="str">
        <f>IF(ISNUMBER(FIND(analysismethod10,'III_Plan comp 438.68 {Plan 1}'!AM$15)),"",'III_Plan comp 438.68 {Plan 1}'!AM$15&amp;analysismethod10)</f>
        <v xml:space="preserve">274 File; 
</v>
      </c>
      <c r="CU25" s="254" t="str">
        <f>IF(ISNUMBER(FIND(analysismethod10,'III_Plan comp 438.68 {Plan 1}'!AN$15)),"",'III_Plan comp 438.68 {Plan 1}'!AN$15&amp;analysismethod10)</f>
        <v xml:space="preserve">274 File; 
</v>
      </c>
      <c r="CV25" s="254" t="str">
        <f>IF(ISNUMBER(FIND(analysismethod10,'III_Plan comp 438.68 {Plan 1}'!AO$15)),"",'III_Plan comp 438.68 {Plan 1}'!AO$15&amp;analysismethod10)</f>
        <v xml:space="preserve">274 File; 
</v>
      </c>
      <c r="CW25" s="254" t="str">
        <f>IF(ISNUMBER(FIND(analysismethod10,'III_Plan comp 438.68 {Plan 1}'!AP$15)),"",'III_Plan comp 438.68 {Plan 1}'!AP$15&amp;analysismethod10)</f>
        <v xml:space="preserve">274 File; 
</v>
      </c>
      <c r="CX25" s="254" t="str">
        <f>IF(ISNUMBER(FIND(analysismethod10,'III_Plan comp 438.68 {Plan 1}'!AQ$15)),"",'III_Plan comp 438.68 {Plan 1}'!AQ$15&amp;analysismethod10)</f>
        <v xml:space="preserve">274 File; 
</v>
      </c>
      <c r="CY25" s="254" t="str">
        <f>IF(ISNUMBER(FIND(analysismethod10,'III_Plan comp 438.68 {Plan 1}'!AR$15)),"",'III_Plan comp 438.68 {Plan 1}'!AR$15&amp;analysismethod10)</f>
        <v xml:space="preserve">274 File; 
</v>
      </c>
      <c r="CZ25" s="254" t="str">
        <f>IF(ISNUMBER(FIND(analysismethod10,'III_Plan comp 438.68 {Plan 1}'!AS$15)),"",'III_Plan comp 438.68 {Plan 1}'!AS$15&amp;analysismethod10)</f>
        <v xml:space="preserve">274 File; 
</v>
      </c>
      <c r="DA25" s="254" t="str">
        <f>IF(ISNUMBER(FIND(analysismethod10,'III_Plan comp 438.68 {Plan 1}'!AT$15)),"",'III_Plan comp 438.68 {Plan 1}'!AT$15&amp;analysismethod10)</f>
        <v xml:space="preserve">274 File; 
</v>
      </c>
      <c r="DB25" s="254" t="str">
        <f>IF(ISNUMBER(FIND(analysismethod10,'III_Plan comp 438.68 {Plan 1}'!AU$15)),"",'III_Plan comp 438.68 {Plan 1}'!AU$15&amp;analysismethod10)</f>
        <v xml:space="preserve">274 File; 
</v>
      </c>
      <c r="DC25" s="254" t="str">
        <f>IF(ISNUMBER(FIND(analysismethod10,'III_Plan comp 438.68 {Plan 1}'!AV$15)),"",'III_Plan comp 438.68 {Plan 1}'!AV$15&amp;analysismethod10)</f>
        <v xml:space="preserve">274 File; 
</v>
      </c>
      <c r="DD25" s="254" t="str">
        <f>IF(ISNUMBER(FIND(analysismethod10,'III_Plan comp 438.68 {Plan 1}'!AW$15)),"",'III_Plan comp 438.68 {Plan 1}'!AW$15&amp;analysismethod10)</f>
        <v xml:space="preserve">274 File; 
</v>
      </c>
      <c r="DE25" s="254" t="str">
        <f>IF(ISNUMBER(FIND(analysismethod10,'III_Plan comp 438.68 {Plan 1}'!AX$15)),"",'III_Plan comp 438.68 {Plan 1}'!AX$15&amp;analysismethod10)</f>
        <v xml:space="preserve">274 File; 
</v>
      </c>
      <c r="DF25" s="254" t="str">
        <f>IF(ISNUMBER(FIND(analysismethod10,'III_Plan comp 438.68 {Plan 1}'!AY$15)),"",'III_Plan comp 438.68 {Plan 1}'!AY$15&amp;analysismethod10)</f>
        <v xml:space="preserve">274 File; 
</v>
      </c>
      <c r="DG25" s="254" t="str">
        <f>IF(ISNUMBER(FIND(analysismethod10,'III_Plan comp 438.68 {Plan 1}'!AZ$15)),"",'III_Plan comp 438.68 {Plan 1}'!AZ$15&amp;analysismethod10)</f>
        <v xml:space="preserve">274 File; 
</v>
      </c>
      <c r="DH25" s="254" t="str">
        <f>IF(ISNUMBER(FIND(analysismethod10,'III_Plan comp 438.68 {Plan 1}'!BA$15)),"",'III_Plan comp 438.68 {Plan 1}'!BA$15&amp;analysismethod10)</f>
        <v xml:space="preserve">274 File; 
</v>
      </c>
      <c r="DI25" s="254" t="str">
        <f>IF(ISNUMBER(FIND(analysismethod10,'III_Plan comp 438.68 {Plan 1}'!BB$15)),"",'III_Plan comp 438.68 {Plan 1}'!BB$15&amp;analysismethod10)</f>
        <v xml:space="preserve">274 File; 
</v>
      </c>
      <c r="DJ25" s="254" t="str">
        <f>IF(ISNUMBER(FIND(analysismethod10,'III_Plan comp 438.68 {Plan 1}'!BC$15)),"",'III_Plan comp 438.68 {Plan 1}'!BC$15&amp;analysismethod10)</f>
        <v xml:space="preserve">274 File; 
</v>
      </c>
      <c r="DK25" s="254" t="str">
        <f>IF(ISNUMBER(FIND(analysismethod10,'III_Plan comp 438.68 {Plan 1}'!BD$15)),"",'III_Plan comp 438.68 {Plan 1}'!BD$15&amp;analysismethod10)</f>
        <v xml:space="preserve">274 File; 
</v>
      </c>
      <c r="DL25" s="254" t="str">
        <f>IF(ISNUMBER(FIND(analysismethod10,'III_Plan comp 438.68 {Plan 1}'!BE$15)),"",'III_Plan comp 438.68 {Plan 1}'!BE$15&amp;analysismethod10)</f>
        <v xml:space="preserve">274 File; 
</v>
      </c>
      <c r="DM25" s="254" t="str">
        <f>IF(ISNUMBER(FIND(analysismethod10,'III_Plan comp 438.68 {Plan 1}'!BF$15)),"",'III_Plan comp 438.68 {Plan 1}'!BF$15&amp;analysismethod10)</f>
        <v xml:space="preserve">274 File; 
</v>
      </c>
      <c r="DN25" s="254" t="str">
        <f>IF(ISNUMBER(FIND(analysismethod10,'III_Plan comp 438.68 {Plan 1}'!BG$15)),"",'III_Plan comp 438.68 {Plan 1}'!BG$15&amp;analysismethod10)</f>
        <v xml:space="preserve">274 File; 
</v>
      </c>
      <c r="DO25" s="254" t="str">
        <f>IF(ISNUMBER(FIND(analysismethod10,'III_Plan comp 438.68 {Plan 1}'!BH$15)),"",'III_Plan comp 438.68 {Plan 1}'!BH$15&amp;analysismethod10)</f>
        <v xml:space="preserve">274 File; 
</v>
      </c>
      <c r="DP25" s="254" t="str">
        <f>IF(ISNUMBER(FIND(analysismethod10,'III_Plan comp 438.68 {Plan 1}'!BI$15)),"",'III_Plan comp 438.68 {Plan 1}'!BI$15&amp;analysismethod10)</f>
        <v xml:space="preserve">274 File; 
</v>
      </c>
      <c r="DQ25" s="254" t="str">
        <f>IF(ISNUMBER(FIND(analysismethod10,'III_Plan comp 438.68 {Plan 1}'!BJ$15)),"",'III_Plan comp 438.68 {Plan 1}'!BJ$15&amp;analysismethod10)</f>
        <v xml:space="preserve">274 File; 
</v>
      </c>
      <c r="DR25" s="254" t="str">
        <f>IF(ISNUMBER(FIND(analysismethod10,'III_Plan comp 438.68 {Plan 1}'!BK$15)),"",'III_Plan comp 438.68 {Plan 1}'!BK$15&amp;analysismethod10)</f>
        <v xml:space="preserve">274 File; 
</v>
      </c>
      <c r="DS25" s="254" t="str">
        <f>IF(ISNUMBER(FIND(analysismethod10,'III_Plan comp 438.68 {Plan 1}'!BL$15)),"",'III_Plan comp 438.68 {Plan 1}'!BL$15&amp;analysismethod10)</f>
        <v xml:space="preserve">274 File; 
</v>
      </c>
      <c r="DT25" s="254" t="str">
        <f>IF(ISNUMBER(FIND(analysismethod10,'III_Plan comp 438.68 {Plan 1}'!BM$15)),"",'III_Plan comp 438.68 {Plan 1}'!BM$15&amp;analysismethod10)</f>
        <v xml:space="preserve">274 File; 
</v>
      </c>
      <c r="DU25" s="254" t="str">
        <f>IF(ISNUMBER(FIND(analysismethod10,'III_Plan comp 438.68 {Plan 1}'!BN$15)),"",'III_Plan comp 438.68 {Plan 1}'!BN$15&amp;analysismethod10)</f>
        <v xml:space="preserve">274 File; 
</v>
      </c>
      <c r="DV25" s="254" t="str">
        <f>IF(ISNUMBER(FIND(analysismethod10,'III_Plan comp 438.68 {Plan 1}'!BO$15)),"",'III_Plan comp 438.68 {Plan 1}'!BO$15&amp;analysismethod10)</f>
        <v xml:space="preserve">274 File; 
</v>
      </c>
      <c r="DW25" s="254" t="str">
        <f>IF(ISNUMBER(FIND(analysismethod10,'III_Plan comp 438.68 {Plan 1}'!BP$15)),"",'III_Plan comp 438.68 {Plan 1}'!BP$15&amp;analysismethod10)</f>
        <v xml:space="preserve">274 File; 
</v>
      </c>
      <c r="DX25" s="254" t="str">
        <f>IF(ISNUMBER(FIND(analysismethod10,'III_Plan comp 438.68 {Plan 1}'!BQ$15)),"",'III_Plan comp 438.68 {Plan 1}'!BQ$15&amp;analysismethod10)</f>
        <v xml:space="preserve">274 File; 
</v>
      </c>
      <c r="DY25" s="254" t="str">
        <f>IF(ISNUMBER(FIND(analysismethod10,'III_Plan comp 438.68 {Plan 1}'!BR$15)),"",'III_Plan comp 438.68 {Plan 1}'!BR$15&amp;analysismethod10)</f>
        <v xml:space="preserve">274 File; 
</v>
      </c>
      <c r="DZ25" s="254" t="str">
        <f>IF(ISNUMBER(FIND(analysismethod10,'III_Plan comp 438.68 {Plan 1}'!BS$15)),"",'III_Plan comp 438.68 {Plan 1}'!BS$15&amp;analysismethod10)</f>
        <v xml:space="preserve">274 File; 
</v>
      </c>
      <c r="EA25" s="254" t="str">
        <f>IF(ISNUMBER(FIND(analysismethod10,'III_Plan comp 438.68 {Plan 1}'!BT$15)),"",'III_Plan comp 438.68 {Plan 1}'!BT$15&amp;analysismethod10)</f>
        <v xml:space="preserve">274 File; 
</v>
      </c>
      <c r="EB25" s="254" t="str">
        <f>IF(ISNUMBER(FIND(analysismethod10,'III_Plan comp 438.68 {Plan 1}'!BU$15)),"",'III_Plan comp 438.68 {Plan 1}'!BU$15&amp;analysismethod10)</f>
        <v xml:space="preserve">274 File; 
</v>
      </c>
      <c r="EC25" s="254" t="str">
        <f>IF(ISNUMBER(FIND(analysismethod10,'III_Plan comp 438.68 {Plan 1}'!BV$15)),"",'III_Plan comp 438.68 {Plan 1}'!BV$15&amp;analysismethod10)</f>
        <v xml:space="preserve">274 File; 
</v>
      </c>
      <c r="ED25" s="254" t="str">
        <f>IF(ISNUMBER(FIND(analysismethod10,'III_Plan comp 438.68 {Plan 1}'!BW$15)),"",'III_Plan comp 438.68 {Plan 1}'!BW$15&amp;analysismethod10)</f>
        <v xml:space="preserve">274 File; 
</v>
      </c>
      <c r="EE25" s="254" t="str">
        <f>IF(ISNUMBER(FIND(analysismethod10,'III_Plan comp 438.68 {Plan 1}'!BX$15)),"",'III_Plan comp 438.68 {Plan 1}'!BX$15&amp;analysismethod10)</f>
        <v xml:space="preserve">274 File; 
</v>
      </c>
      <c r="EF25" s="254" t="str">
        <f>IF(ISNUMBER(FIND(analysismethod10,'III_Plan comp 438.68 {Plan 1}'!BY$15)),"",'III_Plan comp 438.68 {Plan 1}'!BY$15&amp;analysismethod10)</f>
        <v xml:space="preserve">274 File; 
</v>
      </c>
      <c r="EG25" s="254" t="str">
        <f>IF(ISNUMBER(FIND(analysismethod10,'III_Plan comp 438.68 {Plan 1}'!BZ$15)),"",'III_Plan comp 438.68 {Plan 1}'!BZ$15&amp;analysismethod10)</f>
        <v xml:space="preserve">274 File; 
</v>
      </c>
      <c r="EH25" s="254" t="str">
        <f>IF(ISNUMBER(FIND(analysismethod10,'III_Plan comp 438.68 {Plan 1}'!CA$15)),"",'III_Plan comp 438.68 {Plan 1}'!CA$15&amp;analysismethod10)</f>
        <v xml:space="preserve">274 File; 
</v>
      </c>
      <c r="EI25" s="254" t="str">
        <f>IF(ISNUMBER(FIND(analysismethod10,'III_Plan comp 438.68 {Plan 1}'!CB$15)),"",'III_Plan comp 438.68 {Plan 1}'!CB$15&amp;analysismethod10)</f>
        <v xml:space="preserve">274 File; 
</v>
      </c>
      <c r="EJ25" s="254" t="str">
        <f>IF(ISNUMBER(FIND(analysismethod10,'III_Plan comp 438.68 {Plan 1}'!CC$15)),"",'III_Plan comp 438.68 {Plan 1}'!CC$15&amp;analysismethod10)</f>
        <v xml:space="preserve">274 File; 
</v>
      </c>
      <c r="EK25" s="254" t="str">
        <f>IF(ISNUMBER(FIND(analysismethod10,'III_Plan comp 438.68 {Plan 1}'!CD$15)),"",'III_Plan comp 438.68 {Plan 1}'!CD$15&amp;analysismethod10)</f>
        <v xml:space="preserve">274 File; 
</v>
      </c>
      <c r="EL25" s="254" t="str">
        <f>IF(ISNUMBER(FIND(analysismethod10,'III_Plan comp 438.68 {Plan 1}'!CE$15)),"",'III_Plan comp 438.68 {Plan 1}'!CE$15&amp;analysismethod10)</f>
        <v xml:space="preserve">274 File; 
</v>
      </c>
      <c r="EM25" s="254" t="str">
        <f>IF(ISNUMBER(FIND(analysismethod10,'III_Plan comp 438.68 {Plan 1}'!CF$15)),"",'III_Plan comp 438.68 {Plan 1}'!CF$15&amp;analysismethod10)</f>
        <v xml:space="preserve">274 File; 
</v>
      </c>
      <c r="EN25" s="254" t="str">
        <f>IF(ISNUMBER(FIND(analysismethod10,'III_Plan comp 438.68 {Plan 1}'!CG$15)),"",'III_Plan comp 438.68 {Plan 1}'!CG$15&amp;analysismethod10)</f>
        <v xml:space="preserve">274 File; 
</v>
      </c>
      <c r="EO25" s="254" t="str">
        <f>IF(ISNUMBER(FIND(analysismethod10,'III_Plan comp 438.68 {Plan 1}'!CH$15)),"",'III_Plan comp 438.68 {Plan 1}'!CH$15&amp;analysismethod10)</f>
        <v xml:space="preserve">274 File; 
</v>
      </c>
      <c r="EP25" s="254" t="str">
        <f>IF(ISNUMBER(FIND(analysismethod10,'III_Plan comp 438.68 {Plan 1}'!CI$15)),"",'III_Plan comp 438.68 {Plan 1}'!CI$15&amp;analysismethod10)</f>
        <v xml:space="preserve">274 File; 
</v>
      </c>
      <c r="EQ25" s="254" t="str">
        <f>IF(ISNUMBER(FIND(analysismethod10,'III_Plan comp 438.68 {Plan 1}'!CJ$15)),"",'III_Plan comp 438.68 {Plan 1}'!CJ$15&amp;analysismethod10)</f>
        <v xml:space="preserve">274 File; 
</v>
      </c>
      <c r="ER25" s="254" t="str">
        <f>IF(ISNUMBER(FIND(analysismethod10,'III_Plan comp 438.68 {Plan 1}'!CK$15)),"",'III_Plan comp 438.68 {Plan 1}'!CK$15&amp;analysismethod10)</f>
        <v xml:space="preserve">274 File; 
</v>
      </c>
      <c r="ES25" s="254" t="str">
        <f>IF(ISNUMBER(FIND(analysismethod10,'III_Plan comp 438.68 {Plan 1}'!CL$15)),"",'III_Plan comp 438.68 {Plan 1}'!CL$15&amp;analysismethod10)</f>
        <v xml:space="preserve">274 File; 
</v>
      </c>
      <c r="ET25" s="254" t="str">
        <f>IF(ISNUMBER(FIND(analysismethod10,'III_Plan comp 438.68 {Plan 1}'!CM$15)),"",'III_Plan comp 438.68 {Plan 1}'!CM$15&amp;analysismethod10)</f>
        <v xml:space="preserve">274 File; 
</v>
      </c>
      <c r="EU25" s="254" t="str">
        <f>IF(ISNUMBER(FIND(analysismethod10,'III_Plan comp 438.68 {Plan 1}'!CN$15)),"",'III_Plan comp 438.68 {Plan 1}'!CN$15&amp;analysismethod10)</f>
        <v xml:space="preserve">274 File; 
</v>
      </c>
      <c r="EV25" s="254" t="str">
        <f>IF(ISNUMBER(FIND(analysismethod10,'III_Plan comp 438.68 {Plan 1}'!CO$15)),"",'III_Plan comp 438.68 {Plan 1}'!CO$15&amp;analysismethod10)</f>
        <v xml:space="preserve">274 File; 
</v>
      </c>
      <c r="EW25" s="254" t="str">
        <f>IF(ISNUMBER(FIND(analysismethod10,'III_Plan comp 438.68 {Plan 1}'!CP$15)),"",'III_Plan comp 438.68 {Plan 1}'!CP$15&amp;analysismethod10)</f>
        <v xml:space="preserve">274 File; 
</v>
      </c>
      <c r="EX25" s="254" t="str">
        <f>IF(ISNUMBER(FIND(analysismethod10,'III_Plan comp 438.68 {Plan 1}'!CQ$15)),"",'III_Plan comp 438.68 {Plan 1}'!CQ$15&amp;analysismethod10)</f>
        <v xml:space="preserve">274 File; 
</v>
      </c>
      <c r="EY25" s="254" t="str">
        <f>IF(ISNUMBER(FIND(analysismethod10,'III_Plan comp 438.68 {Plan 1}'!CR$15)),"",'III_Plan comp 438.68 {Plan 1}'!CR$15&amp;analysismethod10)</f>
        <v xml:space="preserve">274 File; 
</v>
      </c>
      <c r="EZ25" s="254" t="str">
        <f>IF(ISNUMBER(FIND(analysismethod10,'III_Plan comp 438.68 {Plan 1}'!CS$15)),"",'III_Plan comp 438.68 {Plan 1}'!CS$15&amp;analysismethod10)</f>
        <v xml:space="preserve">274 File; 
</v>
      </c>
      <c r="FA25" s="254" t="str">
        <f>IF(ISNUMBER(FIND(analysismethod10,'III_Plan comp 438.68 {Plan 1}'!CT$15)),"",'III_Plan comp 438.68 {Plan 1}'!CT$15&amp;analysismethod10)</f>
        <v xml:space="preserve">274 File; 
</v>
      </c>
      <c r="FB25" s="254" t="str">
        <f>IF(ISNUMBER(FIND(analysismethod10,'III_Plan comp 438.68 {Plan 1}'!CU$15)),"",'III_Plan comp 438.68 {Plan 1}'!CU$15&amp;analysismethod10)</f>
        <v xml:space="preserve">274 File; 
</v>
      </c>
      <c r="FC25" s="254" t="str">
        <f>IF(ISNUMBER(FIND(analysismethod10,'III_Plan comp 438.68 {Plan 1}'!CV$15)),"",'III_Plan comp 438.68 {Plan 1}'!CV$15&amp;analysismethod10)</f>
        <v xml:space="preserve">274 File; 
</v>
      </c>
      <c r="FD25" s="254" t="str">
        <f>IF(ISNUMBER(FIND(analysismethod10,'III_Plan comp 438.68 {Plan 1}'!CW$15)),"",'III_Plan comp 438.68 {Plan 1}'!CW$15&amp;analysismethod10)</f>
        <v xml:space="preserve">274 File; 
</v>
      </c>
      <c r="FE25" s="254" t="str">
        <f>IF(ISNUMBER(FIND(analysismethod10,'III_Plan comp 438.68 {Plan 1}'!CX$15)),"",'III_Plan comp 438.68 {Plan 1}'!CX$15&amp;analysismethod10)</f>
        <v xml:space="preserve">274 File; 
</v>
      </c>
      <c r="FF25" s="254" t="str">
        <f>IF(ISNUMBER(FIND(analysismethod10,'III_Plan comp 438.68 {Plan 1}'!CY$15)),"",'III_Plan comp 438.68 {Plan 1}'!CY$15&amp;analysismethod10)</f>
        <v xml:space="preserve">274 File; 
</v>
      </c>
      <c r="FG25" s="254" t="str">
        <f>IF(ISNUMBER(FIND(analysismethod10,'III_Plan comp 438.68 {Plan 1}'!CZ$15)),"",'III_Plan comp 438.68 {Plan 1}'!CZ$15&amp;analysismethod10)</f>
        <v xml:space="preserve">274 File; 
</v>
      </c>
    </row>
    <row r="26" spans="2:163" ht="15" thickTop="1">
      <c r="B26" s="11" t="s">
        <v>731</v>
      </c>
      <c r="C26" s="11"/>
      <c r="D26" s="11"/>
      <c r="E26" s="11"/>
      <c r="F26" s="11"/>
      <c r="G26" s="11"/>
      <c r="J26" s="92"/>
      <c r="K26" s="91"/>
      <c r="L26" s="91"/>
      <c r="M26" s="91"/>
      <c r="N26" s="91"/>
      <c r="O26" s="91"/>
      <c r="P26" s="91"/>
      <c r="Q26" s="91"/>
      <c r="R26" s="91"/>
      <c r="S26" s="91"/>
      <c r="T26" s="91"/>
      <c r="BK26" s="13"/>
      <c r="BL26" s="13"/>
    </row>
    <row r="27" spans="2:163" ht="15" thickBot="1">
      <c r="B27" s="11" t="s">
        <v>732</v>
      </c>
      <c r="C27" s="11"/>
      <c r="D27" s="11"/>
      <c r="E27" s="11"/>
      <c r="F27" s="11"/>
      <c r="G27" s="11"/>
      <c r="J27" s="92"/>
      <c r="K27" s="91"/>
      <c r="L27" s="91"/>
      <c r="M27" s="91"/>
      <c r="N27" s="91"/>
      <c r="O27" s="91"/>
      <c r="P27" s="91"/>
      <c r="Q27" s="91"/>
      <c r="R27" s="91"/>
      <c r="S27" s="91"/>
      <c r="T27" s="91"/>
      <c r="BK27" s="13"/>
      <c r="BL27" s="13"/>
    </row>
    <row r="28" spans="2:163" ht="15.75" thickTop="1">
      <c r="B28" s="11" t="s">
        <v>733</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Geomapping; 
</v>
      </c>
      <c r="BO28" s="248" t="str">
        <f>IF(ISNUMBER(FIND(analysismethod1,'III_Plan comp 438.68 {Plan 2}'!H$15)),"",'III_Plan comp 438.68 {Plan 2}'!H$15&amp;analysismethod1)</f>
        <v xml:space="preserve">Geomapping; 
</v>
      </c>
      <c r="BP28" s="248" t="str">
        <f>IF(ISNUMBER(FIND(analysismethod1,'III_Plan comp 438.68 {Plan 2}'!I$15)),"",'III_Plan comp 438.68 {Plan 2}'!I$15&amp;analysismethod1)</f>
        <v xml:space="preserve">Geomapping; 
</v>
      </c>
      <c r="BQ28" s="248" t="str">
        <f>IF(ISNUMBER(FIND(analysismethod1,'III_Plan comp 438.68 {Plan 2}'!J$15)),"",'III_Plan comp 438.68 {Plan 2}'!J$15&amp;analysismethod1)</f>
        <v xml:space="preserve">274 File; 
Geomapping; 
</v>
      </c>
      <c r="BR28" s="248" t="str">
        <f>IF(ISNUMBER(FIND(analysismethod1,'III_Plan comp 438.68 {Plan 2}'!K$15)),"",'III_Plan comp 438.68 {Plan 2}'!K$15&amp;analysismethod1)</f>
        <v xml:space="preserve">Geomapping; 
</v>
      </c>
      <c r="BS28" s="248" t="str">
        <f>IF(ISNUMBER(FIND(analysismethod1,'III_Plan comp 438.68 {Plan 2}'!L$15)),"",'III_Plan comp 438.68 {Plan 2}'!L$15&amp;analysismethod1)</f>
        <v xml:space="preserve">Timely Access Data Tool (TADT); 
Geomapping; 
</v>
      </c>
      <c r="BT28" s="248" t="str">
        <f>IF(ISNUMBER(FIND(analysismethod1,'III_Plan comp 438.68 {Plan 2}'!M$15)),"",'III_Plan comp 438.68 {Plan 2}'!M$15&amp;analysismethod1)</f>
        <v xml:space="preserve">Geomapping; 
</v>
      </c>
      <c r="BU28" s="248" t="str">
        <f>IF(ISNUMBER(FIND(analysismethod1,'III_Plan comp 438.68 {Plan 2}'!N$15)),"",'III_Plan comp 438.68 {Plan 2}'!N$15&amp;analysismethod1)</f>
        <v xml:space="preserve">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734</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c>
      <c r="BL29" s="251" t="str">
        <f>IF(ISNUMBER(FIND(analysismethod2,'III_Plan comp 438.68 {Plan 2}'!E$15)),"",'III_Plan comp 438.68 {Plan 2}'!E$15&amp;analysismethod2)</f>
        <v/>
      </c>
      <c r="BM29" s="251" t="str">
        <f>IF(ISNUMBER(FIND(analysismethod2,'III_Plan comp 438.68 {Plan 2}'!F$15)),"",'III_Plan comp 438.68 {Plan 2}'!F$15&amp;analysismethod2)</f>
        <v/>
      </c>
      <c r="BN29" s="251" t="str">
        <f>IF(ISNUMBER(FIND(analysismethod2,'III_Plan comp 438.68 {Plan 2}'!G$15)),"",'III_Plan comp 438.68 {Plan 2}'!G$15&amp;analysismethod2)</f>
        <v/>
      </c>
      <c r="BO29" s="251" t="str">
        <f>IF(ISNUMBER(FIND(analysismethod2,'III_Plan comp 438.68 {Plan 2}'!H$15)),"",'III_Plan comp 438.68 {Plan 2}'!H$15&amp;analysismethod2)</f>
        <v/>
      </c>
      <c r="BP29" s="251" t="str">
        <f>IF(ISNUMBER(FIND(analysismethod2,'III_Plan comp 438.68 {Plan 2}'!I$15)),"",'III_Plan comp 438.68 {Plan 2}'!I$15&amp;analysismethod2)</f>
        <v/>
      </c>
      <c r="BQ29" s="251" t="str">
        <f>IF(ISNUMBER(FIND(analysismethod2,'III_Plan comp 438.68 {Plan 2}'!J$15)),"",'III_Plan comp 438.68 {Plan 2}'!J$15&amp;analysismethod2)</f>
        <v/>
      </c>
      <c r="BR29" s="251" t="str">
        <f>IF(ISNUMBER(FIND(analysismethod2,'III_Plan comp 438.68 {Plan 2}'!K$15)),"",'III_Plan comp 438.68 {Plan 2}'!K$15&amp;analysismethod2)</f>
        <v/>
      </c>
      <c r="BS29" s="251" t="str">
        <f>IF(ISNUMBER(FIND(analysismethod2,'III_Plan comp 438.68 {Plan 2}'!L$15)),"",'III_Plan comp 438.68 {Plan 2}'!L$15&amp;analysismethod2)</f>
        <v/>
      </c>
      <c r="BT29" s="251" t="str">
        <f>IF(ISNUMBER(FIND(analysismethod2,'III_Plan comp 438.68 {Plan 2}'!M$15)),"",'III_Plan comp 438.68 {Plan 2}'!M$15&amp;analysismethod2)</f>
        <v/>
      </c>
      <c r="BU29" s="251" t="str">
        <f>IF(ISNUMBER(FIND(analysismethod2,'III_Plan comp 438.68 {Plan 2}'!N$15)),"",'III_Plan comp 438.68 {Plan 2}'!N$15&amp;analysismethod2)</f>
        <v/>
      </c>
      <c r="BV29" s="251" t="str">
        <f>IF(ISNUMBER(FIND(analysismethod2,'III_Plan comp 438.68 {Plan 2}'!O$15)),"",'III_Plan comp 438.68 {Plan 2}'!O$15&amp;analysismethod2)</f>
        <v/>
      </c>
      <c r="BW29" s="251" t="str">
        <f>IF(ISNUMBER(FIND(analysismethod2,'III_Plan comp 438.68 {Plan 2}'!P$15)),"",'III_Plan comp 438.68 {Plan 2}'!P$15&amp;analysismethod2)</f>
        <v/>
      </c>
      <c r="BX29" s="251" t="str">
        <f>IF(ISNUMBER(FIND(analysismethod2,'III_Plan comp 438.68 {Plan 2}'!Q$15)),"",'III_Plan comp 438.68 {Plan 2}'!Q$15&amp;analysismethod2)</f>
        <v/>
      </c>
      <c r="BY29" s="251" t="str">
        <f>IF(ISNUMBER(FIND(analysismethod2,'III_Plan comp 438.68 {Plan 2}'!R$15)),"",'III_Plan comp 438.68 {Plan 2}'!R$15&amp;analysismethod2)</f>
        <v/>
      </c>
      <c r="BZ29" s="251" t="str">
        <f>IF(ISNUMBER(FIND(analysismethod2,'III_Plan comp 438.68 {Plan 2}'!S$15)),"",'III_Plan comp 438.68 {Plan 2}'!S$15&amp;analysismethod2)</f>
        <v/>
      </c>
      <c r="CA29" s="251" t="str">
        <f>IF(ISNUMBER(FIND(analysismethod2,'III_Plan comp 438.68 {Plan 2}'!T$15)),"",'III_Plan comp 438.68 {Plan 2}'!T$15&amp;analysismethod2)</f>
        <v/>
      </c>
      <c r="CB29" s="251" t="str">
        <f>IF(ISNUMBER(FIND(analysismethod2,'III_Plan comp 438.68 {Plan 2}'!U$15)),"",'III_Plan comp 438.68 {Plan 2}'!U$15&amp;analysismethod2)</f>
        <v/>
      </c>
      <c r="CC29" s="251" t="str">
        <f>IF(ISNUMBER(FIND(analysismethod2,'III_Plan comp 438.68 {Plan 2}'!V$15)),"",'III_Plan comp 438.68 {Plan 2}'!V$15&amp;analysismethod2)</f>
        <v/>
      </c>
      <c r="CD29" s="251" t="str">
        <f>IF(ISNUMBER(FIND(analysismethod2,'III_Plan comp 438.68 {Plan 2}'!W$15)),"",'III_Plan comp 438.68 {Plan 2}'!W$15&amp;analysismethod2)</f>
        <v/>
      </c>
      <c r="CE29" s="251" t="str">
        <f>IF(ISNUMBER(FIND(analysismethod2,'III_Plan comp 438.68 {Plan 2}'!X$15)),"",'III_Plan comp 438.68 {Plan 2}'!X$15&amp;analysismethod2)</f>
        <v/>
      </c>
      <c r="CF29" s="251" t="str">
        <f>IF(ISNUMBER(FIND(analysismethod2,'III_Plan comp 438.68 {Plan 2}'!Y$15)),"",'III_Plan comp 438.68 {Plan 2}'!Y$15&amp;analysismethod2)</f>
        <v/>
      </c>
      <c r="CG29" s="251" t="str">
        <f>IF(ISNUMBER(FIND(analysismethod2,'III_Plan comp 438.68 {Plan 2}'!Z$15)),"",'III_Plan comp 438.68 {Plan 2}'!Z$15&amp;analysismethod2)</f>
        <v/>
      </c>
      <c r="CH29" s="251" t="str">
        <f>IF(ISNUMBER(FIND(analysismethod2,'III_Plan comp 438.68 {Plan 2}'!AA$15)),"",'III_Plan comp 438.68 {Plan 2}'!AA$15&amp;analysismethod2)</f>
        <v/>
      </c>
      <c r="CI29" s="251" t="str">
        <f>IF(ISNUMBER(FIND(analysismethod2,'III_Plan comp 438.68 {Plan 2}'!AB$15)),"",'III_Plan comp 438.68 {Plan 2}'!AB$15&amp;analysismethod2)</f>
        <v/>
      </c>
      <c r="CJ29" s="251" t="str">
        <f>IF(ISNUMBER(FIND(analysismethod2,'III_Plan comp 438.68 {Plan 2}'!AC$15)),"",'III_Plan comp 438.68 {Plan 2}'!AC$15&amp;analysismethod2)</f>
        <v/>
      </c>
      <c r="CK29" s="251" t="str">
        <f>IF(ISNUMBER(FIND(analysismethod2,'III_Plan comp 438.68 {Plan 2}'!AD$15)),"",'III_Plan comp 438.68 {Plan 2}'!AD$15&amp;analysismethod2)</f>
        <v/>
      </c>
      <c r="CL29" s="251" t="str">
        <f>IF(ISNUMBER(FIND(analysismethod2,'III_Plan comp 438.68 {Plan 2}'!AE$15)),"",'III_Plan comp 438.68 {Plan 2}'!AE$15&amp;analysismethod2)</f>
        <v/>
      </c>
      <c r="CM29" s="251" t="str">
        <f>IF(ISNUMBER(FIND(analysismethod2,'III_Plan comp 438.68 {Plan 2}'!AF$15)),"",'III_Plan comp 438.68 {Plan 2}'!AF$15&amp;analysismethod2)</f>
        <v/>
      </c>
      <c r="CN29" s="251" t="str">
        <f>IF(ISNUMBER(FIND(analysismethod2,'III_Plan comp 438.68 {Plan 2}'!AG$15)),"",'III_Plan comp 438.68 {Plan 2}'!AG$15&amp;analysismethod2)</f>
        <v/>
      </c>
      <c r="CO29" s="251" t="str">
        <f>IF(ISNUMBER(FIND(analysismethod2,'III_Plan comp 438.68 {Plan 2}'!AH$15)),"",'III_Plan comp 438.68 {Plan 2}'!AH$15&amp;analysismethod2)</f>
        <v/>
      </c>
      <c r="CP29" s="251" t="str">
        <f>IF(ISNUMBER(FIND(analysismethod2,'III_Plan comp 438.68 {Plan 2}'!AI$15)),"",'III_Plan comp 438.68 {Plan 2}'!AI$15&amp;analysismethod2)</f>
        <v/>
      </c>
      <c r="CQ29" s="251" t="str">
        <f>IF(ISNUMBER(FIND(analysismethod2,'III_Plan comp 438.68 {Plan 2}'!AJ$15)),"",'III_Plan comp 438.68 {Plan 2}'!AJ$15&amp;analysismethod2)</f>
        <v/>
      </c>
      <c r="CR29" s="251" t="str">
        <f>IF(ISNUMBER(FIND(analysismethod2,'III_Plan comp 438.68 {Plan 2}'!AK$15)),"",'III_Plan comp 438.68 {Plan 2}'!AK$15&amp;analysismethod2)</f>
        <v/>
      </c>
      <c r="CS29" s="251" t="str">
        <f>IF(ISNUMBER(FIND(analysismethod2,'III_Plan comp 438.68 {Plan 2}'!AL$15)),"",'III_Plan comp 438.68 {Plan 2}'!AL$15&amp;analysismethod2)</f>
        <v/>
      </c>
      <c r="CT29" s="251" t="str">
        <f>IF(ISNUMBER(FIND(analysismethod2,'III_Plan comp 438.68 {Plan 2}'!AM$15)),"",'III_Plan comp 438.68 {Plan 2}'!AM$15&amp;analysismethod2)</f>
        <v/>
      </c>
      <c r="CU29" s="251" t="str">
        <f>IF(ISNUMBER(FIND(analysismethod2,'III_Plan comp 438.68 {Plan 2}'!AN$15)),"",'III_Plan comp 438.68 {Plan 2}'!AN$15&amp;analysismethod2)</f>
        <v/>
      </c>
      <c r="CV29" s="251" t="str">
        <f>IF(ISNUMBER(FIND(analysismethod2,'III_Plan comp 438.68 {Plan 2}'!AO$15)),"",'III_Plan comp 438.68 {Plan 2}'!AO$15&amp;analysismethod2)</f>
        <v/>
      </c>
      <c r="CW29" s="251" t="str">
        <f>IF(ISNUMBER(FIND(analysismethod2,'III_Plan comp 438.68 {Plan 2}'!AP$15)),"",'III_Plan comp 438.68 {Plan 2}'!AP$15&amp;analysismethod2)</f>
        <v/>
      </c>
      <c r="CX29" s="251" t="str">
        <f>IF(ISNUMBER(FIND(analysismethod2,'III_Plan comp 438.68 {Plan 2}'!AQ$15)),"",'III_Plan comp 438.68 {Plan 2}'!AQ$15&amp;analysismethod2)</f>
        <v/>
      </c>
      <c r="CY29" s="251" t="str">
        <f>IF(ISNUMBER(FIND(analysismethod2,'III_Plan comp 438.68 {Plan 2}'!AR$15)),"",'III_Plan comp 438.68 {Plan 2}'!AR$15&amp;analysismethod2)</f>
        <v/>
      </c>
      <c r="CZ29" s="251" t="str">
        <f>IF(ISNUMBER(FIND(analysismethod2,'III_Plan comp 438.68 {Plan 2}'!AS$15)),"",'III_Plan comp 438.68 {Plan 2}'!AS$15&amp;analysismethod2)</f>
        <v/>
      </c>
      <c r="DA29" s="251" t="str">
        <f>IF(ISNUMBER(FIND(analysismethod2,'III_Plan comp 438.68 {Plan 2}'!AT$15)),"",'III_Plan comp 438.68 {Plan 2}'!AT$15&amp;analysismethod2)</f>
        <v/>
      </c>
      <c r="DB29" s="251" t="str">
        <f>IF(ISNUMBER(FIND(analysismethod2,'III_Plan comp 438.68 {Plan 2}'!AU$15)),"",'III_Plan comp 438.68 {Plan 2}'!AU$15&amp;analysismethod2)</f>
        <v/>
      </c>
      <c r="DC29" s="251" t="str">
        <f>IF(ISNUMBER(FIND(analysismethod2,'III_Plan comp 438.68 {Plan 2}'!AV$15)),"",'III_Plan comp 438.68 {Plan 2}'!AV$15&amp;analysismethod2)</f>
        <v/>
      </c>
      <c r="DD29" s="251" t="str">
        <f>IF(ISNUMBER(FIND(analysismethod2,'III_Plan comp 438.68 {Plan 2}'!AW$15)),"",'III_Plan comp 438.68 {Plan 2}'!AW$15&amp;analysismethod2)</f>
        <v/>
      </c>
      <c r="DE29" s="251" t="str">
        <f>IF(ISNUMBER(FIND(analysismethod2,'III_Plan comp 438.68 {Plan 2}'!AX$15)),"",'III_Plan comp 438.68 {Plan 2}'!AX$15&amp;analysismethod2)</f>
        <v/>
      </c>
      <c r="DF29" s="251" t="str">
        <f>IF(ISNUMBER(FIND(analysismethod2,'III_Plan comp 438.68 {Plan 2}'!AY$15)),"",'III_Plan comp 438.68 {Plan 2}'!AY$15&amp;analysismethod2)</f>
        <v/>
      </c>
      <c r="DG29" s="251" t="str">
        <f>IF(ISNUMBER(FIND(analysismethod2,'III_Plan comp 438.68 {Plan 2}'!AZ$15)),"",'III_Plan comp 438.68 {Plan 2}'!AZ$15&amp;analysismethod2)</f>
        <v/>
      </c>
      <c r="DH29" s="251" t="str">
        <f>IF(ISNUMBER(FIND(analysismethod2,'III_Plan comp 438.68 {Plan 2}'!BA$15)),"",'III_Plan comp 438.68 {Plan 2}'!BA$15&amp;analysismethod2)</f>
        <v/>
      </c>
      <c r="DI29" s="251" t="str">
        <f>IF(ISNUMBER(FIND(analysismethod2,'III_Plan comp 438.68 {Plan 2}'!BB$15)),"",'III_Plan comp 438.68 {Plan 2}'!BB$15&amp;analysismethod2)</f>
        <v/>
      </c>
      <c r="DJ29" s="251" t="str">
        <f>IF(ISNUMBER(FIND(analysismethod2,'III_Plan comp 438.68 {Plan 2}'!BC$15)),"",'III_Plan comp 438.68 {Plan 2}'!BC$15&amp;analysismethod2)</f>
        <v/>
      </c>
      <c r="DK29" s="251" t="str">
        <f>IF(ISNUMBER(FIND(analysismethod2,'III_Plan comp 438.68 {Plan 2}'!BD$15)),"",'III_Plan comp 438.68 {Plan 2}'!BD$15&amp;analysismethod2)</f>
        <v/>
      </c>
      <c r="DL29" s="251" t="str">
        <f>IF(ISNUMBER(FIND(analysismethod2,'III_Plan comp 438.68 {Plan 2}'!BE$15)),"",'III_Plan comp 438.68 {Plan 2}'!BE$15&amp;analysismethod2)</f>
        <v/>
      </c>
      <c r="DM29" s="251" t="str">
        <f>IF(ISNUMBER(FIND(analysismethod2,'III_Plan comp 438.68 {Plan 2}'!BF$15)),"",'III_Plan comp 438.68 {Plan 2}'!BF$15&amp;analysismethod2)</f>
        <v/>
      </c>
      <c r="DN29" s="251" t="str">
        <f>IF(ISNUMBER(FIND(analysismethod2,'III_Plan comp 438.68 {Plan 2}'!BG$15)),"",'III_Plan comp 438.68 {Plan 2}'!BG$15&amp;analysismethod2)</f>
        <v/>
      </c>
      <c r="DO29" s="251" t="str">
        <f>IF(ISNUMBER(FIND(analysismethod2,'III_Plan comp 438.68 {Plan 2}'!BH$15)),"",'III_Plan comp 438.68 {Plan 2}'!BH$15&amp;analysismethod2)</f>
        <v/>
      </c>
      <c r="DP29" s="251" t="str">
        <f>IF(ISNUMBER(FIND(analysismethod2,'III_Plan comp 438.68 {Plan 2}'!BI$15)),"",'III_Plan comp 438.68 {Plan 2}'!BI$15&amp;analysismethod2)</f>
        <v/>
      </c>
      <c r="DQ29" s="251" t="str">
        <f>IF(ISNUMBER(FIND(analysismethod2,'III_Plan comp 438.68 {Plan 2}'!BJ$15)),"",'III_Plan comp 438.68 {Plan 2}'!BJ$15&amp;analysismethod2)</f>
        <v/>
      </c>
      <c r="DR29" s="251" t="str">
        <f>IF(ISNUMBER(FIND(analysismethod2,'III_Plan comp 438.68 {Plan 2}'!BK$15)),"",'III_Plan comp 438.68 {Plan 2}'!BK$15&amp;analysismethod2)</f>
        <v/>
      </c>
      <c r="DS29" s="251" t="str">
        <f>IF(ISNUMBER(FIND(analysismethod2,'III_Plan comp 438.68 {Plan 2}'!BL$15)),"",'III_Plan comp 438.68 {Plan 2}'!BL$15&amp;analysismethod2)</f>
        <v/>
      </c>
      <c r="DT29" s="251" t="str">
        <f>IF(ISNUMBER(FIND(analysismethod2,'III_Plan comp 438.68 {Plan 2}'!BM$15)),"",'III_Plan comp 438.68 {Plan 2}'!BM$15&amp;analysismethod2)</f>
        <v/>
      </c>
      <c r="DU29" s="251" t="str">
        <f>IF(ISNUMBER(FIND(analysismethod2,'III_Plan comp 438.68 {Plan 2}'!BN$15)),"",'III_Plan comp 438.68 {Plan 2}'!BN$15&amp;analysismethod2)</f>
        <v/>
      </c>
      <c r="DV29" s="251" t="str">
        <f>IF(ISNUMBER(FIND(analysismethod2,'III_Plan comp 438.68 {Plan 2}'!BO$15)),"",'III_Plan comp 438.68 {Plan 2}'!BO$15&amp;analysismethod2)</f>
        <v/>
      </c>
      <c r="DW29" s="251" t="str">
        <f>IF(ISNUMBER(FIND(analysismethod2,'III_Plan comp 438.68 {Plan 2}'!BP$15)),"",'III_Plan comp 438.68 {Plan 2}'!BP$15&amp;analysismethod2)</f>
        <v/>
      </c>
      <c r="DX29" s="251" t="str">
        <f>IF(ISNUMBER(FIND(analysismethod2,'III_Plan comp 438.68 {Plan 2}'!BQ$15)),"",'III_Plan comp 438.68 {Plan 2}'!BQ$15&amp;analysismethod2)</f>
        <v/>
      </c>
      <c r="DY29" s="251" t="str">
        <f>IF(ISNUMBER(FIND(analysismethod2,'III_Plan comp 438.68 {Plan 2}'!BR$15)),"",'III_Plan comp 438.68 {Plan 2}'!BR$15&amp;analysismethod2)</f>
        <v/>
      </c>
      <c r="DZ29" s="251" t="str">
        <f>IF(ISNUMBER(FIND(analysismethod2,'III_Plan comp 438.68 {Plan 2}'!BS$15)),"",'III_Plan comp 438.68 {Plan 2}'!BS$15&amp;analysismethod2)</f>
        <v/>
      </c>
      <c r="EA29" s="251" t="str">
        <f>IF(ISNUMBER(FIND(analysismethod2,'III_Plan comp 438.68 {Plan 2}'!BT$15)),"",'III_Plan comp 438.68 {Plan 2}'!BT$15&amp;analysismethod2)</f>
        <v/>
      </c>
      <c r="EB29" s="251" t="str">
        <f>IF(ISNUMBER(FIND(analysismethod2,'III_Plan comp 438.68 {Plan 2}'!BU$15)),"",'III_Plan comp 438.68 {Plan 2}'!BU$15&amp;analysismethod2)</f>
        <v/>
      </c>
      <c r="EC29" s="251" t="str">
        <f>IF(ISNUMBER(FIND(analysismethod2,'III_Plan comp 438.68 {Plan 2}'!BV$15)),"",'III_Plan comp 438.68 {Plan 2}'!BV$15&amp;analysismethod2)</f>
        <v/>
      </c>
      <c r="ED29" s="251" t="str">
        <f>IF(ISNUMBER(FIND(analysismethod2,'III_Plan comp 438.68 {Plan 2}'!BW$15)),"",'III_Plan comp 438.68 {Plan 2}'!BW$15&amp;analysismethod2)</f>
        <v/>
      </c>
      <c r="EE29" s="251" t="str">
        <f>IF(ISNUMBER(FIND(analysismethod2,'III_Plan comp 438.68 {Plan 2}'!BX$15)),"",'III_Plan comp 438.68 {Plan 2}'!BX$15&amp;analysismethod2)</f>
        <v/>
      </c>
      <c r="EF29" s="251" t="str">
        <f>IF(ISNUMBER(FIND(analysismethod2,'III_Plan comp 438.68 {Plan 2}'!BY$15)),"",'III_Plan comp 438.68 {Plan 2}'!BY$15&amp;analysismethod2)</f>
        <v/>
      </c>
      <c r="EG29" s="251" t="str">
        <f>IF(ISNUMBER(FIND(analysismethod2,'III_Plan comp 438.68 {Plan 2}'!BZ$15)),"",'III_Plan comp 438.68 {Plan 2}'!BZ$15&amp;analysismethod2)</f>
        <v/>
      </c>
      <c r="EH29" s="251" t="str">
        <f>IF(ISNUMBER(FIND(analysismethod2,'III_Plan comp 438.68 {Plan 2}'!CA$15)),"",'III_Plan comp 438.68 {Plan 2}'!CA$15&amp;analysismethod2)</f>
        <v/>
      </c>
      <c r="EI29" s="251" t="str">
        <f>IF(ISNUMBER(FIND(analysismethod2,'III_Plan comp 438.68 {Plan 2}'!CB$15)),"",'III_Plan comp 438.68 {Plan 2}'!CB$15&amp;analysismethod2)</f>
        <v/>
      </c>
      <c r="EJ29" s="251" t="str">
        <f>IF(ISNUMBER(FIND(analysismethod2,'III_Plan comp 438.68 {Plan 2}'!CC$15)),"",'III_Plan comp 438.68 {Plan 2}'!CC$15&amp;analysismethod2)</f>
        <v/>
      </c>
      <c r="EK29" s="251" t="str">
        <f>IF(ISNUMBER(FIND(analysismethod2,'III_Plan comp 438.68 {Plan 2}'!CD$15)),"",'III_Plan comp 438.68 {Plan 2}'!CD$15&amp;analysismethod2)</f>
        <v/>
      </c>
      <c r="EL29" s="251" t="str">
        <f>IF(ISNUMBER(FIND(analysismethod2,'III_Plan comp 438.68 {Plan 2}'!CE$15)),"",'III_Plan comp 438.68 {Plan 2}'!CE$15&amp;analysismethod2)</f>
        <v/>
      </c>
      <c r="EM29" s="251" t="str">
        <f>IF(ISNUMBER(FIND(analysismethod2,'III_Plan comp 438.68 {Plan 2}'!CF$15)),"",'III_Plan comp 438.68 {Plan 2}'!CF$15&amp;analysismethod2)</f>
        <v/>
      </c>
      <c r="EN29" s="251" t="str">
        <f>IF(ISNUMBER(FIND(analysismethod2,'III_Plan comp 438.68 {Plan 2}'!CG$15)),"",'III_Plan comp 438.68 {Plan 2}'!CG$15&amp;analysismethod2)</f>
        <v/>
      </c>
      <c r="EO29" s="251" t="str">
        <f>IF(ISNUMBER(FIND(analysismethod2,'III_Plan comp 438.68 {Plan 2}'!CH$15)),"",'III_Plan comp 438.68 {Plan 2}'!CH$15&amp;analysismethod2)</f>
        <v/>
      </c>
      <c r="EP29" s="251" t="str">
        <f>IF(ISNUMBER(FIND(analysismethod2,'III_Plan comp 438.68 {Plan 2}'!CI$15)),"",'III_Plan comp 438.68 {Plan 2}'!CI$15&amp;analysismethod2)</f>
        <v/>
      </c>
      <c r="EQ29" s="251" t="str">
        <f>IF(ISNUMBER(FIND(analysismethod2,'III_Plan comp 438.68 {Plan 2}'!CJ$15)),"",'III_Plan comp 438.68 {Plan 2}'!CJ$15&amp;analysismethod2)</f>
        <v/>
      </c>
      <c r="ER29" s="251" t="str">
        <f>IF(ISNUMBER(FIND(analysismethod2,'III_Plan comp 438.68 {Plan 2}'!CK$15)),"",'III_Plan comp 438.68 {Plan 2}'!CK$15&amp;analysismethod2)</f>
        <v/>
      </c>
      <c r="ES29" s="251" t="str">
        <f>IF(ISNUMBER(FIND(analysismethod2,'III_Plan comp 438.68 {Plan 2}'!CL$15)),"",'III_Plan comp 438.68 {Plan 2}'!CL$15&amp;analysismethod2)</f>
        <v/>
      </c>
      <c r="ET29" s="251" t="str">
        <f>IF(ISNUMBER(FIND(analysismethod2,'III_Plan comp 438.68 {Plan 2}'!CM$15)),"",'III_Plan comp 438.68 {Plan 2}'!CM$15&amp;analysismethod2)</f>
        <v/>
      </c>
      <c r="EU29" s="251" t="str">
        <f>IF(ISNUMBER(FIND(analysismethod2,'III_Plan comp 438.68 {Plan 2}'!CN$15)),"",'III_Plan comp 438.68 {Plan 2}'!CN$15&amp;analysismethod2)</f>
        <v/>
      </c>
      <c r="EV29" s="251" t="str">
        <f>IF(ISNUMBER(FIND(analysismethod2,'III_Plan comp 438.68 {Plan 2}'!CO$15)),"",'III_Plan comp 438.68 {Plan 2}'!CO$15&amp;analysismethod2)</f>
        <v/>
      </c>
      <c r="EW29" s="251" t="str">
        <f>IF(ISNUMBER(FIND(analysismethod2,'III_Plan comp 438.68 {Plan 2}'!CP$15)),"",'III_Plan comp 438.68 {Plan 2}'!CP$15&amp;analysismethod2)</f>
        <v/>
      </c>
      <c r="EX29" s="251" t="str">
        <f>IF(ISNUMBER(FIND(analysismethod2,'III_Plan comp 438.68 {Plan 2}'!CQ$15)),"",'III_Plan comp 438.68 {Plan 2}'!CQ$15&amp;analysismethod2)</f>
        <v/>
      </c>
      <c r="EY29" s="251" t="str">
        <f>IF(ISNUMBER(FIND(analysismethod2,'III_Plan comp 438.68 {Plan 2}'!CR$15)),"",'III_Plan comp 438.68 {Plan 2}'!CR$15&amp;analysismethod2)</f>
        <v/>
      </c>
      <c r="EZ29" s="251" t="str">
        <f>IF(ISNUMBER(FIND(analysismethod2,'III_Plan comp 438.68 {Plan 2}'!CS$15)),"",'III_Plan comp 438.68 {Plan 2}'!CS$15&amp;analysismethod2)</f>
        <v/>
      </c>
      <c r="FA29" s="251" t="str">
        <f>IF(ISNUMBER(FIND(analysismethod2,'III_Plan comp 438.68 {Plan 2}'!CT$15)),"",'III_Plan comp 438.68 {Plan 2}'!CT$15&amp;analysismethod2)</f>
        <v/>
      </c>
      <c r="FB29" s="251" t="str">
        <f>IF(ISNUMBER(FIND(analysismethod2,'III_Plan comp 438.68 {Plan 2}'!CU$15)),"",'III_Plan comp 438.68 {Plan 2}'!CU$15&amp;analysismethod2)</f>
        <v/>
      </c>
      <c r="FC29" s="251" t="str">
        <f>IF(ISNUMBER(FIND(analysismethod2,'III_Plan comp 438.68 {Plan 2}'!CV$15)),"",'III_Plan comp 438.68 {Plan 2}'!CV$15&amp;analysismethod2)</f>
        <v/>
      </c>
      <c r="FD29" s="251" t="str">
        <f>IF(ISNUMBER(FIND(analysismethod2,'III_Plan comp 438.68 {Plan 2}'!CW$15)),"",'III_Plan comp 438.68 {Plan 2}'!CW$15&amp;analysismethod2)</f>
        <v/>
      </c>
      <c r="FE29" s="251" t="str">
        <f>IF(ISNUMBER(FIND(analysismethod2,'III_Plan comp 438.68 {Plan 2}'!CX$15)),"",'III_Plan comp 438.68 {Plan 2}'!CX$15&amp;analysismethod2)</f>
        <v/>
      </c>
      <c r="FF29" s="251" t="str">
        <f>IF(ISNUMBER(FIND(analysismethod2,'III_Plan comp 438.68 {Plan 2}'!CY$15)),"",'III_Plan comp 438.68 {Plan 2}'!CY$15&amp;analysismethod2)</f>
        <v/>
      </c>
      <c r="FG29" s="251" t="str">
        <f>IF(ISNUMBER(FIND(analysismethod2,'III_Plan comp 438.68 {Plan 2}'!CZ$15)),"",'III_Plan comp 438.68 {Plan 2}'!CZ$15&amp;analysismethod2)</f>
        <v/>
      </c>
    </row>
    <row r="30" spans="2:163">
      <c r="B30" s="11" t="s">
        <v>735</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736</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737</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738</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c>
      <c r="BL33" s="251" t="str">
        <f>IF(ISNUMBER(FIND(analysismethod6,'III_Plan comp 438.68 {Plan 2}'!E$15)),"",'III_Plan comp 438.68 {Plan 2}'!E$15&amp;analysismethod6)</f>
        <v/>
      </c>
      <c r="BM33" s="251" t="str">
        <f>IF(ISNUMBER(FIND(analysismethod6,'III_Plan comp 438.68 {Plan 2}'!F$15)),"",'III_Plan comp 438.68 {Plan 2}'!F$15&amp;analysismethod6)</f>
        <v/>
      </c>
      <c r="BN33" s="251" t="str">
        <f>IF(ISNUMBER(FIND(analysismethod6,'III_Plan comp 438.68 {Plan 2}'!G$15)),"",'III_Plan comp 438.68 {Plan 2}'!G$15&amp;analysismethod6)</f>
        <v/>
      </c>
      <c r="BO33" s="251" t="str">
        <f>IF(ISNUMBER(FIND(analysismethod6,'III_Plan comp 438.68 {Plan 2}'!H$15)),"",'III_Plan comp 438.68 {Plan 2}'!H$15&amp;analysismethod6)</f>
        <v/>
      </c>
      <c r="BP33" s="251" t="str">
        <f>IF(ISNUMBER(FIND(analysismethod6,'III_Plan comp 438.68 {Plan 2}'!I$15)),"",'III_Plan comp 438.68 {Plan 2}'!I$15&amp;analysismethod6)</f>
        <v/>
      </c>
      <c r="BQ33" s="251" t="str">
        <f>IF(ISNUMBER(FIND(analysismethod6,'III_Plan comp 438.68 {Plan 2}'!J$15)),"",'III_Plan comp 438.68 {Plan 2}'!J$15&amp;analysismethod6)</f>
        <v/>
      </c>
      <c r="BR33" s="251" t="str">
        <f>IF(ISNUMBER(FIND(analysismethod6,'III_Plan comp 438.68 {Plan 2}'!K$15)),"",'III_Plan comp 438.68 {Plan 2}'!K$15&amp;analysismethod6)</f>
        <v/>
      </c>
      <c r="BS33" s="251" t="str">
        <f>IF(ISNUMBER(FIND(analysismethod6,'III_Plan comp 438.68 {Plan 2}'!L$15)),"",'III_Plan comp 438.68 {Plan 2}'!L$15&amp;analysismethod6)</f>
        <v/>
      </c>
      <c r="BT33" s="251" t="str">
        <f>IF(ISNUMBER(FIND(analysismethod6,'III_Plan comp 438.68 {Plan 2}'!M$15)),"",'III_Plan comp 438.68 {Plan 2}'!M$15&amp;analysismethod6)</f>
        <v/>
      </c>
      <c r="BU33" s="251" t="str">
        <f>IF(ISNUMBER(FIND(analysismethod6,'III_Plan comp 438.68 {Plan 2}'!N$15)),"",'III_Plan comp 438.68 {Plan 2}'!N$15&amp;analysismethod6)</f>
        <v/>
      </c>
      <c r="BV33" s="251" t="str">
        <f>IF(ISNUMBER(FIND(analysismethod6,'III_Plan comp 438.68 {Plan 2}'!O$15)),"",'III_Plan comp 438.68 {Plan 2}'!O$15&amp;analysismethod6)</f>
        <v/>
      </c>
      <c r="BW33" s="251" t="str">
        <f>IF(ISNUMBER(FIND(analysismethod6,'III_Plan comp 438.68 {Plan 2}'!P$15)),"",'III_Plan comp 438.68 {Plan 2}'!P$15&amp;analysismethod6)</f>
        <v/>
      </c>
      <c r="BX33" s="251" t="str">
        <f>IF(ISNUMBER(FIND(analysismethod6,'III_Plan comp 438.68 {Plan 2}'!Q$15)),"",'III_Plan comp 438.68 {Plan 2}'!Q$15&amp;analysismethod6)</f>
        <v/>
      </c>
      <c r="BY33" s="251" t="str">
        <f>IF(ISNUMBER(FIND(analysismethod6,'III_Plan comp 438.68 {Plan 2}'!R$15)),"",'III_Plan comp 438.68 {Plan 2}'!R$15&amp;analysismethod6)</f>
        <v/>
      </c>
      <c r="BZ33" s="251" t="str">
        <f>IF(ISNUMBER(FIND(analysismethod6,'III_Plan comp 438.68 {Plan 2}'!S$15)),"",'III_Plan comp 438.68 {Plan 2}'!S$15&amp;analysismethod6)</f>
        <v/>
      </c>
      <c r="CA33" s="251" t="str">
        <f>IF(ISNUMBER(FIND(analysismethod6,'III_Plan comp 438.68 {Plan 2}'!T$15)),"",'III_Plan comp 438.68 {Plan 2}'!T$15&amp;analysismethod6)</f>
        <v/>
      </c>
      <c r="CB33" s="251" t="str">
        <f>IF(ISNUMBER(FIND(analysismethod6,'III_Plan comp 438.68 {Plan 2}'!U$15)),"",'III_Plan comp 438.68 {Plan 2}'!U$15&amp;analysismethod6)</f>
        <v/>
      </c>
      <c r="CC33" s="251" t="str">
        <f>IF(ISNUMBER(FIND(analysismethod6,'III_Plan comp 438.68 {Plan 2}'!V$15)),"",'III_Plan comp 438.68 {Plan 2}'!V$15&amp;analysismethod6)</f>
        <v/>
      </c>
      <c r="CD33" s="251" t="str">
        <f>IF(ISNUMBER(FIND(analysismethod6,'III_Plan comp 438.68 {Plan 2}'!W$15)),"",'III_Plan comp 438.68 {Plan 2}'!W$15&amp;analysismethod6)</f>
        <v/>
      </c>
      <c r="CE33" s="251" t="str">
        <f>IF(ISNUMBER(FIND(analysismethod6,'III_Plan comp 438.68 {Plan 2}'!X$15)),"",'III_Plan comp 438.68 {Plan 2}'!X$15&amp;analysismethod6)</f>
        <v/>
      </c>
      <c r="CF33" s="251" t="str">
        <f>IF(ISNUMBER(FIND(analysismethod6,'III_Plan comp 438.68 {Plan 2}'!Y$15)),"",'III_Plan comp 438.68 {Plan 2}'!Y$15&amp;analysismethod6)</f>
        <v/>
      </c>
      <c r="CG33" s="251" t="str">
        <f>IF(ISNUMBER(FIND(analysismethod6,'III_Plan comp 438.68 {Plan 2}'!Z$15)),"",'III_Plan comp 438.68 {Plan 2}'!Z$15&amp;analysismethod6)</f>
        <v/>
      </c>
      <c r="CH33" s="251" t="str">
        <f>IF(ISNUMBER(FIND(analysismethod6,'III_Plan comp 438.68 {Plan 2}'!AA$15)),"",'III_Plan comp 438.68 {Plan 2}'!AA$15&amp;analysismethod6)</f>
        <v/>
      </c>
      <c r="CI33" s="251" t="str">
        <f>IF(ISNUMBER(FIND(analysismethod6,'III_Plan comp 438.68 {Plan 2}'!AB$15)),"",'III_Plan comp 438.68 {Plan 2}'!AB$15&amp;analysismethod6)</f>
        <v/>
      </c>
      <c r="CJ33" s="251" t="str">
        <f>IF(ISNUMBER(FIND(analysismethod6,'III_Plan comp 438.68 {Plan 2}'!AC$15)),"",'III_Plan comp 438.68 {Plan 2}'!AC$15&amp;analysismethod6)</f>
        <v/>
      </c>
      <c r="CK33" s="251" t="str">
        <f>IF(ISNUMBER(FIND(analysismethod6,'III_Plan comp 438.68 {Plan 2}'!AD$15)),"",'III_Plan comp 438.68 {Plan 2}'!AD$15&amp;analysismethod6)</f>
        <v/>
      </c>
      <c r="CL33" s="251" t="str">
        <f>IF(ISNUMBER(FIND(analysismethod6,'III_Plan comp 438.68 {Plan 2}'!AE$15)),"",'III_Plan comp 438.68 {Plan 2}'!AE$15&amp;analysismethod6)</f>
        <v/>
      </c>
      <c r="CM33" s="251" t="str">
        <f>IF(ISNUMBER(FIND(analysismethod6,'III_Plan comp 438.68 {Plan 2}'!AF$15)),"",'III_Plan comp 438.68 {Plan 2}'!AF$15&amp;analysismethod6)</f>
        <v/>
      </c>
      <c r="CN33" s="251" t="str">
        <f>IF(ISNUMBER(FIND(analysismethod6,'III_Plan comp 438.68 {Plan 2}'!AG$15)),"",'III_Plan comp 438.68 {Plan 2}'!AG$15&amp;analysismethod6)</f>
        <v/>
      </c>
      <c r="CO33" s="251" t="str">
        <f>IF(ISNUMBER(FIND(analysismethod6,'III_Plan comp 438.68 {Plan 2}'!AH$15)),"",'III_Plan comp 438.68 {Plan 2}'!AH$15&amp;analysismethod6)</f>
        <v/>
      </c>
      <c r="CP33" s="251" t="str">
        <f>IF(ISNUMBER(FIND(analysismethod6,'III_Plan comp 438.68 {Plan 2}'!AI$15)),"",'III_Plan comp 438.68 {Plan 2}'!AI$15&amp;analysismethod6)</f>
        <v/>
      </c>
      <c r="CQ33" s="251" t="str">
        <f>IF(ISNUMBER(FIND(analysismethod6,'III_Plan comp 438.68 {Plan 2}'!AJ$15)),"",'III_Plan comp 438.68 {Plan 2}'!AJ$15&amp;analysismethod6)</f>
        <v/>
      </c>
      <c r="CR33" s="251" t="str">
        <f>IF(ISNUMBER(FIND(analysismethod6,'III_Plan comp 438.68 {Plan 2}'!AK$15)),"",'III_Plan comp 438.68 {Plan 2}'!AK$15&amp;analysismethod6)</f>
        <v/>
      </c>
      <c r="CS33" s="251" t="str">
        <f>IF(ISNUMBER(FIND(analysismethod6,'III_Plan comp 438.68 {Plan 2}'!AL$15)),"",'III_Plan comp 438.68 {Plan 2}'!AL$15&amp;analysismethod6)</f>
        <v/>
      </c>
      <c r="CT33" s="251" t="str">
        <f>IF(ISNUMBER(FIND(analysismethod6,'III_Plan comp 438.68 {Plan 2}'!AM$15)),"",'III_Plan comp 438.68 {Plan 2}'!AM$15&amp;analysismethod6)</f>
        <v/>
      </c>
      <c r="CU33" s="251" t="str">
        <f>IF(ISNUMBER(FIND(analysismethod6,'III_Plan comp 438.68 {Plan 2}'!AN$15)),"",'III_Plan comp 438.68 {Plan 2}'!AN$15&amp;analysismethod6)</f>
        <v/>
      </c>
      <c r="CV33" s="251" t="str">
        <f>IF(ISNUMBER(FIND(analysismethod6,'III_Plan comp 438.68 {Plan 2}'!AO$15)),"",'III_Plan comp 438.68 {Plan 2}'!AO$15&amp;analysismethod6)</f>
        <v/>
      </c>
      <c r="CW33" s="251" t="str">
        <f>IF(ISNUMBER(FIND(analysismethod6,'III_Plan comp 438.68 {Plan 2}'!AP$15)),"",'III_Plan comp 438.68 {Plan 2}'!AP$15&amp;analysismethod6)</f>
        <v/>
      </c>
      <c r="CX33" s="251" t="str">
        <f>IF(ISNUMBER(FIND(analysismethod6,'III_Plan comp 438.68 {Plan 2}'!AQ$15)),"",'III_Plan comp 438.68 {Plan 2}'!AQ$15&amp;analysismethod6)</f>
        <v/>
      </c>
      <c r="CY33" s="251" t="str">
        <f>IF(ISNUMBER(FIND(analysismethod6,'III_Plan comp 438.68 {Plan 2}'!AR$15)),"",'III_Plan comp 438.68 {Plan 2}'!AR$15&amp;analysismethod6)</f>
        <v/>
      </c>
      <c r="CZ33" s="251" t="str">
        <f>IF(ISNUMBER(FIND(analysismethod6,'III_Plan comp 438.68 {Plan 2}'!AS$15)),"",'III_Plan comp 438.68 {Plan 2}'!AS$15&amp;analysismethod6)</f>
        <v/>
      </c>
      <c r="DA33" s="251" t="str">
        <f>IF(ISNUMBER(FIND(analysismethod6,'III_Plan comp 438.68 {Plan 2}'!AT$15)),"",'III_Plan comp 438.68 {Plan 2}'!AT$15&amp;analysismethod6)</f>
        <v/>
      </c>
      <c r="DB33" s="251" t="str">
        <f>IF(ISNUMBER(FIND(analysismethod6,'III_Plan comp 438.68 {Plan 2}'!AU$15)),"",'III_Plan comp 438.68 {Plan 2}'!AU$15&amp;analysismethod6)</f>
        <v/>
      </c>
      <c r="DC33" s="251" t="str">
        <f>IF(ISNUMBER(FIND(analysismethod6,'III_Plan comp 438.68 {Plan 2}'!AV$15)),"",'III_Plan comp 438.68 {Plan 2}'!AV$15&amp;analysismethod6)</f>
        <v/>
      </c>
      <c r="DD33" s="251" t="str">
        <f>IF(ISNUMBER(FIND(analysismethod6,'III_Plan comp 438.68 {Plan 2}'!AW$15)),"",'III_Plan comp 438.68 {Plan 2}'!AW$15&amp;analysismethod6)</f>
        <v/>
      </c>
      <c r="DE33" s="251" t="str">
        <f>IF(ISNUMBER(FIND(analysismethod6,'III_Plan comp 438.68 {Plan 2}'!AX$15)),"",'III_Plan comp 438.68 {Plan 2}'!AX$15&amp;analysismethod6)</f>
        <v/>
      </c>
      <c r="DF33" s="251" t="str">
        <f>IF(ISNUMBER(FIND(analysismethod6,'III_Plan comp 438.68 {Plan 2}'!AY$15)),"",'III_Plan comp 438.68 {Plan 2}'!AY$15&amp;analysismethod6)</f>
        <v/>
      </c>
      <c r="DG33" s="251" t="str">
        <f>IF(ISNUMBER(FIND(analysismethod6,'III_Plan comp 438.68 {Plan 2}'!AZ$15)),"",'III_Plan comp 438.68 {Plan 2}'!AZ$15&amp;analysismethod6)</f>
        <v/>
      </c>
      <c r="DH33" s="251" t="str">
        <f>IF(ISNUMBER(FIND(analysismethod6,'III_Plan comp 438.68 {Plan 2}'!BA$15)),"",'III_Plan comp 438.68 {Plan 2}'!BA$15&amp;analysismethod6)</f>
        <v/>
      </c>
      <c r="DI33" s="251" t="str">
        <f>IF(ISNUMBER(FIND(analysismethod6,'III_Plan comp 438.68 {Plan 2}'!BB$15)),"",'III_Plan comp 438.68 {Plan 2}'!BB$15&amp;analysismethod6)</f>
        <v/>
      </c>
      <c r="DJ33" s="251" t="str">
        <f>IF(ISNUMBER(FIND(analysismethod6,'III_Plan comp 438.68 {Plan 2}'!BC$15)),"",'III_Plan comp 438.68 {Plan 2}'!BC$15&amp;analysismethod6)</f>
        <v/>
      </c>
      <c r="DK33" s="251" t="str">
        <f>IF(ISNUMBER(FIND(analysismethod6,'III_Plan comp 438.68 {Plan 2}'!BD$15)),"",'III_Plan comp 438.68 {Plan 2}'!BD$15&amp;analysismethod6)</f>
        <v/>
      </c>
      <c r="DL33" s="251" t="str">
        <f>IF(ISNUMBER(FIND(analysismethod6,'III_Plan comp 438.68 {Plan 2}'!BE$15)),"",'III_Plan comp 438.68 {Plan 2}'!BE$15&amp;analysismethod6)</f>
        <v/>
      </c>
      <c r="DM33" s="251" t="str">
        <f>IF(ISNUMBER(FIND(analysismethod6,'III_Plan comp 438.68 {Plan 2}'!BF$15)),"",'III_Plan comp 438.68 {Plan 2}'!BF$15&amp;analysismethod6)</f>
        <v/>
      </c>
      <c r="DN33" s="251" t="str">
        <f>IF(ISNUMBER(FIND(analysismethod6,'III_Plan comp 438.68 {Plan 2}'!BG$15)),"",'III_Plan comp 438.68 {Plan 2}'!BG$15&amp;analysismethod6)</f>
        <v/>
      </c>
      <c r="DO33" s="251" t="str">
        <f>IF(ISNUMBER(FIND(analysismethod6,'III_Plan comp 438.68 {Plan 2}'!BH$15)),"",'III_Plan comp 438.68 {Plan 2}'!BH$15&amp;analysismethod6)</f>
        <v/>
      </c>
      <c r="DP33" s="251" t="str">
        <f>IF(ISNUMBER(FIND(analysismethod6,'III_Plan comp 438.68 {Plan 2}'!BI$15)),"",'III_Plan comp 438.68 {Plan 2}'!BI$15&amp;analysismethod6)</f>
        <v/>
      </c>
      <c r="DQ33" s="251" t="str">
        <f>IF(ISNUMBER(FIND(analysismethod6,'III_Plan comp 438.68 {Plan 2}'!BJ$15)),"",'III_Plan comp 438.68 {Plan 2}'!BJ$15&amp;analysismethod6)</f>
        <v/>
      </c>
      <c r="DR33" s="251" t="str">
        <f>IF(ISNUMBER(FIND(analysismethod6,'III_Plan comp 438.68 {Plan 2}'!BK$15)),"",'III_Plan comp 438.68 {Plan 2}'!BK$15&amp;analysismethod6)</f>
        <v/>
      </c>
      <c r="DS33" s="251" t="str">
        <f>IF(ISNUMBER(FIND(analysismethod6,'III_Plan comp 438.68 {Plan 2}'!BL$15)),"",'III_Plan comp 438.68 {Plan 2}'!BL$15&amp;analysismethod6)</f>
        <v/>
      </c>
      <c r="DT33" s="251" t="str">
        <f>IF(ISNUMBER(FIND(analysismethod6,'III_Plan comp 438.68 {Plan 2}'!BM$15)),"",'III_Plan comp 438.68 {Plan 2}'!BM$15&amp;analysismethod6)</f>
        <v/>
      </c>
      <c r="DU33" s="251" t="str">
        <f>IF(ISNUMBER(FIND(analysismethod6,'III_Plan comp 438.68 {Plan 2}'!BN$15)),"",'III_Plan comp 438.68 {Plan 2}'!BN$15&amp;analysismethod6)</f>
        <v/>
      </c>
      <c r="DV33" s="251" t="str">
        <f>IF(ISNUMBER(FIND(analysismethod6,'III_Plan comp 438.68 {Plan 2}'!BO$15)),"",'III_Plan comp 438.68 {Plan 2}'!BO$15&amp;analysismethod6)</f>
        <v/>
      </c>
      <c r="DW33" s="251" t="str">
        <f>IF(ISNUMBER(FIND(analysismethod6,'III_Plan comp 438.68 {Plan 2}'!BP$15)),"",'III_Plan comp 438.68 {Plan 2}'!BP$15&amp;analysismethod6)</f>
        <v/>
      </c>
      <c r="DX33" s="251" t="str">
        <f>IF(ISNUMBER(FIND(analysismethod6,'III_Plan comp 438.68 {Plan 2}'!BQ$15)),"",'III_Plan comp 438.68 {Plan 2}'!BQ$15&amp;analysismethod6)</f>
        <v/>
      </c>
      <c r="DY33" s="251" t="str">
        <f>IF(ISNUMBER(FIND(analysismethod6,'III_Plan comp 438.68 {Plan 2}'!BR$15)),"",'III_Plan comp 438.68 {Plan 2}'!BR$15&amp;analysismethod6)</f>
        <v/>
      </c>
      <c r="DZ33" s="251" t="str">
        <f>IF(ISNUMBER(FIND(analysismethod6,'III_Plan comp 438.68 {Plan 2}'!BS$15)),"",'III_Plan comp 438.68 {Plan 2}'!BS$15&amp;analysismethod6)</f>
        <v/>
      </c>
      <c r="EA33" s="251" t="str">
        <f>IF(ISNUMBER(FIND(analysismethod6,'III_Plan comp 438.68 {Plan 2}'!BT$15)),"",'III_Plan comp 438.68 {Plan 2}'!BT$15&amp;analysismethod6)</f>
        <v/>
      </c>
      <c r="EB33" s="251" t="str">
        <f>IF(ISNUMBER(FIND(analysismethod6,'III_Plan comp 438.68 {Plan 2}'!BU$15)),"",'III_Plan comp 438.68 {Plan 2}'!BU$15&amp;analysismethod6)</f>
        <v/>
      </c>
      <c r="EC33" s="251" t="str">
        <f>IF(ISNUMBER(FIND(analysismethod6,'III_Plan comp 438.68 {Plan 2}'!BV$15)),"",'III_Plan comp 438.68 {Plan 2}'!BV$15&amp;analysismethod6)</f>
        <v/>
      </c>
      <c r="ED33" s="251" t="str">
        <f>IF(ISNUMBER(FIND(analysismethod6,'III_Plan comp 438.68 {Plan 2}'!BW$15)),"",'III_Plan comp 438.68 {Plan 2}'!BW$15&amp;analysismethod6)</f>
        <v/>
      </c>
      <c r="EE33" s="251" t="str">
        <f>IF(ISNUMBER(FIND(analysismethod6,'III_Plan comp 438.68 {Plan 2}'!BX$15)),"",'III_Plan comp 438.68 {Plan 2}'!BX$15&amp;analysismethod6)</f>
        <v/>
      </c>
      <c r="EF33" s="251" t="str">
        <f>IF(ISNUMBER(FIND(analysismethod6,'III_Plan comp 438.68 {Plan 2}'!BY$15)),"",'III_Plan comp 438.68 {Plan 2}'!BY$15&amp;analysismethod6)</f>
        <v/>
      </c>
      <c r="EG33" s="251" t="str">
        <f>IF(ISNUMBER(FIND(analysismethod6,'III_Plan comp 438.68 {Plan 2}'!BZ$15)),"",'III_Plan comp 438.68 {Plan 2}'!BZ$15&amp;analysismethod6)</f>
        <v/>
      </c>
      <c r="EH33" s="251" t="str">
        <f>IF(ISNUMBER(FIND(analysismethod6,'III_Plan comp 438.68 {Plan 2}'!CA$15)),"",'III_Plan comp 438.68 {Plan 2}'!CA$15&amp;analysismethod6)</f>
        <v/>
      </c>
      <c r="EI33" s="251" t="str">
        <f>IF(ISNUMBER(FIND(analysismethod6,'III_Plan comp 438.68 {Plan 2}'!CB$15)),"",'III_Plan comp 438.68 {Plan 2}'!CB$15&amp;analysismethod6)</f>
        <v/>
      </c>
      <c r="EJ33" s="251" t="str">
        <f>IF(ISNUMBER(FIND(analysismethod6,'III_Plan comp 438.68 {Plan 2}'!CC$15)),"",'III_Plan comp 438.68 {Plan 2}'!CC$15&amp;analysismethod6)</f>
        <v/>
      </c>
      <c r="EK33" s="251" t="str">
        <f>IF(ISNUMBER(FIND(analysismethod6,'III_Plan comp 438.68 {Plan 2}'!CD$15)),"",'III_Plan comp 438.68 {Plan 2}'!CD$15&amp;analysismethod6)</f>
        <v/>
      </c>
      <c r="EL33" s="251" t="str">
        <f>IF(ISNUMBER(FIND(analysismethod6,'III_Plan comp 438.68 {Plan 2}'!CE$15)),"",'III_Plan comp 438.68 {Plan 2}'!CE$15&amp;analysismethod6)</f>
        <v/>
      </c>
      <c r="EM33" s="251" t="str">
        <f>IF(ISNUMBER(FIND(analysismethod6,'III_Plan comp 438.68 {Plan 2}'!CF$15)),"",'III_Plan comp 438.68 {Plan 2}'!CF$15&amp;analysismethod6)</f>
        <v/>
      </c>
      <c r="EN33" s="251" t="str">
        <f>IF(ISNUMBER(FIND(analysismethod6,'III_Plan comp 438.68 {Plan 2}'!CG$15)),"",'III_Plan comp 438.68 {Plan 2}'!CG$15&amp;analysismethod6)</f>
        <v/>
      </c>
      <c r="EO33" s="251" t="str">
        <f>IF(ISNUMBER(FIND(analysismethod6,'III_Plan comp 438.68 {Plan 2}'!CH$15)),"",'III_Plan comp 438.68 {Plan 2}'!CH$15&amp;analysismethod6)</f>
        <v/>
      </c>
      <c r="EP33" s="251" t="str">
        <f>IF(ISNUMBER(FIND(analysismethod6,'III_Plan comp 438.68 {Plan 2}'!CI$15)),"",'III_Plan comp 438.68 {Plan 2}'!CI$15&amp;analysismethod6)</f>
        <v/>
      </c>
      <c r="EQ33" s="251" t="str">
        <f>IF(ISNUMBER(FIND(analysismethod6,'III_Plan comp 438.68 {Plan 2}'!CJ$15)),"",'III_Plan comp 438.68 {Plan 2}'!CJ$15&amp;analysismethod6)</f>
        <v/>
      </c>
      <c r="ER33" s="251" t="str">
        <f>IF(ISNUMBER(FIND(analysismethod6,'III_Plan comp 438.68 {Plan 2}'!CK$15)),"",'III_Plan comp 438.68 {Plan 2}'!CK$15&amp;analysismethod6)</f>
        <v/>
      </c>
      <c r="ES33" s="251" t="str">
        <f>IF(ISNUMBER(FIND(analysismethod6,'III_Plan comp 438.68 {Plan 2}'!CL$15)),"",'III_Plan comp 438.68 {Plan 2}'!CL$15&amp;analysismethod6)</f>
        <v/>
      </c>
      <c r="ET33" s="251" t="str">
        <f>IF(ISNUMBER(FIND(analysismethod6,'III_Plan comp 438.68 {Plan 2}'!CM$15)),"",'III_Plan comp 438.68 {Plan 2}'!CM$15&amp;analysismethod6)</f>
        <v/>
      </c>
      <c r="EU33" s="251" t="str">
        <f>IF(ISNUMBER(FIND(analysismethod6,'III_Plan comp 438.68 {Plan 2}'!CN$15)),"",'III_Plan comp 438.68 {Plan 2}'!CN$15&amp;analysismethod6)</f>
        <v/>
      </c>
      <c r="EV33" s="251" t="str">
        <f>IF(ISNUMBER(FIND(analysismethod6,'III_Plan comp 438.68 {Plan 2}'!CO$15)),"",'III_Plan comp 438.68 {Plan 2}'!CO$15&amp;analysismethod6)</f>
        <v/>
      </c>
      <c r="EW33" s="251" t="str">
        <f>IF(ISNUMBER(FIND(analysismethod6,'III_Plan comp 438.68 {Plan 2}'!CP$15)),"",'III_Plan comp 438.68 {Plan 2}'!CP$15&amp;analysismethod6)</f>
        <v/>
      </c>
      <c r="EX33" s="251" t="str">
        <f>IF(ISNUMBER(FIND(analysismethod6,'III_Plan comp 438.68 {Plan 2}'!CQ$15)),"",'III_Plan comp 438.68 {Plan 2}'!CQ$15&amp;analysismethod6)</f>
        <v/>
      </c>
      <c r="EY33" s="251" t="str">
        <f>IF(ISNUMBER(FIND(analysismethod6,'III_Plan comp 438.68 {Plan 2}'!CR$15)),"",'III_Plan comp 438.68 {Plan 2}'!CR$15&amp;analysismethod6)</f>
        <v/>
      </c>
      <c r="EZ33" s="251" t="str">
        <f>IF(ISNUMBER(FIND(analysismethod6,'III_Plan comp 438.68 {Plan 2}'!CS$15)),"",'III_Plan comp 438.68 {Plan 2}'!CS$15&amp;analysismethod6)</f>
        <v/>
      </c>
      <c r="FA33" s="251" t="str">
        <f>IF(ISNUMBER(FIND(analysismethod6,'III_Plan comp 438.68 {Plan 2}'!CT$15)),"",'III_Plan comp 438.68 {Plan 2}'!CT$15&amp;analysismethod6)</f>
        <v/>
      </c>
      <c r="FB33" s="251" t="str">
        <f>IF(ISNUMBER(FIND(analysismethod6,'III_Plan comp 438.68 {Plan 2}'!CU$15)),"",'III_Plan comp 438.68 {Plan 2}'!CU$15&amp;analysismethod6)</f>
        <v/>
      </c>
      <c r="FC33" s="251" t="str">
        <f>IF(ISNUMBER(FIND(analysismethod6,'III_Plan comp 438.68 {Plan 2}'!CV$15)),"",'III_Plan comp 438.68 {Plan 2}'!CV$15&amp;analysismethod6)</f>
        <v/>
      </c>
      <c r="FD33" s="251" t="str">
        <f>IF(ISNUMBER(FIND(analysismethod6,'III_Plan comp 438.68 {Plan 2}'!CW$15)),"",'III_Plan comp 438.68 {Plan 2}'!CW$15&amp;analysismethod6)</f>
        <v/>
      </c>
      <c r="FE33" s="251" t="str">
        <f>IF(ISNUMBER(FIND(analysismethod6,'III_Plan comp 438.68 {Plan 2}'!CX$15)),"",'III_Plan comp 438.68 {Plan 2}'!CX$15&amp;analysismethod6)</f>
        <v/>
      </c>
      <c r="FF33" s="251" t="str">
        <f>IF(ISNUMBER(FIND(analysismethod6,'III_Plan comp 438.68 {Plan 2}'!CY$15)),"",'III_Plan comp 438.68 {Plan 2}'!CY$15&amp;analysismethod6)</f>
        <v/>
      </c>
      <c r="FG33" s="251" t="str">
        <f>IF(ISNUMBER(FIND(analysismethod6,'III_Plan comp 438.68 {Plan 2}'!CZ$15)),"",'III_Plan comp 438.68 {Plan 2}'!CZ$15&amp;analysismethod6)</f>
        <v/>
      </c>
    </row>
    <row r="34" spans="2:163">
      <c r="B34" s="11" t="s">
        <v>739</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740</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Timely Access Data Tool (TADT); 
</v>
      </c>
      <c r="BM35" s="251" t="str">
        <f>IF(ISNUMBER(FIND(analysismethod8,'III_Plan comp 438.68 {Plan 2}'!F$15)),"",'III_Plan comp 438.68 {Plan 2}'!F$15&amp;analysismethod8)</f>
        <v xml:space="preserve">Timely Access Data Tool (TADT); 
</v>
      </c>
      <c r="BN35" s="251" t="str">
        <f>IF(ISNUMBER(FIND(analysismethod8,'III_Plan comp 438.68 {Plan 2}'!G$15)),"",'III_Plan comp 438.68 {Plan 2}'!G$15&amp;analysismethod8)</f>
        <v xml:space="preserve">Timely Access Data Tool (TADT); 
</v>
      </c>
      <c r="BO35" s="251" t="str">
        <f>IF(ISNUMBER(FIND(analysismethod8,'III_Plan comp 438.68 {Plan 2}'!H$15)),"",'III_Plan comp 438.68 {Plan 2}'!H$15&amp;analysismethod8)</f>
        <v xml:space="preserve">Timely Access Data Tool (TADT); 
</v>
      </c>
      <c r="BP35" s="251" t="str">
        <f>IF(ISNUMBER(FIND(analysismethod8,'III_Plan comp 438.68 {Plan 2}'!I$15)),"",'III_Plan comp 438.68 {Plan 2}'!I$15&amp;analysismethod8)</f>
        <v xml:space="preserve">Timely Access Data Tool (TADT); 
</v>
      </c>
      <c r="BQ35" s="251" t="str">
        <f>IF(ISNUMBER(FIND(analysismethod8,'III_Plan comp 438.68 {Plan 2}'!J$15)),"",'III_Plan comp 438.68 {Plan 2}'!J$15&amp;analysismethod8)</f>
        <v xml:space="preserve">274 File; 
Timely Access Data Tool (TADT); 
</v>
      </c>
      <c r="BR35" s="251" t="str">
        <f>IF(ISNUMBER(FIND(analysismethod8,'III_Plan comp 438.68 {Plan 2}'!K$15)),"",'III_Plan comp 438.68 {Plan 2}'!K$15&amp;analysismethod8)</f>
        <v xml:space="preserve">Timely Access Data Tool (TADT); 
</v>
      </c>
      <c r="BS35" s="251" t="str">
        <f>IF(ISNUMBER(FIND(analysismethod8,'III_Plan comp 438.68 {Plan 2}'!L$15)),"",'III_Plan comp 438.68 {Plan 2}'!L$15&amp;analysismethod8)</f>
        <v/>
      </c>
      <c r="BT35" s="251" t="str">
        <f>IF(ISNUMBER(FIND(analysismethod8,'III_Plan comp 438.68 {Plan 2}'!M$15)),"",'III_Plan comp 438.68 {Plan 2}'!M$15&amp;analysismethod8)</f>
        <v xml:space="preserve">Timely Access Data Tool (TADT); 
</v>
      </c>
      <c r="BU35" s="251" t="str">
        <f>IF(ISNUMBER(FIND(analysismethod8,'III_Plan comp 438.68 {Plan 2}'!N$15)),"",'III_Plan comp 438.68 {Plan 2}'!N$15&amp;analysismethod8)</f>
        <v xml:space="preserve">Timely Access Data Tool (TADT); 
</v>
      </c>
      <c r="BV35" s="251" t="str">
        <f>IF(ISNUMBER(FIND(analysismethod8,'III_Plan comp 438.68 {Plan 2}'!O$15)),"",'III_Plan comp 438.68 {Plan 2}'!O$15&amp;analysismethod8)</f>
        <v xml:space="preserve">Timely Access Data Tool (TADT); 
</v>
      </c>
      <c r="BW35" s="251" t="str">
        <f>IF(ISNUMBER(FIND(analysismethod8,'III_Plan comp 438.68 {Plan 2}'!P$15)),"",'III_Plan comp 438.68 {Plan 2}'!P$15&amp;analysismethod8)</f>
        <v xml:space="preserve">Timely Access Data Tool (TADT); 
</v>
      </c>
      <c r="BX35" s="251" t="str">
        <f>IF(ISNUMBER(FIND(analysismethod8,'III_Plan comp 438.68 {Plan 2}'!Q$15)),"",'III_Plan comp 438.68 {Plan 2}'!Q$15&amp;analysismethod8)</f>
        <v xml:space="preserve">Timely Access Data Tool (TADT); 
</v>
      </c>
      <c r="BY35" s="251" t="str">
        <f>IF(ISNUMBER(FIND(analysismethod8,'III_Plan comp 438.68 {Plan 2}'!R$15)),"",'III_Plan comp 438.68 {Plan 2}'!R$15&amp;analysismethod8)</f>
        <v xml:space="preserve">Timely Access Data Tool (TADT); 
</v>
      </c>
      <c r="BZ35" s="251" t="str">
        <f>IF(ISNUMBER(FIND(analysismethod8,'III_Plan comp 438.68 {Plan 2}'!S$15)),"",'III_Plan comp 438.68 {Plan 2}'!S$15&amp;analysismethod8)</f>
        <v xml:space="preserve">Timely Access Data Tool (TADT); 
</v>
      </c>
      <c r="CA35" s="251" t="str">
        <f>IF(ISNUMBER(FIND(analysismethod8,'III_Plan comp 438.68 {Plan 2}'!T$15)),"",'III_Plan comp 438.68 {Plan 2}'!T$15&amp;analysismethod8)</f>
        <v xml:space="preserve">Timely Access Data Tool (TADT); 
</v>
      </c>
      <c r="CB35" s="251" t="str">
        <f>IF(ISNUMBER(FIND(analysismethod8,'III_Plan comp 438.68 {Plan 2}'!U$15)),"",'III_Plan comp 438.68 {Plan 2}'!U$15&amp;analysismethod8)</f>
        <v xml:space="preserve">Timely Access Data Tool (TADT); 
</v>
      </c>
      <c r="CC35" s="251" t="str">
        <f>IF(ISNUMBER(FIND(analysismethod8,'III_Plan comp 438.68 {Plan 2}'!V$15)),"",'III_Plan comp 438.68 {Plan 2}'!V$15&amp;analysismethod8)</f>
        <v xml:space="preserve">Timely Access Data Tool (TADT); 
</v>
      </c>
      <c r="CD35" s="251" t="str">
        <f>IF(ISNUMBER(FIND(analysismethod8,'III_Plan comp 438.68 {Plan 2}'!W$15)),"",'III_Plan comp 438.68 {Plan 2}'!W$15&amp;analysismethod8)</f>
        <v xml:space="preserve">Timely Access Data Tool (TADT); 
</v>
      </c>
      <c r="CE35" s="251" t="str">
        <f>IF(ISNUMBER(FIND(analysismethod8,'III_Plan comp 438.68 {Plan 2}'!X$15)),"",'III_Plan comp 438.68 {Plan 2}'!X$15&amp;analysismethod8)</f>
        <v xml:space="preserve">Timely Access Data Tool (TADT); 
</v>
      </c>
      <c r="CF35" s="251" t="str">
        <f>IF(ISNUMBER(FIND(analysismethod8,'III_Plan comp 438.68 {Plan 2}'!Y$15)),"",'III_Plan comp 438.68 {Plan 2}'!Y$15&amp;analysismethod8)</f>
        <v xml:space="preserve">Timely Access Data Tool (TADT); 
</v>
      </c>
      <c r="CG35" s="251" t="str">
        <f>IF(ISNUMBER(FIND(analysismethod8,'III_Plan comp 438.68 {Plan 2}'!Z$15)),"",'III_Plan comp 438.68 {Plan 2}'!Z$15&amp;analysismethod8)</f>
        <v xml:space="preserve">Timely Access Data Tool (TADT); 
</v>
      </c>
      <c r="CH35" s="251" t="str">
        <f>IF(ISNUMBER(FIND(analysismethod8,'III_Plan comp 438.68 {Plan 2}'!AA$15)),"",'III_Plan comp 438.68 {Plan 2}'!AA$15&amp;analysismethod8)</f>
        <v xml:space="preserve">Timely Access Data Tool (TADT); 
</v>
      </c>
      <c r="CI35" s="251" t="str">
        <f>IF(ISNUMBER(FIND(analysismethod8,'III_Plan comp 438.68 {Plan 2}'!AB$15)),"",'III_Plan comp 438.68 {Plan 2}'!AB$15&amp;analysismethod8)</f>
        <v xml:space="preserve">Timely Access Data Tool (TADT); 
</v>
      </c>
      <c r="CJ35" s="251" t="str">
        <f>IF(ISNUMBER(FIND(analysismethod8,'III_Plan comp 438.68 {Plan 2}'!AC$15)),"",'III_Plan comp 438.68 {Plan 2}'!AC$15&amp;analysismethod8)</f>
        <v xml:space="preserve">Timely Access Data Tool (TADT); 
</v>
      </c>
      <c r="CK35" s="251" t="str">
        <f>IF(ISNUMBER(FIND(analysismethod8,'III_Plan comp 438.68 {Plan 2}'!AD$15)),"",'III_Plan comp 438.68 {Plan 2}'!AD$15&amp;analysismethod8)</f>
        <v xml:space="preserve">Timely Access Data Tool (TADT); 
</v>
      </c>
      <c r="CL35" s="251" t="str">
        <f>IF(ISNUMBER(FIND(analysismethod8,'III_Plan comp 438.68 {Plan 2}'!AE$15)),"",'III_Plan comp 438.68 {Plan 2}'!AE$15&amp;analysismethod8)</f>
        <v xml:space="preserve">Timely Access Data Tool (TADT); 
</v>
      </c>
      <c r="CM35" s="251" t="str">
        <f>IF(ISNUMBER(FIND(analysismethod8,'III_Plan comp 438.68 {Plan 2}'!AF$15)),"",'III_Plan comp 438.68 {Plan 2}'!AF$15&amp;analysismethod8)</f>
        <v xml:space="preserve">Timely Access Data Tool (TADT); 
</v>
      </c>
      <c r="CN35" s="251" t="str">
        <f>IF(ISNUMBER(FIND(analysismethod8,'III_Plan comp 438.68 {Plan 2}'!AG$15)),"",'III_Plan comp 438.68 {Plan 2}'!AG$15&amp;analysismethod8)</f>
        <v xml:space="preserve">Timely Access Data Tool (TADT); 
</v>
      </c>
      <c r="CO35" s="251" t="str">
        <f>IF(ISNUMBER(FIND(analysismethod8,'III_Plan comp 438.68 {Plan 2}'!AH$15)),"",'III_Plan comp 438.68 {Plan 2}'!AH$15&amp;analysismethod8)</f>
        <v xml:space="preserve">Timely Access Data Tool (TADT); 
</v>
      </c>
      <c r="CP35" s="251" t="str">
        <f>IF(ISNUMBER(FIND(analysismethod8,'III_Plan comp 438.68 {Plan 2}'!AI$15)),"",'III_Plan comp 438.68 {Plan 2}'!AI$15&amp;analysismethod8)</f>
        <v xml:space="preserve">Timely Access Data Tool (TADT); 
</v>
      </c>
      <c r="CQ35" s="251" t="str">
        <f>IF(ISNUMBER(FIND(analysismethod8,'III_Plan comp 438.68 {Plan 2}'!AJ$15)),"",'III_Plan comp 438.68 {Plan 2}'!AJ$15&amp;analysismethod8)</f>
        <v xml:space="preserve">Timely Access Data Tool (TADT); 
</v>
      </c>
      <c r="CR35" s="251" t="str">
        <f>IF(ISNUMBER(FIND(analysismethod8,'III_Plan comp 438.68 {Plan 2}'!AK$15)),"",'III_Plan comp 438.68 {Plan 2}'!AK$15&amp;analysismethod8)</f>
        <v xml:space="preserve">Timely Access Data Tool (TADT); 
</v>
      </c>
      <c r="CS35" s="251" t="str">
        <f>IF(ISNUMBER(FIND(analysismethod8,'III_Plan comp 438.68 {Plan 2}'!AL$15)),"",'III_Plan comp 438.68 {Plan 2}'!AL$15&amp;analysismethod8)</f>
        <v xml:space="preserve">Timely Access Data Tool (TADT); 
</v>
      </c>
      <c r="CT35" s="251" t="str">
        <f>IF(ISNUMBER(FIND(analysismethod8,'III_Plan comp 438.68 {Plan 2}'!AM$15)),"",'III_Plan comp 438.68 {Plan 2}'!AM$15&amp;analysismethod8)</f>
        <v xml:space="preserve">Timely Access Data Tool (TADT); 
</v>
      </c>
      <c r="CU35" s="251" t="str">
        <f>IF(ISNUMBER(FIND(analysismethod8,'III_Plan comp 438.68 {Plan 2}'!AN$15)),"",'III_Plan comp 438.68 {Plan 2}'!AN$15&amp;analysismethod8)</f>
        <v xml:space="preserve">Timely Access Data Tool (TADT); 
</v>
      </c>
      <c r="CV35" s="251" t="str">
        <f>IF(ISNUMBER(FIND(analysismethod8,'III_Plan comp 438.68 {Plan 2}'!AO$15)),"",'III_Plan comp 438.68 {Plan 2}'!AO$15&amp;analysismethod8)</f>
        <v xml:space="preserve">Timely Access Data Tool (TADT); 
</v>
      </c>
      <c r="CW35" s="251" t="str">
        <f>IF(ISNUMBER(FIND(analysismethod8,'III_Plan comp 438.68 {Plan 2}'!AP$15)),"",'III_Plan comp 438.68 {Plan 2}'!AP$15&amp;analysismethod8)</f>
        <v xml:space="preserve">Timely Access Data Tool (TADT); 
</v>
      </c>
      <c r="CX35" s="251" t="str">
        <f>IF(ISNUMBER(FIND(analysismethod8,'III_Plan comp 438.68 {Plan 2}'!AQ$15)),"",'III_Plan comp 438.68 {Plan 2}'!AQ$15&amp;analysismethod8)</f>
        <v xml:space="preserve">Timely Access Data Tool (TADT); 
</v>
      </c>
      <c r="CY35" s="251" t="str">
        <f>IF(ISNUMBER(FIND(analysismethod8,'III_Plan comp 438.68 {Plan 2}'!AR$15)),"",'III_Plan comp 438.68 {Plan 2}'!AR$15&amp;analysismethod8)</f>
        <v xml:space="preserve">Timely Access Data Tool (TADT); 
</v>
      </c>
      <c r="CZ35" s="251" t="str">
        <f>IF(ISNUMBER(FIND(analysismethod8,'III_Plan comp 438.68 {Plan 2}'!AS$15)),"",'III_Plan comp 438.68 {Plan 2}'!AS$15&amp;analysismethod8)</f>
        <v xml:space="preserve">Timely Access Data Tool (TADT); 
</v>
      </c>
      <c r="DA35" s="251" t="str">
        <f>IF(ISNUMBER(FIND(analysismethod8,'III_Plan comp 438.68 {Plan 2}'!AT$15)),"",'III_Plan comp 438.68 {Plan 2}'!AT$15&amp;analysismethod8)</f>
        <v xml:space="preserve">Timely Access Data Tool (TADT); 
</v>
      </c>
      <c r="DB35" s="251" t="str">
        <f>IF(ISNUMBER(FIND(analysismethod8,'III_Plan comp 438.68 {Plan 2}'!AU$15)),"",'III_Plan comp 438.68 {Plan 2}'!AU$15&amp;analysismethod8)</f>
        <v xml:space="preserve">Timely Access Data Tool (TADT); 
</v>
      </c>
      <c r="DC35" s="251" t="str">
        <f>IF(ISNUMBER(FIND(analysismethod8,'III_Plan comp 438.68 {Plan 2}'!AV$15)),"",'III_Plan comp 438.68 {Plan 2}'!AV$15&amp;analysismethod8)</f>
        <v xml:space="preserve">Timely Access Data Tool (TADT); 
</v>
      </c>
      <c r="DD35" s="251" t="str">
        <f>IF(ISNUMBER(FIND(analysismethod8,'III_Plan comp 438.68 {Plan 2}'!AW$15)),"",'III_Plan comp 438.68 {Plan 2}'!AW$15&amp;analysismethod8)</f>
        <v xml:space="preserve">Timely Access Data Tool (TADT); 
</v>
      </c>
      <c r="DE35" s="251" t="str">
        <f>IF(ISNUMBER(FIND(analysismethod8,'III_Plan comp 438.68 {Plan 2}'!AX$15)),"",'III_Plan comp 438.68 {Plan 2}'!AX$15&amp;analysismethod8)</f>
        <v xml:space="preserve">Timely Access Data Tool (TADT); 
</v>
      </c>
      <c r="DF35" s="251" t="str">
        <f>IF(ISNUMBER(FIND(analysismethod8,'III_Plan comp 438.68 {Plan 2}'!AY$15)),"",'III_Plan comp 438.68 {Plan 2}'!AY$15&amp;analysismethod8)</f>
        <v xml:space="preserve">Timely Access Data Tool (TADT); 
</v>
      </c>
      <c r="DG35" s="251" t="str">
        <f>IF(ISNUMBER(FIND(analysismethod8,'III_Plan comp 438.68 {Plan 2}'!AZ$15)),"",'III_Plan comp 438.68 {Plan 2}'!AZ$15&amp;analysismethod8)</f>
        <v xml:space="preserve">Timely Access Data Tool (TADT); 
</v>
      </c>
      <c r="DH35" s="251" t="str">
        <f>IF(ISNUMBER(FIND(analysismethod8,'III_Plan comp 438.68 {Plan 2}'!BA$15)),"",'III_Plan comp 438.68 {Plan 2}'!BA$15&amp;analysismethod8)</f>
        <v xml:space="preserve">Timely Access Data Tool (TADT); 
</v>
      </c>
      <c r="DI35" s="251" t="str">
        <f>IF(ISNUMBER(FIND(analysismethod8,'III_Plan comp 438.68 {Plan 2}'!BB$15)),"",'III_Plan comp 438.68 {Plan 2}'!BB$15&amp;analysismethod8)</f>
        <v xml:space="preserve">Timely Access Data Tool (TADT); 
</v>
      </c>
      <c r="DJ35" s="251" t="str">
        <f>IF(ISNUMBER(FIND(analysismethod8,'III_Plan comp 438.68 {Plan 2}'!BC$15)),"",'III_Plan comp 438.68 {Plan 2}'!BC$15&amp;analysismethod8)</f>
        <v xml:space="preserve">Timely Access Data Tool (TADT); 
</v>
      </c>
      <c r="DK35" s="251" t="str">
        <f>IF(ISNUMBER(FIND(analysismethod8,'III_Plan comp 438.68 {Plan 2}'!BD$15)),"",'III_Plan comp 438.68 {Plan 2}'!BD$15&amp;analysismethod8)</f>
        <v xml:space="preserve">Timely Access Data Tool (TADT); 
</v>
      </c>
      <c r="DL35" s="251" t="str">
        <f>IF(ISNUMBER(FIND(analysismethod8,'III_Plan comp 438.68 {Plan 2}'!BE$15)),"",'III_Plan comp 438.68 {Plan 2}'!BE$15&amp;analysismethod8)</f>
        <v xml:space="preserve">Timely Access Data Tool (TADT); 
</v>
      </c>
      <c r="DM35" s="251" t="str">
        <f>IF(ISNUMBER(FIND(analysismethod8,'III_Plan comp 438.68 {Plan 2}'!BF$15)),"",'III_Plan comp 438.68 {Plan 2}'!BF$15&amp;analysismethod8)</f>
        <v xml:space="preserve">Timely Access Data Tool (TADT); 
</v>
      </c>
      <c r="DN35" s="251" t="str">
        <f>IF(ISNUMBER(FIND(analysismethod8,'III_Plan comp 438.68 {Plan 2}'!BG$15)),"",'III_Plan comp 438.68 {Plan 2}'!BG$15&amp;analysismethod8)</f>
        <v xml:space="preserve">Timely Access Data Tool (TADT); 
</v>
      </c>
      <c r="DO35" s="251" t="str">
        <f>IF(ISNUMBER(FIND(analysismethod8,'III_Plan comp 438.68 {Plan 2}'!BH$15)),"",'III_Plan comp 438.68 {Plan 2}'!BH$15&amp;analysismethod8)</f>
        <v xml:space="preserve">Timely Access Data Tool (TADT); 
</v>
      </c>
      <c r="DP35" s="251" t="str">
        <f>IF(ISNUMBER(FIND(analysismethod8,'III_Plan comp 438.68 {Plan 2}'!BI$15)),"",'III_Plan comp 438.68 {Plan 2}'!BI$15&amp;analysismethod8)</f>
        <v xml:space="preserve">Timely Access Data Tool (TADT); 
</v>
      </c>
      <c r="DQ35" s="251" t="str">
        <f>IF(ISNUMBER(FIND(analysismethod8,'III_Plan comp 438.68 {Plan 2}'!BJ$15)),"",'III_Plan comp 438.68 {Plan 2}'!BJ$15&amp;analysismethod8)</f>
        <v xml:space="preserve">Timely Access Data Tool (TADT); 
</v>
      </c>
      <c r="DR35" s="251" t="str">
        <f>IF(ISNUMBER(FIND(analysismethod8,'III_Plan comp 438.68 {Plan 2}'!BK$15)),"",'III_Plan comp 438.68 {Plan 2}'!BK$15&amp;analysismethod8)</f>
        <v xml:space="preserve">Timely Access Data Tool (TADT); 
</v>
      </c>
      <c r="DS35" s="251" t="str">
        <f>IF(ISNUMBER(FIND(analysismethod8,'III_Plan comp 438.68 {Plan 2}'!BL$15)),"",'III_Plan comp 438.68 {Plan 2}'!BL$15&amp;analysismethod8)</f>
        <v xml:space="preserve">Timely Access Data Tool (TADT); 
</v>
      </c>
      <c r="DT35" s="251" t="str">
        <f>IF(ISNUMBER(FIND(analysismethod8,'III_Plan comp 438.68 {Plan 2}'!BM$15)),"",'III_Plan comp 438.68 {Plan 2}'!BM$15&amp;analysismethod8)</f>
        <v xml:space="preserve">Timely Access Data Tool (TADT); 
</v>
      </c>
      <c r="DU35" s="251" t="str">
        <f>IF(ISNUMBER(FIND(analysismethod8,'III_Plan comp 438.68 {Plan 2}'!BN$15)),"",'III_Plan comp 438.68 {Plan 2}'!BN$15&amp;analysismethod8)</f>
        <v xml:space="preserve">Timely Access Data Tool (TADT); 
</v>
      </c>
      <c r="DV35" s="251" t="str">
        <f>IF(ISNUMBER(FIND(analysismethod8,'III_Plan comp 438.68 {Plan 2}'!BO$15)),"",'III_Plan comp 438.68 {Plan 2}'!BO$15&amp;analysismethod8)</f>
        <v xml:space="preserve">Timely Access Data Tool (TADT); 
</v>
      </c>
      <c r="DW35" s="251" t="str">
        <f>IF(ISNUMBER(FIND(analysismethod8,'III_Plan comp 438.68 {Plan 2}'!BP$15)),"",'III_Plan comp 438.68 {Plan 2}'!BP$15&amp;analysismethod8)</f>
        <v xml:space="preserve">Timely Access Data Tool (TADT); 
</v>
      </c>
      <c r="DX35" s="251" t="str">
        <f>IF(ISNUMBER(FIND(analysismethod8,'III_Plan comp 438.68 {Plan 2}'!BQ$15)),"",'III_Plan comp 438.68 {Plan 2}'!BQ$15&amp;analysismethod8)</f>
        <v xml:space="preserve">Timely Access Data Tool (TADT); 
</v>
      </c>
      <c r="DY35" s="251" t="str">
        <f>IF(ISNUMBER(FIND(analysismethod8,'III_Plan comp 438.68 {Plan 2}'!BR$15)),"",'III_Plan comp 438.68 {Plan 2}'!BR$15&amp;analysismethod8)</f>
        <v xml:space="preserve">Timely Access Data Tool (TADT); 
</v>
      </c>
      <c r="DZ35" s="251" t="str">
        <f>IF(ISNUMBER(FIND(analysismethod8,'III_Plan comp 438.68 {Plan 2}'!BS$15)),"",'III_Plan comp 438.68 {Plan 2}'!BS$15&amp;analysismethod8)</f>
        <v xml:space="preserve">Timely Access Data Tool (TADT); 
</v>
      </c>
      <c r="EA35" s="251" t="str">
        <f>IF(ISNUMBER(FIND(analysismethod8,'III_Plan comp 438.68 {Plan 2}'!BT$15)),"",'III_Plan comp 438.68 {Plan 2}'!BT$15&amp;analysismethod8)</f>
        <v xml:space="preserve">Timely Access Data Tool (TADT); 
</v>
      </c>
      <c r="EB35" s="251" t="str">
        <f>IF(ISNUMBER(FIND(analysismethod8,'III_Plan comp 438.68 {Plan 2}'!BU$15)),"",'III_Plan comp 438.68 {Plan 2}'!BU$15&amp;analysismethod8)</f>
        <v xml:space="preserve">Timely Access Data Tool (TADT); 
</v>
      </c>
      <c r="EC35" s="251" t="str">
        <f>IF(ISNUMBER(FIND(analysismethod8,'III_Plan comp 438.68 {Plan 2}'!BV$15)),"",'III_Plan comp 438.68 {Plan 2}'!BV$15&amp;analysismethod8)</f>
        <v xml:space="preserve">Timely Access Data Tool (TADT); 
</v>
      </c>
      <c r="ED35" s="251" t="str">
        <f>IF(ISNUMBER(FIND(analysismethod8,'III_Plan comp 438.68 {Plan 2}'!BW$15)),"",'III_Plan comp 438.68 {Plan 2}'!BW$15&amp;analysismethod8)</f>
        <v xml:space="preserve">Timely Access Data Tool (TADT); 
</v>
      </c>
      <c r="EE35" s="251" t="str">
        <f>IF(ISNUMBER(FIND(analysismethod8,'III_Plan comp 438.68 {Plan 2}'!BX$15)),"",'III_Plan comp 438.68 {Plan 2}'!BX$15&amp;analysismethod8)</f>
        <v xml:space="preserve">Timely Access Data Tool (TADT); 
</v>
      </c>
      <c r="EF35" s="251" t="str">
        <f>IF(ISNUMBER(FIND(analysismethod8,'III_Plan comp 438.68 {Plan 2}'!BY$15)),"",'III_Plan comp 438.68 {Plan 2}'!BY$15&amp;analysismethod8)</f>
        <v xml:space="preserve">Timely Access Data Tool (TADT); 
</v>
      </c>
      <c r="EG35" s="251" t="str">
        <f>IF(ISNUMBER(FIND(analysismethod8,'III_Plan comp 438.68 {Plan 2}'!BZ$15)),"",'III_Plan comp 438.68 {Plan 2}'!BZ$15&amp;analysismethod8)</f>
        <v xml:space="preserve">Timely Access Data Tool (TADT); 
</v>
      </c>
      <c r="EH35" s="251" t="str">
        <f>IF(ISNUMBER(FIND(analysismethod8,'III_Plan comp 438.68 {Plan 2}'!CA$15)),"",'III_Plan comp 438.68 {Plan 2}'!CA$15&amp;analysismethod8)</f>
        <v xml:space="preserve">Timely Access Data Tool (TADT); 
</v>
      </c>
      <c r="EI35" s="251" t="str">
        <f>IF(ISNUMBER(FIND(analysismethod8,'III_Plan comp 438.68 {Plan 2}'!CB$15)),"",'III_Plan comp 438.68 {Plan 2}'!CB$15&amp;analysismethod8)</f>
        <v xml:space="preserve">Timely Access Data Tool (TADT); 
</v>
      </c>
      <c r="EJ35" s="251" t="str">
        <f>IF(ISNUMBER(FIND(analysismethod8,'III_Plan comp 438.68 {Plan 2}'!CC$15)),"",'III_Plan comp 438.68 {Plan 2}'!CC$15&amp;analysismethod8)</f>
        <v xml:space="preserve">Timely Access Data Tool (TADT); 
</v>
      </c>
      <c r="EK35" s="251" t="str">
        <f>IF(ISNUMBER(FIND(analysismethod8,'III_Plan comp 438.68 {Plan 2}'!CD$15)),"",'III_Plan comp 438.68 {Plan 2}'!CD$15&amp;analysismethod8)</f>
        <v xml:space="preserve">Timely Access Data Tool (TADT); 
</v>
      </c>
      <c r="EL35" s="251" t="str">
        <f>IF(ISNUMBER(FIND(analysismethod8,'III_Plan comp 438.68 {Plan 2}'!CE$15)),"",'III_Plan comp 438.68 {Plan 2}'!CE$15&amp;analysismethod8)</f>
        <v xml:space="preserve">Timely Access Data Tool (TADT); 
</v>
      </c>
      <c r="EM35" s="251" t="str">
        <f>IF(ISNUMBER(FIND(analysismethod8,'III_Plan comp 438.68 {Plan 2}'!CF$15)),"",'III_Plan comp 438.68 {Plan 2}'!CF$15&amp;analysismethod8)</f>
        <v xml:space="preserve">Timely Access Data Tool (TADT); 
</v>
      </c>
      <c r="EN35" s="251" t="str">
        <f>IF(ISNUMBER(FIND(analysismethod8,'III_Plan comp 438.68 {Plan 2}'!CG$15)),"",'III_Plan comp 438.68 {Plan 2}'!CG$15&amp;analysismethod8)</f>
        <v xml:space="preserve">Timely Access Data Tool (TADT); 
</v>
      </c>
      <c r="EO35" s="251" t="str">
        <f>IF(ISNUMBER(FIND(analysismethod8,'III_Plan comp 438.68 {Plan 2}'!CH$15)),"",'III_Plan comp 438.68 {Plan 2}'!CH$15&amp;analysismethod8)</f>
        <v xml:space="preserve">Timely Access Data Tool (TADT); 
</v>
      </c>
      <c r="EP35" s="251" t="str">
        <f>IF(ISNUMBER(FIND(analysismethod8,'III_Plan comp 438.68 {Plan 2}'!CI$15)),"",'III_Plan comp 438.68 {Plan 2}'!CI$15&amp;analysismethod8)</f>
        <v xml:space="preserve">Timely Access Data Tool (TADT); 
</v>
      </c>
      <c r="EQ35" s="251" t="str">
        <f>IF(ISNUMBER(FIND(analysismethod8,'III_Plan comp 438.68 {Plan 2}'!CJ$15)),"",'III_Plan comp 438.68 {Plan 2}'!CJ$15&amp;analysismethod8)</f>
        <v xml:space="preserve">Timely Access Data Tool (TADT); 
</v>
      </c>
      <c r="ER35" s="251" t="str">
        <f>IF(ISNUMBER(FIND(analysismethod8,'III_Plan comp 438.68 {Plan 2}'!CK$15)),"",'III_Plan comp 438.68 {Plan 2}'!CK$15&amp;analysismethod8)</f>
        <v xml:space="preserve">Timely Access Data Tool (TADT); 
</v>
      </c>
      <c r="ES35" s="251" t="str">
        <f>IF(ISNUMBER(FIND(analysismethod8,'III_Plan comp 438.68 {Plan 2}'!CL$15)),"",'III_Plan comp 438.68 {Plan 2}'!CL$15&amp;analysismethod8)</f>
        <v xml:space="preserve">Timely Access Data Tool (TADT); 
</v>
      </c>
      <c r="ET35" s="251" t="str">
        <f>IF(ISNUMBER(FIND(analysismethod8,'III_Plan comp 438.68 {Plan 2}'!CM$15)),"",'III_Plan comp 438.68 {Plan 2}'!CM$15&amp;analysismethod8)</f>
        <v xml:space="preserve">Timely Access Data Tool (TADT); 
</v>
      </c>
      <c r="EU35" s="251" t="str">
        <f>IF(ISNUMBER(FIND(analysismethod8,'III_Plan comp 438.68 {Plan 2}'!CN$15)),"",'III_Plan comp 438.68 {Plan 2}'!CN$15&amp;analysismethod8)</f>
        <v xml:space="preserve">Timely Access Data Tool (TADT); 
</v>
      </c>
      <c r="EV35" s="251" t="str">
        <f>IF(ISNUMBER(FIND(analysismethod8,'III_Plan comp 438.68 {Plan 2}'!CO$15)),"",'III_Plan comp 438.68 {Plan 2}'!CO$15&amp;analysismethod8)</f>
        <v xml:space="preserve">Timely Access Data Tool (TADT); 
</v>
      </c>
      <c r="EW35" s="251" t="str">
        <f>IF(ISNUMBER(FIND(analysismethod8,'III_Plan comp 438.68 {Plan 2}'!CP$15)),"",'III_Plan comp 438.68 {Plan 2}'!CP$15&amp;analysismethod8)</f>
        <v xml:space="preserve">Timely Access Data Tool (TADT); 
</v>
      </c>
      <c r="EX35" s="251" t="str">
        <f>IF(ISNUMBER(FIND(analysismethod8,'III_Plan comp 438.68 {Plan 2}'!CQ$15)),"",'III_Plan comp 438.68 {Plan 2}'!CQ$15&amp;analysismethod8)</f>
        <v xml:space="preserve">Timely Access Data Tool (TADT); 
</v>
      </c>
      <c r="EY35" s="251" t="str">
        <f>IF(ISNUMBER(FIND(analysismethod8,'III_Plan comp 438.68 {Plan 2}'!CR$15)),"",'III_Plan comp 438.68 {Plan 2}'!CR$15&amp;analysismethod8)</f>
        <v xml:space="preserve">Timely Access Data Tool (TADT); 
</v>
      </c>
      <c r="EZ35" s="251" t="str">
        <f>IF(ISNUMBER(FIND(analysismethod8,'III_Plan comp 438.68 {Plan 2}'!CS$15)),"",'III_Plan comp 438.68 {Plan 2}'!CS$15&amp;analysismethod8)</f>
        <v xml:space="preserve">Timely Access Data Tool (TADT); 
</v>
      </c>
      <c r="FA35" s="251" t="str">
        <f>IF(ISNUMBER(FIND(analysismethod8,'III_Plan comp 438.68 {Plan 2}'!CT$15)),"",'III_Plan comp 438.68 {Plan 2}'!CT$15&amp;analysismethod8)</f>
        <v xml:space="preserve">Timely Access Data Tool (TADT); 
</v>
      </c>
      <c r="FB35" s="251" t="str">
        <f>IF(ISNUMBER(FIND(analysismethod8,'III_Plan comp 438.68 {Plan 2}'!CU$15)),"",'III_Plan comp 438.68 {Plan 2}'!CU$15&amp;analysismethod8)</f>
        <v xml:space="preserve">Timely Access Data Tool (TADT); 
</v>
      </c>
      <c r="FC35" s="251" t="str">
        <f>IF(ISNUMBER(FIND(analysismethod8,'III_Plan comp 438.68 {Plan 2}'!CV$15)),"",'III_Plan comp 438.68 {Plan 2}'!CV$15&amp;analysismethod8)</f>
        <v xml:space="preserve">Timely Access Data Tool (TADT); 
</v>
      </c>
      <c r="FD35" s="251" t="str">
        <f>IF(ISNUMBER(FIND(analysismethod8,'III_Plan comp 438.68 {Plan 2}'!CW$15)),"",'III_Plan comp 438.68 {Plan 2}'!CW$15&amp;analysismethod8)</f>
        <v xml:space="preserve">Timely Access Data Tool (TADT); 
</v>
      </c>
      <c r="FE35" s="251" t="str">
        <f>IF(ISNUMBER(FIND(analysismethod8,'III_Plan comp 438.68 {Plan 2}'!CX$15)),"",'III_Plan comp 438.68 {Plan 2}'!CX$15&amp;analysismethod8)</f>
        <v xml:space="preserve">Timely Access Data Tool (TADT); 
</v>
      </c>
      <c r="FF35" s="251" t="str">
        <f>IF(ISNUMBER(FIND(analysismethod8,'III_Plan comp 438.68 {Plan 2}'!CY$15)),"",'III_Plan comp 438.68 {Plan 2}'!CY$15&amp;analysismethod8)</f>
        <v xml:space="preserve">Timely Access Data Tool (TADT); 
</v>
      </c>
      <c r="FG35" s="251" t="str">
        <f>IF(ISNUMBER(FIND(analysismethod8,'III_Plan comp 438.68 {Plan 2}'!CZ$15)),"",'III_Plan comp 438.68 {Plan 2}'!CZ$15&amp;analysismethod8)</f>
        <v xml:space="preserve">Timely Access Data Tool (TADT); 
</v>
      </c>
    </row>
    <row r="36" spans="2:163">
      <c r="B36" s="11" t="s">
        <v>741</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Language Capabilities: Contract
IHCP: Contract/Good-faith effort to contract; 
</v>
      </c>
      <c r="BM36" s="251" t="str">
        <f>IF(ISNUMBER(FIND(analysismethod9,'III_Plan comp 438.68 {Plan 2}'!F$15)),"",'III_Plan comp 438.68 {Plan 2}'!F$15&amp;analysismethod9)</f>
        <v xml:space="preserve">Language Capabilities: Contract
IHCP: Contract/Good-faith effort to contract; 
</v>
      </c>
      <c r="BN36" s="251" t="str">
        <f>IF(ISNUMBER(FIND(analysismethod9,'III_Plan comp 438.68 {Plan 2}'!G$15)),"",'III_Plan comp 438.68 {Plan 2}'!G$15&amp;analysismethod9)</f>
        <v xml:space="preserve">Language Capabilities: Contract
IHCP: Contract/Good-faith effort to contract; 
</v>
      </c>
      <c r="BO36" s="251" t="str">
        <f>IF(ISNUMBER(FIND(analysismethod9,'III_Plan comp 438.68 {Plan 2}'!H$15)),"",'III_Plan comp 438.68 {Plan 2}'!H$15&amp;analysismethod9)</f>
        <v xml:space="preserve">Language Capabilities: Contract
IHCP: Contract/Good-faith effort to contract; 
</v>
      </c>
      <c r="BP36" s="251" t="str">
        <f>IF(ISNUMBER(FIND(analysismethod9,'III_Plan comp 438.68 {Plan 2}'!I$15)),"",'III_Plan comp 438.68 {Plan 2}'!I$15&amp;analysismethod9)</f>
        <v xml:space="preserve">Language Capabilities: Contract
IHCP: Contract/Good-faith effort to contract; 
</v>
      </c>
      <c r="BQ36" s="251" t="str">
        <f>IF(ISNUMBER(FIND(analysismethod9,'III_Plan comp 438.68 {Plan 2}'!J$15)),"",'III_Plan comp 438.68 {Plan 2}'!J$15&amp;analysismethod9)</f>
        <v xml:space="preserve">274 File; 
Language Capabilities: Contract
IHCP: Contract/Good-faith effort to contract; 
</v>
      </c>
      <c r="BR36" s="251" t="str">
        <f>IF(ISNUMBER(FIND(analysismethod9,'III_Plan comp 438.68 {Plan 2}'!K$15)),"",'III_Plan comp 438.68 {Plan 2}'!K$15&amp;analysismethod9)</f>
        <v xml:space="preserve">Language Capabilities: Contract
IHCP: Contract/Good-faith effort to contract; 
</v>
      </c>
      <c r="BS36" s="251" t="str">
        <f>IF(ISNUMBER(FIND(analysismethod9,'III_Plan comp 438.68 {Plan 2}'!L$15)),"",'III_Plan comp 438.68 {Plan 2}'!L$15&amp;analysismethod9)</f>
        <v xml:space="preserve">Timely Access Data Tool (TADT); 
Language Capabilities: Contract
IHCP: Contract/Good-faith effort to contract; 
</v>
      </c>
      <c r="BT36" s="251" t="str">
        <f>IF(ISNUMBER(FIND(analysismethod9,'III_Plan comp 438.68 {Plan 2}'!M$15)),"",'III_Plan comp 438.68 {Plan 2}'!M$15&amp;analysismethod9)</f>
        <v xml:space="preserve">Language Capabilities: Contract
IHCP: Contract/Good-faith effort to contract; 
</v>
      </c>
      <c r="BU36" s="251" t="str">
        <f>IF(ISNUMBER(FIND(analysismethod9,'III_Plan comp 438.68 {Plan 2}'!N$15)),"",'III_Plan comp 438.68 {Plan 2}'!N$15&amp;analysismethod9)</f>
        <v xml:space="preserve">Language Capabilities: Contract
IHCP: Contract/Good-faith effort to contract; 
</v>
      </c>
      <c r="BV36" s="251" t="str">
        <f>IF(ISNUMBER(FIND(analysismethod9,'III_Plan comp 438.68 {Plan 2}'!O$15)),"",'III_Plan comp 438.68 {Plan 2}'!O$15&amp;analysismethod9)</f>
        <v xml:space="preserve">Language Capabilities: Contract
IHCP: Contract/Good-faith effort to contract; 
</v>
      </c>
      <c r="BW36" s="251" t="str">
        <f>IF(ISNUMBER(FIND(analysismethod9,'III_Plan comp 438.68 {Plan 2}'!P$15)),"",'III_Plan comp 438.68 {Plan 2}'!P$15&amp;analysismethod9)</f>
        <v xml:space="preserve">Language Capabilities: Contract
IHCP: Contract/Good-faith effort to contract; 
</v>
      </c>
      <c r="BX36" s="251" t="str">
        <f>IF(ISNUMBER(FIND(analysismethod9,'III_Plan comp 438.68 {Plan 2}'!Q$15)),"",'III_Plan comp 438.68 {Plan 2}'!Q$15&amp;analysismethod9)</f>
        <v xml:space="preserve">Language Capabilities: Contract
IHCP: Contract/Good-faith effort to contract; 
</v>
      </c>
      <c r="BY36" s="251" t="str">
        <f>IF(ISNUMBER(FIND(analysismethod9,'III_Plan comp 438.68 {Plan 2}'!R$15)),"",'III_Plan comp 438.68 {Plan 2}'!R$15&amp;analysismethod9)</f>
        <v xml:space="preserve">Language Capabilities: Contract
IHCP: Contract/Good-faith effort to contract; 
</v>
      </c>
      <c r="BZ36" s="251" t="str">
        <f>IF(ISNUMBER(FIND(analysismethod9,'III_Plan comp 438.68 {Plan 2}'!S$15)),"",'III_Plan comp 438.68 {Plan 2}'!S$15&amp;analysismethod9)</f>
        <v xml:space="preserve">Language Capabilities: Contract
IHCP: Contract/Good-faith effort to contract; 
</v>
      </c>
      <c r="CA36" s="251" t="str">
        <f>IF(ISNUMBER(FIND(analysismethod9,'III_Plan comp 438.68 {Plan 2}'!T$15)),"",'III_Plan comp 438.68 {Plan 2}'!T$15&amp;analysismethod9)</f>
        <v xml:space="preserve">Language Capabilities: Contract
IHCP: Contract/Good-faith effort to contract; 
</v>
      </c>
      <c r="CB36" s="251" t="str">
        <f>IF(ISNUMBER(FIND(analysismethod9,'III_Plan comp 438.68 {Plan 2}'!U$15)),"",'III_Plan comp 438.68 {Plan 2}'!U$15&amp;analysismethod9)</f>
        <v xml:space="preserve">Language Capabilities: Contract
IHCP: Contract/Good-faith effort to contract; 
</v>
      </c>
      <c r="CC36" s="251" t="str">
        <f>IF(ISNUMBER(FIND(analysismethod9,'III_Plan comp 438.68 {Plan 2}'!V$15)),"",'III_Plan comp 438.68 {Plan 2}'!V$15&amp;analysismethod9)</f>
        <v xml:space="preserve">Language Capabilities: Contract
IHCP: Contract/Good-faith effort to contract; 
</v>
      </c>
      <c r="CD36" s="251" t="str">
        <f>IF(ISNUMBER(FIND(analysismethod9,'III_Plan comp 438.68 {Plan 2}'!W$15)),"",'III_Plan comp 438.68 {Plan 2}'!W$15&amp;analysismethod9)</f>
        <v xml:space="preserve">Language Capabilities: Contract
IHCP: Contract/Good-faith effort to contract; 
</v>
      </c>
      <c r="CE36" s="251" t="str">
        <f>IF(ISNUMBER(FIND(analysismethod9,'III_Plan comp 438.68 {Plan 2}'!X$15)),"",'III_Plan comp 438.68 {Plan 2}'!X$15&amp;analysismethod9)</f>
        <v xml:space="preserve">Language Capabilities: Contract
IHCP: Contract/Good-faith effort to contract; 
</v>
      </c>
      <c r="CF36" s="251" t="str">
        <f>IF(ISNUMBER(FIND(analysismethod9,'III_Plan comp 438.68 {Plan 2}'!Y$15)),"",'III_Plan comp 438.68 {Plan 2}'!Y$15&amp;analysismethod9)</f>
        <v xml:space="preserve">Language Capabilities: Contract
IHCP: Contract/Good-faith effort to contract; 
</v>
      </c>
      <c r="CG36" s="251" t="str">
        <f>IF(ISNUMBER(FIND(analysismethod9,'III_Plan comp 438.68 {Plan 2}'!Z$15)),"",'III_Plan comp 438.68 {Plan 2}'!Z$15&amp;analysismethod9)</f>
        <v xml:space="preserve">Language Capabilities: Contract
IHCP: Contract/Good-faith effort to contract; 
</v>
      </c>
      <c r="CH36" s="251" t="str">
        <f>IF(ISNUMBER(FIND(analysismethod9,'III_Plan comp 438.68 {Plan 2}'!AA$15)),"",'III_Plan comp 438.68 {Plan 2}'!AA$15&amp;analysismethod9)</f>
        <v xml:space="preserve">Language Capabilities: Contract
IHCP: Contract/Good-faith effort to contract; 
</v>
      </c>
      <c r="CI36" s="251" t="str">
        <f>IF(ISNUMBER(FIND(analysismethod9,'III_Plan comp 438.68 {Plan 2}'!AB$15)),"",'III_Plan comp 438.68 {Plan 2}'!AB$15&amp;analysismethod9)</f>
        <v xml:space="preserve">Language Capabilities: Contract
IHCP: Contract/Good-faith effort to contract; 
</v>
      </c>
      <c r="CJ36" s="251" t="str">
        <f>IF(ISNUMBER(FIND(analysismethod9,'III_Plan comp 438.68 {Plan 2}'!AC$15)),"",'III_Plan comp 438.68 {Plan 2}'!AC$15&amp;analysismethod9)</f>
        <v xml:space="preserve">Language Capabilities: Contract
IHCP: Contract/Good-faith effort to contract; 
</v>
      </c>
      <c r="CK36" s="251" t="str">
        <f>IF(ISNUMBER(FIND(analysismethod9,'III_Plan comp 438.68 {Plan 2}'!AD$15)),"",'III_Plan comp 438.68 {Plan 2}'!AD$15&amp;analysismethod9)</f>
        <v xml:space="preserve">Language Capabilities: Contract
IHCP: Contract/Good-faith effort to contract; 
</v>
      </c>
      <c r="CL36" s="251" t="str">
        <f>IF(ISNUMBER(FIND(analysismethod9,'III_Plan comp 438.68 {Plan 2}'!AE$15)),"",'III_Plan comp 438.68 {Plan 2}'!AE$15&amp;analysismethod9)</f>
        <v xml:space="preserve">Language Capabilities: Contract
IHCP: Contract/Good-faith effort to contract; 
</v>
      </c>
      <c r="CM36" s="251" t="str">
        <f>IF(ISNUMBER(FIND(analysismethod9,'III_Plan comp 438.68 {Plan 2}'!AF$15)),"",'III_Plan comp 438.68 {Plan 2}'!AF$15&amp;analysismethod9)</f>
        <v xml:space="preserve">Language Capabilities: Contract
IHCP: Contract/Good-faith effort to contract; 
</v>
      </c>
      <c r="CN36" s="251" t="str">
        <f>IF(ISNUMBER(FIND(analysismethod9,'III_Plan comp 438.68 {Plan 2}'!AG$15)),"",'III_Plan comp 438.68 {Plan 2}'!AG$15&amp;analysismethod9)</f>
        <v xml:space="preserve">Language Capabilities: Contract
IHCP: Contract/Good-faith effort to contract; 
</v>
      </c>
      <c r="CO36" s="251" t="str">
        <f>IF(ISNUMBER(FIND(analysismethod9,'III_Plan comp 438.68 {Plan 2}'!AH$15)),"",'III_Plan comp 438.68 {Plan 2}'!AH$15&amp;analysismethod9)</f>
        <v xml:space="preserve">Language Capabilities: Contract
IHCP: Contract/Good-faith effort to contract; 
</v>
      </c>
      <c r="CP36" s="251" t="str">
        <f>IF(ISNUMBER(FIND(analysismethod9,'III_Plan comp 438.68 {Plan 2}'!AI$15)),"",'III_Plan comp 438.68 {Plan 2}'!AI$15&amp;analysismethod9)</f>
        <v xml:space="preserve">Language Capabilities: Contract
IHCP: Contract/Good-faith effort to contract; 
</v>
      </c>
      <c r="CQ36" s="251" t="str">
        <f>IF(ISNUMBER(FIND(analysismethod9,'III_Plan comp 438.68 {Plan 2}'!AJ$15)),"",'III_Plan comp 438.68 {Plan 2}'!AJ$15&amp;analysismethod9)</f>
        <v xml:space="preserve">Language Capabilities: Contract
IHCP: Contract/Good-faith effort to contract; 
</v>
      </c>
      <c r="CR36" s="251" t="str">
        <f>IF(ISNUMBER(FIND(analysismethod9,'III_Plan comp 438.68 {Plan 2}'!AK$15)),"",'III_Plan comp 438.68 {Plan 2}'!AK$15&amp;analysismethod9)</f>
        <v xml:space="preserve">Language Capabilities: Contract
IHCP: Contract/Good-faith effort to contract; 
</v>
      </c>
      <c r="CS36" s="251" t="str">
        <f>IF(ISNUMBER(FIND(analysismethod9,'III_Plan comp 438.68 {Plan 2}'!AL$15)),"",'III_Plan comp 438.68 {Plan 2}'!AL$15&amp;analysismethod9)</f>
        <v xml:space="preserve">Language Capabilities: Contract
IHCP: Contract/Good-faith effort to contract; 
</v>
      </c>
      <c r="CT36" s="251" t="str">
        <f>IF(ISNUMBER(FIND(analysismethod9,'III_Plan comp 438.68 {Plan 2}'!AM$15)),"",'III_Plan comp 438.68 {Plan 2}'!AM$15&amp;analysismethod9)</f>
        <v xml:space="preserve">Language Capabilities: Contract
IHCP: Contract/Good-faith effort to contract; 
</v>
      </c>
      <c r="CU36" s="251" t="str">
        <f>IF(ISNUMBER(FIND(analysismethod9,'III_Plan comp 438.68 {Plan 2}'!AN$15)),"",'III_Plan comp 438.68 {Plan 2}'!AN$15&amp;analysismethod9)</f>
        <v xml:space="preserve">Language Capabilities: Contract
IHCP: Contract/Good-faith effort to contract; 
</v>
      </c>
      <c r="CV36" s="251" t="str">
        <f>IF(ISNUMBER(FIND(analysismethod9,'III_Plan comp 438.68 {Plan 2}'!AO$15)),"",'III_Plan comp 438.68 {Plan 2}'!AO$15&amp;analysismethod9)</f>
        <v xml:space="preserve">Language Capabilities: Contract
IHCP: Contract/Good-faith effort to contract; 
</v>
      </c>
      <c r="CW36" s="251" t="str">
        <f>IF(ISNUMBER(FIND(analysismethod9,'III_Plan comp 438.68 {Plan 2}'!AP$15)),"",'III_Plan comp 438.68 {Plan 2}'!AP$15&amp;analysismethod9)</f>
        <v xml:space="preserve">Language Capabilities: Contract
IHCP: Contract/Good-faith effort to contract; 
</v>
      </c>
      <c r="CX36" s="251" t="str">
        <f>IF(ISNUMBER(FIND(analysismethod9,'III_Plan comp 438.68 {Plan 2}'!AQ$15)),"",'III_Plan comp 438.68 {Plan 2}'!AQ$15&amp;analysismethod9)</f>
        <v xml:space="preserve">Language Capabilities: Contract
IHCP: Contract/Good-faith effort to contract; 
</v>
      </c>
      <c r="CY36" s="251" t="str">
        <f>IF(ISNUMBER(FIND(analysismethod9,'III_Plan comp 438.68 {Plan 2}'!AR$15)),"",'III_Plan comp 438.68 {Plan 2}'!AR$15&amp;analysismethod9)</f>
        <v xml:space="preserve">Language Capabilities: Contract
IHCP: Contract/Good-faith effort to contract; 
</v>
      </c>
      <c r="CZ36" s="251" t="str">
        <f>IF(ISNUMBER(FIND(analysismethod9,'III_Plan comp 438.68 {Plan 2}'!AS$15)),"",'III_Plan comp 438.68 {Plan 2}'!AS$15&amp;analysismethod9)</f>
        <v xml:space="preserve">Language Capabilities: Contract
IHCP: Contract/Good-faith effort to contract; 
</v>
      </c>
      <c r="DA36" s="251" t="str">
        <f>IF(ISNUMBER(FIND(analysismethod9,'III_Plan comp 438.68 {Plan 2}'!AT$15)),"",'III_Plan comp 438.68 {Plan 2}'!AT$15&amp;analysismethod9)</f>
        <v xml:space="preserve">Language Capabilities: Contract
IHCP: Contract/Good-faith effort to contract; 
</v>
      </c>
      <c r="DB36" s="251" t="str">
        <f>IF(ISNUMBER(FIND(analysismethod9,'III_Plan comp 438.68 {Plan 2}'!AU$15)),"",'III_Plan comp 438.68 {Plan 2}'!AU$15&amp;analysismethod9)</f>
        <v xml:space="preserve">Language Capabilities: Contract
IHCP: Contract/Good-faith effort to contract; 
</v>
      </c>
      <c r="DC36" s="251" t="str">
        <f>IF(ISNUMBER(FIND(analysismethod9,'III_Plan comp 438.68 {Plan 2}'!AV$15)),"",'III_Plan comp 438.68 {Plan 2}'!AV$15&amp;analysismethod9)</f>
        <v xml:space="preserve">Language Capabilities: Contract
IHCP: Contract/Good-faith effort to contract; 
</v>
      </c>
      <c r="DD36" s="251" t="str">
        <f>IF(ISNUMBER(FIND(analysismethod9,'III_Plan comp 438.68 {Plan 2}'!AW$15)),"",'III_Plan comp 438.68 {Plan 2}'!AW$15&amp;analysismethod9)</f>
        <v xml:space="preserve">Language Capabilities: Contract
IHCP: Contract/Good-faith effort to contract; 
</v>
      </c>
      <c r="DE36" s="251" t="str">
        <f>IF(ISNUMBER(FIND(analysismethod9,'III_Plan comp 438.68 {Plan 2}'!AX$15)),"",'III_Plan comp 438.68 {Plan 2}'!AX$15&amp;analysismethod9)</f>
        <v xml:space="preserve">Language Capabilities: Contract
IHCP: Contract/Good-faith effort to contract; 
</v>
      </c>
      <c r="DF36" s="251" t="str">
        <f>IF(ISNUMBER(FIND(analysismethod9,'III_Plan comp 438.68 {Plan 2}'!AY$15)),"",'III_Plan comp 438.68 {Plan 2}'!AY$15&amp;analysismethod9)</f>
        <v xml:space="preserve">Language Capabilities: Contract
IHCP: Contract/Good-faith effort to contract; 
</v>
      </c>
      <c r="DG36" s="251" t="str">
        <f>IF(ISNUMBER(FIND(analysismethod9,'III_Plan comp 438.68 {Plan 2}'!AZ$15)),"",'III_Plan comp 438.68 {Plan 2}'!AZ$15&amp;analysismethod9)</f>
        <v xml:space="preserve">Language Capabilities: Contract
IHCP: Contract/Good-faith effort to contract; 
</v>
      </c>
      <c r="DH36" s="251" t="str">
        <f>IF(ISNUMBER(FIND(analysismethod9,'III_Plan comp 438.68 {Plan 2}'!BA$15)),"",'III_Plan comp 438.68 {Plan 2}'!BA$15&amp;analysismethod9)</f>
        <v xml:space="preserve">Language Capabilities: Contract
IHCP: Contract/Good-faith effort to contract; 
</v>
      </c>
      <c r="DI36" s="251" t="str">
        <f>IF(ISNUMBER(FIND(analysismethod9,'III_Plan comp 438.68 {Plan 2}'!BB$15)),"",'III_Plan comp 438.68 {Plan 2}'!BB$15&amp;analysismethod9)</f>
        <v xml:space="preserve">Language Capabilities: Contract
IHCP: Contract/Good-faith effort to contract; 
</v>
      </c>
      <c r="DJ36" s="251" t="str">
        <f>IF(ISNUMBER(FIND(analysismethod9,'III_Plan comp 438.68 {Plan 2}'!BC$15)),"",'III_Plan comp 438.68 {Plan 2}'!BC$15&amp;analysismethod9)</f>
        <v xml:space="preserve">Language Capabilities: Contract
IHCP: Contract/Good-faith effort to contract; 
</v>
      </c>
      <c r="DK36" s="251" t="str">
        <f>IF(ISNUMBER(FIND(analysismethod9,'III_Plan comp 438.68 {Plan 2}'!BD$15)),"",'III_Plan comp 438.68 {Plan 2}'!BD$15&amp;analysismethod9)</f>
        <v xml:space="preserve">Language Capabilities: Contract
IHCP: Contract/Good-faith effort to contract; 
</v>
      </c>
      <c r="DL36" s="251" t="str">
        <f>IF(ISNUMBER(FIND(analysismethod9,'III_Plan comp 438.68 {Plan 2}'!BE$15)),"",'III_Plan comp 438.68 {Plan 2}'!BE$15&amp;analysismethod9)</f>
        <v xml:space="preserve">Language Capabilities: Contract
IHCP: Contract/Good-faith effort to contract; 
</v>
      </c>
      <c r="DM36" s="251" t="str">
        <f>IF(ISNUMBER(FIND(analysismethod9,'III_Plan comp 438.68 {Plan 2}'!BF$15)),"",'III_Plan comp 438.68 {Plan 2}'!BF$15&amp;analysismethod9)</f>
        <v xml:space="preserve">Language Capabilities: Contract
IHCP: Contract/Good-faith effort to contract; 
</v>
      </c>
      <c r="DN36" s="251" t="str">
        <f>IF(ISNUMBER(FIND(analysismethod9,'III_Plan comp 438.68 {Plan 2}'!BG$15)),"",'III_Plan comp 438.68 {Plan 2}'!BG$15&amp;analysismethod9)</f>
        <v xml:space="preserve">Language Capabilities: Contract
IHCP: Contract/Good-faith effort to contract; 
</v>
      </c>
      <c r="DO36" s="251" t="str">
        <f>IF(ISNUMBER(FIND(analysismethod9,'III_Plan comp 438.68 {Plan 2}'!BH$15)),"",'III_Plan comp 438.68 {Plan 2}'!BH$15&amp;analysismethod9)</f>
        <v xml:space="preserve">Language Capabilities: Contract
IHCP: Contract/Good-faith effort to contract; 
</v>
      </c>
      <c r="DP36" s="251" t="str">
        <f>IF(ISNUMBER(FIND(analysismethod9,'III_Plan comp 438.68 {Plan 2}'!BI$15)),"",'III_Plan comp 438.68 {Plan 2}'!BI$15&amp;analysismethod9)</f>
        <v xml:space="preserve">Language Capabilities: Contract
IHCP: Contract/Good-faith effort to contract; 
</v>
      </c>
      <c r="DQ36" s="251" t="str">
        <f>IF(ISNUMBER(FIND(analysismethod9,'III_Plan comp 438.68 {Plan 2}'!BJ$15)),"",'III_Plan comp 438.68 {Plan 2}'!BJ$15&amp;analysismethod9)</f>
        <v xml:space="preserve">Language Capabilities: Contract
IHCP: Contract/Good-faith effort to contract; 
</v>
      </c>
      <c r="DR36" s="251" t="str">
        <f>IF(ISNUMBER(FIND(analysismethod9,'III_Plan comp 438.68 {Plan 2}'!BK$15)),"",'III_Plan comp 438.68 {Plan 2}'!BK$15&amp;analysismethod9)</f>
        <v xml:space="preserve">Language Capabilities: Contract
IHCP: Contract/Good-faith effort to contract; 
</v>
      </c>
      <c r="DS36" s="251" t="str">
        <f>IF(ISNUMBER(FIND(analysismethod9,'III_Plan comp 438.68 {Plan 2}'!BL$15)),"",'III_Plan comp 438.68 {Plan 2}'!BL$15&amp;analysismethod9)</f>
        <v xml:space="preserve">Language Capabilities: Contract
IHCP: Contract/Good-faith effort to contract; 
</v>
      </c>
      <c r="DT36" s="251" t="str">
        <f>IF(ISNUMBER(FIND(analysismethod9,'III_Plan comp 438.68 {Plan 2}'!BM$15)),"",'III_Plan comp 438.68 {Plan 2}'!BM$15&amp;analysismethod9)</f>
        <v xml:space="preserve">Language Capabilities: Contract
IHCP: Contract/Good-faith effort to contract; 
</v>
      </c>
      <c r="DU36" s="251" t="str">
        <f>IF(ISNUMBER(FIND(analysismethod9,'III_Plan comp 438.68 {Plan 2}'!BN$15)),"",'III_Plan comp 438.68 {Plan 2}'!BN$15&amp;analysismethod9)</f>
        <v xml:space="preserve">Language Capabilities: Contract
IHCP: Contract/Good-faith effort to contract; 
</v>
      </c>
      <c r="DV36" s="251" t="str">
        <f>IF(ISNUMBER(FIND(analysismethod9,'III_Plan comp 438.68 {Plan 2}'!BO$15)),"",'III_Plan comp 438.68 {Plan 2}'!BO$15&amp;analysismethod9)</f>
        <v xml:space="preserve">Language Capabilities: Contract
IHCP: Contract/Good-faith effort to contract; 
</v>
      </c>
      <c r="DW36" s="251" t="str">
        <f>IF(ISNUMBER(FIND(analysismethod9,'III_Plan comp 438.68 {Plan 2}'!BP$15)),"",'III_Plan comp 438.68 {Plan 2}'!BP$15&amp;analysismethod9)</f>
        <v xml:space="preserve">Language Capabilities: Contract
IHCP: Contract/Good-faith effort to contract; 
</v>
      </c>
      <c r="DX36" s="251" t="str">
        <f>IF(ISNUMBER(FIND(analysismethod9,'III_Plan comp 438.68 {Plan 2}'!BQ$15)),"",'III_Plan comp 438.68 {Plan 2}'!BQ$15&amp;analysismethod9)</f>
        <v xml:space="preserve">Language Capabilities: Contract
IHCP: Contract/Good-faith effort to contract; 
</v>
      </c>
      <c r="DY36" s="251" t="str">
        <f>IF(ISNUMBER(FIND(analysismethod9,'III_Plan comp 438.68 {Plan 2}'!BR$15)),"",'III_Plan comp 438.68 {Plan 2}'!BR$15&amp;analysismethod9)</f>
        <v xml:space="preserve">Language Capabilities: Contract
IHCP: Contract/Good-faith effort to contract; 
</v>
      </c>
      <c r="DZ36" s="251" t="str">
        <f>IF(ISNUMBER(FIND(analysismethod9,'III_Plan comp 438.68 {Plan 2}'!BS$15)),"",'III_Plan comp 438.68 {Plan 2}'!BS$15&amp;analysismethod9)</f>
        <v xml:space="preserve">Language Capabilities: Contract
IHCP: Contract/Good-faith effort to contract; 
</v>
      </c>
      <c r="EA36" s="251" t="str">
        <f>IF(ISNUMBER(FIND(analysismethod9,'III_Plan comp 438.68 {Plan 2}'!BT$15)),"",'III_Plan comp 438.68 {Plan 2}'!BT$15&amp;analysismethod9)</f>
        <v xml:space="preserve">Language Capabilities: Contract
IHCP: Contract/Good-faith effort to contract; 
</v>
      </c>
      <c r="EB36" s="251" t="str">
        <f>IF(ISNUMBER(FIND(analysismethod9,'III_Plan comp 438.68 {Plan 2}'!BU$15)),"",'III_Plan comp 438.68 {Plan 2}'!BU$15&amp;analysismethod9)</f>
        <v xml:space="preserve">Language Capabilities: Contract
IHCP: Contract/Good-faith effort to contract; 
</v>
      </c>
      <c r="EC36" s="251" t="str">
        <f>IF(ISNUMBER(FIND(analysismethod9,'III_Plan comp 438.68 {Plan 2}'!BV$15)),"",'III_Plan comp 438.68 {Plan 2}'!BV$15&amp;analysismethod9)</f>
        <v xml:space="preserve">Language Capabilities: Contract
IHCP: Contract/Good-faith effort to contract; 
</v>
      </c>
      <c r="ED36" s="251" t="str">
        <f>IF(ISNUMBER(FIND(analysismethod9,'III_Plan comp 438.68 {Plan 2}'!BW$15)),"",'III_Plan comp 438.68 {Plan 2}'!BW$15&amp;analysismethod9)</f>
        <v xml:space="preserve">Language Capabilities: Contract
IHCP: Contract/Good-faith effort to contract; 
</v>
      </c>
      <c r="EE36" s="251" t="str">
        <f>IF(ISNUMBER(FIND(analysismethod9,'III_Plan comp 438.68 {Plan 2}'!BX$15)),"",'III_Plan comp 438.68 {Plan 2}'!BX$15&amp;analysismethod9)</f>
        <v xml:space="preserve">Language Capabilities: Contract
IHCP: Contract/Good-faith effort to contract; 
</v>
      </c>
      <c r="EF36" s="251" t="str">
        <f>IF(ISNUMBER(FIND(analysismethod9,'III_Plan comp 438.68 {Plan 2}'!BY$15)),"",'III_Plan comp 438.68 {Plan 2}'!BY$15&amp;analysismethod9)</f>
        <v xml:space="preserve">Language Capabilities: Contract
IHCP: Contract/Good-faith effort to contract; 
</v>
      </c>
      <c r="EG36" s="251" t="str">
        <f>IF(ISNUMBER(FIND(analysismethod9,'III_Plan comp 438.68 {Plan 2}'!BZ$15)),"",'III_Plan comp 438.68 {Plan 2}'!BZ$15&amp;analysismethod9)</f>
        <v xml:space="preserve">Language Capabilities: Contract
IHCP: Contract/Good-faith effort to contract; 
</v>
      </c>
      <c r="EH36" s="251" t="str">
        <f>IF(ISNUMBER(FIND(analysismethod9,'III_Plan comp 438.68 {Plan 2}'!CA$15)),"",'III_Plan comp 438.68 {Plan 2}'!CA$15&amp;analysismethod9)</f>
        <v xml:space="preserve">Language Capabilities: Contract
IHCP: Contract/Good-faith effort to contract; 
</v>
      </c>
      <c r="EI36" s="251" t="str">
        <f>IF(ISNUMBER(FIND(analysismethod9,'III_Plan comp 438.68 {Plan 2}'!CB$15)),"",'III_Plan comp 438.68 {Plan 2}'!CB$15&amp;analysismethod9)</f>
        <v xml:space="preserve">Language Capabilities: Contract
IHCP: Contract/Good-faith effort to contract; 
</v>
      </c>
      <c r="EJ36" s="251" t="str">
        <f>IF(ISNUMBER(FIND(analysismethod9,'III_Plan comp 438.68 {Plan 2}'!CC$15)),"",'III_Plan comp 438.68 {Plan 2}'!CC$15&amp;analysismethod9)</f>
        <v xml:space="preserve">Language Capabilities: Contract
IHCP: Contract/Good-faith effort to contract; 
</v>
      </c>
      <c r="EK36" s="251" t="str">
        <f>IF(ISNUMBER(FIND(analysismethod9,'III_Plan comp 438.68 {Plan 2}'!CD$15)),"",'III_Plan comp 438.68 {Plan 2}'!CD$15&amp;analysismethod9)</f>
        <v xml:space="preserve">Language Capabilities: Contract
IHCP: Contract/Good-faith effort to contract; 
</v>
      </c>
      <c r="EL36" s="251" t="str">
        <f>IF(ISNUMBER(FIND(analysismethod9,'III_Plan comp 438.68 {Plan 2}'!CE$15)),"",'III_Plan comp 438.68 {Plan 2}'!CE$15&amp;analysismethod9)</f>
        <v xml:space="preserve">Language Capabilities: Contract
IHCP: Contract/Good-faith effort to contract; 
</v>
      </c>
      <c r="EM36" s="251" t="str">
        <f>IF(ISNUMBER(FIND(analysismethod9,'III_Plan comp 438.68 {Plan 2}'!CF$15)),"",'III_Plan comp 438.68 {Plan 2}'!CF$15&amp;analysismethod9)</f>
        <v xml:space="preserve">Language Capabilities: Contract
IHCP: Contract/Good-faith effort to contract; 
</v>
      </c>
      <c r="EN36" s="251" t="str">
        <f>IF(ISNUMBER(FIND(analysismethod9,'III_Plan comp 438.68 {Plan 2}'!CG$15)),"",'III_Plan comp 438.68 {Plan 2}'!CG$15&amp;analysismethod9)</f>
        <v xml:space="preserve">Language Capabilities: Contract
IHCP: Contract/Good-faith effort to contract; 
</v>
      </c>
      <c r="EO36" s="251" t="str">
        <f>IF(ISNUMBER(FIND(analysismethod9,'III_Plan comp 438.68 {Plan 2}'!CH$15)),"",'III_Plan comp 438.68 {Plan 2}'!CH$15&amp;analysismethod9)</f>
        <v xml:space="preserve">Language Capabilities: Contract
IHCP: Contract/Good-faith effort to contract; 
</v>
      </c>
      <c r="EP36" s="251" t="str">
        <f>IF(ISNUMBER(FIND(analysismethod9,'III_Plan comp 438.68 {Plan 2}'!CI$15)),"",'III_Plan comp 438.68 {Plan 2}'!CI$15&amp;analysismethod9)</f>
        <v xml:space="preserve">Language Capabilities: Contract
IHCP: Contract/Good-faith effort to contract; 
</v>
      </c>
      <c r="EQ36" s="251" t="str">
        <f>IF(ISNUMBER(FIND(analysismethod9,'III_Plan comp 438.68 {Plan 2}'!CJ$15)),"",'III_Plan comp 438.68 {Plan 2}'!CJ$15&amp;analysismethod9)</f>
        <v xml:space="preserve">Language Capabilities: Contract
IHCP: Contract/Good-faith effort to contract; 
</v>
      </c>
      <c r="ER36" s="251" t="str">
        <f>IF(ISNUMBER(FIND(analysismethod9,'III_Plan comp 438.68 {Plan 2}'!CK$15)),"",'III_Plan comp 438.68 {Plan 2}'!CK$15&amp;analysismethod9)</f>
        <v xml:space="preserve">Language Capabilities: Contract
IHCP: Contract/Good-faith effort to contract; 
</v>
      </c>
      <c r="ES36" s="251" t="str">
        <f>IF(ISNUMBER(FIND(analysismethod9,'III_Plan comp 438.68 {Plan 2}'!CL$15)),"",'III_Plan comp 438.68 {Plan 2}'!CL$15&amp;analysismethod9)</f>
        <v xml:space="preserve">Language Capabilities: Contract
IHCP: Contract/Good-faith effort to contract; 
</v>
      </c>
      <c r="ET36" s="251" t="str">
        <f>IF(ISNUMBER(FIND(analysismethod9,'III_Plan comp 438.68 {Plan 2}'!CM$15)),"",'III_Plan comp 438.68 {Plan 2}'!CM$15&amp;analysismethod9)</f>
        <v xml:space="preserve">Language Capabilities: Contract
IHCP: Contract/Good-faith effort to contract; 
</v>
      </c>
      <c r="EU36" s="251" t="str">
        <f>IF(ISNUMBER(FIND(analysismethod9,'III_Plan comp 438.68 {Plan 2}'!CN$15)),"",'III_Plan comp 438.68 {Plan 2}'!CN$15&amp;analysismethod9)</f>
        <v xml:space="preserve">Language Capabilities: Contract
IHCP: Contract/Good-faith effort to contract; 
</v>
      </c>
      <c r="EV36" s="251" t="str">
        <f>IF(ISNUMBER(FIND(analysismethod9,'III_Plan comp 438.68 {Plan 2}'!CO$15)),"",'III_Plan comp 438.68 {Plan 2}'!CO$15&amp;analysismethod9)</f>
        <v xml:space="preserve">Language Capabilities: Contract
IHCP: Contract/Good-faith effort to contract; 
</v>
      </c>
      <c r="EW36" s="251" t="str">
        <f>IF(ISNUMBER(FIND(analysismethod9,'III_Plan comp 438.68 {Plan 2}'!CP$15)),"",'III_Plan comp 438.68 {Plan 2}'!CP$15&amp;analysismethod9)</f>
        <v xml:space="preserve">Language Capabilities: Contract
IHCP: Contract/Good-faith effort to contract; 
</v>
      </c>
      <c r="EX36" s="251" t="str">
        <f>IF(ISNUMBER(FIND(analysismethod9,'III_Plan comp 438.68 {Plan 2}'!CQ$15)),"",'III_Plan comp 438.68 {Plan 2}'!CQ$15&amp;analysismethod9)</f>
        <v xml:space="preserve">Language Capabilities: Contract
IHCP: Contract/Good-faith effort to contract; 
</v>
      </c>
      <c r="EY36" s="251" t="str">
        <f>IF(ISNUMBER(FIND(analysismethod9,'III_Plan comp 438.68 {Plan 2}'!CR$15)),"",'III_Plan comp 438.68 {Plan 2}'!CR$15&amp;analysismethod9)</f>
        <v xml:space="preserve">Language Capabilities: Contract
IHCP: Contract/Good-faith effort to contract; 
</v>
      </c>
      <c r="EZ36" s="251" t="str">
        <f>IF(ISNUMBER(FIND(analysismethod9,'III_Plan comp 438.68 {Plan 2}'!CS$15)),"",'III_Plan comp 438.68 {Plan 2}'!CS$15&amp;analysismethod9)</f>
        <v xml:space="preserve">Language Capabilities: Contract
IHCP: Contract/Good-faith effort to contract; 
</v>
      </c>
      <c r="FA36" s="251" t="str">
        <f>IF(ISNUMBER(FIND(analysismethod9,'III_Plan comp 438.68 {Plan 2}'!CT$15)),"",'III_Plan comp 438.68 {Plan 2}'!CT$15&amp;analysismethod9)</f>
        <v xml:space="preserve">Language Capabilities: Contract
IHCP: Contract/Good-faith effort to contract; 
</v>
      </c>
      <c r="FB36" s="251" t="str">
        <f>IF(ISNUMBER(FIND(analysismethod9,'III_Plan comp 438.68 {Plan 2}'!CU$15)),"",'III_Plan comp 438.68 {Plan 2}'!CU$15&amp;analysismethod9)</f>
        <v xml:space="preserve">Language Capabilities: Contract
IHCP: Contract/Good-faith effort to contract; 
</v>
      </c>
      <c r="FC36" s="251" t="str">
        <f>IF(ISNUMBER(FIND(analysismethod9,'III_Plan comp 438.68 {Plan 2}'!CV$15)),"",'III_Plan comp 438.68 {Plan 2}'!CV$15&amp;analysismethod9)</f>
        <v xml:space="preserve">Language Capabilities: Contract
IHCP: Contract/Good-faith effort to contract; 
</v>
      </c>
      <c r="FD36" s="251" t="str">
        <f>IF(ISNUMBER(FIND(analysismethod9,'III_Plan comp 438.68 {Plan 2}'!CW$15)),"",'III_Plan comp 438.68 {Plan 2}'!CW$15&amp;analysismethod9)</f>
        <v xml:space="preserve">Language Capabilities: Contract
IHCP: Contract/Good-faith effort to contract; 
</v>
      </c>
      <c r="FE36" s="251" t="str">
        <f>IF(ISNUMBER(FIND(analysismethod9,'III_Plan comp 438.68 {Plan 2}'!CX$15)),"",'III_Plan comp 438.68 {Plan 2}'!CX$15&amp;analysismethod9)</f>
        <v xml:space="preserve">Language Capabilities: Contract
IHCP: Contract/Good-faith effort to contract; 
</v>
      </c>
      <c r="FF36" s="251" t="str">
        <f>IF(ISNUMBER(FIND(analysismethod9,'III_Plan comp 438.68 {Plan 2}'!CY$15)),"",'III_Plan comp 438.68 {Plan 2}'!CY$15&amp;analysismethod9)</f>
        <v xml:space="preserve">Language Capabilities: Contract
IHCP: Contract/Good-faith effort to contract; 
</v>
      </c>
      <c r="FG36" s="251" t="str">
        <f>IF(ISNUMBER(FIND(analysismethod9,'III_Plan comp 438.68 {Plan 2}'!CZ$15)),"",'III_Plan comp 438.68 {Plan 2}'!CZ$15&amp;analysismethod9)</f>
        <v xml:space="preserve">Language Capabilities: Contract
IHCP: Contract/Good-faith effort to contract; 
</v>
      </c>
    </row>
    <row r="37" spans="2:163" ht="15" thickBot="1">
      <c r="B37" s="12" t="s">
        <v>742</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274 File; 
</v>
      </c>
      <c r="BM37" s="254" t="str">
        <f>IF(ISNUMBER(FIND(analysismethod10,'III_Plan comp 438.68 {Plan 2}'!F$15)),"",'III_Plan comp 438.68 {Plan 2}'!F$15&amp;analysismethod10)</f>
        <v xml:space="preserve">274 File; 
</v>
      </c>
      <c r="BN37" s="254" t="str">
        <f>IF(ISNUMBER(FIND(analysismethod10,'III_Plan comp 438.68 {Plan 2}'!G$15)),"",'III_Plan comp 438.68 {Plan 2}'!G$15&amp;analysismethod10)</f>
        <v xml:space="preserve">274 File; 
</v>
      </c>
      <c r="BO37" s="254" t="str">
        <f>IF(ISNUMBER(FIND(analysismethod10,'III_Plan comp 438.68 {Plan 2}'!H$15)),"",'III_Plan comp 438.68 {Plan 2}'!H$15&amp;analysismethod10)</f>
        <v xml:space="preserve">274 File; 
</v>
      </c>
      <c r="BP37" s="254" t="str">
        <f>IF(ISNUMBER(FIND(analysismethod10,'III_Plan comp 438.68 {Plan 2}'!I$15)),"",'III_Plan comp 438.68 {Plan 2}'!I$15&amp;analysismethod10)</f>
        <v xml:space="preserve">274 File; 
</v>
      </c>
      <c r="BQ37" s="254" t="str">
        <f>IF(ISNUMBER(FIND(analysismethod10,'III_Plan comp 438.68 {Plan 2}'!J$15)),"",'III_Plan comp 438.68 {Plan 2}'!J$15&amp;analysismethod10)</f>
        <v/>
      </c>
      <c r="BR37" s="254" t="str">
        <f>IF(ISNUMBER(FIND(analysismethod10,'III_Plan comp 438.68 {Plan 2}'!K$15)),"",'III_Plan comp 438.68 {Plan 2}'!K$15&amp;analysismethod10)</f>
        <v xml:space="preserve">274 File; 
</v>
      </c>
      <c r="BS37" s="254" t="str">
        <f>IF(ISNUMBER(FIND(analysismethod10,'III_Plan comp 438.68 {Plan 2}'!L$15)),"",'III_Plan comp 438.68 {Plan 2}'!L$15&amp;analysismethod10)</f>
        <v xml:space="preserve">Timely Access Data Tool (TADT); 
274 File; 
</v>
      </c>
      <c r="BT37" s="254" t="str">
        <f>IF(ISNUMBER(FIND(analysismethod10,'III_Plan comp 438.68 {Plan 2}'!M$15)),"",'III_Plan comp 438.68 {Plan 2}'!M$15&amp;analysismethod10)</f>
        <v xml:space="preserve">274 File; 
</v>
      </c>
      <c r="BU37" s="254" t="str">
        <f>IF(ISNUMBER(FIND(analysismethod10,'III_Plan comp 438.68 {Plan 2}'!N$15)),"",'III_Plan comp 438.68 {Plan 2}'!N$15&amp;analysismethod10)</f>
        <v xml:space="preserve">274 File; 
</v>
      </c>
      <c r="BV37" s="254" t="str">
        <f>IF(ISNUMBER(FIND(analysismethod10,'III_Plan comp 438.68 {Plan 2}'!O$15)),"",'III_Plan comp 438.68 {Plan 2}'!O$15&amp;analysismethod10)</f>
        <v xml:space="preserve">274 File; 
</v>
      </c>
      <c r="BW37" s="254" t="str">
        <f>IF(ISNUMBER(FIND(analysismethod10,'III_Plan comp 438.68 {Plan 2}'!P$15)),"",'III_Plan comp 438.68 {Plan 2}'!P$15&amp;analysismethod10)</f>
        <v xml:space="preserve">274 File; 
</v>
      </c>
      <c r="BX37" s="254" t="str">
        <f>IF(ISNUMBER(FIND(analysismethod10,'III_Plan comp 438.68 {Plan 2}'!Q$15)),"",'III_Plan comp 438.68 {Plan 2}'!Q$15&amp;analysismethod10)</f>
        <v xml:space="preserve">274 File; 
</v>
      </c>
      <c r="BY37" s="254" t="str">
        <f>IF(ISNUMBER(FIND(analysismethod10,'III_Plan comp 438.68 {Plan 2}'!R$15)),"",'III_Plan comp 438.68 {Plan 2}'!R$15&amp;analysismethod10)</f>
        <v xml:space="preserve">274 File; 
</v>
      </c>
      <c r="BZ37" s="254" t="str">
        <f>IF(ISNUMBER(FIND(analysismethod10,'III_Plan comp 438.68 {Plan 2}'!S$15)),"",'III_Plan comp 438.68 {Plan 2}'!S$15&amp;analysismethod10)</f>
        <v xml:space="preserve">274 File; 
</v>
      </c>
      <c r="CA37" s="254" t="str">
        <f>IF(ISNUMBER(FIND(analysismethod10,'III_Plan comp 438.68 {Plan 2}'!T$15)),"",'III_Plan comp 438.68 {Plan 2}'!T$15&amp;analysismethod10)</f>
        <v xml:space="preserve">274 File; 
</v>
      </c>
      <c r="CB37" s="254" t="str">
        <f>IF(ISNUMBER(FIND(analysismethod10,'III_Plan comp 438.68 {Plan 2}'!U$15)),"",'III_Plan comp 438.68 {Plan 2}'!U$15&amp;analysismethod10)</f>
        <v xml:space="preserve">274 File; 
</v>
      </c>
      <c r="CC37" s="254" t="str">
        <f>IF(ISNUMBER(FIND(analysismethod10,'III_Plan comp 438.68 {Plan 2}'!V$15)),"",'III_Plan comp 438.68 {Plan 2}'!V$15&amp;analysismethod10)</f>
        <v xml:space="preserve">274 File; 
</v>
      </c>
      <c r="CD37" s="254" t="str">
        <f>IF(ISNUMBER(FIND(analysismethod10,'III_Plan comp 438.68 {Plan 2}'!W$15)),"",'III_Plan comp 438.68 {Plan 2}'!W$15&amp;analysismethod10)</f>
        <v xml:space="preserve">274 File; 
</v>
      </c>
      <c r="CE37" s="254" t="str">
        <f>IF(ISNUMBER(FIND(analysismethod10,'III_Plan comp 438.68 {Plan 2}'!X$15)),"",'III_Plan comp 438.68 {Plan 2}'!X$15&amp;analysismethod10)</f>
        <v xml:space="preserve">274 File; 
</v>
      </c>
      <c r="CF37" s="254" t="str">
        <f>IF(ISNUMBER(FIND(analysismethod10,'III_Plan comp 438.68 {Plan 2}'!Y$15)),"",'III_Plan comp 438.68 {Plan 2}'!Y$15&amp;analysismethod10)</f>
        <v xml:space="preserve">274 File; 
</v>
      </c>
      <c r="CG37" s="254" t="str">
        <f>IF(ISNUMBER(FIND(analysismethod10,'III_Plan comp 438.68 {Plan 2}'!Z$15)),"",'III_Plan comp 438.68 {Plan 2}'!Z$15&amp;analysismethod10)</f>
        <v xml:space="preserve">274 File; 
</v>
      </c>
      <c r="CH37" s="254" t="str">
        <f>IF(ISNUMBER(FIND(analysismethod10,'III_Plan comp 438.68 {Plan 2}'!AA$15)),"",'III_Plan comp 438.68 {Plan 2}'!AA$15&amp;analysismethod10)</f>
        <v xml:space="preserve">274 File; 
</v>
      </c>
      <c r="CI37" s="254" t="str">
        <f>IF(ISNUMBER(FIND(analysismethod10,'III_Plan comp 438.68 {Plan 2}'!AB$15)),"",'III_Plan comp 438.68 {Plan 2}'!AB$15&amp;analysismethod10)</f>
        <v xml:space="preserve">274 File; 
</v>
      </c>
      <c r="CJ37" s="254" t="str">
        <f>IF(ISNUMBER(FIND(analysismethod10,'III_Plan comp 438.68 {Plan 2}'!AC$15)),"",'III_Plan comp 438.68 {Plan 2}'!AC$15&amp;analysismethod10)</f>
        <v xml:space="preserve">274 File; 
</v>
      </c>
      <c r="CK37" s="254" t="str">
        <f>IF(ISNUMBER(FIND(analysismethod10,'III_Plan comp 438.68 {Plan 2}'!AD$15)),"",'III_Plan comp 438.68 {Plan 2}'!AD$15&amp;analysismethod10)</f>
        <v xml:space="preserve">274 File; 
</v>
      </c>
      <c r="CL37" s="254" t="str">
        <f>IF(ISNUMBER(FIND(analysismethod10,'III_Plan comp 438.68 {Plan 2}'!AE$15)),"",'III_Plan comp 438.68 {Plan 2}'!AE$15&amp;analysismethod10)</f>
        <v xml:space="preserve">274 File; 
</v>
      </c>
      <c r="CM37" s="254" t="str">
        <f>IF(ISNUMBER(FIND(analysismethod10,'III_Plan comp 438.68 {Plan 2}'!AF$15)),"",'III_Plan comp 438.68 {Plan 2}'!AF$15&amp;analysismethod10)</f>
        <v xml:space="preserve">274 File; 
</v>
      </c>
      <c r="CN37" s="254" t="str">
        <f>IF(ISNUMBER(FIND(analysismethod10,'III_Plan comp 438.68 {Plan 2}'!AG$15)),"",'III_Plan comp 438.68 {Plan 2}'!AG$15&amp;analysismethod10)</f>
        <v xml:space="preserve">274 File; 
</v>
      </c>
      <c r="CO37" s="254" t="str">
        <f>IF(ISNUMBER(FIND(analysismethod10,'III_Plan comp 438.68 {Plan 2}'!AH$15)),"",'III_Plan comp 438.68 {Plan 2}'!AH$15&amp;analysismethod10)</f>
        <v xml:space="preserve">274 File; 
</v>
      </c>
      <c r="CP37" s="254" t="str">
        <f>IF(ISNUMBER(FIND(analysismethod10,'III_Plan comp 438.68 {Plan 2}'!AI$15)),"",'III_Plan comp 438.68 {Plan 2}'!AI$15&amp;analysismethod10)</f>
        <v xml:space="preserve">274 File; 
</v>
      </c>
      <c r="CQ37" s="254" t="str">
        <f>IF(ISNUMBER(FIND(analysismethod10,'III_Plan comp 438.68 {Plan 2}'!AJ$15)),"",'III_Plan comp 438.68 {Plan 2}'!AJ$15&amp;analysismethod10)</f>
        <v xml:space="preserve">274 File; 
</v>
      </c>
      <c r="CR37" s="254" t="str">
        <f>IF(ISNUMBER(FIND(analysismethod10,'III_Plan comp 438.68 {Plan 2}'!AK$15)),"",'III_Plan comp 438.68 {Plan 2}'!AK$15&amp;analysismethod10)</f>
        <v xml:space="preserve">274 File; 
</v>
      </c>
      <c r="CS37" s="254" t="str">
        <f>IF(ISNUMBER(FIND(analysismethod10,'III_Plan comp 438.68 {Plan 2}'!AL$15)),"",'III_Plan comp 438.68 {Plan 2}'!AL$15&amp;analysismethod10)</f>
        <v xml:space="preserve">274 File; 
</v>
      </c>
      <c r="CT37" s="254" t="str">
        <f>IF(ISNUMBER(FIND(analysismethod10,'III_Plan comp 438.68 {Plan 2}'!AM$15)),"",'III_Plan comp 438.68 {Plan 2}'!AM$15&amp;analysismethod10)</f>
        <v xml:space="preserve">274 File; 
</v>
      </c>
      <c r="CU37" s="254" t="str">
        <f>IF(ISNUMBER(FIND(analysismethod10,'III_Plan comp 438.68 {Plan 2}'!AN$15)),"",'III_Plan comp 438.68 {Plan 2}'!AN$15&amp;analysismethod10)</f>
        <v xml:space="preserve">274 File; 
</v>
      </c>
      <c r="CV37" s="254" t="str">
        <f>IF(ISNUMBER(FIND(analysismethod10,'III_Plan comp 438.68 {Plan 2}'!AO$15)),"",'III_Plan comp 438.68 {Plan 2}'!AO$15&amp;analysismethod10)</f>
        <v xml:space="preserve">274 File; 
</v>
      </c>
      <c r="CW37" s="254" t="str">
        <f>IF(ISNUMBER(FIND(analysismethod10,'III_Plan comp 438.68 {Plan 2}'!AP$15)),"",'III_Plan comp 438.68 {Plan 2}'!AP$15&amp;analysismethod10)</f>
        <v xml:space="preserve">274 File; 
</v>
      </c>
      <c r="CX37" s="254" t="str">
        <f>IF(ISNUMBER(FIND(analysismethod10,'III_Plan comp 438.68 {Plan 2}'!AQ$15)),"",'III_Plan comp 438.68 {Plan 2}'!AQ$15&amp;analysismethod10)</f>
        <v xml:space="preserve">274 File; 
</v>
      </c>
      <c r="CY37" s="254" t="str">
        <f>IF(ISNUMBER(FIND(analysismethod10,'III_Plan comp 438.68 {Plan 2}'!AR$15)),"",'III_Plan comp 438.68 {Plan 2}'!AR$15&amp;analysismethod10)</f>
        <v xml:space="preserve">274 File; 
</v>
      </c>
      <c r="CZ37" s="254" t="str">
        <f>IF(ISNUMBER(FIND(analysismethod10,'III_Plan comp 438.68 {Plan 2}'!AS$15)),"",'III_Plan comp 438.68 {Plan 2}'!AS$15&amp;analysismethod10)</f>
        <v xml:space="preserve">274 File; 
</v>
      </c>
      <c r="DA37" s="254" t="str">
        <f>IF(ISNUMBER(FIND(analysismethod10,'III_Plan comp 438.68 {Plan 2}'!AT$15)),"",'III_Plan comp 438.68 {Plan 2}'!AT$15&amp;analysismethod10)</f>
        <v xml:space="preserve">274 File; 
</v>
      </c>
      <c r="DB37" s="254" t="str">
        <f>IF(ISNUMBER(FIND(analysismethod10,'III_Plan comp 438.68 {Plan 2}'!AU$15)),"",'III_Plan comp 438.68 {Plan 2}'!AU$15&amp;analysismethod10)</f>
        <v xml:space="preserve">274 File; 
</v>
      </c>
      <c r="DC37" s="254" t="str">
        <f>IF(ISNUMBER(FIND(analysismethod10,'III_Plan comp 438.68 {Plan 2}'!AV$15)),"",'III_Plan comp 438.68 {Plan 2}'!AV$15&amp;analysismethod10)</f>
        <v xml:space="preserve">274 File; 
</v>
      </c>
      <c r="DD37" s="254" t="str">
        <f>IF(ISNUMBER(FIND(analysismethod10,'III_Plan comp 438.68 {Plan 2}'!AW$15)),"",'III_Plan comp 438.68 {Plan 2}'!AW$15&amp;analysismethod10)</f>
        <v xml:space="preserve">274 File; 
</v>
      </c>
      <c r="DE37" s="254" t="str">
        <f>IF(ISNUMBER(FIND(analysismethod10,'III_Plan comp 438.68 {Plan 2}'!AX$15)),"",'III_Plan comp 438.68 {Plan 2}'!AX$15&amp;analysismethod10)</f>
        <v xml:space="preserve">274 File; 
</v>
      </c>
      <c r="DF37" s="254" t="str">
        <f>IF(ISNUMBER(FIND(analysismethod10,'III_Plan comp 438.68 {Plan 2}'!AY$15)),"",'III_Plan comp 438.68 {Plan 2}'!AY$15&amp;analysismethod10)</f>
        <v xml:space="preserve">274 File; 
</v>
      </c>
      <c r="DG37" s="254" t="str">
        <f>IF(ISNUMBER(FIND(analysismethod10,'III_Plan comp 438.68 {Plan 2}'!AZ$15)),"",'III_Plan comp 438.68 {Plan 2}'!AZ$15&amp;analysismethod10)</f>
        <v xml:space="preserve">274 File; 
</v>
      </c>
      <c r="DH37" s="254" t="str">
        <f>IF(ISNUMBER(FIND(analysismethod10,'III_Plan comp 438.68 {Plan 2}'!BA$15)),"",'III_Plan comp 438.68 {Plan 2}'!BA$15&amp;analysismethod10)</f>
        <v xml:space="preserve">274 File; 
</v>
      </c>
      <c r="DI37" s="254" t="str">
        <f>IF(ISNUMBER(FIND(analysismethod10,'III_Plan comp 438.68 {Plan 2}'!BB$15)),"",'III_Plan comp 438.68 {Plan 2}'!BB$15&amp;analysismethod10)</f>
        <v xml:space="preserve">274 File; 
</v>
      </c>
      <c r="DJ37" s="254" t="str">
        <f>IF(ISNUMBER(FIND(analysismethod10,'III_Plan comp 438.68 {Plan 2}'!BC$15)),"",'III_Plan comp 438.68 {Plan 2}'!BC$15&amp;analysismethod10)</f>
        <v xml:space="preserve">274 File; 
</v>
      </c>
      <c r="DK37" s="254" t="str">
        <f>IF(ISNUMBER(FIND(analysismethod10,'III_Plan comp 438.68 {Plan 2}'!BD$15)),"",'III_Plan comp 438.68 {Plan 2}'!BD$15&amp;analysismethod10)</f>
        <v xml:space="preserve">274 File; 
</v>
      </c>
      <c r="DL37" s="254" t="str">
        <f>IF(ISNUMBER(FIND(analysismethod10,'III_Plan comp 438.68 {Plan 2}'!BE$15)),"",'III_Plan comp 438.68 {Plan 2}'!BE$15&amp;analysismethod10)</f>
        <v xml:space="preserve">274 File; 
</v>
      </c>
      <c r="DM37" s="254" t="str">
        <f>IF(ISNUMBER(FIND(analysismethod10,'III_Plan comp 438.68 {Plan 2}'!BF$15)),"",'III_Plan comp 438.68 {Plan 2}'!BF$15&amp;analysismethod10)</f>
        <v xml:space="preserve">274 File; 
</v>
      </c>
      <c r="DN37" s="254" t="str">
        <f>IF(ISNUMBER(FIND(analysismethod10,'III_Plan comp 438.68 {Plan 2}'!BG$15)),"",'III_Plan comp 438.68 {Plan 2}'!BG$15&amp;analysismethod10)</f>
        <v xml:space="preserve">274 File; 
</v>
      </c>
      <c r="DO37" s="254" t="str">
        <f>IF(ISNUMBER(FIND(analysismethod10,'III_Plan comp 438.68 {Plan 2}'!BH$15)),"",'III_Plan comp 438.68 {Plan 2}'!BH$15&amp;analysismethod10)</f>
        <v xml:space="preserve">274 File; 
</v>
      </c>
      <c r="DP37" s="254" t="str">
        <f>IF(ISNUMBER(FIND(analysismethod10,'III_Plan comp 438.68 {Plan 2}'!BI$15)),"",'III_Plan comp 438.68 {Plan 2}'!BI$15&amp;analysismethod10)</f>
        <v xml:space="preserve">274 File; 
</v>
      </c>
      <c r="DQ37" s="254" t="str">
        <f>IF(ISNUMBER(FIND(analysismethod10,'III_Plan comp 438.68 {Plan 2}'!BJ$15)),"",'III_Plan comp 438.68 {Plan 2}'!BJ$15&amp;analysismethod10)</f>
        <v xml:space="preserve">274 File; 
</v>
      </c>
      <c r="DR37" s="254" t="str">
        <f>IF(ISNUMBER(FIND(analysismethod10,'III_Plan comp 438.68 {Plan 2}'!BK$15)),"",'III_Plan comp 438.68 {Plan 2}'!BK$15&amp;analysismethod10)</f>
        <v xml:space="preserve">274 File; 
</v>
      </c>
      <c r="DS37" s="254" t="str">
        <f>IF(ISNUMBER(FIND(analysismethod10,'III_Plan comp 438.68 {Plan 2}'!BL$15)),"",'III_Plan comp 438.68 {Plan 2}'!BL$15&amp;analysismethod10)</f>
        <v xml:space="preserve">274 File; 
</v>
      </c>
      <c r="DT37" s="254" t="str">
        <f>IF(ISNUMBER(FIND(analysismethod10,'III_Plan comp 438.68 {Plan 2}'!BM$15)),"",'III_Plan comp 438.68 {Plan 2}'!BM$15&amp;analysismethod10)</f>
        <v xml:space="preserve">274 File; 
</v>
      </c>
      <c r="DU37" s="254" t="str">
        <f>IF(ISNUMBER(FIND(analysismethod10,'III_Plan comp 438.68 {Plan 2}'!BN$15)),"",'III_Plan comp 438.68 {Plan 2}'!BN$15&amp;analysismethod10)</f>
        <v xml:space="preserve">274 File; 
</v>
      </c>
      <c r="DV37" s="254" t="str">
        <f>IF(ISNUMBER(FIND(analysismethod10,'III_Plan comp 438.68 {Plan 2}'!BO$15)),"",'III_Plan comp 438.68 {Plan 2}'!BO$15&amp;analysismethod10)</f>
        <v xml:space="preserve">274 File; 
</v>
      </c>
      <c r="DW37" s="254" t="str">
        <f>IF(ISNUMBER(FIND(analysismethod10,'III_Plan comp 438.68 {Plan 2}'!BP$15)),"",'III_Plan comp 438.68 {Plan 2}'!BP$15&amp;analysismethod10)</f>
        <v xml:space="preserve">274 File; 
</v>
      </c>
      <c r="DX37" s="254" t="str">
        <f>IF(ISNUMBER(FIND(analysismethod10,'III_Plan comp 438.68 {Plan 2}'!BQ$15)),"",'III_Plan comp 438.68 {Plan 2}'!BQ$15&amp;analysismethod10)</f>
        <v xml:space="preserve">274 File; 
</v>
      </c>
      <c r="DY37" s="254" t="str">
        <f>IF(ISNUMBER(FIND(analysismethod10,'III_Plan comp 438.68 {Plan 2}'!BR$15)),"",'III_Plan comp 438.68 {Plan 2}'!BR$15&amp;analysismethod10)</f>
        <v xml:space="preserve">274 File; 
</v>
      </c>
      <c r="DZ37" s="254" t="str">
        <f>IF(ISNUMBER(FIND(analysismethod10,'III_Plan comp 438.68 {Plan 2}'!BS$15)),"",'III_Plan comp 438.68 {Plan 2}'!BS$15&amp;analysismethod10)</f>
        <v xml:space="preserve">274 File; 
</v>
      </c>
      <c r="EA37" s="254" t="str">
        <f>IF(ISNUMBER(FIND(analysismethod10,'III_Plan comp 438.68 {Plan 2}'!BT$15)),"",'III_Plan comp 438.68 {Plan 2}'!BT$15&amp;analysismethod10)</f>
        <v xml:space="preserve">274 File; 
</v>
      </c>
      <c r="EB37" s="254" t="str">
        <f>IF(ISNUMBER(FIND(analysismethod10,'III_Plan comp 438.68 {Plan 2}'!BU$15)),"",'III_Plan comp 438.68 {Plan 2}'!BU$15&amp;analysismethod10)</f>
        <v xml:space="preserve">274 File; 
</v>
      </c>
      <c r="EC37" s="254" t="str">
        <f>IF(ISNUMBER(FIND(analysismethod10,'III_Plan comp 438.68 {Plan 2}'!BV$15)),"",'III_Plan comp 438.68 {Plan 2}'!BV$15&amp;analysismethod10)</f>
        <v xml:space="preserve">274 File; 
</v>
      </c>
      <c r="ED37" s="254" t="str">
        <f>IF(ISNUMBER(FIND(analysismethod10,'III_Plan comp 438.68 {Plan 2}'!BW$15)),"",'III_Plan comp 438.68 {Plan 2}'!BW$15&amp;analysismethod10)</f>
        <v xml:space="preserve">274 File; 
</v>
      </c>
      <c r="EE37" s="254" t="str">
        <f>IF(ISNUMBER(FIND(analysismethod10,'III_Plan comp 438.68 {Plan 2}'!BX$15)),"",'III_Plan comp 438.68 {Plan 2}'!BX$15&amp;analysismethod10)</f>
        <v xml:space="preserve">274 File; 
</v>
      </c>
      <c r="EF37" s="254" t="str">
        <f>IF(ISNUMBER(FIND(analysismethod10,'III_Plan comp 438.68 {Plan 2}'!BY$15)),"",'III_Plan comp 438.68 {Plan 2}'!BY$15&amp;analysismethod10)</f>
        <v xml:space="preserve">274 File; 
</v>
      </c>
      <c r="EG37" s="254" t="str">
        <f>IF(ISNUMBER(FIND(analysismethod10,'III_Plan comp 438.68 {Plan 2}'!BZ$15)),"",'III_Plan comp 438.68 {Plan 2}'!BZ$15&amp;analysismethod10)</f>
        <v xml:space="preserve">274 File; 
</v>
      </c>
      <c r="EH37" s="254" t="str">
        <f>IF(ISNUMBER(FIND(analysismethod10,'III_Plan comp 438.68 {Plan 2}'!CA$15)),"",'III_Plan comp 438.68 {Plan 2}'!CA$15&amp;analysismethod10)</f>
        <v xml:space="preserve">274 File; 
</v>
      </c>
      <c r="EI37" s="254" t="str">
        <f>IF(ISNUMBER(FIND(analysismethod10,'III_Plan comp 438.68 {Plan 2}'!CB$15)),"",'III_Plan comp 438.68 {Plan 2}'!CB$15&amp;analysismethod10)</f>
        <v xml:space="preserve">274 File; 
</v>
      </c>
      <c r="EJ37" s="254" t="str">
        <f>IF(ISNUMBER(FIND(analysismethod10,'III_Plan comp 438.68 {Plan 2}'!CC$15)),"",'III_Plan comp 438.68 {Plan 2}'!CC$15&amp;analysismethod10)</f>
        <v xml:space="preserve">274 File; 
</v>
      </c>
      <c r="EK37" s="254" t="str">
        <f>IF(ISNUMBER(FIND(analysismethod10,'III_Plan comp 438.68 {Plan 2}'!CD$15)),"",'III_Plan comp 438.68 {Plan 2}'!CD$15&amp;analysismethod10)</f>
        <v xml:space="preserve">274 File; 
</v>
      </c>
      <c r="EL37" s="254" t="str">
        <f>IF(ISNUMBER(FIND(analysismethod10,'III_Plan comp 438.68 {Plan 2}'!CE$15)),"",'III_Plan comp 438.68 {Plan 2}'!CE$15&amp;analysismethod10)</f>
        <v xml:space="preserve">274 File; 
</v>
      </c>
      <c r="EM37" s="254" t="str">
        <f>IF(ISNUMBER(FIND(analysismethod10,'III_Plan comp 438.68 {Plan 2}'!CF$15)),"",'III_Plan comp 438.68 {Plan 2}'!CF$15&amp;analysismethod10)</f>
        <v xml:space="preserve">274 File; 
</v>
      </c>
      <c r="EN37" s="254" t="str">
        <f>IF(ISNUMBER(FIND(analysismethod10,'III_Plan comp 438.68 {Plan 2}'!CG$15)),"",'III_Plan comp 438.68 {Plan 2}'!CG$15&amp;analysismethod10)</f>
        <v xml:space="preserve">274 File; 
</v>
      </c>
      <c r="EO37" s="254" t="str">
        <f>IF(ISNUMBER(FIND(analysismethod10,'III_Plan comp 438.68 {Plan 2}'!CH$15)),"",'III_Plan comp 438.68 {Plan 2}'!CH$15&amp;analysismethod10)</f>
        <v xml:space="preserve">274 File; 
</v>
      </c>
      <c r="EP37" s="254" t="str">
        <f>IF(ISNUMBER(FIND(analysismethod10,'III_Plan comp 438.68 {Plan 2}'!CI$15)),"",'III_Plan comp 438.68 {Plan 2}'!CI$15&amp;analysismethod10)</f>
        <v xml:space="preserve">274 File; 
</v>
      </c>
      <c r="EQ37" s="254" t="str">
        <f>IF(ISNUMBER(FIND(analysismethod10,'III_Plan comp 438.68 {Plan 2}'!CJ$15)),"",'III_Plan comp 438.68 {Plan 2}'!CJ$15&amp;analysismethod10)</f>
        <v xml:space="preserve">274 File; 
</v>
      </c>
      <c r="ER37" s="254" t="str">
        <f>IF(ISNUMBER(FIND(analysismethod10,'III_Plan comp 438.68 {Plan 2}'!CK$15)),"",'III_Plan comp 438.68 {Plan 2}'!CK$15&amp;analysismethod10)</f>
        <v xml:space="preserve">274 File; 
</v>
      </c>
      <c r="ES37" s="254" t="str">
        <f>IF(ISNUMBER(FIND(analysismethod10,'III_Plan comp 438.68 {Plan 2}'!CL$15)),"",'III_Plan comp 438.68 {Plan 2}'!CL$15&amp;analysismethod10)</f>
        <v xml:space="preserve">274 File; 
</v>
      </c>
      <c r="ET37" s="254" t="str">
        <f>IF(ISNUMBER(FIND(analysismethod10,'III_Plan comp 438.68 {Plan 2}'!CM$15)),"",'III_Plan comp 438.68 {Plan 2}'!CM$15&amp;analysismethod10)</f>
        <v xml:space="preserve">274 File; 
</v>
      </c>
      <c r="EU37" s="254" t="str">
        <f>IF(ISNUMBER(FIND(analysismethod10,'III_Plan comp 438.68 {Plan 2}'!CN$15)),"",'III_Plan comp 438.68 {Plan 2}'!CN$15&amp;analysismethod10)</f>
        <v xml:space="preserve">274 File; 
</v>
      </c>
      <c r="EV37" s="254" t="str">
        <f>IF(ISNUMBER(FIND(analysismethod10,'III_Plan comp 438.68 {Plan 2}'!CO$15)),"",'III_Plan comp 438.68 {Plan 2}'!CO$15&amp;analysismethod10)</f>
        <v xml:space="preserve">274 File; 
</v>
      </c>
      <c r="EW37" s="254" t="str">
        <f>IF(ISNUMBER(FIND(analysismethod10,'III_Plan comp 438.68 {Plan 2}'!CP$15)),"",'III_Plan comp 438.68 {Plan 2}'!CP$15&amp;analysismethod10)</f>
        <v xml:space="preserve">274 File; 
</v>
      </c>
      <c r="EX37" s="254" t="str">
        <f>IF(ISNUMBER(FIND(analysismethod10,'III_Plan comp 438.68 {Plan 2}'!CQ$15)),"",'III_Plan comp 438.68 {Plan 2}'!CQ$15&amp;analysismethod10)</f>
        <v xml:space="preserve">274 File; 
</v>
      </c>
      <c r="EY37" s="254" t="str">
        <f>IF(ISNUMBER(FIND(analysismethod10,'III_Plan comp 438.68 {Plan 2}'!CR$15)),"",'III_Plan comp 438.68 {Plan 2}'!CR$15&amp;analysismethod10)</f>
        <v xml:space="preserve">274 File; 
</v>
      </c>
      <c r="EZ37" s="254" t="str">
        <f>IF(ISNUMBER(FIND(analysismethod10,'III_Plan comp 438.68 {Plan 2}'!CS$15)),"",'III_Plan comp 438.68 {Plan 2}'!CS$15&amp;analysismethod10)</f>
        <v xml:space="preserve">274 File; 
</v>
      </c>
      <c r="FA37" s="254" t="str">
        <f>IF(ISNUMBER(FIND(analysismethod10,'III_Plan comp 438.68 {Plan 2}'!CT$15)),"",'III_Plan comp 438.68 {Plan 2}'!CT$15&amp;analysismethod10)</f>
        <v xml:space="preserve">274 File; 
</v>
      </c>
      <c r="FB37" s="254" t="str">
        <f>IF(ISNUMBER(FIND(analysismethod10,'III_Plan comp 438.68 {Plan 2}'!CU$15)),"",'III_Plan comp 438.68 {Plan 2}'!CU$15&amp;analysismethod10)</f>
        <v xml:space="preserve">274 File; 
</v>
      </c>
      <c r="FC37" s="254" t="str">
        <f>IF(ISNUMBER(FIND(analysismethod10,'III_Plan comp 438.68 {Plan 2}'!CV$15)),"",'III_Plan comp 438.68 {Plan 2}'!CV$15&amp;analysismethod10)</f>
        <v xml:space="preserve">274 File; 
</v>
      </c>
      <c r="FD37" s="254" t="str">
        <f>IF(ISNUMBER(FIND(analysismethod10,'III_Plan comp 438.68 {Plan 2}'!CW$15)),"",'III_Plan comp 438.68 {Plan 2}'!CW$15&amp;analysismethod10)</f>
        <v xml:space="preserve">274 File; 
</v>
      </c>
      <c r="FE37" s="254" t="str">
        <f>IF(ISNUMBER(FIND(analysismethod10,'III_Plan comp 438.68 {Plan 2}'!CX$15)),"",'III_Plan comp 438.68 {Plan 2}'!CX$15&amp;analysismethod10)</f>
        <v xml:space="preserve">274 File; 
</v>
      </c>
      <c r="FF37" s="254" t="str">
        <f>IF(ISNUMBER(FIND(analysismethod10,'III_Plan comp 438.68 {Plan 2}'!CY$15)),"",'III_Plan comp 438.68 {Plan 2}'!CY$15&amp;analysismethod10)</f>
        <v xml:space="preserve">274 File; 
</v>
      </c>
      <c r="FG37" s="254" t="str">
        <f>IF(ISNUMBER(FIND(analysismethod10,'III_Plan comp 438.68 {Plan 2}'!CZ$15)),"",'III_Plan comp 438.68 {Plan 2}'!CZ$15&amp;analysismethod10)</f>
        <v xml:space="preserve">274 File; 
</v>
      </c>
    </row>
    <row r="38" spans="2:163" ht="15" thickTop="1">
      <c r="B38" s="12" t="s">
        <v>743</v>
      </c>
      <c r="C38" s="12"/>
      <c r="D38" s="12"/>
      <c r="E38" s="12"/>
      <c r="F38" s="12"/>
      <c r="G38" s="12"/>
      <c r="J38" s="12"/>
      <c r="K38" s="12"/>
      <c r="L38" s="12"/>
      <c r="M38" s="12"/>
      <c r="N38" s="12"/>
      <c r="O38" s="12"/>
      <c r="P38" s="12"/>
      <c r="Q38" s="12"/>
      <c r="R38" s="12"/>
      <c r="S38" s="12"/>
      <c r="T38" s="12"/>
      <c r="BK38" s="12"/>
      <c r="BL38" s="12"/>
    </row>
    <row r="39" spans="2:163" ht="15" thickBot="1">
      <c r="B39" s="12" t="s">
        <v>744</v>
      </c>
      <c r="C39" s="12"/>
      <c r="D39" s="12"/>
      <c r="E39" s="12"/>
      <c r="F39" s="12"/>
      <c r="G39" s="12"/>
      <c r="J39" s="12"/>
      <c r="K39" s="12"/>
      <c r="L39" s="12"/>
      <c r="M39" s="12"/>
      <c r="N39" s="12"/>
      <c r="O39" s="12"/>
      <c r="P39" s="12"/>
      <c r="Q39" s="12"/>
      <c r="R39" s="12"/>
      <c r="S39" s="12"/>
      <c r="T39" s="12"/>
      <c r="BK39" s="12"/>
      <c r="BL39" s="12"/>
    </row>
    <row r="40" spans="2:163" ht="15.75" thickTop="1">
      <c r="B40" s="12" t="s">
        <v>745</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274 File; 
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Timely Access Data Tool (TADT); 
Geomapping; 
</v>
      </c>
      <c r="BS40" s="248" t="str">
        <f>IF(ISNUMBER(FIND(analysismethod1,'III_Plan comp 438.68 {Plan 3}'!L$15)),"",'III_Plan comp 438.68 {Plan 3}'!L$15&amp;analysismethod1)</f>
        <v xml:space="preserve">Timely Access Data Tool (TADT); 
Geomapping; 
</v>
      </c>
      <c r="BT40" s="248" t="str">
        <f>IF(ISNUMBER(FIND(analysismethod1,'III_Plan comp 438.68 {Plan 3}'!M$15)),"",'III_Plan comp 438.68 {Plan 3}'!M$15&amp;analysismethod1)</f>
        <v xml:space="preserve">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274 File; 
Language Capabilities: Contract
IHCP: Contract/Good-faith effort to contract; 
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746</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c>
      <c r="BL41" s="251" t="str">
        <f>IF(ISNUMBER(FIND(analysismethod2,'III_Plan comp 438.68 {Plan 3}'!E$15)),"",'III_Plan comp 438.68 {Plan 3}'!E$15&amp;analysismethod2)</f>
        <v/>
      </c>
      <c r="BM41" s="251" t="str">
        <f>IF(ISNUMBER(FIND(analysismethod2,'III_Plan comp 438.68 {Plan 3}'!F$15)),"",'III_Plan comp 438.68 {Plan 3}'!F$15&amp;analysismethod2)</f>
        <v/>
      </c>
      <c r="BN41" s="251" t="str">
        <f>IF(ISNUMBER(FIND(analysismethod2,'III_Plan comp 438.68 {Plan 3}'!G$15)),"",'III_Plan comp 438.68 {Plan 3}'!G$15&amp;analysismethod2)</f>
        <v/>
      </c>
      <c r="BO41" s="251" t="str">
        <f>IF(ISNUMBER(FIND(analysismethod2,'III_Plan comp 438.68 {Plan 3}'!H$15)),"",'III_Plan comp 438.68 {Plan 3}'!H$15&amp;analysismethod2)</f>
        <v/>
      </c>
      <c r="BP41" s="251" t="str">
        <f>IF(ISNUMBER(FIND(analysismethod2,'III_Plan comp 438.68 {Plan 3}'!I$15)),"",'III_Plan comp 438.68 {Plan 3}'!I$15&amp;analysismethod2)</f>
        <v/>
      </c>
      <c r="BQ41" s="251" t="str">
        <f>IF(ISNUMBER(FIND(analysismethod2,'III_Plan comp 438.68 {Plan 3}'!J$15)),"",'III_Plan comp 438.68 {Plan 3}'!J$15&amp;analysismethod2)</f>
        <v/>
      </c>
      <c r="BR41" s="251" t="str">
        <f>IF(ISNUMBER(FIND(analysismethod2,'III_Plan comp 438.68 {Plan 3}'!K$15)),"",'III_Plan comp 438.68 {Plan 3}'!K$15&amp;analysismethod2)</f>
        <v/>
      </c>
      <c r="BS41" s="251" t="str">
        <f>IF(ISNUMBER(FIND(analysismethod2,'III_Plan comp 438.68 {Plan 3}'!L$15)),"",'III_Plan comp 438.68 {Plan 3}'!L$15&amp;analysismethod2)</f>
        <v/>
      </c>
      <c r="BT41" s="251" t="str">
        <f>IF(ISNUMBER(FIND(analysismethod2,'III_Plan comp 438.68 {Plan 3}'!M$15)),"",'III_Plan comp 438.68 {Plan 3}'!M$15&amp;analysismethod2)</f>
        <v/>
      </c>
      <c r="BU41" s="251" t="str">
        <f>IF(ISNUMBER(FIND(analysismethod2,'III_Plan comp 438.68 {Plan 3}'!N$15)),"",'III_Plan comp 438.68 {Plan 3}'!N$15&amp;analysismethod2)</f>
        <v/>
      </c>
      <c r="BV41" s="251" t="str">
        <f>IF(ISNUMBER(FIND(analysismethod2,'III_Plan comp 438.68 {Plan 3}'!O$15)),"",'III_Plan comp 438.68 {Plan 3}'!O$15&amp;analysismethod2)</f>
        <v/>
      </c>
      <c r="BW41" s="251" t="str">
        <f>IF(ISNUMBER(FIND(analysismethod2,'III_Plan comp 438.68 {Plan 3}'!P$15)),"",'III_Plan comp 438.68 {Plan 3}'!P$15&amp;analysismethod2)</f>
        <v/>
      </c>
      <c r="BX41" s="251" t="str">
        <f>IF(ISNUMBER(FIND(analysismethod2,'III_Plan comp 438.68 {Plan 3}'!Q$15)),"",'III_Plan comp 438.68 {Plan 3}'!Q$15&amp;analysismethod2)</f>
        <v/>
      </c>
      <c r="BY41" s="251" t="str">
        <f>IF(ISNUMBER(FIND(analysismethod2,'III_Plan comp 438.68 {Plan 3}'!R$15)),"",'III_Plan comp 438.68 {Plan 3}'!R$15&amp;analysismethod2)</f>
        <v/>
      </c>
      <c r="BZ41" s="251" t="str">
        <f>IF(ISNUMBER(FIND(analysismethod2,'III_Plan comp 438.68 {Plan 3}'!S$15)),"",'III_Plan comp 438.68 {Plan 3}'!S$15&amp;analysismethod2)</f>
        <v/>
      </c>
      <c r="CA41" s="251" t="str">
        <f>IF(ISNUMBER(FIND(analysismethod2,'III_Plan comp 438.68 {Plan 3}'!T$15)),"",'III_Plan comp 438.68 {Plan 3}'!T$15&amp;analysismethod2)</f>
        <v/>
      </c>
      <c r="CB41" s="251" t="str">
        <f>IF(ISNUMBER(FIND(analysismethod2,'III_Plan comp 438.68 {Plan 3}'!U$15)),"",'III_Plan comp 438.68 {Plan 3}'!U$15&amp;analysismethod2)</f>
        <v/>
      </c>
      <c r="CC41" s="251" t="str">
        <f>IF(ISNUMBER(FIND(analysismethod2,'III_Plan comp 438.68 {Plan 3}'!V$15)),"",'III_Plan comp 438.68 {Plan 3}'!V$15&amp;analysismethod2)</f>
        <v/>
      </c>
      <c r="CD41" s="251" t="str">
        <f>IF(ISNUMBER(FIND(analysismethod2,'III_Plan comp 438.68 {Plan 3}'!W$15)),"",'III_Plan comp 438.68 {Plan 3}'!W$15&amp;analysismethod2)</f>
        <v/>
      </c>
      <c r="CE41" s="251" t="str">
        <f>IF(ISNUMBER(FIND(analysismethod2,'III_Plan comp 438.68 {Plan 3}'!X$15)),"",'III_Plan comp 438.68 {Plan 3}'!X$15&amp;analysismethod2)</f>
        <v/>
      </c>
      <c r="CF41" s="251" t="str">
        <f>IF(ISNUMBER(FIND(analysismethod2,'III_Plan comp 438.68 {Plan 3}'!Y$15)),"",'III_Plan comp 438.68 {Plan 3}'!Y$15&amp;analysismethod2)</f>
        <v/>
      </c>
      <c r="CG41" s="251" t="str">
        <f>IF(ISNUMBER(FIND(analysismethod2,'III_Plan comp 438.68 {Plan 3}'!Z$15)),"",'III_Plan comp 438.68 {Plan 3}'!Z$15&amp;analysismethod2)</f>
        <v/>
      </c>
      <c r="CH41" s="251" t="str">
        <f>IF(ISNUMBER(FIND(analysismethod2,'III_Plan comp 438.68 {Plan 3}'!AA$15)),"",'III_Plan comp 438.68 {Plan 3}'!AA$15&amp;analysismethod2)</f>
        <v/>
      </c>
      <c r="CI41" s="251" t="str">
        <f>IF(ISNUMBER(FIND(analysismethod2,'III_Plan comp 438.68 {Plan 3}'!AB$15)),"",'III_Plan comp 438.68 {Plan 3}'!AB$15&amp;analysismethod2)</f>
        <v/>
      </c>
      <c r="CJ41" s="251" t="str">
        <f>IF(ISNUMBER(FIND(analysismethod2,'III_Plan comp 438.68 {Plan 3}'!AC$15)),"",'III_Plan comp 438.68 {Plan 3}'!AC$15&amp;analysismethod2)</f>
        <v/>
      </c>
      <c r="CK41" s="251" t="str">
        <f>IF(ISNUMBER(FIND(analysismethod2,'III_Plan comp 438.68 {Plan 3}'!AD$15)),"",'III_Plan comp 438.68 {Plan 3}'!AD$15&amp;analysismethod2)</f>
        <v/>
      </c>
      <c r="CL41" s="251" t="str">
        <f>IF(ISNUMBER(FIND(analysismethod2,'III_Plan comp 438.68 {Plan 3}'!AE$15)),"",'III_Plan comp 438.68 {Plan 3}'!AE$15&amp;analysismethod2)</f>
        <v/>
      </c>
      <c r="CM41" s="251" t="str">
        <f>IF(ISNUMBER(FIND(analysismethod2,'III_Plan comp 438.68 {Plan 3}'!AF$15)),"",'III_Plan comp 438.68 {Plan 3}'!AF$15&amp;analysismethod2)</f>
        <v/>
      </c>
      <c r="CN41" s="251" t="str">
        <f>IF(ISNUMBER(FIND(analysismethod2,'III_Plan comp 438.68 {Plan 3}'!AG$15)),"",'III_Plan comp 438.68 {Plan 3}'!AG$15&amp;analysismethod2)</f>
        <v/>
      </c>
      <c r="CO41" s="251" t="str">
        <f>IF(ISNUMBER(FIND(analysismethod2,'III_Plan comp 438.68 {Plan 3}'!AH$15)),"",'III_Plan comp 438.68 {Plan 3}'!AH$15&amp;analysismethod2)</f>
        <v/>
      </c>
      <c r="CP41" s="251" t="str">
        <f>IF(ISNUMBER(FIND(analysismethod2,'III_Plan comp 438.68 {Plan 3}'!AI$15)),"",'III_Plan comp 438.68 {Plan 3}'!AI$15&amp;analysismethod2)</f>
        <v/>
      </c>
      <c r="CQ41" s="251" t="str">
        <f>IF(ISNUMBER(FIND(analysismethod2,'III_Plan comp 438.68 {Plan 3}'!AJ$15)),"",'III_Plan comp 438.68 {Plan 3}'!AJ$15&amp;analysismethod2)</f>
        <v/>
      </c>
      <c r="CR41" s="251" t="str">
        <f>IF(ISNUMBER(FIND(analysismethod2,'III_Plan comp 438.68 {Plan 3}'!AK$15)),"",'III_Plan comp 438.68 {Plan 3}'!AK$15&amp;analysismethod2)</f>
        <v/>
      </c>
      <c r="CS41" s="251" t="str">
        <f>IF(ISNUMBER(FIND(analysismethod2,'III_Plan comp 438.68 {Plan 3}'!AL$15)),"",'III_Plan comp 438.68 {Plan 3}'!AL$15&amp;analysismethod2)</f>
        <v/>
      </c>
      <c r="CT41" s="251" t="str">
        <f>IF(ISNUMBER(FIND(analysismethod2,'III_Plan comp 438.68 {Plan 3}'!AM$15)),"",'III_Plan comp 438.68 {Plan 3}'!AM$15&amp;analysismethod2)</f>
        <v/>
      </c>
      <c r="CU41" s="251" t="str">
        <f>IF(ISNUMBER(FIND(analysismethod2,'III_Plan comp 438.68 {Plan 3}'!AN$15)),"",'III_Plan comp 438.68 {Plan 3}'!AN$15&amp;analysismethod2)</f>
        <v/>
      </c>
      <c r="CV41" s="251" t="str">
        <f>IF(ISNUMBER(FIND(analysismethod2,'III_Plan comp 438.68 {Plan 3}'!AO$15)),"",'III_Plan comp 438.68 {Plan 3}'!AO$15&amp;analysismethod2)</f>
        <v/>
      </c>
      <c r="CW41" s="251" t="str">
        <f>IF(ISNUMBER(FIND(analysismethod2,'III_Plan comp 438.68 {Plan 3}'!AP$15)),"",'III_Plan comp 438.68 {Plan 3}'!AP$15&amp;analysismethod2)</f>
        <v/>
      </c>
      <c r="CX41" s="251" t="str">
        <f>IF(ISNUMBER(FIND(analysismethod2,'III_Plan comp 438.68 {Plan 3}'!AQ$15)),"",'III_Plan comp 438.68 {Plan 3}'!AQ$15&amp;analysismethod2)</f>
        <v/>
      </c>
      <c r="CY41" s="251" t="str">
        <f>IF(ISNUMBER(FIND(analysismethod2,'III_Plan comp 438.68 {Plan 3}'!AR$15)),"",'III_Plan comp 438.68 {Plan 3}'!AR$15&amp;analysismethod2)</f>
        <v/>
      </c>
      <c r="CZ41" s="251" t="str">
        <f>IF(ISNUMBER(FIND(analysismethod2,'III_Plan comp 438.68 {Plan 3}'!AS$15)),"",'III_Plan comp 438.68 {Plan 3}'!AS$15&amp;analysismethod2)</f>
        <v/>
      </c>
      <c r="DA41" s="251" t="str">
        <f>IF(ISNUMBER(FIND(analysismethod2,'III_Plan comp 438.68 {Plan 3}'!AT$15)),"",'III_Plan comp 438.68 {Plan 3}'!AT$15&amp;analysismethod2)</f>
        <v/>
      </c>
      <c r="DB41" s="251" t="str">
        <f>IF(ISNUMBER(FIND(analysismethod2,'III_Plan comp 438.68 {Plan 3}'!AU$15)),"",'III_Plan comp 438.68 {Plan 3}'!AU$15&amp;analysismethod2)</f>
        <v/>
      </c>
      <c r="DC41" s="251" t="str">
        <f>IF(ISNUMBER(FIND(analysismethod2,'III_Plan comp 438.68 {Plan 3}'!AV$15)),"",'III_Plan comp 438.68 {Plan 3}'!AV$15&amp;analysismethod2)</f>
        <v/>
      </c>
      <c r="DD41" s="251" t="str">
        <f>IF(ISNUMBER(FIND(analysismethod2,'III_Plan comp 438.68 {Plan 3}'!AW$15)),"",'III_Plan comp 438.68 {Plan 3}'!AW$15&amp;analysismethod2)</f>
        <v/>
      </c>
      <c r="DE41" s="251" t="str">
        <f>IF(ISNUMBER(FIND(analysismethod2,'III_Plan comp 438.68 {Plan 3}'!AX$15)),"",'III_Plan comp 438.68 {Plan 3}'!AX$15&amp;analysismethod2)</f>
        <v/>
      </c>
      <c r="DF41" s="251" t="str">
        <f>IF(ISNUMBER(FIND(analysismethod2,'III_Plan comp 438.68 {Plan 3}'!AY$15)),"",'III_Plan comp 438.68 {Plan 3}'!AY$15&amp;analysismethod2)</f>
        <v/>
      </c>
      <c r="DG41" s="251" t="str">
        <f>IF(ISNUMBER(FIND(analysismethod2,'III_Plan comp 438.68 {Plan 3}'!AZ$15)),"",'III_Plan comp 438.68 {Plan 3}'!AZ$15&amp;analysismethod2)</f>
        <v/>
      </c>
      <c r="DH41" s="251" t="str">
        <f>IF(ISNUMBER(FIND(analysismethod2,'III_Plan comp 438.68 {Plan 3}'!BA$15)),"",'III_Plan comp 438.68 {Plan 3}'!BA$15&amp;analysismethod2)</f>
        <v/>
      </c>
      <c r="DI41" s="251" t="str">
        <f>IF(ISNUMBER(FIND(analysismethod2,'III_Plan comp 438.68 {Plan 3}'!BB$15)),"",'III_Plan comp 438.68 {Plan 3}'!BB$15&amp;analysismethod2)</f>
        <v/>
      </c>
      <c r="DJ41" s="251" t="str">
        <f>IF(ISNUMBER(FIND(analysismethod2,'III_Plan comp 438.68 {Plan 3}'!BC$15)),"",'III_Plan comp 438.68 {Plan 3}'!BC$15&amp;analysismethod2)</f>
        <v/>
      </c>
      <c r="DK41" s="251" t="str">
        <f>IF(ISNUMBER(FIND(analysismethod2,'III_Plan comp 438.68 {Plan 3}'!BD$15)),"",'III_Plan comp 438.68 {Plan 3}'!BD$15&amp;analysismethod2)</f>
        <v/>
      </c>
      <c r="DL41" s="251" t="str">
        <f>IF(ISNUMBER(FIND(analysismethod2,'III_Plan comp 438.68 {Plan 3}'!BE$15)),"",'III_Plan comp 438.68 {Plan 3}'!BE$15&amp;analysismethod2)</f>
        <v/>
      </c>
      <c r="DM41" s="251" t="str">
        <f>IF(ISNUMBER(FIND(analysismethod2,'III_Plan comp 438.68 {Plan 3}'!BF$15)),"",'III_Plan comp 438.68 {Plan 3}'!BF$15&amp;analysismethod2)</f>
        <v/>
      </c>
      <c r="DN41" s="251" t="str">
        <f>IF(ISNUMBER(FIND(analysismethod2,'III_Plan comp 438.68 {Plan 3}'!BG$15)),"",'III_Plan comp 438.68 {Plan 3}'!BG$15&amp;analysismethod2)</f>
        <v/>
      </c>
      <c r="DO41" s="251" t="str">
        <f>IF(ISNUMBER(FIND(analysismethod2,'III_Plan comp 438.68 {Plan 3}'!BH$15)),"",'III_Plan comp 438.68 {Plan 3}'!BH$15&amp;analysismethod2)</f>
        <v/>
      </c>
      <c r="DP41" s="251" t="str">
        <f>IF(ISNUMBER(FIND(analysismethod2,'III_Plan comp 438.68 {Plan 3}'!BI$15)),"",'III_Plan comp 438.68 {Plan 3}'!BI$15&amp;analysismethod2)</f>
        <v/>
      </c>
      <c r="DQ41" s="251" t="str">
        <f>IF(ISNUMBER(FIND(analysismethod2,'III_Plan comp 438.68 {Plan 3}'!BJ$15)),"",'III_Plan comp 438.68 {Plan 3}'!BJ$15&amp;analysismethod2)</f>
        <v/>
      </c>
      <c r="DR41" s="251" t="str">
        <f>IF(ISNUMBER(FIND(analysismethod2,'III_Plan comp 438.68 {Plan 3}'!BK$15)),"",'III_Plan comp 438.68 {Plan 3}'!BK$15&amp;analysismethod2)</f>
        <v/>
      </c>
      <c r="DS41" s="251" t="str">
        <f>IF(ISNUMBER(FIND(analysismethod2,'III_Plan comp 438.68 {Plan 3}'!BL$15)),"",'III_Plan comp 438.68 {Plan 3}'!BL$15&amp;analysismethod2)</f>
        <v/>
      </c>
      <c r="DT41" s="251" t="str">
        <f>IF(ISNUMBER(FIND(analysismethod2,'III_Plan comp 438.68 {Plan 3}'!BM$15)),"",'III_Plan comp 438.68 {Plan 3}'!BM$15&amp;analysismethod2)</f>
        <v/>
      </c>
      <c r="DU41" s="251" t="str">
        <f>IF(ISNUMBER(FIND(analysismethod2,'III_Plan comp 438.68 {Plan 3}'!BN$15)),"",'III_Plan comp 438.68 {Plan 3}'!BN$15&amp;analysismethod2)</f>
        <v/>
      </c>
      <c r="DV41" s="251" t="str">
        <f>IF(ISNUMBER(FIND(analysismethod2,'III_Plan comp 438.68 {Plan 3}'!BO$15)),"",'III_Plan comp 438.68 {Plan 3}'!BO$15&amp;analysismethod2)</f>
        <v/>
      </c>
      <c r="DW41" s="251" t="str">
        <f>IF(ISNUMBER(FIND(analysismethod2,'III_Plan comp 438.68 {Plan 3}'!BP$15)),"",'III_Plan comp 438.68 {Plan 3}'!BP$15&amp;analysismethod2)</f>
        <v/>
      </c>
      <c r="DX41" s="251" t="str">
        <f>IF(ISNUMBER(FIND(analysismethod2,'III_Plan comp 438.68 {Plan 3}'!BQ$15)),"",'III_Plan comp 438.68 {Plan 3}'!BQ$15&amp;analysismethod2)</f>
        <v/>
      </c>
      <c r="DY41" s="251" t="str">
        <f>IF(ISNUMBER(FIND(analysismethod2,'III_Plan comp 438.68 {Plan 3}'!BR$15)),"",'III_Plan comp 438.68 {Plan 3}'!BR$15&amp;analysismethod2)</f>
        <v/>
      </c>
      <c r="DZ41" s="251" t="str">
        <f>IF(ISNUMBER(FIND(analysismethod2,'III_Plan comp 438.68 {Plan 3}'!BS$15)),"",'III_Plan comp 438.68 {Plan 3}'!BS$15&amp;analysismethod2)</f>
        <v/>
      </c>
      <c r="EA41" s="251" t="str">
        <f>IF(ISNUMBER(FIND(analysismethod2,'III_Plan comp 438.68 {Plan 3}'!BT$15)),"",'III_Plan comp 438.68 {Plan 3}'!BT$15&amp;analysismethod2)</f>
        <v/>
      </c>
      <c r="EB41" s="251" t="str">
        <f>IF(ISNUMBER(FIND(analysismethod2,'III_Plan comp 438.68 {Plan 3}'!BU$15)),"",'III_Plan comp 438.68 {Plan 3}'!BU$15&amp;analysismethod2)</f>
        <v/>
      </c>
      <c r="EC41" s="251" t="str">
        <f>IF(ISNUMBER(FIND(analysismethod2,'III_Plan comp 438.68 {Plan 3}'!BV$15)),"",'III_Plan comp 438.68 {Plan 3}'!BV$15&amp;analysismethod2)</f>
        <v/>
      </c>
      <c r="ED41" s="251" t="str">
        <f>IF(ISNUMBER(FIND(analysismethod2,'III_Plan comp 438.68 {Plan 3}'!BW$15)),"",'III_Plan comp 438.68 {Plan 3}'!BW$15&amp;analysismethod2)</f>
        <v/>
      </c>
      <c r="EE41" s="251" t="str">
        <f>IF(ISNUMBER(FIND(analysismethod2,'III_Plan comp 438.68 {Plan 3}'!BX$15)),"",'III_Plan comp 438.68 {Plan 3}'!BX$15&amp;analysismethod2)</f>
        <v/>
      </c>
      <c r="EF41" s="251" t="str">
        <f>IF(ISNUMBER(FIND(analysismethod2,'III_Plan comp 438.68 {Plan 3}'!BY$15)),"",'III_Plan comp 438.68 {Plan 3}'!BY$15&amp;analysismethod2)</f>
        <v/>
      </c>
      <c r="EG41" s="251" t="str">
        <f>IF(ISNUMBER(FIND(analysismethod2,'III_Plan comp 438.68 {Plan 3}'!BZ$15)),"",'III_Plan comp 438.68 {Plan 3}'!BZ$15&amp;analysismethod2)</f>
        <v/>
      </c>
      <c r="EH41" s="251" t="str">
        <f>IF(ISNUMBER(FIND(analysismethod2,'III_Plan comp 438.68 {Plan 3}'!CA$15)),"",'III_Plan comp 438.68 {Plan 3}'!CA$15&amp;analysismethod2)</f>
        <v/>
      </c>
      <c r="EI41" s="251" t="str">
        <f>IF(ISNUMBER(FIND(analysismethod2,'III_Plan comp 438.68 {Plan 3}'!CB$15)),"",'III_Plan comp 438.68 {Plan 3}'!CB$15&amp;analysismethod2)</f>
        <v/>
      </c>
      <c r="EJ41" s="251" t="str">
        <f>IF(ISNUMBER(FIND(analysismethod2,'III_Plan comp 438.68 {Plan 3}'!CC$15)),"",'III_Plan comp 438.68 {Plan 3}'!CC$15&amp;analysismethod2)</f>
        <v/>
      </c>
      <c r="EK41" s="251" t="str">
        <f>IF(ISNUMBER(FIND(analysismethod2,'III_Plan comp 438.68 {Plan 3}'!CD$15)),"",'III_Plan comp 438.68 {Plan 3}'!CD$15&amp;analysismethod2)</f>
        <v/>
      </c>
      <c r="EL41" s="251" t="str">
        <f>IF(ISNUMBER(FIND(analysismethod2,'III_Plan comp 438.68 {Plan 3}'!CE$15)),"",'III_Plan comp 438.68 {Plan 3}'!CE$15&amp;analysismethod2)</f>
        <v/>
      </c>
      <c r="EM41" s="251" t="str">
        <f>IF(ISNUMBER(FIND(analysismethod2,'III_Plan comp 438.68 {Plan 3}'!CF$15)),"",'III_Plan comp 438.68 {Plan 3}'!CF$15&amp;analysismethod2)</f>
        <v/>
      </c>
      <c r="EN41" s="251" t="str">
        <f>IF(ISNUMBER(FIND(analysismethod2,'III_Plan comp 438.68 {Plan 3}'!CG$15)),"",'III_Plan comp 438.68 {Plan 3}'!CG$15&amp;analysismethod2)</f>
        <v/>
      </c>
      <c r="EO41" s="251" t="str">
        <f>IF(ISNUMBER(FIND(analysismethod2,'III_Plan comp 438.68 {Plan 3}'!CH$15)),"",'III_Plan comp 438.68 {Plan 3}'!CH$15&amp;analysismethod2)</f>
        <v/>
      </c>
      <c r="EP41" s="251" t="str">
        <f>IF(ISNUMBER(FIND(analysismethod2,'III_Plan comp 438.68 {Plan 3}'!CI$15)),"",'III_Plan comp 438.68 {Plan 3}'!CI$15&amp;analysismethod2)</f>
        <v/>
      </c>
      <c r="EQ41" s="251" t="str">
        <f>IF(ISNUMBER(FIND(analysismethod2,'III_Plan comp 438.68 {Plan 3}'!CJ$15)),"",'III_Plan comp 438.68 {Plan 3}'!CJ$15&amp;analysismethod2)</f>
        <v/>
      </c>
      <c r="ER41" s="251" t="str">
        <f>IF(ISNUMBER(FIND(analysismethod2,'III_Plan comp 438.68 {Plan 3}'!CK$15)),"",'III_Plan comp 438.68 {Plan 3}'!CK$15&amp;analysismethod2)</f>
        <v/>
      </c>
      <c r="ES41" s="251" t="str">
        <f>IF(ISNUMBER(FIND(analysismethod2,'III_Plan comp 438.68 {Plan 3}'!CL$15)),"",'III_Plan comp 438.68 {Plan 3}'!CL$15&amp;analysismethod2)</f>
        <v/>
      </c>
      <c r="ET41" s="251" t="str">
        <f>IF(ISNUMBER(FIND(analysismethod2,'III_Plan comp 438.68 {Plan 3}'!CM$15)),"",'III_Plan comp 438.68 {Plan 3}'!CM$15&amp;analysismethod2)</f>
        <v/>
      </c>
      <c r="EU41" s="251" t="str">
        <f>IF(ISNUMBER(FIND(analysismethod2,'III_Plan comp 438.68 {Plan 3}'!CN$15)),"",'III_Plan comp 438.68 {Plan 3}'!CN$15&amp;analysismethod2)</f>
        <v/>
      </c>
      <c r="EV41" s="251" t="str">
        <f>IF(ISNUMBER(FIND(analysismethod2,'III_Plan comp 438.68 {Plan 3}'!CO$15)),"",'III_Plan comp 438.68 {Plan 3}'!CO$15&amp;analysismethod2)</f>
        <v/>
      </c>
      <c r="EW41" s="251" t="str">
        <f>IF(ISNUMBER(FIND(analysismethod2,'III_Plan comp 438.68 {Plan 3}'!CP$15)),"",'III_Plan comp 438.68 {Plan 3}'!CP$15&amp;analysismethod2)</f>
        <v/>
      </c>
      <c r="EX41" s="251" t="str">
        <f>IF(ISNUMBER(FIND(analysismethod2,'III_Plan comp 438.68 {Plan 3}'!CQ$15)),"",'III_Plan comp 438.68 {Plan 3}'!CQ$15&amp;analysismethod2)</f>
        <v/>
      </c>
      <c r="EY41" s="251" t="str">
        <f>IF(ISNUMBER(FIND(analysismethod2,'III_Plan comp 438.68 {Plan 3}'!CR$15)),"",'III_Plan comp 438.68 {Plan 3}'!CR$15&amp;analysismethod2)</f>
        <v/>
      </c>
      <c r="EZ41" s="251" t="str">
        <f>IF(ISNUMBER(FIND(analysismethod2,'III_Plan comp 438.68 {Plan 3}'!CS$15)),"",'III_Plan comp 438.68 {Plan 3}'!CS$15&amp;analysismethod2)</f>
        <v/>
      </c>
      <c r="FA41" s="251" t="str">
        <f>IF(ISNUMBER(FIND(analysismethod2,'III_Plan comp 438.68 {Plan 3}'!CT$15)),"",'III_Plan comp 438.68 {Plan 3}'!CT$15&amp;analysismethod2)</f>
        <v/>
      </c>
      <c r="FB41" s="251" t="str">
        <f>IF(ISNUMBER(FIND(analysismethod2,'III_Plan comp 438.68 {Plan 3}'!CU$15)),"",'III_Plan comp 438.68 {Plan 3}'!CU$15&amp;analysismethod2)</f>
        <v/>
      </c>
      <c r="FC41" s="251" t="str">
        <f>IF(ISNUMBER(FIND(analysismethod2,'III_Plan comp 438.68 {Plan 3}'!CV$15)),"",'III_Plan comp 438.68 {Plan 3}'!CV$15&amp;analysismethod2)</f>
        <v/>
      </c>
      <c r="FD41" s="251" t="str">
        <f>IF(ISNUMBER(FIND(analysismethod2,'III_Plan comp 438.68 {Plan 3}'!CW$15)),"",'III_Plan comp 438.68 {Plan 3}'!CW$15&amp;analysismethod2)</f>
        <v/>
      </c>
      <c r="FE41" s="251" t="str">
        <f>IF(ISNUMBER(FIND(analysismethod2,'III_Plan comp 438.68 {Plan 3}'!CX$15)),"",'III_Plan comp 438.68 {Plan 3}'!CX$15&amp;analysismethod2)</f>
        <v/>
      </c>
      <c r="FF41" s="251" t="str">
        <f>IF(ISNUMBER(FIND(analysismethod2,'III_Plan comp 438.68 {Plan 3}'!CY$15)),"",'III_Plan comp 438.68 {Plan 3}'!CY$15&amp;analysismethod2)</f>
        <v/>
      </c>
      <c r="FG41" s="251" t="str">
        <f>IF(ISNUMBER(FIND(analysismethod2,'III_Plan comp 438.68 {Plan 3}'!CZ$15)),"",'III_Plan comp 438.68 {Plan 3}'!CZ$15&amp;analysismethod2)</f>
        <v/>
      </c>
    </row>
    <row r="42" spans="2:163">
      <c r="B42" s="12" t="s">
        <v>747</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748</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749</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750</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c>
      <c r="BL45" s="251" t="str">
        <f>IF(ISNUMBER(FIND(analysismethod6,'III_Plan comp 438.68 {Plan 3}'!E$15)),"",'III_Plan comp 438.68 {Plan 3}'!E$15&amp;analysismethod6)</f>
        <v/>
      </c>
      <c r="BM45" s="251" t="str">
        <f>IF(ISNUMBER(FIND(analysismethod6,'III_Plan comp 438.68 {Plan 3}'!F$15)),"",'III_Plan comp 438.68 {Plan 3}'!F$15&amp;analysismethod6)</f>
        <v/>
      </c>
      <c r="BN45" s="251" t="str">
        <f>IF(ISNUMBER(FIND(analysismethod6,'III_Plan comp 438.68 {Plan 3}'!G$15)),"",'III_Plan comp 438.68 {Plan 3}'!G$15&amp;analysismethod6)</f>
        <v/>
      </c>
      <c r="BO45" s="251" t="str">
        <f>IF(ISNUMBER(FIND(analysismethod6,'III_Plan comp 438.68 {Plan 3}'!H$15)),"",'III_Plan comp 438.68 {Plan 3}'!H$15&amp;analysismethod6)</f>
        <v/>
      </c>
      <c r="BP45" s="251" t="str">
        <f>IF(ISNUMBER(FIND(analysismethod6,'III_Plan comp 438.68 {Plan 3}'!I$15)),"",'III_Plan comp 438.68 {Plan 3}'!I$15&amp;analysismethod6)</f>
        <v/>
      </c>
      <c r="BQ45" s="251" t="str">
        <f>IF(ISNUMBER(FIND(analysismethod6,'III_Plan comp 438.68 {Plan 3}'!J$15)),"",'III_Plan comp 438.68 {Plan 3}'!J$15&amp;analysismethod6)</f>
        <v/>
      </c>
      <c r="BR45" s="251" t="str">
        <f>IF(ISNUMBER(FIND(analysismethod6,'III_Plan comp 438.68 {Plan 3}'!K$15)),"",'III_Plan comp 438.68 {Plan 3}'!K$15&amp;analysismethod6)</f>
        <v/>
      </c>
      <c r="BS45" s="251" t="str">
        <f>IF(ISNUMBER(FIND(analysismethod6,'III_Plan comp 438.68 {Plan 3}'!L$15)),"",'III_Plan comp 438.68 {Plan 3}'!L$15&amp;analysismethod6)</f>
        <v/>
      </c>
      <c r="BT45" s="251" t="str">
        <f>IF(ISNUMBER(FIND(analysismethod6,'III_Plan comp 438.68 {Plan 3}'!M$15)),"",'III_Plan comp 438.68 {Plan 3}'!M$15&amp;analysismethod6)</f>
        <v/>
      </c>
      <c r="BU45" s="251" t="str">
        <f>IF(ISNUMBER(FIND(analysismethod6,'III_Plan comp 438.68 {Plan 3}'!N$15)),"",'III_Plan comp 438.68 {Plan 3}'!N$15&amp;analysismethod6)</f>
        <v/>
      </c>
      <c r="BV45" s="251" t="str">
        <f>IF(ISNUMBER(FIND(analysismethod6,'III_Plan comp 438.68 {Plan 3}'!O$15)),"",'III_Plan comp 438.68 {Plan 3}'!O$15&amp;analysismethod6)</f>
        <v/>
      </c>
      <c r="BW45" s="251" t="str">
        <f>IF(ISNUMBER(FIND(analysismethod6,'III_Plan comp 438.68 {Plan 3}'!P$15)),"",'III_Plan comp 438.68 {Plan 3}'!P$15&amp;analysismethod6)</f>
        <v/>
      </c>
      <c r="BX45" s="251" t="str">
        <f>IF(ISNUMBER(FIND(analysismethod6,'III_Plan comp 438.68 {Plan 3}'!Q$15)),"",'III_Plan comp 438.68 {Plan 3}'!Q$15&amp;analysismethod6)</f>
        <v/>
      </c>
      <c r="BY45" s="251" t="str">
        <f>IF(ISNUMBER(FIND(analysismethod6,'III_Plan comp 438.68 {Plan 3}'!R$15)),"",'III_Plan comp 438.68 {Plan 3}'!R$15&amp;analysismethod6)</f>
        <v/>
      </c>
      <c r="BZ45" s="251" t="str">
        <f>IF(ISNUMBER(FIND(analysismethod6,'III_Plan comp 438.68 {Plan 3}'!S$15)),"",'III_Plan comp 438.68 {Plan 3}'!S$15&amp;analysismethod6)</f>
        <v/>
      </c>
      <c r="CA45" s="251" t="str">
        <f>IF(ISNUMBER(FIND(analysismethod6,'III_Plan comp 438.68 {Plan 3}'!T$15)),"",'III_Plan comp 438.68 {Plan 3}'!T$15&amp;analysismethod6)</f>
        <v/>
      </c>
      <c r="CB45" s="251" t="str">
        <f>IF(ISNUMBER(FIND(analysismethod6,'III_Plan comp 438.68 {Plan 3}'!U$15)),"",'III_Plan comp 438.68 {Plan 3}'!U$15&amp;analysismethod6)</f>
        <v/>
      </c>
      <c r="CC45" s="251" t="str">
        <f>IF(ISNUMBER(FIND(analysismethod6,'III_Plan comp 438.68 {Plan 3}'!V$15)),"",'III_Plan comp 438.68 {Plan 3}'!V$15&amp;analysismethod6)</f>
        <v/>
      </c>
      <c r="CD45" s="251" t="str">
        <f>IF(ISNUMBER(FIND(analysismethod6,'III_Plan comp 438.68 {Plan 3}'!W$15)),"",'III_Plan comp 438.68 {Plan 3}'!W$15&amp;analysismethod6)</f>
        <v/>
      </c>
      <c r="CE45" s="251" t="str">
        <f>IF(ISNUMBER(FIND(analysismethod6,'III_Plan comp 438.68 {Plan 3}'!X$15)),"",'III_Plan comp 438.68 {Plan 3}'!X$15&amp;analysismethod6)</f>
        <v/>
      </c>
      <c r="CF45" s="251" t="str">
        <f>IF(ISNUMBER(FIND(analysismethod6,'III_Plan comp 438.68 {Plan 3}'!Y$15)),"",'III_Plan comp 438.68 {Plan 3}'!Y$15&amp;analysismethod6)</f>
        <v/>
      </c>
      <c r="CG45" s="251" t="str">
        <f>IF(ISNUMBER(FIND(analysismethod6,'III_Plan comp 438.68 {Plan 3}'!Z$15)),"",'III_Plan comp 438.68 {Plan 3}'!Z$15&amp;analysismethod6)</f>
        <v/>
      </c>
      <c r="CH45" s="251" t="str">
        <f>IF(ISNUMBER(FIND(analysismethod6,'III_Plan comp 438.68 {Plan 3}'!AA$15)),"",'III_Plan comp 438.68 {Plan 3}'!AA$15&amp;analysismethod6)</f>
        <v/>
      </c>
      <c r="CI45" s="251" t="str">
        <f>IF(ISNUMBER(FIND(analysismethod6,'III_Plan comp 438.68 {Plan 3}'!AB$15)),"",'III_Plan comp 438.68 {Plan 3}'!AB$15&amp;analysismethod6)</f>
        <v/>
      </c>
      <c r="CJ45" s="251" t="str">
        <f>IF(ISNUMBER(FIND(analysismethod6,'III_Plan comp 438.68 {Plan 3}'!AC$15)),"",'III_Plan comp 438.68 {Plan 3}'!AC$15&amp;analysismethod6)</f>
        <v/>
      </c>
      <c r="CK45" s="251" t="str">
        <f>IF(ISNUMBER(FIND(analysismethod6,'III_Plan comp 438.68 {Plan 3}'!AD$15)),"",'III_Plan comp 438.68 {Plan 3}'!AD$15&amp;analysismethod6)</f>
        <v/>
      </c>
      <c r="CL45" s="251" t="str">
        <f>IF(ISNUMBER(FIND(analysismethod6,'III_Plan comp 438.68 {Plan 3}'!AE$15)),"",'III_Plan comp 438.68 {Plan 3}'!AE$15&amp;analysismethod6)</f>
        <v/>
      </c>
      <c r="CM45" s="251" t="str">
        <f>IF(ISNUMBER(FIND(analysismethod6,'III_Plan comp 438.68 {Plan 3}'!AF$15)),"",'III_Plan comp 438.68 {Plan 3}'!AF$15&amp;analysismethod6)</f>
        <v/>
      </c>
      <c r="CN45" s="251" t="str">
        <f>IF(ISNUMBER(FIND(analysismethod6,'III_Plan comp 438.68 {Plan 3}'!AG$15)),"",'III_Plan comp 438.68 {Plan 3}'!AG$15&amp;analysismethod6)</f>
        <v/>
      </c>
      <c r="CO45" s="251" t="str">
        <f>IF(ISNUMBER(FIND(analysismethod6,'III_Plan comp 438.68 {Plan 3}'!AH$15)),"",'III_Plan comp 438.68 {Plan 3}'!AH$15&amp;analysismethod6)</f>
        <v/>
      </c>
      <c r="CP45" s="251" t="str">
        <f>IF(ISNUMBER(FIND(analysismethod6,'III_Plan comp 438.68 {Plan 3}'!AI$15)),"",'III_Plan comp 438.68 {Plan 3}'!AI$15&amp;analysismethod6)</f>
        <v/>
      </c>
      <c r="CQ45" s="251" t="str">
        <f>IF(ISNUMBER(FIND(analysismethod6,'III_Plan comp 438.68 {Plan 3}'!AJ$15)),"",'III_Plan comp 438.68 {Plan 3}'!AJ$15&amp;analysismethod6)</f>
        <v/>
      </c>
      <c r="CR45" s="251" t="str">
        <f>IF(ISNUMBER(FIND(analysismethod6,'III_Plan comp 438.68 {Plan 3}'!AK$15)),"",'III_Plan comp 438.68 {Plan 3}'!AK$15&amp;analysismethod6)</f>
        <v/>
      </c>
      <c r="CS45" s="251" t="str">
        <f>IF(ISNUMBER(FIND(analysismethod6,'III_Plan comp 438.68 {Plan 3}'!AL$15)),"",'III_Plan comp 438.68 {Plan 3}'!AL$15&amp;analysismethod6)</f>
        <v/>
      </c>
      <c r="CT45" s="251" t="str">
        <f>IF(ISNUMBER(FIND(analysismethod6,'III_Plan comp 438.68 {Plan 3}'!AM$15)),"",'III_Plan comp 438.68 {Plan 3}'!AM$15&amp;analysismethod6)</f>
        <v/>
      </c>
      <c r="CU45" s="251" t="str">
        <f>IF(ISNUMBER(FIND(analysismethod6,'III_Plan comp 438.68 {Plan 3}'!AN$15)),"",'III_Plan comp 438.68 {Plan 3}'!AN$15&amp;analysismethod6)</f>
        <v/>
      </c>
      <c r="CV45" s="251" t="str">
        <f>IF(ISNUMBER(FIND(analysismethod6,'III_Plan comp 438.68 {Plan 3}'!AO$15)),"",'III_Plan comp 438.68 {Plan 3}'!AO$15&amp;analysismethod6)</f>
        <v/>
      </c>
      <c r="CW45" s="251" t="str">
        <f>IF(ISNUMBER(FIND(analysismethod6,'III_Plan comp 438.68 {Plan 3}'!AP$15)),"",'III_Plan comp 438.68 {Plan 3}'!AP$15&amp;analysismethod6)</f>
        <v/>
      </c>
      <c r="CX45" s="251" t="str">
        <f>IF(ISNUMBER(FIND(analysismethod6,'III_Plan comp 438.68 {Plan 3}'!AQ$15)),"",'III_Plan comp 438.68 {Plan 3}'!AQ$15&amp;analysismethod6)</f>
        <v/>
      </c>
      <c r="CY45" s="251" t="str">
        <f>IF(ISNUMBER(FIND(analysismethod6,'III_Plan comp 438.68 {Plan 3}'!AR$15)),"",'III_Plan comp 438.68 {Plan 3}'!AR$15&amp;analysismethod6)</f>
        <v/>
      </c>
      <c r="CZ45" s="251" t="str">
        <f>IF(ISNUMBER(FIND(analysismethod6,'III_Plan comp 438.68 {Plan 3}'!AS$15)),"",'III_Plan comp 438.68 {Plan 3}'!AS$15&amp;analysismethod6)</f>
        <v/>
      </c>
      <c r="DA45" s="251" t="str">
        <f>IF(ISNUMBER(FIND(analysismethod6,'III_Plan comp 438.68 {Plan 3}'!AT$15)),"",'III_Plan comp 438.68 {Plan 3}'!AT$15&amp;analysismethod6)</f>
        <v/>
      </c>
      <c r="DB45" s="251" t="str">
        <f>IF(ISNUMBER(FIND(analysismethod6,'III_Plan comp 438.68 {Plan 3}'!AU$15)),"",'III_Plan comp 438.68 {Plan 3}'!AU$15&amp;analysismethod6)</f>
        <v/>
      </c>
      <c r="DC45" s="251" t="str">
        <f>IF(ISNUMBER(FIND(analysismethod6,'III_Plan comp 438.68 {Plan 3}'!AV$15)),"",'III_Plan comp 438.68 {Plan 3}'!AV$15&amp;analysismethod6)</f>
        <v/>
      </c>
      <c r="DD45" s="251" t="str">
        <f>IF(ISNUMBER(FIND(analysismethod6,'III_Plan comp 438.68 {Plan 3}'!AW$15)),"",'III_Plan comp 438.68 {Plan 3}'!AW$15&amp;analysismethod6)</f>
        <v/>
      </c>
      <c r="DE45" s="251" t="str">
        <f>IF(ISNUMBER(FIND(analysismethod6,'III_Plan comp 438.68 {Plan 3}'!AX$15)),"",'III_Plan comp 438.68 {Plan 3}'!AX$15&amp;analysismethod6)</f>
        <v/>
      </c>
      <c r="DF45" s="251" t="str">
        <f>IF(ISNUMBER(FIND(analysismethod6,'III_Plan comp 438.68 {Plan 3}'!AY$15)),"",'III_Plan comp 438.68 {Plan 3}'!AY$15&amp;analysismethod6)</f>
        <v/>
      </c>
      <c r="DG45" s="251" t="str">
        <f>IF(ISNUMBER(FIND(analysismethod6,'III_Plan comp 438.68 {Plan 3}'!AZ$15)),"",'III_Plan comp 438.68 {Plan 3}'!AZ$15&amp;analysismethod6)</f>
        <v/>
      </c>
      <c r="DH45" s="251" t="str">
        <f>IF(ISNUMBER(FIND(analysismethod6,'III_Plan comp 438.68 {Plan 3}'!BA$15)),"",'III_Plan comp 438.68 {Plan 3}'!BA$15&amp;analysismethod6)</f>
        <v/>
      </c>
      <c r="DI45" s="251" t="str">
        <f>IF(ISNUMBER(FIND(analysismethod6,'III_Plan comp 438.68 {Plan 3}'!BB$15)),"",'III_Plan comp 438.68 {Plan 3}'!BB$15&amp;analysismethod6)</f>
        <v/>
      </c>
      <c r="DJ45" s="251" t="str">
        <f>IF(ISNUMBER(FIND(analysismethod6,'III_Plan comp 438.68 {Plan 3}'!BC$15)),"",'III_Plan comp 438.68 {Plan 3}'!BC$15&amp;analysismethod6)</f>
        <v/>
      </c>
      <c r="DK45" s="251" t="str">
        <f>IF(ISNUMBER(FIND(analysismethod6,'III_Plan comp 438.68 {Plan 3}'!BD$15)),"",'III_Plan comp 438.68 {Plan 3}'!BD$15&amp;analysismethod6)</f>
        <v/>
      </c>
      <c r="DL45" s="251" t="str">
        <f>IF(ISNUMBER(FIND(analysismethod6,'III_Plan comp 438.68 {Plan 3}'!BE$15)),"",'III_Plan comp 438.68 {Plan 3}'!BE$15&amp;analysismethod6)</f>
        <v/>
      </c>
      <c r="DM45" s="251" t="str">
        <f>IF(ISNUMBER(FIND(analysismethod6,'III_Plan comp 438.68 {Plan 3}'!BF$15)),"",'III_Plan comp 438.68 {Plan 3}'!BF$15&amp;analysismethod6)</f>
        <v/>
      </c>
      <c r="DN45" s="251" t="str">
        <f>IF(ISNUMBER(FIND(analysismethod6,'III_Plan comp 438.68 {Plan 3}'!BG$15)),"",'III_Plan comp 438.68 {Plan 3}'!BG$15&amp;analysismethod6)</f>
        <v/>
      </c>
      <c r="DO45" s="251" t="str">
        <f>IF(ISNUMBER(FIND(analysismethod6,'III_Plan comp 438.68 {Plan 3}'!BH$15)),"",'III_Plan comp 438.68 {Plan 3}'!BH$15&amp;analysismethod6)</f>
        <v/>
      </c>
      <c r="DP45" s="251" t="str">
        <f>IF(ISNUMBER(FIND(analysismethod6,'III_Plan comp 438.68 {Plan 3}'!BI$15)),"",'III_Plan comp 438.68 {Plan 3}'!BI$15&amp;analysismethod6)</f>
        <v/>
      </c>
      <c r="DQ45" s="251" t="str">
        <f>IF(ISNUMBER(FIND(analysismethod6,'III_Plan comp 438.68 {Plan 3}'!BJ$15)),"",'III_Plan comp 438.68 {Plan 3}'!BJ$15&amp;analysismethod6)</f>
        <v/>
      </c>
      <c r="DR45" s="251" t="str">
        <f>IF(ISNUMBER(FIND(analysismethod6,'III_Plan comp 438.68 {Plan 3}'!BK$15)),"",'III_Plan comp 438.68 {Plan 3}'!BK$15&amp;analysismethod6)</f>
        <v/>
      </c>
      <c r="DS45" s="251" t="str">
        <f>IF(ISNUMBER(FIND(analysismethod6,'III_Plan comp 438.68 {Plan 3}'!BL$15)),"",'III_Plan comp 438.68 {Plan 3}'!BL$15&amp;analysismethod6)</f>
        <v/>
      </c>
      <c r="DT45" s="251" t="str">
        <f>IF(ISNUMBER(FIND(analysismethod6,'III_Plan comp 438.68 {Plan 3}'!BM$15)),"",'III_Plan comp 438.68 {Plan 3}'!BM$15&amp;analysismethod6)</f>
        <v/>
      </c>
      <c r="DU45" s="251" t="str">
        <f>IF(ISNUMBER(FIND(analysismethod6,'III_Plan comp 438.68 {Plan 3}'!BN$15)),"",'III_Plan comp 438.68 {Plan 3}'!BN$15&amp;analysismethod6)</f>
        <v/>
      </c>
      <c r="DV45" s="251" t="str">
        <f>IF(ISNUMBER(FIND(analysismethod6,'III_Plan comp 438.68 {Plan 3}'!BO$15)),"",'III_Plan comp 438.68 {Plan 3}'!BO$15&amp;analysismethod6)</f>
        <v/>
      </c>
      <c r="DW45" s="251" t="str">
        <f>IF(ISNUMBER(FIND(analysismethod6,'III_Plan comp 438.68 {Plan 3}'!BP$15)),"",'III_Plan comp 438.68 {Plan 3}'!BP$15&amp;analysismethod6)</f>
        <v/>
      </c>
      <c r="DX45" s="251" t="str">
        <f>IF(ISNUMBER(FIND(analysismethod6,'III_Plan comp 438.68 {Plan 3}'!BQ$15)),"",'III_Plan comp 438.68 {Plan 3}'!BQ$15&amp;analysismethod6)</f>
        <v/>
      </c>
      <c r="DY45" s="251" t="str">
        <f>IF(ISNUMBER(FIND(analysismethod6,'III_Plan comp 438.68 {Plan 3}'!BR$15)),"",'III_Plan comp 438.68 {Plan 3}'!BR$15&amp;analysismethod6)</f>
        <v/>
      </c>
      <c r="DZ45" s="251" t="str">
        <f>IF(ISNUMBER(FIND(analysismethod6,'III_Plan comp 438.68 {Plan 3}'!BS$15)),"",'III_Plan comp 438.68 {Plan 3}'!BS$15&amp;analysismethod6)</f>
        <v/>
      </c>
      <c r="EA45" s="251" t="str">
        <f>IF(ISNUMBER(FIND(analysismethod6,'III_Plan comp 438.68 {Plan 3}'!BT$15)),"",'III_Plan comp 438.68 {Plan 3}'!BT$15&amp;analysismethod6)</f>
        <v/>
      </c>
      <c r="EB45" s="251" t="str">
        <f>IF(ISNUMBER(FIND(analysismethod6,'III_Plan comp 438.68 {Plan 3}'!BU$15)),"",'III_Plan comp 438.68 {Plan 3}'!BU$15&amp;analysismethod6)</f>
        <v/>
      </c>
      <c r="EC45" s="251" t="str">
        <f>IF(ISNUMBER(FIND(analysismethod6,'III_Plan comp 438.68 {Plan 3}'!BV$15)),"",'III_Plan comp 438.68 {Plan 3}'!BV$15&amp;analysismethod6)</f>
        <v/>
      </c>
      <c r="ED45" s="251" t="str">
        <f>IF(ISNUMBER(FIND(analysismethod6,'III_Plan comp 438.68 {Plan 3}'!BW$15)),"",'III_Plan comp 438.68 {Plan 3}'!BW$15&amp;analysismethod6)</f>
        <v/>
      </c>
      <c r="EE45" s="251" t="str">
        <f>IF(ISNUMBER(FIND(analysismethod6,'III_Plan comp 438.68 {Plan 3}'!BX$15)),"",'III_Plan comp 438.68 {Plan 3}'!BX$15&amp;analysismethod6)</f>
        <v/>
      </c>
      <c r="EF45" s="251" t="str">
        <f>IF(ISNUMBER(FIND(analysismethod6,'III_Plan comp 438.68 {Plan 3}'!BY$15)),"",'III_Plan comp 438.68 {Plan 3}'!BY$15&amp;analysismethod6)</f>
        <v/>
      </c>
      <c r="EG45" s="251" t="str">
        <f>IF(ISNUMBER(FIND(analysismethod6,'III_Plan comp 438.68 {Plan 3}'!BZ$15)),"",'III_Plan comp 438.68 {Plan 3}'!BZ$15&amp;analysismethod6)</f>
        <v/>
      </c>
      <c r="EH45" s="251" t="str">
        <f>IF(ISNUMBER(FIND(analysismethod6,'III_Plan comp 438.68 {Plan 3}'!CA$15)),"",'III_Plan comp 438.68 {Plan 3}'!CA$15&amp;analysismethod6)</f>
        <v/>
      </c>
      <c r="EI45" s="251" t="str">
        <f>IF(ISNUMBER(FIND(analysismethod6,'III_Plan comp 438.68 {Plan 3}'!CB$15)),"",'III_Plan comp 438.68 {Plan 3}'!CB$15&amp;analysismethod6)</f>
        <v/>
      </c>
      <c r="EJ45" s="251" t="str">
        <f>IF(ISNUMBER(FIND(analysismethod6,'III_Plan comp 438.68 {Plan 3}'!CC$15)),"",'III_Plan comp 438.68 {Plan 3}'!CC$15&amp;analysismethod6)</f>
        <v/>
      </c>
      <c r="EK45" s="251" t="str">
        <f>IF(ISNUMBER(FIND(analysismethod6,'III_Plan comp 438.68 {Plan 3}'!CD$15)),"",'III_Plan comp 438.68 {Plan 3}'!CD$15&amp;analysismethod6)</f>
        <v/>
      </c>
      <c r="EL45" s="251" t="str">
        <f>IF(ISNUMBER(FIND(analysismethod6,'III_Plan comp 438.68 {Plan 3}'!CE$15)),"",'III_Plan comp 438.68 {Plan 3}'!CE$15&amp;analysismethod6)</f>
        <v/>
      </c>
      <c r="EM45" s="251" t="str">
        <f>IF(ISNUMBER(FIND(analysismethod6,'III_Plan comp 438.68 {Plan 3}'!CF$15)),"",'III_Plan comp 438.68 {Plan 3}'!CF$15&amp;analysismethod6)</f>
        <v/>
      </c>
      <c r="EN45" s="251" t="str">
        <f>IF(ISNUMBER(FIND(analysismethod6,'III_Plan comp 438.68 {Plan 3}'!CG$15)),"",'III_Plan comp 438.68 {Plan 3}'!CG$15&amp;analysismethod6)</f>
        <v/>
      </c>
      <c r="EO45" s="251" t="str">
        <f>IF(ISNUMBER(FIND(analysismethod6,'III_Plan comp 438.68 {Plan 3}'!CH$15)),"",'III_Plan comp 438.68 {Plan 3}'!CH$15&amp;analysismethod6)</f>
        <v/>
      </c>
      <c r="EP45" s="251" t="str">
        <f>IF(ISNUMBER(FIND(analysismethod6,'III_Plan comp 438.68 {Plan 3}'!CI$15)),"",'III_Plan comp 438.68 {Plan 3}'!CI$15&amp;analysismethod6)</f>
        <v/>
      </c>
      <c r="EQ45" s="251" t="str">
        <f>IF(ISNUMBER(FIND(analysismethod6,'III_Plan comp 438.68 {Plan 3}'!CJ$15)),"",'III_Plan comp 438.68 {Plan 3}'!CJ$15&amp;analysismethod6)</f>
        <v/>
      </c>
      <c r="ER45" s="251" t="str">
        <f>IF(ISNUMBER(FIND(analysismethod6,'III_Plan comp 438.68 {Plan 3}'!CK$15)),"",'III_Plan comp 438.68 {Plan 3}'!CK$15&amp;analysismethod6)</f>
        <v/>
      </c>
      <c r="ES45" s="251" t="str">
        <f>IF(ISNUMBER(FIND(analysismethod6,'III_Plan comp 438.68 {Plan 3}'!CL$15)),"",'III_Plan comp 438.68 {Plan 3}'!CL$15&amp;analysismethod6)</f>
        <v/>
      </c>
      <c r="ET45" s="251" t="str">
        <f>IF(ISNUMBER(FIND(analysismethod6,'III_Plan comp 438.68 {Plan 3}'!CM$15)),"",'III_Plan comp 438.68 {Plan 3}'!CM$15&amp;analysismethod6)</f>
        <v/>
      </c>
      <c r="EU45" s="251" t="str">
        <f>IF(ISNUMBER(FIND(analysismethod6,'III_Plan comp 438.68 {Plan 3}'!CN$15)),"",'III_Plan comp 438.68 {Plan 3}'!CN$15&amp;analysismethod6)</f>
        <v/>
      </c>
      <c r="EV45" s="251" t="str">
        <f>IF(ISNUMBER(FIND(analysismethod6,'III_Plan comp 438.68 {Plan 3}'!CO$15)),"",'III_Plan comp 438.68 {Plan 3}'!CO$15&amp;analysismethod6)</f>
        <v/>
      </c>
      <c r="EW45" s="251" t="str">
        <f>IF(ISNUMBER(FIND(analysismethod6,'III_Plan comp 438.68 {Plan 3}'!CP$15)),"",'III_Plan comp 438.68 {Plan 3}'!CP$15&amp;analysismethod6)</f>
        <v/>
      </c>
      <c r="EX45" s="251" t="str">
        <f>IF(ISNUMBER(FIND(analysismethod6,'III_Plan comp 438.68 {Plan 3}'!CQ$15)),"",'III_Plan comp 438.68 {Plan 3}'!CQ$15&amp;analysismethod6)</f>
        <v/>
      </c>
      <c r="EY45" s="251" t="str">
        <f>IF(ISNUMBER(FIND(analysismethod6,'III_Plan comp 438.68 {Plan 3}'!CR$15)),"",'III_Plan comp 438.68 {Plan 3}'!CR$15&amp;analysismethod6)</f>
        <v/>
      </c>
      <c r="EZ45" s="251" t="str">
        <f>IF(ISNUMBER(FIND(analysismethod6,'III_Plan comp 438.68 {Plan 3}'!CS$15)),"",'III_Plan comp 438.68 {Plan 3}'!CS$15&amp;analysismethod6)</f>
        <v/>
      </c>
      <c r="FA45" s="251" t="str">
        <f>IF(ISNUMBER(FIND(analysismethod6,'III_Plan comp 438.68 {Plan 3}'!CT$15)),"",'III_Plan comp 438.68 {Plan 3}'!CT$15&amp;analysismethod6)</f>
        <v/>
      </c>
      <c r="FB45" s="251" t="str">
        <f>IF(ISNUMBER(FIND(analysismethod6,'III_Plan comp 438.68 {Plan 3}'!CU$15)),"",'III_Plan comp 438.68 {Plan 3}'!CU$15&amp;analysismethod6)</f>
        <v/>
      </c>
      <c r="FC45" s="251" t="str">
        <f>IF(ISNUMBER(FIND(analysismethod6,'III_Plan comp 438.68 {Plan 3}'!CV$15)),"",'III_Plan comp 438.68 {Plan 3}'!CV$15&amp;analysismethod6)</f>
        <v/>
      </c>
      <c r="FD45" s="251" t="str">
        <f>IF(ISNUMBER(FIND(analysismethod6,'III_Plan comp 438.68 {Plan 3}'!CW$15)),"",'III_Plan comp 438.68 {Plan 3}'!CW$15&amp;analysismethod6)</f>
        <v/>
      </c>
      <c r="FE45" s="251" t="str">
        <f>IF(ISNUMBER(FIND(analysismethod6,'III_Plan comp 438.68 {Plan 3}'!CX$15)),"",'III_Plan comp 438.68 {Plan 3}'!CX$15&amp;analysismethod6)</f>
        <v/>
      </c>
      <c r="FF45" s="251" t="str">
        <f>IF(ISNUMBER(FIND(analysismethod6,'III_Plan comp 438.68 {Plan 3}'!CY$15)),"",'III_Plan comp 438.68 {Plan 3}'!CY$15&amp;analysismethod6)</f>
        <v/>
      </c>
      <c r="FG45" s="251" t="str">
        <f>IF(ISNUMBER(FIND(analysismethod6,'III_Plan comp 438.68 {Plan 3}'!CZ$15)),"",'III_Plan comp 438.68 {Plan 3}'!CZ$15&amp;analysismethod6)</f>
        <v/>
      </c>
    </row>
    <row r="46" spans="2:163">
      <c r="B46" s="12" t="s">
        <v>751</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752</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Timely Access Data Tool (TADT); 
</v>
      </c>
      <c r="BM47" s="251" t="str">
        <f>IF(ISNUMBER(FIND(analysismethod8,'III_Plan comp 438.68 {Plan 3}'!F$15)),"",'III_Plan comp 438.68 {Plan 3}'!F$15&amp;analysismethod8)</f>
        <v xml:space="preserve">Timely Access Data Tool (TADT); 
</v>
      </c>
      <c r="BN47" s="251" t="str">
        <f>IF(ISNUMBER(FIND(analysismethod8,'III_Plan comp 438.68 {Plan 3}'!G$15)),"",'III_Plan comp 438.68 {Plan 3}'!G$15&amp;analysismethod8)</f>
        <v xml:space="preserve">274 File; 
Timely Access Data Tool (TADT); 
</v>
      </c>
      <c r="BO47" s="251" t="str">
        <f>IF(ISNUMBER(FIND(analysismethod8,'III_Plan comp 438.68 {Plan 3}'!H$15)),"",'III_Plan comp 438.68 {Plan 3}'!H$15&amp;analysismethod8)</f>
        <v xml:space="preserve">Timely Access Data Tool (TADT); 
</v>
      </c>
      <c r="BP47" s="251" t="str">
        <f>IF(ISNUMBER(FIND(analysismethod8,'III_Plan comp 438.68 {Plan 3}'!I$15)),"",'III_Plan comp 438.68 {Plan 3}'!I$15&amp;analysismethod8)</f>
        <v xml:space="preserve">Timely Access Data Tool (TADT); 
</v>
      </c>
      <c r="BQ47" s="251" t="str">
        <f>IF(ISNUMBER(FIND(analysismethod8,'III_Plan comp 438.68 {Plan 3}'!J$15)),"",'III_Plan comp 438.68 {Plan 3}'!J$15&amp;analysismethod8)</f>
        <v xml:space="preserve">Timely Access Data Tool (TADT); 
</v>
      </c>
      <c r="BR47" s="251" t="str">
        <f>IF(ISNUMBER(FIND(analysismethod8,'III_Plan comp 438.68 {Plan 3}'!K$15)),"",'III_Plan comp 438.68 {Plan 3}'!K$15&amp;analysismethod8)</f>
        <v/>
      </c>
      <c r="BS47" s="251" t="str">
        <f>IF(ISNUMBER(FIND(analysismethod8,'III_Plan comp 438.68 {Plan 3}'!L$15)),"",'III_Plan comp 438.68 {Plan 3}'!L$15&amp;analysismethod8)</f>
        <v/>
      </c>
      <c r="BT47" s="251" t="str">
        <f>IF(ISNUMBER(FIND(analysismethod8,'III_Plan comp 438.68 {Plan 3}'!M$15)),"",'III_Plan comp 438.68 {Plan 3}'!M$15&amp;analysismethod8)</f>
        <v xml:space="preserve">Timely Access Data Tool (TADT); 
</v>
      </c>
      <c r="BU47" s="251" t="str">
        <f>IF(ISNUMBER(FIND(analysismethod8,'III_Plan comp 438.68 {Plan 3}'!N$15)),"",'III_Plan comp 438.68 {Plan 3}'!N$15&amp;analysismethod8)</f>
        <v xml:space="preserve">Timely Access Data Tool (TADT); 
</v>
      </c>
      <c r="BV47" s="251" t="str">
        <f>IF(ISNUMBER(FIND(analysismethod8,'III_Plan comp 438.68 {Plan 3}'!O$15)),"",'III_Plan comp 438.68 {Plan 3}'!O$15&amp;analysismethod8)</f>
        <v xml:space="preserve">Timely Access Data Tool (TADT); 
</v>
      </c>
      <c r="BW47" s="251" t="str">
        <f>IF(ISNUMBER(FIND(analysismethod8,'III_Plan comp 438.68 {Plan 3}'!P$15)),"",'III_Plan comp 438.68 {Plan 3}'!P$15&amp;analysismethod8)</f>
        <v xml:space="preserve">Timely Access Data Tool (TADT); 
</v>
      </c>
      <c r="BX47" s="251" t="str">
        <f>IF(ISNUMBER(FIND(analysismethod8,'III_Plan comp 438.68 {Plan 3}'!Q$15)),"",'III_Plan comp 438.68 {Plan 3}'!Q$15&amp;analysismethod8)</f>
        <v xml:space="preserve">274 File; 
Language Capabilities: Contract
IHCP: Contract/Good-faith effort to contract; 
Timely Access Data Tool (TADT); 
</v>
      </c>
      <c r="BY47" s="251" t="str">
        <f>IF(ISNUMBER(FIND(analysismethod8,'III_Plan comp 438.68 {Plan 3}'!R$15)),"",'III_Plan comp 438.68 {Plan 3}'!R$15&amp;analysismethod8)</f>
        <v xml:space="preserve">Timely Access Data Tool (TADT); 
</v>
      </c>
      <c r="BZ47" s="251" t="str">
        <f>IF(ISNUMBER(FIND(analysismethod8,'III_Plan comp 438.68 {Plan 3}'!S$15)),"",'III_Plan comp 438.68 {Plan 3}'!S$15&amp;analysismethod8)</f>
        <v xml:space="preserve">Timely Access Data Tool (TADT); 
</v>
      </c>
      <c r="CA47" s="251" t="str">
        <f>IF(ISNUMBER(FIND(analysismethod8,'III_Plan comp 438.68 {Plan 3}'!T$15)),"",'III_Plan comp 438.68 {Plan 3}'!T$15&amp;analysismethod8)</f>
        <v xml:space="preserve">Timely Access Data Tool (TADT); 
</v>
      </c>
      <c r="CB47" s="251" t="str">
        <f>IF(ISNUMBER(FIND(analysismethod8,'III_Plan comp 438.68 {Plan 3}'!U$15)),"",'III_Plan comp 438.68 {Plan 3}'!U$15&amp;analysismethod8)</f>
        <v xml:space="preserve">Timely Access Data Tool (TADT); 
</v>
      </c>
      <c r="CC47" s="251" t="str">
        <f>IF(ISNUMBER(FIND(analysismethod8,'III_Plan comp 438.68 {Plan 3}'!V$15)),"",'III_Plan comp 438.68 {Plan 3}'!V$15&amp;analysismethod8)</f>
        <v xml:space="preserve">Timely Access Data Tool (TADT); 
</v>
      </c>
      <c r="CD47" s="251" t="str">
        <f>IF(ISNUMBER(FIND(analysismethod8,'III_Plan comp 438.68 {Plan 3}'!W$15)),"",'III_Plan comp 438.68 {Plan 3}'!W$15&amp;analysismethod8)</f>
        <v xml:space="preserve">Timely Access Data Tool (TADT); 
</v>
      </c>
      <c r="CE47" s="251" t="str">
        <f>IF(ISNUMBER(FIND(analysismethod8,'III_Plan comp 438.68 {Plan 3}'!X$15)),"",'III_Plan comp 438.68 {Plan 3}'!X$15&amp;analysismethod8)</f>
        <v xml:space="preserve">Timely Access Data Tool (TADT); 
</v>
      </c>
      <c r="CF47" s="251" t="str">
        <f>IF(ISNUMBER(FIND(analysismethod8,'III_Plan comp 438.68 {Plan 3}'!Y$15)),"",'III_Plan comp 438.68 {Plan 3}'!Y$15&amp;analysismethod8)</f>
        <v xml:space="preserve">Timely Access Data Tool (TADT); 
</v>
      </c>
      <c r="CG47" s="251" t="str">
        <f>IF(ISNUMBER(FIND(analysismethod8,'III_Plan comp 438.68 {Plan 3}'!Z$15)),"",'III_Plan comp 438.68 {Plan 3}'!Z$15&amp;analysismethod8)</f>
        <v xml:space="preserve">Timely Access Data Tool (TADT); 
</v>
      </c>
      <c r="CH47" s="251" t="str">
        <f>IF(ISNUMBER(FIND(analysismethod8,'III_Plan comp 438.68 {Plan 3}'!AA$15)),"",'III_Plan comp 438.68 {Plan 3}'!AA$15&amp;analysismethod8)</f>
        <v xml:space="preserve">Timely Access Data Tool (TADT); 
</v>
      </c>
      <c r="CI47" s="251" t="str">
        <f>IF(ISNUMBER(FIND(analysismethod8,'III_Plan comp 438.68 {Plan 3}'!AB$15)),"",'III_Plan comp 438.68 {Plan 3}'!AB$15&amp;analysismethod8)</f>
        <v xml:space="preserve">Timely Access Data Tool (TADT); 
</v>
      </c>
      <c r="CJ47" s="251" t="str">
        <f>IF(ISNUMBER(FIND(analysismethod8,'III_Plan comp 438.68 {Plan 3}'!AC$15)),"",'III_Plan comp 438.68 {Plan 3}'!AC$15&amp;analysismethod8)</f>
        <v xml:space="preserve">Timely Access Data Tool (TADT); 
</v>
      </c>
      <c r="CK47" s="251" t="str">
        <f>IF(ISNUMBER(FIND(analysismethod8,'III_Plan comp 438.68 {Plan 3}'!AD$15)),"",'III_Plan comp 438.68 {Plan 3}'!AD$15&amp;analysismethod8)</f>
        <v xml:space="preserve">Timely Access Data Tool (TADT); 
</v>
      </c>
      <c r="CL47" s="251" t="str">
        <f>IF(ISNUMBER(FIND(analysismethod8,'III_Plan comp 438.68 {Plan 3}'!AE$15)),"",'III_Plan comp 438.68 {Plan 3}'!AE$15&amp;analysismethod8)</f>
        <v xml:space="preserve">Timely Access Data Tool (TADT); 
</v>
      </c>
      <c r="CM47" s="251" t="str">
        <f>IF(ISNUMBER(FIND(analysismethod8,'III_Plan comp 438.68 {Plan 3}'!AF$15)),"",'III_Plan comp 438.68 {Plan 3}'!AF$15&amp;analysismethod8)</f>
        <v xml:space="preserve">Timely Access Data Tool (TADT); 
</v>
      </c>
      <c r="CN47" s="251" t="str">
        <f>IF(ISNUMBER(FIND(analysismethod8,'III_Plan comp 438.68 {Plan 3}'!AG$15)),"",'III_Plan comp 438.68 {Plan 3}'!AG$15&amp;analysismethod8)</f>
        <v xml:space="preserve">Timely Access Data Tool (TADT); 
</v>
      </c>
      <c r="CO47" s="251" t="str">
        <f>IF(ISNUMBER(FIND(analysismethod8,'III_Plan comp 438.68 {Plan 3}'!AH$15)),"",'III_Plan comp 438.68 {Plan 3}'!AH$15&amp;analysismethod8)</f>
        <v xml:space="preserve">Timely Access Data Tool (TADT); 
</v>
      </c>
      <c r="CP47" s="251" t="str">
        <f>IF(ISNUMBER(FIND(analysismethod8,'III_Plan comp 438.68 {Plan 3}'!AI$15)),"",'III_Plan comp 438.68 {Plan 3}'!AI$15&amp;analysismethod8)</f>
        <v xml:space="preserve">Timely Access Data Tool (TADT); 
</v>
      </c>
      <c r="CQ47" s="251" t="str">
        <f>IF(ISNUMBER(FIND(analysismethod8,'III_Plan comp 438.68 {Plan 3}'!AJ$15)),"",'III_Plan comp 438.68 {Plan 3}'!AJ$15&amp;analysismethod8)</f>
        <v xml:space="preserve">Timely Access Data Tool (TADT); 
</v>
      </c>
      <c r="CR47" s="251" t="str">
        <f>IF(ISNUMBER(FIND(analysismethod8,'III_Plan comp 438.68 {Plan 3}'!AK$15)),"",'III_Plan comp 438.68 {Plan 3}'!AK$15&amp;analysismethod8)</f>
        <v xml:space="preserve">Timely Access Data Tool (TADT); 
</v>
      </c>
      <c r="CS47" s="251" t="str">
        <f>IF(ISNUMBER(FIND(analysismethod8,'III_Plan comp 438.68 {Plan 3}'!AL$15)),"",'III_Plan comp 438.68 {Plan 3}'!AL$15&amp;analysismethod8)</f>
        <v xml:space="preserve">Timely Access Data Tool (TADT); 
</v>
      </c>
      <c r="CT47" s="251" t="str">
        <f>IF(ISNUMBER(FIND(analysismethod8,'III_Plan comp 438.68 {Plan 3}'!AM$15)),"",'III_Plan comp 438.68 {Plan 3}'!AM$15&amp;analysismethod8)</f>
        <v xml:space="preserve">Timely Access Data Tool (TADT); 
</v>
      </c>
      <c r="CU47" s="251" t="str">
        <f>IF(ISNUMBER(FIND(analysismethod8,'III_Plan comp 438.68 {Plan 3}'!AN$15)),"",'III_Plan comp 438.68 {Plan 3}'!AN$15&amp;analysismethod8)</f>
        <v xml:space="preserve">Timely Access Data Tool (TADT); 
</v>
      </c>
      <c r="CV47" s="251" t="str">
        <f>IF(ISNUMBER(FIND(analysismethod8,'III_Plan comp 438.68 {Plan 3}'!AO$15)),"",'III_Plan comp 438.68 {Plan 3}'!AO$15&amp;analysismethod8)</f>
        <v xml:space="preserve">Timely Access Data Tool (TADT); 
</v>
      </c>
      <c r="CW47" s="251" t="str">
        <f>IF(ISNUMBER(FIND(analysismethod8,'III_Plan comp 438.68 {Plan 3}'!AP$15)),"",'III_Plan comp 438.68 {Plan 3}'!AP$15&amp;analysismethod8)</f>
        <v xml:space="preserve">Timely Access Data Tool (TADT); 
</v>
      </c>
      <c r="CX47" s="251" t="str">
        <f>IF(ISNUMBER(FIND(analysismethod8,'III_Plan comp 438.68 {Plan 3}'!AQ$15)),"",'III_Plan comp 438.68 {Plan 3}'!AQ$15&amp;analysismethod8)</f>
        <v xml:space="preserve">Timely Access Data Tool (TADT); 
</v>
      </c>
      <c r="CY47" s="251" t="str">
        <f>IF(ISNUMBER(FIND(analysismethod8,'III_Plan comp 438.68 {Plan 3}'!AR$15)),"",'III_Plan comp 438.68 {Plan 3}'!AR$15&amp;analysismethod8)</f>
        <v xml:space="preserve">Timely Access Data Tool (TADT); 
</v>
      </c>
      <c r="CZ47" s="251" t="str">
        <f>IF(ISNUMBER(FIND(analysismethod8,'III_Plan comp 438.68 {Plan 3}'!AS$15)),"",'III_Plan comp 438.68 {Plan 3}'!AS$15&amp;analysismethod8)</f>
        <v xml:space="preserve">Timely Access Data Tool (TADT); 
</v>
      </c>
      <c r="DA47" s="251" t="str">
        <f>IF(ISNUMBER(FIND(analysismethod8,'III_Plan comp 438.68 {Plan 3}'!AT$15)),"",'III_Plan comp 438.68 {Plan 3}'!AT$15&amp;analysismethod8)</f>
        <v xml:space="preserve">Timely Access Data Tool (TADT); 
</v>
      </c>
      <c r="DB47" s="251" t="str">
        <f>IF(ISNUMBER(FIND(analysismethod8,'III_Plan comp 438.68 {Plan 3}'!AU$15)),"",'III_Plan comp 438.68 {Plan 3}'!AU$15&amp;analysismethod8)</f>
        <v xml:space="preserve">Timely Access Data Tool (TADT); 
</v>
      </c>
      <c r="DC47" s="251" t="str">
        <f>IF(ISNUMBER(FIND(analysismethod8,'III_Plan comp 438.68 {Plan 3}'!AV$15)),"",'III_Plan comp 438.68 {Plan 3}'!AV$15&amp;analysismethod8)</f>
        <v xml:space="preserve">Timely Access Data Tool (TADT); 
</v>
      </c>
      <c r="DD47" s="251" t="str">
        <f>IF(ISNUMBER(FIND(analysismethod8,'III_Plan comp 438.68 {Plan 3}'!AW$15)),"",'III_Plan comp 438.68 {Plan 3}'!AW$15&amp;analysismethod8)</f>
        <v xml:space="preserve">Timely Access Data Tool (TADT); 
</v>
      </c>
      <c r="DE47" s="251" t="str">
        <f>IF(ISNUMBER(FIND(analysismethod8,'III_Plan comp 438.68 {Plan 3}'!AX$15)),"",'III_Plan comp 438.68 {Plan 3}'!AX$15&amp;analysismethod8)</f>
        <v xml:space="preserve">Timely Access Data Tool (TADT); 
</v>
      </c>
      <c r="DF47" s="251" t="str">
        <f>IF(ISNUMBER(FIND(analysismethod8,'III_Plan comp 438.68 {Plan 3}'!AY$15)),"",'III_Plan comp 438.68 {Plan 3}'!AY$15&amp;analysismethod8)</f>
        <v xml:space="preserve">Timely Access Data Tool (TADT); 
</v>
      </c>
      <c r="DG47" s="251" t="str">
        <f>IF(ISNUMBER(FIND(analysismethod8,'III_Plan comp 438.68 {Plan 3}'!AZ$15)),"",'III_Plan comp 438.68 {Plan 3}'!AZ$15&amp;analysismethod8)</f>
        <v xml:space="preserve">Timely Access Data Tool (TADT); 
</v>
      </c>
      <c r="DH47" s="251" t="str">
        <f>IF(ISNUMBER(FIND(analysismethod8,'III_Plan comp 438.68 {Plan 3}'!BA$15)),"",'III_Plan comp 438.68 {Plan 3}'!BA$15&amp;analysismethod8)</f>
        <v xml:space="preserve">Timely Access Data Tool (TADT); 
</v>
      </c>
      <c r="DI47" s="251" t="str">
        <f>IF(ISNUMBER(FIND(analysismethod8,'III_Plan comp 438.68 {Plan 3}'!BB$15)),"",'III_Plan comp 438.68 {Plan 3}'!BB$15&amp;analysismethod8)</f>
        <v xml:space="preserve">Timely Access Data Tool (TADT); 
</v>
      </c>
      <c r="DJ47" s="251" t="str">
        <f>IF(ISNUMBER(FIND(analysismethod8,'III_Plan comp 438.68 {Plan 3}'!BC$15)),"",'III_Plan comp 438.68 {Plan 3}'!BC$15&amp;analysismethod8)</f>
        <v xml:space="preserve">Timely Access Data Tool (TADT); 
</v>
      </c>
      <c r="DK47" s="251" t="str">
        <f>IF(ISNUMBER(FIND(analysismethod8,'III_Plan comp 438.68 {Plan 3}'!BD$15)),"",'III_Plan comp 438.68 {Plan 3}'!BD$15&amp;analysismethod8)</f>
        <v xml:space="preserve">Timely Access Data Tool (TADT); 
</v>
      </c>
      <c r="DL47" s="251" t="str">
        <f>IF(ISNUMBER(FIND(analysismethod8,'III_Plan comp 438.68 {Plan 3}'!BE$15)),"",'III_Plan comp 438.68 {Plan 3}'!BE$15&amp;analysismethod8)</f>
        <v xml:space="preserve">Timely Access Data Tool (TADT); 
</v>
      </c>
      <c r="DM47" s="251" t="str">
        <f>IF(ISNUMBER(FIND(analysismethod8,'III_Plan comp 438.68 {Plan 3}'!BF$15)),"",'III_Plan comp 438.68 {Plan 3}'!BF$15&amp;analysismethod8)</f>
        <v xml:space="preserve">Timely Access Data Tool (TADT); 
</v>
      </c>
      <c r="DN47" s="251" t="str">
        <f>IF(ISNUMBER(FIND(analysismethod8,'III_Plan comp 438.68 {Plan 3}'!BG$15)),"",'III_Plan comp 438.68 {Plan 3}'!BG$15&amp;analysismethod8)</f>
        <v xml:space="preserve">Timely Access Data Tool (TADT); 
</v>
      </c>
      <c r="DO47" s="251" t="str">
        <f>IF(ISNUMBER(FIND(analysismethod8,'III_Plan comp 438.68 {Plan 3}'!BH$15)),"",'III_Plan comp 438.68 {Plan 3}'!BH$15&amp;analysismethod8)</f>
        <v xml:space="preserve">Timely Access Data Tool (TADT); 
</v>
      </c>
      <c r="DP47" s="251" t="str">
        <f>IF(ISNUMBER(FIND(analysismethod8,'III_Plan comp 438.68 {Plan 3}'!BI$15)),"",'III_Plan comp 438.68 {Plan 3}'!BI$15&amp;analysismethod8)</f>
        <v xml:space="preserve">Timely Access Data Tool (TADT); 
</v>
      </c>
      <c r="DQ47" s="251" t="str">
        <f>IF(ISNUMBER(FIND(analysismethod8,'III_Plan comp 438.68 {Plan 3}'!BJ$15)),"",'III_Plan comp 438.68 {Plan 3}'!BJ$15&amp;analysismethod8)</f>
        <v xml:space="preserve">Timely Access Data Tool (TADT); 
</v>
      </c>
      <c r="DR47" s="251" t="str">
        <f>IF(ISNUMBER(FIND(analysismethod8,'III_Plan comp 438.68 {Plan 3}'!BK$15)),"",'III_Plan comp 438.68 {Plan 3}'!BK$15&amp;analysismethod8)</f>
        <v xml:space="preserve">Timely Access Data Tool (TADT); 
</v>
      </c>
      <c r="DS47" s="251" t="str">
        <f>IF(ISNUMBER(FIND(analysismethod8,'III_Plan comp 438.68 {Plan 3}'!BL$15)),"",'III_Plan comp 438.68 {Plan 3}'!BL$15&amp;analysismethod8)</f>
        <v xml:space="preserve">Timely Access Data Tool (TADT); 
</v>
      </c>
      <c r="DT47" s="251" t="str">
        <f>IF(ISNUMBER(FIND(analysismethod8,'III_Plan comp 438.68 {Plan 3}'!BM$15)),"",'III_Plan comp 438.68 {Plan 3}'!BM$15&amp;analysismethod8)</f>
        <v xml:space="preserve">Timely Access Data Tool (TADT); 
</v>
      </c>
      <c r="DU47" s="251" t="str">
        <f>IF(ISNUMBER(FIND(analysismethod8,'III_Plan comp 438.68 {Plan 3}'!BN$15)),"",'III_Plan comp 438.68 {Plan 3}'!BN$15&amp;analysismethod8)</f>
        <v xml:space="preserve">Timely Access Data Tool (TADT); 
</v>
      </c>
      <c r="DV47" s="251" t="str">
        <f>IF(ISNUMBER(FIND(analysismethod8,'III_Plan comp 438.68 {Plan 3}'!BO$15)),"",'III_Plan comp 438.68 {Plan 3}'!BO$15&amp;analysismethod8)</f>
        <v xml:space="preserve">Timely Access Data Tool (TADT); 
</v>
      </c>
      <c r="DW47" s="251" t="str">
        <f>IF(ISNUMBER(FIND(analysismethod8,'III_Plan comp 438.68 {Plan 3}'!BP$15)),"",'III_Plan comp 438.68 {Plan 3}'!BP$15&amp;analysismethod8)</f>
        <v xml:space="preserve">Timely Access Data Tool (TADT); 
</v>
      </c>
      <c r="DX47" s="251" t="str">
        <f>IF(ISNUMBER(FIND(analysismethod8,'III_Plan comp 438.68 {Plan 3}'!BQ$15)),"",'III_Plan comp 438.68 {Plan 3}'!BQ$15&amp;analysismethod8)</f>
        <v xml:space="preserve">Timely Access Data Tool (TADT); 
</v>
      </c>
      <c r="DY47" s="251" t="str">
        <f>IF(ISNUMBER(FIND(analysismethod8,'III_Plan comp 438.68 {Plan 3}'!BR$15)),"",'III_Plan comp 438.68 {Plan 3}'!BR$15&amp;analysismethod8)</f>
        <v xml:space="preserve">Timely Access Data Tool (TADT); 
</v>
      </c>
      <c r="DZ47" s="251" t="str">
        <f>IF(ISNUMBER(FIND(analysismethod8,'III_Plan comp 438.68 {Plan 3}'!BS$15)),"",'III_Plan comp 438.68 {Plan 3}'!BS$15&amp;analysismethod8)</f>
        <v xml:space="preserve">Timely Access Data Tool (TADT); 
</v>
      </c>
      <c r="EA47" s="251" t="str">
        <f>IF(ISNUMBER(FIND(analysismethod8,'III_Plan comp 438.68 {Plan 3}'!BT$15)),"",'III_Plan comp 438.68 {Plan 3}'!BT$15&amp;analysismethod8)</f>
        <v xml:space="preserve">Timely Access Data Tool (TADT); 
</v>
      </c>
      <c r="EB47" s="251" t="str">
        <f>IF(ISNUMBER(FIND(analysismethod8,'III_Plan comp 438.68 {Plan 3}'!BU$15)),"",'III_Plan comp 438.68 {Plan 3}'!BU$15&amp;analysismethod8)</f>
        <v xml:space="preserve">Timely Access Data Tool (TADT); 
</v>
      </c>
      <c r="EC47" s="251" t="str">
        <f>IF(ISNUMBER(FIND(analysismethod8,'III_Plan comp 438.68 {Plan 3}'!BV$15)),"",'III_Plan comp 438.68 {Plan 3}'!BV$15&amp;analysismethod8)</f>
        <v xml:space="preserve">Timely Access Data Tool (TADT); 
</v>
      </c>
      <c r="ED47" s="251" t="str">
        <f>IF(ISNUMBER(FIND(analysismethod8,'III_Plan comp 438.68 {Plan 3}'!BW$15)),"",'III_Plan comp 438.68 {Plan 3}'!BW$15&amp;analysismethod8)</f>
        <v xml:space="preserve">Timely Access Data Tool (TADT); 
</v>
      </c>
      <c r="EE47" s="251" t="str">
        <f>IF(ISNUMBER(FIND(analysismethod8,'III_Plan comp 438.68 {Plan 3}'!BX$15)),"",'III_Plan comp 438.68 {Plan 3}'!BX$15&amp;analysismethod8)</f>
        <v xml:space="preserve">Timely Access Data Tool (TADT); 
</v>
      </c>
      <c r="EF47" s="251" t="str">
        <f>IF(ISNUMBER(FIND(analysismethod8,'III_Plan comp 438.68 {Plan 3}'!BY$15)),"",'III_Plan comp 438.68 {Plan 3}'!BY$15&amp;analysismethod8)</f>
        <v xml:space="preserve">Timely Access Data Tool (TADT); 
</v>
      </c>
      <c r="EG47" s="251" t="str">
        <f>IF(ISNUMBER(FIND(analysismethod8,'III_Plan comp 438.68 {Plan 3}'!BZ$15)),"",'III_Plan comp 438.68 {Plan 3}'!BZ$15&amp;analysismethod8)</f>
        <v xml:space="preserve">Timely Access Data Tool (TADT); 
</v>
      </c>
      <c r="EH47" s="251" t="str">
        <f>IF(ISNUMBER(FIND(analysismethod8,'III_Plan comp 438.68 {Plan 3}'!CA$15)),"",'III_Plan comp 438.68 {Plan 3}'!CA$15&amp;analysismethod8)</f>
        <v xml:space="preserve">Timely Access Data Tool (TADT); 
</v>
      </c>
      <c r="EI47" s="251" t="str">
        <f>IF(ISNUMBER(FIND(analysismethod8,'III_Plan comp 438.68 {Plan 3}'!CB$15)),"",'III_Plan comp 438.68 {Plan 3}'!CB$15&amp;analysismethod8)</f>
        <v xml:space="preserve">Timely Access Data Tool (TADT); 
</v>
      </c>
      <c r="EJ47" s="251" t="str">
        <f>IF(ISNUMBER(FIND(analysismethod8,'III_Plan comp 438.68 {Plan 3}'!CC$15)),"",'III_Plan comp 438.68 {Plan 3}'!CC$15&amp;analysismethod8)</f>
        <v xml:space="preserve">Timely Access Data Tool (TADT); 
</v>
      </c>
      <c r="EK47" s="251" t="str">
        <f>IF(ISNUMBER(FIND(analysismethod8,'III_Plan comp 438.68 {Plan 3}'!CD$15)),"",'III_Plan comp 438.68 {Plan 3}'!CD$15&amp;analysismethod8)</f>
        <v xml:space="preserve">Timely Access Data Tool (TADT); 
</v>
      </c>
      <c r="EL47" s="251" t="str">
        <f>IF(ISNUMBER(FIND(analysismethod8,'III_Plan comp 438.68 {Plan 3}'!CE$15)),"",'III_Plan comp 438.68 {Plan 3}'!CE$15&amp;analysismethod8)</f>
        <v xml:space="preserve">Timely Access Data Tool (TADT); 
</v>
      </c>
      <c r="EM47" s="251" t="str">
        <f>IF(ISNUMBER(FIND(analysismethod8,'III_Plan comp 438.68 {Plan 3}'!CF$15)),"",'III_Plan comp 438.68 {Plan 3}'!CF$15&amp;analysismethod8)</f>
        <v xml:space="preserve">Timely Access Data Tool (TADT); 
</v>
      </c>
      <c r="EN47" s="251" t="str">
        <f>IF(ISNUMBER(FIND(analysismethod8,'III_Plan comp 438.68 {Plan 3}'!CG$15)),"",'III_Plan comp 438.68 {Plan 3}'!CG$15&amp;analysismethod8)</f>
        <v xml:space="preserve">Timely Access Data Tool (TADT); 
</v>
      </c>
      <c r="EO47" s="251" t="str">
        <f>IF(ISNUMBER(FIND(analysismethod8,'III_Plan comp 438.68 {Plan 3}'!CH$15)),"",'III_Plan comp 438.68 {Plan 3}'!CH$15&amp;analysismethod8)</f>
        <v xml:space="preserve">Timely Access Data Tool (TADT); 
</v>
      </c>
      <c r="EP47" s="251" t="str">
        <f>IF(ISNUMBER(FIND(analysismethod8,'III_Plan comp 438.68 {Plan 3}'!CI$15)),"",'III_Plan comp 438.68 {Plan 3}'!CI$15&amp;analysismethod8)</f>
        <v xml:space="preserve">Timely Access Data Tool (TADT); 
</v>
      </c>
      <c r="EQ47" s="251" t="str">
        <f>IF(ISNUMBER(FIND(analysismethod8,'III_Plan comp 438.68 {Plan 3}'!CJ$15)),"",'III_Plan comp 438.68 {Plan 3}'!CJ$15&amp;analysismethod8)</f>
        <v xml:space="preserve">Timely Access Data Tool (TADT); 
</v>
      </c>
      <c r="ER47" s="251" t="str">
        <f>IF(ISNUMBER(FIND(analysismethod8,'III_Plan comp 438.68 {Plan 3}'!CK$15)),"",'III_Plan comp 438.68 {Plan 3}'!CK$15&amp;analysismethod8)</f>
        <v xml:space="preserve">Timely Access Data Tool (TADT); 
</v>
      </c>
      <c r="ES47" s="251" t="str">
        <f>IF(ISNUMBER(FIND(analysismethod8,'III_Plan comp 438.68 {Plan 3}'!CL$15)),"",'III_Plan comp 438.68 {Plan 3}'!CL$15&amp;analysismethod8)</f>
        <v xml:space="preserve">Timely Access Data Tool (TADT); 
</v>
      </c>
      <c r="ET47" s="251" t="str">
        <f>IF(ISNUMBER(FIND(analysismethod8,'III_Plan comp 438.68 {Plan 3}'!CM$15)),"",'III_Plan comp 438.68 {Plan 3}'!CM$15&amp;analysismethod8)</f>
        <v xml:space="preserve">Timely Access Data Tool (TADT); 
</v>
      </c>
      <c r="EU47" s="251" t="str">
        <f>IF(ISNUMBER(FIND(analysismethod8,'III_Plan comp 438.68 {Plan 3}'!CN$15)),"",'III_Plan comp 438.68 {Plan 3}'!CN$15&amp;analysismethod8)</f>
        <v xml:space="preserve">Timely Access Data Tool (TADT); 
</v>
      </c>
      <c r="EV47" s="251" t="str">
        <f>IF(ISNUMBER(FIND(analysismethod8,'III_Plan comp 438.68 {Plan 3}'!CO$15)),"",'III_Plan comp 438.68 {Plan 3}'!CO$15&amp;analysismethod8)</f>
        <v xml:space="preserve">Timely Access Data Tool (TADT); 
</v>
      </c>
      <c r="EW47" s="251" t="str">
        <f>IF(ISNUMBER(FIND(analysismethod8,'III_Plan comp 438.68 {Plan 3}'!CP$15)),"",'III_Plan comp 438.68 {Plan 3}'!CP$15&amp;analysismethod8)</f>
        <v xml:space="preserve">Timely Access Data Tool (TADT); 
</v>
      </c>
      <c r="EX47" s="251" t="str">
        <f>IF(ISNUMBER(FIND(analysismethod8,'III_Plan comp 438.68 {Plan 3}'!CQ$15)),"",'III_Plan comp 438.68 {Plan 3}'!CQ$15&amp;analysismethod8)</f>
        <v xml:space="preserve">Timely Access Data Tool (TADT); 
</v>
      </c>
      <c r="EY47" s="251" t="str">
        <f>IF(ISNUMBER(FIND(analysismethod8,'III_Plan comp 438.68 {Plan 3}'!CR$15)),"",'III_Plan comp 438.68 {Plan 3}'!CR$15&amp;analysismethod8)</f>
        <v xml:space="preserve">Timely Access Data Tool (TADT); 
</v>
      </c>
      <c r="EZ47" s="251" t="str">
        <f>IF(ISNUMBER(FIND(analysismethod8,'III_Plan comp 438.68 {Plan 3}'!CS$15)),"",'III_Plan comp 438.68 {Plan 3}'!CS$15&amp;analysismethod8)</f>
        <v xml:space="preserve">Timely Access Data Tool (TADT); 
</v>
      </c>
      <c r="FA47" s="251" t="str">
        <f>IF(ISNUMBER(FIND(analysismethod8,'III_Plan comp 438.68 {Plan 3}'!CT$15)),"",'III_Plan comp 438.68 {Plan 3}'!CT$15&amp;analysismethod8)</f>
        <v xml:space="preserve">Timely Access Data Tool (TADT); 
</v>
      </c>
      <c r="FB47" s="251" t="str">
        <f>IF(ISNUMBER(FIND(analysismethod8,'III_Plan comp 438.68 {Plan 3}'!CU$15)),"",'III_Plan comp 438.68 {Plan 3}'!CU$15&amp;analysismethod8)</f>
        <v xml:space="preserve">Timely Access Data Tool (TADT); 
</v>
      </c>
      <c r="FC47" s="251" t="str">
        <f>IF(ISNUMBER(FIND(analysismethod8,'III_Plan comp 438.68 {Plan 3}'!CV$15)),"",'III_Plan comp 438.68 {Plan 3}'!CV$15&amp;analysismethod8)</f>
        <v xml:space="preserve">Timely Access Data Tool (TADT); 
</v>
      </c>
      <c r="FD47" s="251" t="str">
        <f>IF(ISNUMBER(FIND(analysismethod8,'III_Plan comp 438.68 {Plan 3}'!CW$15)),"",'III_Plan comp 438.68 {Plan 3}'!CW$15&amp;analysismethod8)</f>
        <v xml:space="preserve">Timely Access Data Tool (TADT); 
</v>
      </c>
      <c r="FE47" s="251" t="str">
        <f>IF(ISNUMBER(FIND(analysismethod8,'III_Plan comp 438.68 {Plan 3}'!CX$15)),"",'III_Plan comp 438.68 {Plan 3}'!CX$15&amp;analysismethod8)</f>
        <v xml:space="preserve">Timely Access Data Tool (TADT); 
</v>
      </c>
      <c r="FF47" s="251" t="str">
        <f>IF(ISNUMBER(FIND(analysismethod8,'III_Plan comp 438.68 {Plan 3}'!CY$15)),"",'III_Plan comp 438.68 {Plan 3}'!CY$15&amp;analysismethod8)</f>
        <v xml:space="preserve">Timely Access Data Tool (TADT); 
</v>
      </c>
      <c r="FG47" s="251" t="str">
        <f>IF(ISNUMBER(FIND(analysismethod8,'III_Plan comp 438.68 {Plan 3}'!CZ$15)),"",'III_Plan comp 438.68 {Plan 3}'!CZ$15&amp;analysismethod8)</f>
        <v xml:space="preserve">Timely Access Data Tool (TADT); 
</v>
      </c>
    </row>
    <row r="48" spans="2:163">
      <c r="B48" s="11" t="s">
        <v>753</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Language Capabilities: Contract
IHCP: Contract/Good-faith effort to contract; 
</v>
      </c>
      <c r="BM48" s="251" t="str">
        <f>IF(ISNUMBER(FIND(analysismethod9,'III_Plan comp 438.68 {Plan 3}'!F$15)),"",'III_Plan comp 438.68 {Plan 3}'!F$15&amp;analysismethod9)</f>
        <v xml:space="preserve">Language Capabilities: Contract
IHCP: Contract/Good-faith effort to contract; 
</v>
      </c>
      <c r="BN48" s="251" t="str">
        <f>IF(ISNUMBER(FIND(analysismethod9,'III_Plan comp 438.68 {Plan 3}'!G$15)),"",'III_Plan comp 438.68 {Plan 3}'!G$15&amp;analysismethod9)</f>
        <v xml:space="preserve">274 File; 
Language Capabilities: Contract
IHCP: Contract/Good-faith effort to contract; 
</v>
      </c>
      <c r="BO48" s="251" t="str">
        <f>IF(ISNUMBER(FIND(analysismethod9,'III_Plan comp 438.68 {Plan 3}'!H$15)),"",'III_Plan comp 438.68 {Plan 3}'!H$15&amp;analysismethod9)</f>
        <v xml:space="preserve">Language Capabilities: Contract
IHCP: Contract/Good-faith effort to contract; 
</v>
      </c>
      <c r="BP48" s="251" t="str">
        <f>IF(ISNUMBER(FIND(analysismethod9,'III_Plan comp 438.68 {Plan 3}'!I$15)),"",'III_Plan comp 438.68 {Plan 3}'!I$15&amp;analysismethod9)</f>
        <v xml:space="preserve">Language Capabilities: Contract
IHCP: Contract/Good-faith effort to contract; 
</v>
      </c>
      <c r="BQ48" s="251" t="str">
        <f>IF(ISNUMBER(FIND(analysismethod9,'III_Plan comp 438.68 {Plan 3}'!J$15)),"",'III_Plan comp 438.68 {Plan 3}'!J$15&amp;analysismethod9)</f>
        <v xml:space="preserve">Language Capabilities: Contract
IHCP: Contract/Good-faith effort to contract; 
</v>
      </c>
      <c r="BR48" s="251" t="str">
        <f>IF(ISNUMBER(FIND(analysismethod9,'III_Plan comp 438.68 {Plan 3}'!K$15)),"",'III_Plan comp 438.68 {Plan 3}'!K$15&amp;analysismethod9)</f>
        <v xml:space="preserve">Timely Access Data Tool (TADT); 
Language Capabilities: Contract
IHCP: Contract/Good-faith effort to contract; 
</v>
      </c>
      <c r="BS48" s="251" t="str">
        <f>IF(ISNUMBER(FIND(analysismethod9,'III_Plan comp 438.68 {Plan 3}'!L$15)),"",'III_Plan comp 438.68 {Plan 3}'!L$15&amp;analysismethod9)</f>
        <v xml:space="preserve">Timely Access Data Tool (TADT); 
Language Capabilities: Contract
IHCP: Contract/Good-faith effort to contract; 
</v>
      </c>
      <c r="BT48" s="251" t="str">
        <f>IF(ISNUMBER(FIND(analysismethod9,'III_Plan comp 438.68 {Plan 3}'!M$15)),"",'III_Plan comp 438.68 {Plan 3}'!M$15&amp;analysismethod9)</f>
        <v xml:space="preserve">Language Capabilities: Contract
IHCP: Contract/Good-faith effort to contract; 
</v>
      </c>
      <c r="BU48" s="251" t="str">
        <f>IF(ISNUMBER(FIND(analysismethod9,'III_Plan comp 438.68 {Plan 3}'!N$15)),"",'III_Plan comp 438.68 {Plan 3}'!N$15&amp;analysismethod9)</f>
        <v xml:space="preserve">Language Capabilities: Contract
IHCP: Contract/Good-faith effort to contract; 
</v>
      </c>
      <c r="BV48" s="251" t="str">
        <f>IF(ISNUMBER(FIND(analysismethod9,'III_Plan comp 438.68 {Plan 3}'!O$15)),"",'III_Plan comp 438.68 {Plan 3}'!O$15&amp;analysismethod9)</f>
        <v xml:space="preserve">Language Capabilities: Contract
IHCP: Contract/Good-faith effort to contract; 
</v>
      </c>
      <c r="BW48" s="251" t="str">
        <f>IF(ISNUMBER(FIND(analysismethod9,'III_Plan comp 438.68 {Plan 3}'!P$15)),"",'III_Plan comp 438.68 {Plan 3}'!P$15&amp;analysismethod9)</f>
        <v xml:space="preserve">Language Capabilities: Contract
IHCP: Contract/Good-faith effort to contract; 
</v>
      </c>
      <c r="BX48" s="251" t="str">
        <f>IF(ISNUMBER(FIND(analysismethod9,'III_Plan comp 438.68 {Plan 3}'!Q$15)),"",'III_Plan comp 438.68 {Plan 3}'!Q$15&amp;analysismethod9)</f>
        <v xml:space="preserve">274 File; 
Language Capabilities: Contract
IHCP: Contract/Good-faith effort to contract; 
Language Capabilities: Contract
IHCP: Contract/Good-faith effort to contract; 
</v>
      </c>
      <c r="BY48" s="251" t="str">
        <f>IF(ISNUMBER(FIND(analysismethod9,'III_Plan comp 438.68 {Plan 3}'!R$15)),"",'III_Plan comp 438.68 {Plan 3}'!R$15&amp;analysismethod9)</f>
        <v xml:space="preserve">Language Capabilities: Contract
IHCP: Contract/Good-faith effort to contract; 
</v>
      </c>
      <c r="BZ48" s="251" t="str">
        <f>IF(ISNUMBER(FIND(analysismethod9,'III_Plan comp 438.68 {Plan 3}'!S$15)),"",'III_Plan comp 438.68 {Plan 3}'!S$15&amp;analysismethod9)</f>
        <v xml:space="preserve">Language Capabilities: Contract
IHCP: Contract/Good-faith effort to contract; 
</v>
      </c>
      <c r="CA48" s="251" t="str">
        <f>IF(ISNUMBER(FIND(analysismethod9,'III_Plan comp 438.68 {Plan 3}'!T$15)),"",'III_Plan comp 438.68 {Plan 3}'!T$15&amp;analysismethod9)</f>
        <v xml:space="preserve">Language Capabilities: Contract
IHCP: Contract/Good-faith effort to contract; 
</v>
      </c>
      <c r="CB48" s="251" t="str">
        <f>IF(ISNUMBER(FIND(analysismethod9,'III_Plan comp 438.68 {Plan 3}'!U$15)),"",'III_Plan comp 438.68 {Plan 3}'!U$15&amp;analysismethod9)</f>
        <v xml:space="preserve">Language Capabilities: Contract
IHCP: Contract/Good-faith effort to contract; 
</v>
      </c>
      <c r="CC48" s="251" t="str">
        <f>IF(ISNUMBER(FIND(analysismethod9,'III_Plan comp 438.68 {Plan 3}'!V$15)),"",'III_Plan comp 438.68 {Plan 3}'!V$15&amp;analysismethod9)</f>
        <v xml:space="preserve">Language Capabilities: Contract
IHCP: Contract/Good-faith effort to contract; 
</v>
      </c>
      <c r="CD48" s="251" t="str">
        <f>IF(ISNUMBER(FIND(analysismethod9,'III_Plan comp 438.68 {Plan 3}'!W$15)),"",'III_Plan comp 438.68 {Plan 3}'!W$15&amp;analysismethod9)</f>
        <v xml:space="preserve">Language Capabilities: Contract
IHCP: Contract/Good-faith effort to contract; 
</v>
      </c>
      <c r="CE48" s="251" t="str">
        <f>IF(ISNUMBER(FIND(analysismethod9,'III_Plan comp 438.68 {Plan 3}'!X$15)),"",'III_Plan comp 438.68 {Plan 3}'!X$15&amp;analysismethod9)</f>
        <v xml:space="preserve">Language Capabilities: Contract
IHCP: Contract/Good-faith effort to contract; 
</v>
      </c>
      <c r="CF48" s="251" t="str">
        <f>IF(ISNUMBER(FIND(analysismethod9,'III_Plan comp 438.68 {Plan 3}'!Y$15)),"",'III_Plan comp 438.68 {Plan 3}'!Y$15&amp;analysismethod9)</f>
        <v xml:space="preserve">Language Capabilities: Contract
IHCP: Contract/Good-faith effort to contract; 
</v>
      </c>
      <c r="CG48" s="251" t="str">
        <f>IF(ISNUMBER(FIND(analysismethod9,'III_Plan comp 438.68 {Plan 3}'!Z$15)),"",'III_Plan comp 438.68 {Plan 3}'!Z$15&amp;analysismethod9)</f>
        <v xml:space="preserve">Language Capabilities: Contract
IHCP: Contract/Good-faith effort to contract; 
</v>
      </c>
      <c r="CH48" s="251" t="str">
        <f>IF(ISNUMBER(FIND(analysismethod9,'III_Plan comp 438.68 {Plan 3}'!AA$15)),"",'III_Plan comp 438.68 {Plan 3}'!AA$15&amp;analysismethod9)</f>
        <v xml:space="preserve">Language Capabilities: Contract
IHCP: Contract/Good-faith effort to contract; 
</v>
      </c>
      <c r="CI48" s="251" t="str">
        <f>IF(ISNUMBER(FIND(analysismethod9,'III_Plan comp 438.68 {Plan 3}'!AB$15)),"",'III_Plan comp 438.68 {Plan 3}'!AB$15&amp;analysismethod9)</f>
        <v xml:space="preserve">Language Capabilities: Contract
IHCP: Contract/Good-faith effort to contract; 
</v>
      </c>
      <c r="CJ48" s="251" t="str">
        <f>IF(ISNUMBER(FIND(analysismethod9,'III_Plan comp 438.68 {Plan 3}'!AC$15)),"",'III_Plan comp 438.68 {Plan 3}'!AC$15&amp;analysismethod9)</f>
        <v xml:space="preserve">Language Capabilities: Contract
IHCP: Contract/Good-faith effort to contract; 
</v>
      </c>
      <c r="CK48" s="251" t="str">
        <f>IF(ISNUMBER(FIND(analysismethod9,'III_Plan comp 438.68 {Plan 3}'!AD$15)),"",'III_Plan comp 438.68 {Plan 3}'!AD$15&amp;analysismethod9)</f>
        <v xml:space="preserve">Language Capabilities: Contract
IHCP: Contract/Good-faith effort to contract; 
</v>
      </c>
      <c r="CL48" s="251" t="str">
        <f>IF(ISNUMBER(FIND(analysismethod9,'III_Plan comp 438.68 {Plan 3}'!AE$15)),"",'III_Plan comp 438.68 {Plan 3}'!AE$15&amp;analysismethod9)</f>
        <v xml:space="preserve">Language Capabilities: Contract
IHCP: Contract/Good-faith effort to contract; 
</v>
      </c>
      <c r="CM48" s="251" t="str">
        <f>IF(ISNUMBER(FIND(analysismethod9,'III_Plan comp 438.68 {Plan 3}'!AF$15)),"",'III_Plan comp 438.68 {Plan 3}'!AF$15&amp;analysismethod9)</f>
        <v xml:space="preserve">Language Capabilities: Contract
IHCP: Contract/Good-faith effort to contract; 
</v>
      </c>
      <c r="CN48" s="251" t="str">
        <f>IF(ISNUMBER(FIND(analysismethod9,'III_Plan comp 438.68 {Plan 3}'!AG$15)),"",'III_Plan comp 438.68 {Plan 3}'!AG$15&amp;analysismethod9)</f>
        <v xml:space="preserve">Language Capabilities: Contract
IHCP: Contract/Good-faith effort to contract; 
</v>
      </c>
      <c r="CO48" s="251" t="str">
        <f>IF(ISNUMBER(FIND(analysismethod9,'III_Plan comp 438.68 {Plan 3}'!AH$15)),"",'III_Plan comp 438.68 {Plan 3}'!AH$15&amp;analysismethod9)</f>
        <v xml:space="preserve">Language Capabilities: Contract
IHCP: Contract/Good-faith effort to contract; 
</v>
      </c>
      <c r="CP48" s="251" t="str">
        <f>IF(ISNUMBER(FIND(analysismethod9,'III_Plan comp 438.68 {Plan 3}'!AI$15)),"",'III_Plan comp 438.68 {Plan 3}'!AI$15&amp;analysismethod9)</f>
        <v xml:space="preserve">Language Capabilities: Contract
IHCP: Contract/Good-faith effort to contract; 
</v>
      </c>
      <c r="CQ48" s="251" t="str">
        <f>IF(ISNUMBER(FIND(analysismethod9,'III_Plan comp 438.68 {Plan 3}'!AJ$15)),"",'III_Plan comp 438.68 {Plan 3}'!AJ$15&amp;analysismethod9)</f>
        <v xml:space="preserve">Language Capabilities: Contract
IHCP: Contract/Good-faith effort to contract; 
</v>
      </c>
      <c r="CR48" s="251" t="str">
        <f>IF(ISNUMBER(FIND(analysismethod9,'III_Plan comp 438.68 {Plan 3}'!AK$15)),"",'III_Plan comp 438.68 {Plan 3}'!AK$15&amp;analysismethod9)</f>
        <v xml:space="preserve">Language Capabilities: Contract
IHCP: Contract/Good-faith effort to contract; 
</v>
      </c>
      <c r="CS48" s="251" t="str">
        <f>IF(ISNUMBER(FIND(analysismethod9,'III_Plan comp 438.68 {Plan 3}'!AL$15)),"",'III_Plan comp 438.68 {Plan 3}'!AL$15&amp;analysismethod9)</f>
        <v xml:space="preserve">Language Capabilities: Contract
IHCP: Contract/Good-faith effort to contract; 
</v>
      </c>
      <c r="CT48" s="251" t="str">
        <f>IF(ISNUMBER(FIND(analysismethod9,'III_Plan comp 438.68 {Plan 3}'!AM$15)),"",'III_Plan comp 438.68 {Plan 3}'!AM$15&amp;analysismethod9)</f>
        <v xml:space="preserve">Language Capabilities: Contract
IHCP: Contract/Good-faith effort to contract; 
</v>
      </c>
      <c r="CU48" s="251" t="str">
        <f>IF(ISNUMBER(FIND(analysismethod9,'III_Plan comp 438.68 {Plan 3}'!AN$15)),"",'III_Plan comp 438.68 {Plan 3}'!AN$15&amp;analysismethod9)</f>
        <v xml:space="preserve">Language Capabilities: Contract
IHCP: Contract/Good-faith effort to contract; 
</v>
      </c>
      <c r="CV48" s="251" t="str">
        <f>IF(ISNUMBER(FIND(analysismethod9,'III_Plan comp 438.68 {Plan 3}'!AO$15)),"",'III_Plan comp 438.68 {Plan 3}'!AO$15&amp;analysismethod9)</f>
        <v xml:space="preserve">Language Capabilities: Contract
IHCP: Contract/Good-faith effort to contract; 
</v>
      </c>
      <c r="CW48" s="251" t="str">
        <f>IF(ISNUMBER(FIND(analysismethod9,'III_Plan comp 438.68 {Plan 3}'!AP$15)),"",'III_Plan comp 438.68 {Plan 3}'!AP$15&amp;analysismethod9)</f>
        <v xml:space="preserve">Language Capabilities: Contract
IHCP: Contract/Good-faith effort to contract; 
</v>
      </c>
      <c r="CX48" s="251" t="str">
        <f>IF(ISNUMBER(FIND(analysismethod9,'III_Plan comp 438.68 {Plan 3}'!AQ$15)),"",'III_Plan comp 438.68 {Plan 3}'!AQ$15&amp;analysismethod9)</f>
        <v xml:space="preserve">Language Capabilities: Contract
IHCP: Contract/Good-faith effort to contract; 
</v>
      </c>
      <c r="CY48" s="251" t="str">
        <f>IF(ISNUMBER(FIND(analysismethod9,'III_Plan comp 438.68 {Plan 3}'!AR$15)),"",'III_Plan comp 438.68 {Plan 3}'!AR$15&amp;analysismethod9)</f>
        <v xml:space="preserve">Language Capabilities: Contract
IHCP: Contract/Good-faith effort to contract; 
</v>
      </c>
      <c r="CZ48" s="251" t="str">
        <f>IF(ISNUMBER(FIND(analysismethod9,'III_Plan comp 438.68 {Plan 3}'!AS$15)),"",'III_Plan comp 438.68 {Plan 3}'!AS$15&amp;analysismethod9)</f>
        <v xml:space="preserve">Language Capabilities: Contract
IHCP: Contract/Good-faith effort to contract; 
</v>
      </c>
      <c r="DA48" s="251" t="str">
        <f>IF(ISNUMBER(FIND(analysismethod9,'III_Plan comp 438.68 {Plan 3}'!AT$15)),"",'III_Plan comp 438.68 {Plan 3}'!AT$15&amp;analysismethod9)</f>
        <v xml:space="preserve">Language Capabilities: Contract
IHCP: Contract/Good-faith effort to contract; 
</v>
      </c>
      <c r="DB48" s="251" t="str">
        <f>IF(ISNUMBER(FIND(analysismethod9,'III_Plan comp 438.68 {Plan 3}'!AU$15)),"",'III_Plan comp 438.68 {Plan 3}'!AU$15&amp;analysismethod9)</f>
        <v xml:space="preserve">Language Capabilities: Contract
IHCP: Contract/Good-faith effort to contract; 
</v>
      </c>
      <c r="DC48" s="251" t="str">
        <f>IF(ISNUMBER(FIND(analysismethod9,'III_Plan comp 438.68 {Plan 3}'!AV$15)),"",'III_Plan comp 438.68 {Plan 3}'!AV$15&amp;analysismethod9)</f>
        <v xml:space="preserve">Language Capabilities: Contract
IHCP: Contract/Good-faith effort to contract; 
</v>
      </c>
      <c r="DD48" s="251" t="str">
        <f>IF(ISNUMBER(FIND(analysismethod9,'III_Plan comp 438.68 {Plan 3}'!AW$15)),"",'III_Plan comp 438.68 {Plan 3}'!AW$15&amp;analysismethod9)</f>
        <v xml:space="preserve">Language Capabilities: Contract
IHCP: Contract/Good-faith effort to contract; 
</v>
      </c>
      <c r="DE48" s="251" t="str">
        <f>IF(ISNUMBER(FIND(analysismethod9,'III_Plan comp 438.68 {Plan 3}'!AX$15)),"",'III_Plan comp 438.68 {Plan 3}'!AX$15&amp;analysismethod9)</f>
        <v xml:space="preserve">Language Capabilities: Contract
IHCP: Contract/Good-faith effort to contract; 
</v>
      </c>
      <c r="DF48" s="251" t="str">
        <f>IF(ISNUMBER(FIND(analysismethod9,'III_Plan comp 438.68 {Plan 3}'!AY$15)),"",'III_Plan comp 438.68 {Plan 3}'!AY$15&amp;analysismethod9)</f>
        <v xml:space="preserve">Language Capabilities: Contract
IHCP: Contract/Good-faith effort to contract; 
</v>
      </c>
      <c r="DG48" s="251" t="str">
        <f>IF(ISNUMBER(FIND(analysismethod9,'III_Plan comp 438.68 {Plan 3}'!AZ$15)),"",'III_Plan comp 438.68 {Plan 3}'!AZ$15&amp;analysismethod9)</f>
        <v xml:space="preserve">Language Capabilities: Contract
IHCP: Contract/Good-faith effort to contract; 
</v>
      </c>
      <c r="DH48" s="251" t="str">
        <f>IF(ISNUMBER(FIND(analysismethod9,'III_Plan comp 438.68 {Plan 3}'!BA$15)),"",'III_Plan comp 438.68 {Plan 3}'!BA$15&amp;analysismethod9)</f>
        <v xml:space="preserve">Language Capabilities: Contract
IHCP: Contract/Good-faith effort to contract; 
</v>
      </c>
      <c r="DI48" s="251" t="str">
        <f>IF(ISNUMBER(FIND(analysismethod9,'III_Plan comp 438.68 {Plan 3}'!BB$15)),"",'III_Plan comp 438.68 {Plan 3}'!BB$15&amp;analysismethod9)</f>
        <v xml:space="preserve">Language Capabilities: Contract
IHCP: Contract/Good-faith effort to contract; 
</v>
      </c>
      <c r="DJ48" s="251" t="str">
        <f>IF(ISNUMBER(FIND(analysismethod9,'III_Plan comp 438.68 {Plan 3}'!BC$15)),"",'III_Plan comp 438.68 {Plan 3}'!BC$15&amp;analysismethod9)</f>
        <v xml:space="preserve">Language Capabilities: Contract
IHCP: Contract/Good-faith effort to contract; 
</v>
      </c>
      <c r="DK48" s="251" t="str">
        <f>IF(ISNUMBER(FIND(analysismethod9,'III_Plan comp 438.68 {Plan 3}'!BD$15)),"",'III_Plan comp 438.68 {Plan 3}'!BD$15&amp;analysismethod9)</f>
        <v xml:space="preserve">Language Capabilities: Contract
IHCP: Contract/Good-faith effort to contract; 
</v>
      </c>
      <c r="DL48" s="251" t="str">
        <f>IF(ISNUMBER(FIND(analysismethod9,'III_Plan comp 438.68 {Plan 3}'!BE$15)),"",'III_Plan comp 438.68 {Plan 3}'!BE$15&amp;analysismethod9)</f>
        <v xml:space="preserve">Language Capabilities: Contract
IHCP: Contract/Good-faith effort to contract; 
</v>
      </c>
      <c r="DM48" s="251" t="str">
        <f>IF(ISNUMBER(FIND(analysismethod9,'III_Plan comp 438.68 {Plan 3}'!BF$15)),"",'III_Plan comp 438.68 {Plan 3}'!BF$15&amp;analysismethod9)</f>
        <v xml:space="preserve">Language Capabilities: Contract
IHCP: Contract/Good-faith effort to contract; 
</v>
      </c>
      <c r="DN48" s="251" t="str">
        <f>IF(ISNUMBER(FIND(analysismethod9,'III_Plan comp 438.68 {Plan 3}'!BG$15)),"",'III_Plan comp 438.68 {Plan 3}'!BG$15&amp;analysismethod9)</f>
        <v xml:space="preserve">Language Capabilities: Contract
IHCP: Contract/Good-faith effort to contract; 
</v>
      </c>
      <c r="DO48" s="251" t="str">
        <f>IF(ISNUMBER(FIND(analysismethod9,'III_Plan comp 438.68 {Plan 3}'!BH$15)),"",'III_Plan comp 438.68 {Plan 3}'!BH$15&amp;analysismethod9)</f>
        <v xml:space="preserve">Language Capabilities: Contract
IHCP: Contract/Good-faith effort to contract; 
</v>
      </c>
      <c r="DP48" s="251" t="str">
        <f>IF(ISNUMBER(FIND(analysismethod9,'III_Plan comp 438.68 {Plan 3}'!BI$15)),"",'III_Plan comp 438.68 {Plan 3}'!BI$15&amp;analysismethod9)</f>
        <v xml:space="preserve">Language Capabilities: Contract
IHCP: Contract/Good-faith effort to contract; 
</v>
      </c>
      <c r="DQ48" s="251" t="str">
        <f>IF(ISNUMBER(FIND(analysismethod9,'III_Plan comp 438.68 {Plan 3}'!BJ$15)),"",'III_Plan comp 438.68 {Plan 3}'!BJ$15&amp;analysismethod9)</f>
        <v xml:space="preserve">Language Capabilities: Contract
IHCP: Contract/Good-faith effort to contract; 
</v>
      </c>
      <c r="DR48" s="251" t="str">
        <f>IF(ISNUMBER(FIND(analysismethod9,'III_Plan comp 438.68 {Plan 3}'!BK$15)),"",'III_Plan comp 438.68 {Plan 3}'!BK$15&amp;analysismethod9)</f>
        <v xml:space="preserve">Language Capabilities: Contract
IHCP: Contract/Good-faith effort to contract; 
</v>
      </c>
      <c r="DS48" s="251" t="str">
        <f>IF(ISNUMBER(FIND(analysismethod9,'III_Plan comp 438.68 {Plan 3}'!BL$15)),"",'III_Plan comp 438.68 {Plan 3}'!BL$15&amp;analysismethod9)</f>
        <v xml:space="preserve">Language Capabilities: Contract
IHCP: Contract/Good-faith effort to contract; 
</v>
      </c>
      <c r="DT48" s="251" t="str">
        <f>IF(ISNUMBER(FIND(analysismethod9,'III_Plan comp 438.68 {Plan 3}'!BM$15)),"",'III_Plan comp 438.68 {Plan 3}'!BM$15&amp;analysismethod9)</f>
        <v xml:space="preserve">Language Capabilities: Contract
IHCP: Contract/Good-faith effort to contract; 
</v>
      </c>
      <c r="DU48" s="251" t="str">
        <f>IF(ISNUMBER(FIND(analysismethod9,'III_Plan comp 438.68 {Plan 3}'!BN$15)),"",'III_Plan comp 438.68 {Plan 3}'!BN$15&amp;analysismethod9)</f>
        <v xml:space="preserve">Language Capabilities: Contract
IHCP: Contract/Good-faith effort to contract; 
</v>
      </c>
      <c r="DV48" s="251" t="str">
        <f>IF(ISNUMBER(FIND(analysismethod9,'III_Plan comp 438.68 {Plan 3}'!BO$15)),"",'III_Plan comp 438.68 {Plan 3}'!BO$15&amp;analysismethod9)</f>
        <v xml:space="preserve">Language Capabilities: Contract
IHCP: Contract/Good-faith effort to contract; 
</v>
      </c>
      <c r="DW48" s="251" t="str">
        <f>IF(ISNUMBER(FIND(analysismethod9,'III_Plan comp 438.68 {Plan 3}'!BP$15)),"",'III_Plan comp 438.68 {Plan 3}'!BP$15&amp;analysismethod9)</f>
        <v xml:space="preserve">Language Capabilities: Contract
IHCP: Contract/Good-faith effort to contract; 
</v>
      </c>
      <c r="DX48" s="251" t="str">
        <f>IF(ISNUMBER(FIND(analysismethod9,'III_Plan comp 438.68 {Plan 3}'!BQ$15)),"",'III_Plan comp 438.68 {Plan 3}'!BQ$15&amp;analysismethod9)</f>
        <v xml:space="preserve">Language Capabilities: Contract
IHCP: Contract/Good-faith effort to contract; 
</v>
      </c>
      <c r="DY48" s="251" t="str">
        <f>IF(ISNUMBER(FIND(analysismethod9,'III_Plan comp 438.68 {Plan 3}'!BR$15)),"",'III_Plan comp 438.68 {Plan 3}'!BR$15&amp;analysismethod9)</f>
        <v xml:space="preserve">Language Capabilities: Contract
IHCP: Contract/Good-faith effort to contract; 
</v>
      </c>
      <c r="DZ48" s="251" t="str">
        <f>IF(ISNUMBER(FIND(analysismethod9,'III_Plan comp 438.68 {Plan 3}'!BS$15)),"",'III_Plan comp 438.68 {Plan 3}'!BS$15&amp;analysismethod9)</f>
        <v xml:space="preserve">Language Capabilities: Contract
IHCP: Contract/Good-faith effort to contract; 
</v>
      </c>
      <c r="EA48" s="251" t="str">
        <f>IF(ISNUMBER(FIND(analysismethod9,'III_Plan comp 438.68 {Plan 3}'!BT$15)),"",'III_Plan comp 438.68 {Plan 3}'!BT$15&amp;analysismethod9)</f>
        <v xml:space="preserve">Language Capabilities: Contract
IHCP: Contract/Good-faith effort to contract; 
</v>
      </c>
      <c r="EB48" s="251" t="str">
        <f>IF(ISNUMBER(FIND(analysismethod9,'III_Plan comp 438.68 {Plan 3}'!BU$15)),"",'III_Plan comp 438.68 {Plan 3}'!BU$15&amp;analysismethod9)</f>
        <v xml:space="preserve">Language Capabilities: Contract
IHCP: Contract/Good-faith effort to contract; 
</v>
      </c>
      <c r="EC48" s="251" t="str">
        <f>IF(ISNUMBER(FIND(analysismethod9,'III_Plan comp 438.68 {Plan 3}'!BV$15)),"",'III_Plan comp 438.68 {Plan 3}'!BV$15&amp;analysismethod9)</f>
        <v xml:space="preserve">Language Capabilities: Contract
IHCP: Contract/Good-faith effort to contract; 
</v>
      </c>
      <c r="ED48" s="251" t="str">
        <f>IF(ISNUMBER(FIND(analysismethod9,'III_Plan comp 438.68 {Plan 3}'!BW$15)),"",'III_Plan comp 438.68 {Plan 3}'!BW$15&amp;analysismethod9)</f>
        <v xml:space="preserve">Language Capabilities: Contract
IHCP: Contract/Good-faith effort to contract; 
</v>
      </c>
      <c r="EE48" s="251" t="str">
        <f>IF(ISNUMBER(FIND(analysismethod9,'III_Plan comp 438.68 {Plan 3}'!BX$15)),"",'III_Plan comp 438.68 {Plan 3}'!BX$15&amp;analysismethod9)</f>
        <v xml:space="preserve">Language Capabilities: Contract
IHCP: Contract/Good-faith effort to contract; 
</v>
      </c>
      <c r="EF48" s="251" t="str">
        <f>IF(ISNUMBER(FIND(analysismethod9,'III_Plan comp 438.68 {Plan 3}'!BY$15)),"",'III_Plan comp 438.68 {Plan 3}'!BY$15&amp;analysismethod9)</f>
        <v xml:space="preserve">Language Capabilities: Contract
IHCP: Contract/Good-faith effort to contract; 
</v>
      </c>
      <c r="EG48" s="251" t="str">
        <f>IF(ISNUMBER(FIND(analysismethod9,'III_Plan comp 438.68 {Plan 3}'!BZ$15)),"",'III_Plan comp 438.68 {Plan 3}'!BZ$15&amp;analysismethod9)</f>
        <v xml:space="preserve">Language Capabilities: Contract
IHCP: Contract/Good-faith effort to contract; 
</v>
      </c>
      <c r="EH48" s="251" t="str">
        <f>IF(ISNUMBER(FIND(analysismethod9,'III_Plan comp 438.68 {Plan 3}'!CA$15)),"",'III_Plan comp 438.68 {Plan 3}'!CA$15&amp;analysismethod9)</f>
        <v xml:space="preserve">Language Capabilities: Contract
IHCP: Contract/Good-faith effort to contract; 
</v>
      </c>
      <c r="EI48" s="251" t="str">
        <f>IF(ISNUMBER(FIND(analysismethod9,'III_Plan comp 438.68 {Plan 3}'!CB$15)),"",'III_Plan comp 438.68 {Plan 3}'!CB$15&amp;analysismethod9)</f>
        <v xml:space="preserve">Language Capabilities: Contract
IHCP: Contract/Good-faith effort to contract; 
</v>
      </c>
      <c r="EJ48" s="251" t="str">
        <f>IF(ISNUMBER(FIND(analysismethod9,'III_Plan comp 438.68 {Plan 3}'!CC$15)),"",'III_Plan comp 438.68 {Plan 3}'!CC$15&amp;analysismethod9)</f>
        <v xml:space="preserve">Language Capabilities: Contract
IHCP: Contract/Good-faith effort to contract; 
</v>
      </c>
      <c r="EK48" s="251" t="str">
        <f>IF(ISNUMBER(FIND(analysismethod9,'III_Plan comp 438.68 {Plan 3}'!CD$15)),"",'III_Plan comp 438.68 {Plan 3}'!CD$15&amp;analysismethod9)</f>
        <v xml:space="preserve">Language Capabilities: Contract
IHCP: Contract/Good-faith effort to contract; 
</v>
      </c>
      <c r="EL48" s="251" t="str">
        <f>IF(ISNUMBER(FIND(analysismethod9,'III_Plan comp 438.68 {Plan 3}'!CE$15)),"",'III_Plan comp 438.68 {Plan 3}'!CE$15&amp;analysismethod9)</f>
        <v xml:space="preserve">Language Capabilities: Contract
IHCP: Contract/Good-faith effort to contract; 
</v>
      </c>
      <c r="EM48" s="251" t="str">
        <f>IF(ISNUMBER(FIND(analysismethod9,'III_Plan comp 438.68 {Plan 3}'!CF$15)),"",'III_Plan comp 438.68 {Plan 3}'!CF$15&amp;analysismethod9)</f>
        <v xml:space="preserve">Language Capabilities: Contract
IHCP: Contract/Good-faith effort to contract; 
</v>
      </c>
      <c r="EN48" s="251" t="str">
        <f>IF(ISNUMBER(FIND(analysismethod9,'III_Plan comp 438.68 {Plan 3}'!CG$15)),"",'III_Plan comp 438.68 {Plan 3}'!CG$15&amp;analysismethod9)</f>
        <v xml:space="preserve">Language Capabilities: Contract
IHCP: Contract/Good-faith effort to contract; 
</v>
      </c>
      <c r="EO48" s="251" t="str">
        <f>IF(ISNUMBER(FIND(analysismethod9,'III_Plan comp 438.68 {Plan 3}'!CH$15)),"",'III_Plan comp 438.68 {Plan 3}'!CH$15&amp;analysismethod9)</f>
        <v xml:space="preserve">Language Capabilities: Contract
IHCP: Contract/Good-faith effort to contract; 
</v>
      </c>
      <c r="EP48" s="251" t="str">
        <f>IF(ISNUMBER(FIND(analysismethod9,'III_Plan comp 438.68 {Plan 3}'!CI$15)),"",'III_Plan comp 438.68 {Plan 3}'!CI$15&amp;analysismethod9)</f>
        <v xml:space="preserve">Language Capabilities: Contract
IHCP: Contract/Good-faith effort to contract; 
</v>
      </c>
      <c r="EQ48" s="251" t="str">
        <f>IF(ISNUMBER(FIND(analysismethod9,'III_Plan comp 438.68 {Plan 3}'!CJ$15)),"",'III_Plan comp 438.68 {Plan 3}'!CJ$15&amp;analysismethod9)</f>
        <v xml:space="preserve">Language Capabilities: Contract
IHCP: Contract/Good-faith effort to contract; 
</v>
      </c>
      <c r="ER48" s="251" t="str">
        <f>IF(ISNUMBER(FIND(analysismethod9,'III_Plan comp 438.68 {Plan 3}'!CK$15)),"",'III_Plan comp 438.68 {Plan 3}'!CK$15&amp;analysismethod9)</f>
        <v xml:space="preserve">Language Capabilities: Contract
IHCP: Contract/Good-faith effort to contract; 
</v>
      </c>
      <c r="ES48" s="251" t="str">
        <f>IF(ISNUMBER(FIND(analysismethod9,'III_Plan comp 438.68 {Plan 3}'!CL$15)),"",'III_Plan comp 438.68 {Plan 3}'!CL$15&amp;analysismethod9)</f>
        <v xml:space="preserve">Language Capabilities: Contract
IHCP: Contract/Good-faith effort to contract; 
</v>
      </c>
      <c r="ET48" s="251" t="str">
        <f>IF(ISNUMBER(FIND(analysismethod9,'III_Plan comp 438.68 {Plan 3}'!CM$15)),"",'III_Plan comp 438.68 {Plan 3}'!CM$15&amp;analysismethod9)</f>
        <v xml:space="preserve">Language Capabilities: Contract
IHCP: Contract/Good-faith effort to contract; 
</v>
      </c>
      <c r="EU48" s="251" t="str">
        <f>IF(ISNUMBER(FIND(analysismethod9,'III_Plan comp 438.68 {Plan 3}'!CN$15)),"",'III_Plan comp 438.68 {Plan 3}'!CN$15&amp;analysismethod9)</f>
        <v xml:space="preserve">Language Capabilities: Contract
IHCP: Contract/Good-faith effort to contract; 
</v>
      </c>
      <c r="EV48" s="251" t="str">
        <f>IF(ISNUMBER(FIND(analysismethod9,'III_Plan comp 438.68 {Plan 3}'!CO$15)),"",'III_Plan comp 438.68 {Plan 3}'!CO$15&amp;analysismethod9)</f>
        <v xml:space="preserve">Language Capabilities: Contract
IHCP: Contract/Good-faith effort to contract; 
</v>
      </c>
      <c r="EW48" s="251" t="str">
        <f>IF(ISNUMBER(FIND(analysismethod9,'III_Plan comp 438.68 {Plan 3}'!CP$15)),"",'III_Plan comp 438.68 {Plan 3}'!CP$15&amp;analysismethod9)</f>
        <v xml:space="preserve">Language Capabilities: Contract
IHCP: Contract/Good-faith effort to contract; 
</v>
      </c>
      <c r="EX48" s="251" t="str">
        <f>IF(ISNUMBER(FIND(analysismethod9,'III_Plan comp 438.68 {Plan 3}'!CQ$15)),"",'III_Plan comp 438.68 {Plan 3}'!CQ$15&amp;analysismethod9)</f>
        <v xml:space="preserve">Language Capabilities: Contract
IHCP: Contract/Good-faith effort to contract; 
</v>
      </c>
      <c r="EY48" s="251" t="str">
        <f>IF(ISNUMBER(FIND(analysismethod9,'III_Plan comp 438.68 {Plan 3}'!CR$15)),"",'III_Plan comp 438.68 {Plan 3}'!CR$15&amp;analysismethod9)</f>
        <v xml:space="preserve">Language Capabilities: Contract
IHCP: Contract/Good-faith effort to contract; 
</v>
      </c>
      <c r="EZ48" s="251" t="str">
        <f>IF(ISNUMBER(FIND(analysismethod9,'III_Plan comp 438.68 {Plan 3}'!CS$15)),"",'III_Plan comp 438.68 {Plan 3}'!CS$15&amp;analysismethod9)</f>
        <v xml:space="preserve">Language Capabilities: Contract
IHCP: Contract/Good-faith effort to contract; 
</v>
      </c>
      <c r="FA48" s="251" t="str">
        <f>IF(ISNUMBER(FIND(analysismethod9,'III_Plan comp 438.68 {Plan 3}'!CT$15)),"",'III_Plan comp 438.68 {Plan 3}'!CT$15&amp;analysismethod9)</f>
        <v xml:space="preserve">Language Capabilities: Contract
IHCP: Contract/Good-faith effort to contract; 
</v>
      </c>
      <c r="FB48" s="251" t="str">
        <f>IF(ISNUMBER(FIND(analysismethod9,'III_Plan comp 438.68 {Plan 3}'!CU$15)),"",'III_Plan comp 438.68 {Plan 3}'!CU$15&amp;analysismethod9)</f>
        <v xml:space="preserve">Language Capabilities: Contract
IHCP: Contract/Good-faith effort to contract; 
</v>
      </c>
      <c r="FC48" s="251" t="str">
        <f>IF(ISNUMBER(FIND(analysismethod9,'III_Plan comp 438.68 {Plan 3}'!CV$15)),"",'III_Plan comp 438.68 {Plan 3}'!CV$15&amp;analysismethod9)</f>
        <v xml:space="preserve">Language Capabilities: Contract
IHCP: Contract/Good-faith effort to contract; 
</v>
      </c>
      <c r="FD48" s="251" t="str">
        <f>IF(ISNUMBER(FIND(analysismethod9,'III_Plan comp 438.68 {Plan 3}'!CW$15)),"",'III_Plan comp 438.68 {Plan 3}'!CW$15&amp;analysismethod9)</f>
        <v xml:space="preserve">Language Capabilities: Contract
IHCP: Contract/Good-faith effort to contract; 
</v>
      </c>
      <c r="FE48" s="251" t="str">
        <f>IF(ISNUMBER(FIND(analysismethod9,'III_Plan comp 438.68 {Plan 3}'!CX$15)),"",'III_Plan comp 438.68 {Plan 3}'!CX$15&amp;analysismethod9)</f>
        <v xml:space="preserve">Language Capabilities: Contract
IHCP: Contract/Good-faith effort to contract; 
</v>
      </c>
      <c r="FF48" s="251" t="str">
        <f>IF(ISNUMBER(FIND(analysismethod9,'III_Plan comp 438.68 {Plan 3}'!CY$15)),"",'III_Plan comp 438.68 {Plan 3}'!CY$15&amp;analysismethod9)</f>
        <v xml:space="preserve">Language Capabilities: Contract
IHCP: Contract/Good-faith effort to contract; 
</v>
      </c>
      <c r="FG48" s="251" t="str">
        <f>IF(ISNUMBER(FIND(analysismethod9,'III_Plan comp 438.68 {Plan 3}'!CZ$15)),"",'III_Plan comp 438.68 {Plan 3}'!CZ$15&amp;analysismethod9)</f>
        <v xml:space="preserve">Language Capabilities: Contract
IHCP: Contract/Good-faith effort to contract; 
</v>
      </c>
    </row>
    <row r="49" spans="2:163" ht="15" thickBot="1">
      <c r="B49" s="11" t="s">
        <v>754</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274 File; 
</v>
      </c>
      <c r="BM49" s="254" t="str">
        <f>IF(ISNUMBER(FIND(analysismethod10,'III_Plan comp 438.68 {Plan 1}'!F$15)),"",'III_Plan comp 438.68 {Plan 1}'!F$15&amp;analysismethod10)</f>
        <v xml:space="preserve">274 File; 
</v>
      </c>
      <c r="BN49" s="254" t="str">
        <f>IF(ISNUMBER(FIND(analysismethod10,'III_Plan comp 438.68 {Plan 1}'!G$15)),"",'III_Plan comp 438.68 {Plan 1}'!G$15&amp;analysismethod10)</f>
        <v xml:space="preserve">274 File; 
</v>
      </c>
      <c r="BO49" s="254" t="str">
        <f>IF(ISNUMBER(FIND(analysismethod10,'III_Plan comp 438.68 {Plan 1}'!H$15)),"",'III_Plan comp 438.68 {Plan 1}'!H$15&amp;analysismethod10)</f>
        <v xml:space="preserve">274 File; 
</v>
      </c>
      <c r="BP49" s="254" t="str">
        <f>IF(ISNUMBER(FIND(analysismethod10,'III_Plan comp 438.68 {Plan 1}'!I$15)),"",'III_Plan comp 438.68 {Plan 1}'!I$15&amp;analysismethod10)</f>
        <v xml:space="preserve">274 File; 
</v>
      </c>
      <c r="BQ49" s="254" t="str">
        <f>IF(ISNUMBER(FIND(analysismethod10,'III_Plan comp 438.68 {Plan 1}'!J$15)),"",'III_Plan comp 438.68 {Plan 1}'!J$15&amp;analysismethod10)</f>
        <v xml:space="preserve">274 File; 
</v>
      </c>
      <c r="BR49" s="254" t="str">
        <f>IF(ISNUMBER(FIND(analysismethod10,'III_Plan comp 438.68 {Plan 1}'!K$15)),"",'III_Plan comp 438.68 {Plan 1}'!K$15&amp;analysismethod10)</f>
        <v xml:space="preserve">Timely Access Data Tool (TADT); 
274 File; 
</v>
      </c>
      <c r="BS49" s="254" t="str">
        <f>IF(ISNUMBER(FIND(analysismethod10,'III_Plan comp 438.68 {Plan 1}'!L$15)),"",'III_Plan comp 438.68 {Plan 1}'!L$15&amp;analysismethod10)</f>
        <v xml:space="preserve">Timely Access Data Tool (TADT); 
274 File; 
</v>
      </c>
      <c r="BT49" s="254" t="str">
        <f>IF(ISNUMBER(FIND(analysismethod10,'III_Plan comp 438.68 {Plan 1}'!M$15)),"",'III_Plan comp 438.68 {Plan 1}'!M$15&amp;analysismethod10)</f>
        <v xml:space="preserve">Timely Access Data Tool (TADT); 
274 File; 
</v>
      </c>
      <c r="BU49" s="254" t="str">
        <f>IF(ISNUMBER(FIND(analysismethod10,'III_Plan comp 438.68 {Plan 1}'!N$15)),"",'III_Plan comp 438.68 {Plan 1}'!N$15&amp;analysismethod10)</f>
        <v xml:space="preserve">Timely Access Data Tool (TADT); 
274 File; 
</v>
      </c>
      <c r="BV49" s="254" t="str">
        <f>IF(ISNUMBER(FIND(analysismethod10,'III_Plan comp 438.68 {Plan 1}'!O$15)),"",'III_Plan comp 438.68 {Plan 1}'!O$15&amp;analysismethod10)</f>
        <v xml:space="preserve">Timely Access Data Tool (TADT); 
274 File; 
</v>
      </c>
      <c r="BW49" s="254" t="str">
        <f>IF(ISNUMBER(FIND(analysismethod10,'III_Plan comp 438.68 {Plan 1}'!P$15)),"",'III_Plan comp 438.68 {Plan 1}'!P$15&amp;analysismethod10)</f>
        <v xml:space="preserve">274 File; 
</v>
      </c>
      <c r="BX49" s="254" t="str">
        <f>IF(ISNUMBER(FIND(analysismethod10,'III_Plan comp 438.68 {Plan 1}'!Q$15)),"",'III_Plan comp 438.68 {Plan 1}'!Q$15&amp;analysismethod10)</f>
        <v/>
      </c>
      <c r="BY49" s="254" t="str">
        <f>IF(ISNUMBER(FIND(analysismethod10,'III_Plan comp 438.68 {Plan 1}'!R$15)),"",'III_Plan comp 438.68 {Plan 1}'!R$15&amp;analysismethod10)</f>
        <v xml:space="preserve">274 File; 
</v>
      </c>
      <c r="BZ49" s="254" t="str">
        <f>IF(ISNUMBER(FIND(analysismethod10,'III_Plan comp 438.68 {Plan 1}'!S$15)),"",'III_Plan comp 438.68 {Plan 1}'!S$15&amp;analysismethod10)</f>
        <v xml:space="preserve">274 File; 
</v>
      </c>
      <c r="CA49" s="254" t="str">
        <f>IF(ISNUMBER(FIND(analysismethod10,'III_Plan comp 438.68 {Plan 1}'!T$15)),"",'III_Plan comp 438.68 {Plan 1}'!T$15&amp;analysismethod10)</f>
        <v xml:space="preserve">274 File; 
</v>
      </c>
      <c r="CB49" s="254" t="str">
        <f>IF(ISNUMBER(FIND(analysismethod10,'III_Plan comp 438.68 {Plan 1}'!U$15)),"",'III_Plan comp 438.68 {Plan 1}'!U$15&amp;analysismethod10)</f>
        <v xml:space="preserve">274 File; 
</v>
      </c>
      <c r="CC49" s="254" t="str">
        <f>IF(ISNUMBER(FIND(analysismethod10,'III_Plan comp 438.68 {Plan 1}'!V$15)),"",'III_Plan comp 438.68 {Plan 1}'!V$15&amp;analysismethod10)</f>
        <v xml:space="preserve">274 File; 
</v>
      </c>
      <c r="CD49" s="254" t="str">
        <f>IF(ISNUMBER(FIND(analysismethod10,'III_Plan comp 438.68 {Plan 1}'!W$15)),"",'III_Plan comp 438.68 {Plan 1}'!W$15&amp;analysismethod10)</f>
        <v xml:space="preserve">274 File; 
</v>
      </c>
      <c r="CE49" s="254" t="str">
        <f>IF(ISNUMBER(FIND(analysismethod10,'III_Plan comp 438.68 {Plan 1}'!X$15)),"",'III_Plan comp 438.68 {Plan 1}'!X$15&amp;analysismethod10)</f>
        <v xml:space="preserve">274 File; 
</v>
      </c>
      <c r="CF49" s="254" t="str">
        <f>IF(ISNUMBER(FIND(analysismethod10,'III_Plan comp 438.68 {Plan 1}'!Y$15)),"",'III_Plan comp 438.68 {Plan 1}'!Y$15&amp;analysismethod10)</f>
        <v xml:space="preserve">274 File; 
</v>
      </c>
      <c r="CG49" s="254" t="str">
        <f>IF(ISNUMBER(FIND(analysismethod10,'III_Plan comp 438.68 {Plan 1}'!Z$15)),"",'III_Plan comp 438.68 {Plan 1}'!Z$15&amp;analysismethod10)</f>
        <v xml:space="preserve">274 File; 
</v>
      </c>
      <c r="CH49" s="254" t="str">
        <f>IF(ISNUMBER(FIND(analysismethod10,'III_Plan comp 438.68 {Plan 1}'!AA$15)),"",'III_Plan comp 438.68 {Plan 1}'!AA$15&amp;analysismethod10)</f>
        <v xml:space="preserve">274 File; 
</v>
      </c>
      <c r="CI49" s="254" t="str">
        <f>IF(ISNUMBER(FIND(analysismethod10,'III_Plan comp 438.68 {Plan 1}'!AB$15)),"",'III_Plan comp 438.68 {Plan 1}'!AB$15&amp;analysismethod10)</f>
        <v xml:space="preserve">274 File; 
</v>
      </c>
      <c r="CJ49" s="254" t="str">
        <f>IF(ISNUMBER(FIND(analysismethod10,'III_Plan comp 438.68 {Plan 1}'!AC$15)),"",'III_Plan comp 438.68 {Plan 1}'!AC$15&amp;analysismethod10)</f>
        <v xml:space="preserve">274 File; 
</v>
      </c>
      <c r="CK49" s="254" t="str">
        <f>IF(ISNUMBER(FIND(analysismethod10,'III_Plan comp 438.68 {Plan 1}'!AD$15)),"",'III_Plan comp 438.68 {Plan 1}'!AD$15&amp;analysismethod10)</f>
        <v xml:space="preserve">274 File; 
</v>
      </c>
      <c r="CL49" s="254" t="str">
        <f>IF(ISNUMBER(FIND(analysismethod10,'III_Plan comp 438.68 {Plan 1}'!AE$15)),"",'III_Plan comp 438.68 {Plan 1}'!AE$15&amp;analysismethod10)</f>
        <v xml:space="preserve">274 File; 
</v>
      </c>
      <c r="CM49" s="254" t="str">
        <f>IF(ISNUMBER(FIND(analysismethod10,'III_Plan comp 438.68 {Plan 1}'!AF$15)),"",'III_Plan comp 438.68 {Plan 1}'!AF$15&amp;analysismethod10)</f>
        <v xml:space="preserve">274 File; 
</v>
      </c>
      <c r="CN49" s="254" t="str">
        <f>IF(ISNUMBER(FIND(analysismethod10,'III_Plan comp 438.68 {Plan 1}'!AG$15)),"",'III_Plan comp 438.68 {Plan 1}'!AG$15&amp;analysismethod10)</f>
        <v xml:space="preserve">274 File; 
</v>
      </c>
      <c r="CO49" s="254" t="str">
        <f>IF(ISNUMBER(FIND(analysismethod10,'III_Plan comp 438.68 {Plan 1}'!AH$15)),"",'III_Plan comp 438.68 {Plan 1}'!AH$15&amp;analysismethod10)</f>
        <v xml:space="preserve">274 File; 
</v>
      </c>
      <c r="CP49" s="254" t="str">
        <f>IF(ISNUMBER(FIND(analysismethod10,'III_Plan comp 438.68 {Plan 1}'!AI$15)),"",'III_Plan comp 438.68 {Plan 1}'!AI$15&amp;analysismethod10)</f>
        <v xml:space="preserve">274 File; 
</v>
      </c>
      <c r="CQ49" s="254" t="str">
        <f>IF(ISNUMBER(FIND(analysismethod10,'III_Plan comp 438.68 {Plan 1}'!AJ$15)),"",'III_Plan comp 438.68 {Plan 1}'!AJ$15&amp;analysismethod10)</f>
        <v xml:space="preserve">274 File; 
</v>
      </c>
      <c r="CR49" s="254" t="str">
        <f>IF(ISNUMBER(FIND(analysismethod10,'III_Plan comp 438.68 {Plan 1}'!AK$15)),"",'III_Plan comp 438.68 {Plan 1}'!AK$15&amp;analysismethod10)</f>
        <v xml:space="preserve">274 File; 
</v>
      </c>
      <c r="CS49" s="254" t="str">
        <f>IF(ISNUMBER(FIND(analysismethod10,'III_Plan comp 438.68 {Plan 1}'!AL$15)),"",'III_Plan comp 438.68 {Plan 1}'!AL$15&amp;analysismethod10)</f>
        <v xml:space="preserve">274 File; 
</v>
      </c>
      <c r="CT49" s="254" t="str">
        <f>IF(ISNUMBER(FIND(analysismethod10,'III_Plan comp 438.68 {Plan 1}'!AM$15)),"",'III_Plan comp 438.68 {Plan 1}'!AM$15&amp;analysismethod10)</f>
        <v xml:space="preserve">274 File; 
</v>
      </c>
      <c r="CU49" s="254" t="str">
        <f>IF(ISNUMBER(FIND(analysismethod10,'III_Plan comp 438.68 {Plan 1}'!AN$15)),"",'III_Plan comp 438.68 {Plan 1}'!AN$15&amp;analysismethod10)</f>
        <v xml:space="preserve">274 File; 
</v>
      </c>
      <c r="CV49" s="254" t="str">
        <f>IF(ISNUMBER(FIND(analysismethod10,'III_Plan comp 438.68 {Plan 1}'!AO$15)),"",'III_Plan comp 438.68 {Plan 1}'!AO$15&amp;analysismethod10)</f>
        <v xml:space="preserve">274 File; 
</v>
      </c>
      <c r="CW49" s="254" t="str">
        <f>IF(ISNUMBER(FIND(analysismethod10,'III_Plan comp 438.68 {Plan 1}'!AP$15)),"",'III_Plan comp 438.68 {Plan 1}'!AP$15&amp;analysismethod10)</f>
        <v xml:space="preserve">274 File; 
</v>
      </c>
      <c r="CX49" s="254" t="str">
        <f>IF(ISNUMBER(FIND(analysismethod10,'III_Plan comp 438.68 {Plan 1}'!AQ$15)),"",'III_Plan comp 438.68 {Plan 1}'!AQ$15&amp;analysismethod10)</f>
        <v xml:space="preserve">274 File; 
</v>
      </c>
      <c r="CY49" s="254" t="str">
        <f>IF(ISNUMBER(FIND(analysismethod10,'III_Plan comp 438.68 {Plan 1}'!AR$15)),"",'III_Plan comp 438.68 {Plan 1}'!AR$15&amp;analysismethod10)</f>
        <v xml:space="preserve">274 File; 
</v>
      </c>
      <c r="CZ49" s="254" t="str">
        <f>IF(ISNUMBER(FIND(analysismethod10,'III_Plan comp 438.68 {Plan 1}'!AS$15)),"",'III_Plan comp 438.68 {Plan 1}'!AS$15&amp;analysismethod10)</f>
        <v xml:space="preserve">274 File; 
</v>
      </c>
      <c r="DA49" s="254" t="str">
        <f>IF(ISNUMBER(FIND(analysismethod10,'III_Plan comp 438.68 {Plan 1}'!AT$15)),"",'III_Plan comp 438.68 {Plan 1}'!AT$15&amp;analysismethod10)</f>
        <v xml:space="preserve">274 File; 
</v>
      </c>
      <c r="DB49" s="254" t="str">
        <f>IF(ISNUMBER(FIND(analysismethod10,'III_Plan comp 438.68 {Plan 1}'!AU$15)),"",'III_Plan comp 438.68 {Plan 1}'!AU$15&amp;analysismethod10)</f>
        <v xml:space="preserve">274 File; 
</v>
      </c>
      <c r="DC49" s="254" t="str">
        <f>IF(ISNUMBER(FIND(analysismethod10,'III_Plan comp 438.68 {Plan 1}'!AV$15)),"",'III_Plan comp 438.68 {Plan 1}'!AV$15&amp;analysismethod10)</f>
        <v xml:space="preserve">274 File; 
</v>
      </c>
      <c r="DD49" s="254" t="str">
        <f>IF(ISNUMBER(FIND(analysismethod10,'III_Plan comp 438.68 {Plan 1}'!AW$15)),"",'III_Plan comp 438.68 {Plan 1}'!AW$15&amp;analysismethod10)</f>
        <v xml:space="preserve">274 File; 
</v>
      </c>
      <c r="DE49" s="254" t="str">
        <f>IF(ISNUMBER(FIND(analysismethod10,'III_Plan comp 438.68 {Plan 1}'!AX$15)),"",'III_Plan comp 438.68 {Plan 1}'!AX$15&amp;analysismethod10)</f>
        <v xml:space="preserve">274 File; 
</v>
      </c>
      <c r="DF49" s="254" t="str">
        <f>IF(ISNUMBER(FIND(analysismethod10,'III_Plan comp 438.68 {Plan 1}'!AY$15)),"",'III_Plan comp 438.68 {Plan 1}'!AY$15&amp;analysismethod10)</f>
        <v xml:space="preserve">274 File; 
</v>
      </c>
      <c r="DG49" s="254" t="str">
        <f>IF(ISNUMBER(FIND(analysismethod10,'III_Plan comp 438.68 {Plan 1}'!AZ$15)),"",'III_Plan comp 438.68 {Plan 1}'!AZ$15&amp;analysismethod10)</f>
        <v xml:space="preserve">274 File; 
</v>
      </c>
      <c r="DH49" s="254" t="str">
        <f>IF(ISNUMBER(FIND(analysismethod10,'III_Plan comp 438.68 {Plan 1}'!BA$15)),"",'III_Plan comp 438.68 {Plan 1}'!BA$15&amp;analysismethod10)</f>
        <v xml:space="preserve">274 File; 
</v>
      </c>
      <c r="DI49" s="254" t="str">
        <f>IF(ISNUMBER(FIND(analysismethod10,'III_Plan comp 438.68 {Plan 1}'!BB$15)),"",'III_Plan comp 438.68 {Plan 1}'!BB$15&amp;analysismethod10)</f>
        <v xml:space="preserve">274 File; 
</v>
      </c>
      <c r="DJ49" s="254" t="str">
        <f>IF(ISNUMBER(FIND(analysismethod10,'III_Plan comp 438.68 {Plan 1}'!BC$15)),"",'III_Plan comp 438.68 {Plan 1}'!BC$15&amp;analysismethod10)</f>
        <v xml:space="preserve">274 File; 
</v>
      </c>
      <c r="DK49" s="254" t="str">
        <f>IF(ISNUMBER(FIND(analysismethod10,'III_Plan comp 438.68 {Plan 1}'!BD$15)),"",'III_Plan comp 438.68 {Plan 1}'!BD$15&amp;analysismethod10)</f>
        <v xml:space="preserve">274 File; 
</v>
      </c>
      <c r="DL49" s="254" t="str">
        <f>IF(ISNUMBER(FIND(analysismethod10,'III_Plan comp 438.68 {Plan 1}'!BE$15)),"",'III_Plan comp 438.68 {Plan 1}'!BE$15&amp;analysismethod10)</f>
        <v xml:space="preserve">274 File; 
</v>
      </c>
      <c r="DM49" s="254" t="str">
        <f>IF(ISNUMBER(FIND(analysismethod10,'III_Plan comp 438.68 {Plan 1}'!BF$15)),"",'III_Plan comp 438.68 {Plan 1}'!BF$15&amp;analysismethod10)</f>
        <v xml:space="preserve">274 File; 
</v>
      </c>
      <c r="DN49" s="254" t="str">
        <f>IF(ISNUMBER(FIND(analysismethod10,'III_Plan comp 438.68 {Plan 1}'!BG$15)),"",'III_Plan comp 438.68 {Plan 1}'!BG$15&amp;analysismethod10)</f>
        <v xml:space="preserve">274 File; 
</v>
      </c>
      <c r="DO49" s="254" t="str">
        <f>IF(ISNUMBER(FIND(analysismethod10,'III_Plan comp 438.68 {Plan 1}'!BH$15)),"",'III_Plan comp 438.68 {Plan 1}'!BH$15&amp;analysismethod10)</f>
        <v xml:space="preserve">274 File; 
</v>
      </c>
      <c r="DP49" s="254" t="str">
        <f>IF(ISNUMBER(FIND(analysismethod10,'III_Plan comp 438.68 {Plan 1}'!BI$15)),"",'III_Plan comp 438.68 {Plan 1}'!BI$15&amp;analysismethod10)</f>
        <v xml:space="preserve">274 File; 
</v>
      </c>
      <c r="DQ49" s="254" t="str">
        <f>IF(ISNUMBER(FIND(analysismethod10,'III_Plan comp 438.68 {Plan 1}'!BJ$15)),"",'III_Plan comp 438.68 {Plan 1}'!BJ$15&amp;analysismethod10)</f>
        <v xml:space="preserve">274 File; 
</v>
      </c>
      <c r="DR49" s="254" t="str">
        <f>IF(ISNUMBER(FIND(analysismethod10,'III_Plan comp 438.68 {Plan 1}'!BK$15)),"",'III_Plan comp 438.68 {Plan 1}'!BK$15&amp;analysismethod10)</f>
        <v xml:space="preserve">274 File; 
</v>
      </c>
      <c r="DS49" s="254" t="str">
        <f>IF(ISNUMBER(FIND(analysismethod10,'III_Plan comp 438.68 {Plan 1}'!BL$15)),"",'III_Plan comp 438.68 {Plan 1}'!BL$15&amp;analysismethod10)</f>
        <v xml:space="preserve">274 File; 
</v>
      </c>
      <c r="DT49" s="254" t="str">
        <f>IF(ISNUMBER(FIND(analysismethod10,'III_Plan comp 438.68 {Plan 1}'!BM$15)),"",'III_Plan comp 438.68 {Plan 1}'!BM$15&amp;analysismethod10)</f>
        <v xml:space="preserve">274 File; 
</v>
      </c>
      <c r="DU49" s="254" t="str">
        <f>IF(ISNUMBER(FIND(analysismethod10,'III_Plan comp 438.68 {Plan 1}'!BN$15)),"",'III_Plan comp 438.68 {Plan 1}'!BN$15&amp;analysismethod10)</f>
        <v xml:space="preserve">274 File; 
</v>
      </c>
      <c r="DV49" s="254" t="str">
        <f>IF(ISNUMBER(FIND(analysismethod10,'III_Plan comp 438.68 {Plan 1}'!BO$15)),"",'III_Plan comp 438.68 {Plan 1}'!BO$15&amp;analysismethod10)</f>
        <v xml:space="preserve">274 File; 
</v>
      </c>
      <c r="DW49" s="254" t="str">
        <f>IF(ISNUMBER(FIND(analysismethod10,'III_Plan comp 438.68 {Plan 1}'!BP$15)),"",'III_Plan comp 438.68 {Plan 1}'!BP$15&amp;analysismethod10)</f>
        <v xml:space="preserve">274 File; 
</v>
      </c>
      <c r="DX49" s="254" t="str">
        <f>IF(ISNUMBER(FIND(analysismethod10,'III_Plan comp 438.68 {Plan 1}'!BQ$15)),"",'III_Plan comp 438.68 {Plan 1}'!BQ$15&amp;analysismethod10)</f>
        <v xml:space="preserve">274 File; 
</v>
      </c>
      <c r="DY49" s="254" t="str">
        <f>IF(ISNUMBER(FIND(analysismethod10,'III_Plan comp 438.68 {Plan 1}'!BR$15)),"",'III_Plan comp 438.68 {Plan 1}'!BR$15&amp;analysismethod10)</f>
        <v xml:space="preserve">274 File; 
</v>
      </c>
      <c r="DZ49" s="254" t="str">
        <f>IF(ISNUMBER(FIND(analysismethod10,'III_Plan comp 438.68 {Plan 1}'!BS$15)),"",'III_Plan comp 438.68 {Plan 1}'!BS$15&amp;analysismethod10)</f>
        <v xml:space="preserve">274 File; 
</v>
      </c>
      <c r="EA49" s="254" t="str">
        <f>IF(ISNUMBER(FIND(analysismethod10,'III_Plan comp 438.68 {Plan 1}'!BT$15)),"",'III_Plan comp 438.68 {Plan 1}'!BT$15&amp;analysismethod10)</f>
        <v xml:space="preserve">274 File; 
</v>
      </c>
      <c r="EB49" s="254" t="str">
        <f>IF(ISNUMBER(FIND(analysismethod10,'III_Plan comp 438.68 {Plan 1}'!BU$15)),"",'III_Plan comp 438.68 {Plan 1}'!BU$15&amp;analysismethod10)</f>
        <v xml:space="preserve">274 File; 
</v>
      </c>
      <c r="EC49" s="254" t="str">
        <f>IF(ISNUMBER(FIND(analysismethod10,'III_Plan comp 438.68 {Plan 1}'!BV$15)),"",'III_Plan comp 438.68 {Plan 1}'!BV$15&amp;analysismethod10)</f>
        <v xml:space="preserve">274 File; 
</v>
      </c>
      <c r="ED49" s="254" t="str">
        <f>IF(ISNUMBER(FIND(analysismethod10,'III_Plan comp 438.68 {Plan 1}'!BW$15)),"",'III_Plan comp 438.68 {Plan 1}'!BW$15&amp;analysismethod10)</f>
        <v xml:space="preserve">274 File; 
</v>
      </c>
      <c r="EE49" s="254" t="str">
        <f>IF(ISNUMBER(FIND(analysismethod10,'III_Plan comp 438.68 {Plan 1}'!BX$15)),"",'III_Plan comp 438.68 {Plan 1}'!BX$15&amp;analysismethod10)</f>
        <v xml:space="preserve">274 File; 
</v>
      </c>
      <c r="EF49" s="254" t="str">
        <f>IF(ISNUMBER(FIND(analysismethod10,'III_Plan comp 438.68 {Plan 1}'!BY$15)),"",'III_Plan comp 438.68 {Plan 1}'!BY$15&amp;analysismethod10)</f>
        <v xml:space="preserve">274 File; 
</v>
      </c>
      <c r="EG49" s="254" t="str">
        <f>IF(ISNUMBER(FIND(analysismethod10,'III_Plan comp 438.68 {Plan 1}'!BZ$15)),"",'III_Plan comp 438.68 {Plan 1}'!BZ$15&amp;analysismethod10)</f>
        <v xml:space="preserve">274 File; 
</v>
      </c>
      <c r="EH49" s="254" t="str">
        <f>IF(ISNUMBER(FIND(analysismethod10,'III_Plan comp 438.68 {Plan 1}'!CA$15)),"",'III_Plan comp 438.68 {Plan 1}'!CA$15&amp;analysismethod10)</f>
        <v xml:space="preserve">274 File; 
</v>
      </c>
      <c r="EI49" s="254" t="str">
        <f>IF(ISNUMBER(FIND(analysismethod10,'III_Plan comp 438.68 {Plan 1}'!CB$15)),"",'III_Plan comp 438.68 {Plan 1}'!CB$15&amp;analysismethod10)</f>
        <v xml:space="preserve">274 File; 
</v>
      </c>
      <c r="EJ49" s="254" t="str">
        <f>IF(ISNUMBER(FIND(analysismethod10,'III_Plan comp 438.68 {Plan 1}'!CC$15)),"",'III_Plan comp 438.68 {Plan 1}'!CC$15&amp;analysismethod10)</f>
        <v xml:space="preserve">274 File; 
</v>
      </c>
      <c r="EK49" s="254" t="str">
        <f>IF(ISNUMBER(FIND(analysismethod10,'III_Plan comp 438.68 {Plan 1}'!CD$15)),"",'III_Plan comp 438.68 {Plan 1}'!CD$15&amp;analysismethod10)</f>
        <v xml:space="preserve">274 File; 
</v>
      </c>
      <c r="EL49" s="254" t="str">
        <f>IF(ISNUMBER(FIND(analysismethod10,'III_Plan comp 438.68 {Plan 1}'!CE$15)),"",'III_Plan comp 438.68 {Plan 1}'!CE$15&amp;analysismethod10)</f>
        <v xml:space="preserve">274 File; 
</v>
      </c>
      <c r="EM49" s="254" t="str">
        <f>IF(ISNUMBER(FIND(analysismethod10,'III_Plan comp 438.68 {Plan 1}'!CF$15)),"",'III_Plan comp 438.68 {Plan 1}'!CF$15&amp;analysismethod10)</f>
        <v xml:space="preserve">274 File; 
</v>
      </c>
      <c r="EN49" s="254" t="str">
        <f>IF(ISNUMBER(FIND(analysismethod10,'III_Plan comp 438.68 {Plan 1}'!CG$15)),"",'III_Plan comp 438.68 {Plan 1}'!CG$15&amp;analysismethod10)</f>
        <v xml:space="preserve">274 File; 
</v>
      </c>
      <c r="EO49" s="254" t="str">
        <f>IF(ISNUMBER(FIND(analysismethod10,'III_Plan comp 438.68 {Plan 1}'!CH$15)),"",'III_Plan comp 438.68 {Plan 1}'!CH$15&amp;analysismethod10)</f>
        <v xml:space="preserve">274 File; 
</v>
      </c>
      <c r="EP49" s="254" t="str">
        <f>IF(ISNUMBER(FIND(analysismethod10,'III_Plan comp 438.68 {Plan 1}'!CI$15)),"",'III_Plan comp 438.68 {Plan 1}'!CI$15&amp;analysismethod10)</f>
        <v xml:space="preserve">274 File; 
</v>
      </c>
      <c r="EQ49" s="254" t="str">
        <f>IF(ISNUMBER(FIND(analysismethod10,'III_Plan comp 438.68 {Plan 1}'!CJ$15)),"",'III_Plan comp 438.68 {Plan 1}'!CJ$15&amp;analysismethod10)</f>
        <v xml:space="preserve">274 File; 
</v>
      </c>
      <c r="ER49" s="254" t="str">
        <f>IF(ISNUMBER(FIND(analysismethod10,'III_Plan comp 438.68 {Plan 1}'!CK$15)),"",'III_Plan comp 438.68 {Plan 1}'!CK$15&amp;analysismethod10)</f>
        <v xml:space="preserve">274 File; 
</v>
      </c>
      <c r="ES49" s="254" t="str">
        <f>IF(ISNUMBER(FIND(analysismethod10,'III_Plan comp 438.68 {Plan 1}'!CL$15)),"",'III_Plan comp 438.68 {Plan 1}'!CL$15&amp;analysismethod10)</f>
        <v xml:space="preserve">274 File; 
</v>
      </c>
      <c r="ET49" s="254" t="str">
        <f>IF(ISNUMBER(FIND(analysismethod10,'III_Plan comp 438.68 {Plan 1}'!CM$15)),"",'III_Plan comp 438.68 {Plan 1}'!CM$15&amp;analysismethod10)</f>
        <v xml:space="preserve">274 File; 
</v>
      </c>
      <c r="EU49" s="254" t="str">
        <f>IF(ISNUMBER(FIND(analysismethod10,'III_Plan comp 438.68 {Plan 1}'!CN$15)),"",'III_Plan comp 438.68 {Plan 1}'!CN$15&amp;analysismethod10)</f>
        <v xml:space="preserve">274 File; 
</v>
      </c>
      <c r="EV49" s="254" t="str">
        <f>IF(ISNUMBER(FIND(analysismethod10,'III_Plan comp 438.68 {Plan 1}'!CO$15)),"",'III_Plan comp 438.68 {Plan 1}'!CO$15&amp;analysismethod10)</f>
        <v xml:space="preserve">274 File; 
</v>
      </c>
      <c r="EW49" s="254" t="str">
        <f>IF(ISNUMBER(FIND(analysismethod10,'III_Plan comp 438.68 {Plan 1}'!CP$15)),"",'III_Plan comp 438.68 {Plan 1}'!CP$15&amp;analysismethod10)</f>
        <v xml:space="preserve">274 File; 
</v>
      </c>
      <c r="EX49" s="254" t="str">
        <f>IF(ISNUMBER(FIND(analysismethod10,'III_Plan comp 438.68 {Plan 1}'!CQ$15)),"",'III_Plan comp 438.68 {Plan 1}'!CQ$15&amp;analysismethod10)</f>
        <v xml:space="preserve">274 File; 
</v>
      </c>
      <c r="EY49" s="254" t="str">
        <f>IF(ISNUMBER(FIND(analysismethod10,'III_Plan comp 438.68 {Plan 1}'!CR$15)),"",'III_Plan comp 438.68 {Plan 1}'!CR$15&amp;analysismethod10)</f>
        <v xml:space="preserve">274 File; 
</v>
      </c>
      <c r="EZ49" s="254" t="str">
        <f>IF(ISNUMBER(FIND(analysismethod10,'III_Plan comp 438.68 {Plan 1}'!CS$15)),"",'III_Plan comp 438.68 {Plan 1}'!CS$15&amp;analysismethod10)</f>
        <v xml:space="preserve">274 File; 
</v>
      </c>
      <c r="FA49" s="254" t="str">
        <f>IF(ISNUMBER(FIND(analysismethod10,'III_Plan comp 438.68 {Plan 1}'!CT$15)),"",'III_Plan comp 438.68 {Plan 1}'!CT$15&amp;analysismethod10)</f>
        <v xml:space="preserve">274 File; 
</v>
      </c>
      <c r="FB49" s="254" t="str">
        <f>IF(ISNUMBER(FIND(analysismethod10,'III_Plan comp 438.68 {Plan 1}'!CU$15)),"",'III_Plan comp 438.68 {Plan 1}'!CU$15&amp;analysismethod10)</f>
        <v xml:space="preserve">274 File; 
</v>
      </c>
      <c r="FC49" s="254" t="str">
        <f>IF(ISNUMBER(FIND(analysismethod10,'III_Plan comp 438.68 {Plan 1}'!CV$15)),"",'III_Plan comp 438.68 {Plan 1}'!CV$15&amp;analysismethod10)</f>
        <v xml:space="preserve">274 File; 
</v>
      </c>
      <c r="FD49" s="254" t="str">
        <f>IF(ISNUMBER(FIND(analysismethod10,'III_Plan comp 438.68 {Plan 1}'!CW$15)),"",'III_Plan comp 438.68 {Plan 1}'!CW$15&amp;analysismethod10)</f>
        <v xml:space="preserve">274 File; 
</v>
      </c>
      <c r="FE49" s="254" t="str">
        <f>IF(ISNUMBER(FIND(analysismethod10,'III_Plan comp 438.68 {Plan 1}'!CX$15)),"",'III_Plan comp 438.68 {Plan 1}'!CX$15&amp;analysismethod10)</f>
        <v xml:space="preserve">274 File; 
</v>
      </c>
      <c r="FF49" s="254" t="str">
        <f>IF(ISNUMBER(FIND(analysismethod10,'III_Plan comp 438.68 {Plan 1}'!CY$15)),"",'III_Plan comp 438.68 {Plan 1}'!CY$15&amp;analysismethod10)</f>
        <v xml:space="preserve">274 File; 
</v>
      </c>
      <c r="FG49" s="254" t="str">
        <f>IF(ISNUMBER(FIND(analysismethod10,'III_Plan comp 438.68 {Plan 1}'!CZ$15)),"",'III_Plan comp 438.68 {Plan 1}'!CZ$15&amp;analysismethod10)</f>
        <v xml:space="preserve">274 File; 
</v>
      </c>
    </row>
    <row r="50" spans="2:163" ht="15" thickTop="1">
      <c r="B50" s="11" t="s">
        <v>755</v>
      </c>
      <c r="C50" s="11"/>
      <c r="D50" s="11"/>
      <c r="E50" s="11"/>
      <c r="F50" s="11"/>
      <c r="G50" s="11"/>
      <c r="J50" s="11"/>
      <c r="K50" s="11"/>
      <c r="L50" s="11"/>
      <c r="M50" s="11"/>
      <c r="N50" s="11"/>
      <c r="O50" s="11"/>
      <c r="P50" s="11"/>
      <c r="Q50" s="11"/>
      <c r="R50" s="11"/>
      <c r="S50" s="11"/>
      <c r="T50" s="11"/>
      <c r="BK50" s="11"/>
      <c r="BL50" s="11"/>
    </row>
    <row r="51" spans="2:163" ht="15" thickBot="1">
      <c r="B51" s="11" t="s">
        <v>756</v>
      </c>
      <c r="C51" s="11"/>
      <c r="D51" s="11"/>
      <c r="E51" s="11"/>
      <c r="F51" s="11"/>
      <c r="G51" s="11"/>
      <c r="J51" s="11"/>
      <c r="K51" s="11"/>
      <c r="L51" s="11"/>
      <c r="M51" s="11"/>
      <c r="N51" s="11"/>
      <c r="O51" s="11"/>
      <c r="P51" s="11"/>
      <c r="Q51" s="11"/>
      <c r="R51" s="11"/>
      <c r="S51" s="11"/>
      <c r="T51" s="11"/>
      <c r="BK51" s="11"/>
      <c r="BL51" s="11"/>
    </row>
    <row r="52" spans="2:163" ht="15.75" thickTop="1">
      <c r="B52" s="11" t="s">
        <v>757</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274 File; 
Geomapping; 
</v>
      </c>
      <c r="BP52" s="248" t="str">
        <f>IF(ISNUMBER(FIND(analysismethod1,'III_Plan comp 438.68 {Plan 4}'!I$15)),"",'III_Plan comp 438.68 {Plan 4}'!I$15&amp;analysismethod1)</f>
        <v xml:space="preserve">Geomapping; 
</v>
      </c>
      <c r="BQ52" s="248" t="str">
        <f>IF(ISNUMBER(FIND(analysismethod1,'III_Plan comp 438.68 {Plan 4}'!J$15)),"",'III_Plan comp 438.68 {Plan 4}'!J$15&amp;analysismethod1)</f>
        <v xml:space="preserve">Geomapping; 
</v>
      </c>
      <c r="BR52" s="248" t="str">
        <f>IF(ISNUMBER(FIND(analysismethod1,'III_Plan comp 438.68 {Plan 4}'!K$15)),"",'III_Plan comp 438.68 {Plan 4}'!K$15&amp;analysismethod1)</f>
        <v xml:space="preserve">Timely Access Data Tool (TADT); 
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Timely Access Data Tool (TADT); 
Geomapping; 
</v>
      </c>
      <c r="BU52" s="248" t="str">
        <f>IF(ISNUMBER(FIND(analysismethod1,'III_Plan comp 438.68 {Plan 4}'!N$15)),"",'III_Plan comp 438.68 {Plan 4}'!N$15&amp;analysismethod1)</f>
        <v xml:space="preserve">Timely Access Data Tool (TADT); 
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758</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c>
      <c r="BL53" s="251" t="str">
        <f>IF(ISNUMBER(FIND(analysismethod2,'III_Plan comp 438.68 {Plan 4}'!E$15)),"",'III_Plan comp 438.68 {Plan 4}'!E$15&amp;analysismethod2)</f>
        <v/>
      </c>
      <c r="BM53" s="251" t="str">
        <f>IF(ISNUMBER(FIND(analysismethod2,'III_Plan comp 438.68 {Plan 4}'!F$15)),"",'III_Plan comp 438.68 {Plan 4}'!F$15&amp;analysismethod2)</f>
        <v/>
      </c>
      <c r="BN53" s="251" t="str">
        <f>IF(ISNUMBER(FIND(analysismethod2,'III_Plan comp 438.68 {Plan 4}'!G$15)),"",'III_Plan comp 438.68 {Plan 4}'!G$15&amp;analysismethod2)</f>
        <v/>
      </c>
      <c r="BO53" s="251" t="str">
        <f>IF(ISNUMBER(FIND(analysismethod2,'III_Plan comp 438.68 {Plan 4}'!H$15)),"",'III_Plan comp 438.68 {Plan 4}'!H$15&amp;analysismethod2)</f>
        <v/>
      </c>
      <c r="BP53" s="251" t="str">
        <f>IF(ISNUMBER(FIND(analysismethod2,'III_Plan comp 438.68 {Plan 4}'!I$15)),"",'III_Plan comp 438.68 {Plan 4}'!I$15&amp;analysismethod2)</f>
        <v/>
      </c>
      <c r="BQ53" s="251" t="str">
        <f>IF(ISNUMBER(FIND(analysismethod2,'III_Plan comp 438.68 {Plan 4}'!J$15)),"",'III_Plan comp 438.68 {Plan 4}'!J$15&amp;analysismethod2)</f>
        <v/>
      </c>
      <c r="BR53" s="251" t="str">
        <f>IF(ISNUMBER(FIND(analysismethod2,'III_Plan comp 438.68 {Plan 4}'!K$15)),"",'III_Plan comp 438.68 {Plan 4}'!K$15&amp;analysismethod2)</f>
        <v/>
      </c>
      <c r="BS53" s="251" t="str">
        <f>IF(ISNUMBER(FIND(analysismethod2,'III_Plan comp 438.68 {Plan 4}'!L$15)),"",'III_Plan comp 438.68 {Plan 4}'!L$15&amp;analysismethod2)</f>
        <v/>
      </c>
      <c r="BT53" s="251" t="str">
        <f>IF(ISNUMBER(FIND(analysismethod2,'III_Plan comp 438.68 {Plan 4}'!M$15)),"",'III_Plan comp 438.68 {Plan 4}'!M$15&amp;analysismethod2)</f>
        <v/>
      </c>
      <c r="BU53" s="251" t="str">
        <f>IF(ISNUMBER(FIND(analysismethod2,'III_Plan comp 438.68 {Plan 4}'!N$15)),"",'III_Plan comp 438.68 {Plan 4}'!N$15&amp;analysismethod2)</f>
        <v/>
      </c>
      <c r="BV53" s="251" t="str">
        <f>IF(ISNUMBER(FIND(analysismethod2,'III_Plan comp 438.68 {Plan 4}'!O$15)),"",'III_Plan comp 438.68 {Plan 4}'!O$15&amp;analysismethod2)</f>
        <v/>
      </c>
      <c r="BW53" s="251" t="str">
        <f>IF(ISNUMBER(FIND(analysismethod2,'III_Plan comp 438.68 {Plan 4}'!P$15)),"",'III_Plan comp 438.68 {Plan 4}'!P$15&amp;analysismethod2)</f>
        <v/>
      </c>
      <c r="BX53" s="251" t="str">
        <f>IF(ISNUMBER(FIND(analysismethod2,'III_Plan comp 438.68 {Plan 4}'!Q$15)),"",'III_Plan comp 438.68 {Plan 4}'!Q$15&amp;analysismethod2)</f>
        <v/>
      </c>
      <c r="BY53" s="251" t="str">
        <f>IF(ISNUMBER(FIND(analysismethod2,'III_Plan comp 438.68 {Plan 4}'!R$15)),"",'III_Plan comp 438.68 {Plan 4}'!R$15&amp;analysismethod2)</f>
        <v/>
      </c>
      <c r="BZ53" s="251" t="str">
        <f>IF(ISNUMBER(FIND(analysismethod2,'III_Plan comp 438.68 {Plan 4}'!S$15)),"",'III_Plan comp 438.68 {Plan 4}'!S$15&amp;analysismethod2)</f>
        <v/>
      </c>
      <c r="CA53" s="251" t="str">
        <f>IF(ISNUMBER(FIND(analysismethod2,'III_Plan comp 438.68 {Plan 4}'!T$15)),"",'III_Plan comp 438.68 {Plan 4}'!T$15&amp;analysismethod2)</f>
        <v/>
      </c>
      <c r="CB53" s="251" t="str">
        <f>IF(ISNUMBER(FIND(analysismethod2,'III_Plan comp 438.68 {Plan 4}'!U$15)),"",'III_Plan comp 438.68 {Plan 4}'!U$15&amp;analysismethod2)</f>
        <v/>
      </c>
      <c r="CC53" s="251" t="str">
        <f>IF(ISNUMBER(FIND(analysismethod2,'III_Plan comp 438.68 {Plan 4}'!V$15)),"",'III_Plan comp 438.68 {Plan 4}'!V$15&amp;analysismethod2)</f>
        <v/>
      </c>
      <c r="CD53" s="251" t="str">
        <f>IF(ISNUMBER(FIND(analysismethod2,'III_Plan comp 438.68 {Plan 4}'!W$15)),"",'III_Plan comp 438.68 {Plan 4}'!W$15&amp;analysismethod2)</f>
        <v/>
      </c>
      <c r="CE53" s="251" t="str">
        <f>IF(ISNUMBER(FIND(analysismethod2,'III_Plan comp 438.68 {Plan 4}'!X$15)),"",'III_Plan comp 438.68 {Plan 4}'!X$15&amp;analysismethod2)</f>
        <v/>
      </c>
      <c r="CF53" s="251" t="str">
        <f>IF(ISNUMBER(FIND(analysismethod2,'III_Plan comp 438.68 {Plan 4}'!Y$15)),"",'III_Plan comp 438.68 {Plan 4}'!Y$15&amp;analysismethod2)</f>
        <v/>
      </c>
      <c r="CG53" s="251" t="str">
        <f>IF(ISNUMBER(FIND(analysismethod2,'III_Plan comp 438.68 {Plan 4}'!Z$15)),"",'III_Plan comp 438.68 {Plan 4}'!Z$15&amp;analysismethod2)</f>
        <v/>
      </c>
      <c r="CH53" s="251" t="str">
        <f>IF(ISNUMBER(FIND(analysismethod2,'III_Plan comp 438.68 {Plan 4}'!AA$15)),"",'III_Plan comp 438.68 {Plan 4}'!AA$15&amp;analysismethod2)</f>
        <v/>
      </c>
      <c r="CI53" s="251" t="str">
        <f>IF(ISNUMBER(FIND(analysismethod2,'III_Plan comp 438.68 {Plan 4}'!AB$15)),"",'III_Plan comp 438.68 {Plan 4}'!AB$15&amp;analysismethod2)</f>
        <v/>
      </c>
      <c r="CJ53" s="251" t="str">
        <f>IF(ISNUMBER(FIND(analysismethod2,'III_Plan comp 438.68 {Plan 4}'!AC$15)),"",'III_Plan comp 438.68 {Plan 4}'!AC$15&amp;analysismethod2)</f>
        <v/>
      </c>
      <c r="CK53" s="251" t="str">
        <f>IF(ISNUMBER(FIND(analysismethod2,'III_Plan comp 438.68 {Plan 4}'!AD$15)),"",'III_Plan comp 438.68 {Plan 4}'!AD$15&amp;analysismethod2)</f>
        <v/>
      </c>
      <c r="CL53" s="251" t="str">
        <f>IF(ISNUMBER(FIND(analysismethod2,'III_Plan comp 438.68 {Plan 4}'!AE$15)),"",'III_Plan comp 438.68 {Plan 4}'!AE$15&amp;analysismethod2)</f>
        <v/>
      </c>
      <c r="CM53" s="251" t="str">
        <f>IF(ISNUMBER(FIND(analysismethod2,'III_Plan comp 438.68 {Plan 4}'!AF$15)),"",'III_Plan comp 438.68 {Plan 4}'!AF$15&amp;analysismethod2)</f>
        <v/>
      </c>
      <c r="CN53" s="251" t="str">
        <f>IF(ISNUMBER(FIND(analysismethod2,'III_Plan comp 438.68 {Plan 4}'!AG$15)),"",'III_Plan comp 438.68 {Plan 4}'!AG$15&amp;analysismethod2)</f>
        <v/>
      </c>
      <c r="CO53" s="251" t="str">
        <f>IF(ISNUMBER(FIND(analysismethod2,'III_Plan comp 438.68 {Plan 4}'!AH$15)),"",'III_Plan comp 438.68 {Plan 4}'!AH$15&amp;analysismethod2)</f>
        <v/>
      </c>
      <c r="CP53" s="251" t="str">
        <f>IF(ISNUMBER(FIND(analysismethod2,'III_Plan comp 438.68 {Plan 4}'!AI$15)),"",'III_Plan comp 438.68 {Plan 4}'!AI$15&amp;analysismethod2)</f>
        <v/>
      </c>
      <c r="CQ53" s="251" t="str">
        <f>IF(ISNUMBER(FIND(analysismethod2,'III_Plan comp 438.68 {Plan 4}'!AJ$15)),"",'III_Plan comp 438.68 {Plan 4}'!AJ$15&amp;analysismethod2)</f>
        <v/>
      </c>
      <c r="CR53" s="251" t="str">
        <f>IF(ISNUMBER(FIND(analysismethod2,'III_Plan comp 438.68 {Plan 4}'!AK$15)),"",'III_Plan comp 438.68 {Plan 4}'!AK$15&amp;analysismethod2)</f>
        <v/>
      </c>
      <c r="CS53" s="251" t="str">
        <f>IF(ISNUMBER(FIND(analysismethod2,'III_Plan comp 438.68 {Plan 4}'!AL$15)),"",'III_Plan comp 438.68 {Plan 4}'!AL$15&amp;analysismethod2)</f>
        <v/>
      </c>
      <c r="CT53" s="251" t="str">
        <f>IF(ISNUMBER(FIND(analysismethod2,'III_Plan comp 438.68 {Plan 4}'!AM$15)),"",'III_Plan comp 438.68 {Plan 4}'!AM$15&amp;analysismethod2)</f>
        <v/>
      </c>
      <c r="CU53" s="251" t="str">
        <f>IF(ISNUMBER(FIND(analysismethod2,'III_Plan comp 438.68 {Plan 4}'!AN$15)),"",'III_Plan comp 438.68 {Plan 4}'!AN$15&amp;analysismethod2)</f>
        <v/>
      </c>
      <c r="CV53" s="251" t="str">
        <f>IF(ISNUMBER(FIND(analysismethod2,'III_Plan comp 438.68 {Plan 4}'!AO$15)),"",'III_Plan comp 438.68 {Plan 4}'!AO$15&amp;analysismethod2)</f>
        <v/>
      </c>
      <c r="CW53" s="251" t="str">
        <f>IF(ISNUMBER(FIND(analysismethod2,'III_Plan comp 438.68 {Plan 4}'!AP$15)),"",'III_Plan comp 438.68 {Plan 4}'!AP$15&amp;analysismethod2)</f>
        <v/>
      </c>
      <c r="CX53" s="251" t="str">
        <f>IF(ISNUMBER(FIND(analysismethod2,'III_Plan comp 438.68 {Plan 4}'!AQ$15)),"",'III_Plan comp 438.68 {Plan 4}'!AQ$15&amp;analysismethod2)</f>
        <v/>
      </c>
      <c r="CY53" s="251" t="str">
        <f>IF(ISNUMBER(FIND(analysismethod2,'III_Plan comp 438.68 {Plan 4}'!AR$15)),"",'III_Plan comp 438.68 {Plan 4}'!AR$15&amp;analysismethod2)</f>
        <v/>
      </c>
      <c r="CZ53" s="251" t="str">
        <f>IF(ISNUMBER(FIND(analysismethod2,'III_Plan comp 438.68 {Plan 4}'!AS$15)),"",'III_Plan comp 438.68 {Plan 4}'!AS$15&amp;analysismethod2)</f>
        <v/>
      </c>
      <c r="DA53" s="251" t="str">
        <f>IF(ISNUMBER(FIND(analysismethod2,'III_Plan comp 438.68 {Plan 4}'!AT$15)),"",'III_Plan comp 438.68 {Plan 4}'!AT$15&amp;analysismethod2)</f>
        <v/>
      </c>
      <c r="DB53" s="251" t="str">
        <f>IF(ISNUMBER(FIND(analysismethod2,'III_Plan comp 438.68 {Plan 4}'!AU$15)),"",'III_Plan comp 438.68 {Plan 4}'!AU$15&amp;analysismethod2)</f>
        <v/>
      </c>
      <c r="DC53" s="251" t="str">
        <f>IF(ISNUMBER(FIND(analysismethod2,'III_Plan comp 438.68 {Plan 4}'!AV$15)),"",'III_Plan comp 438.68 {Plan 4}'!AV$15&amp;analysismethod2)</f>
        <v/>
      </c>
      <c r="DD53" s="251" t="str">
        <f>IF(ISNUMBER(FIND(analysismethod2,'III_Plan comp 438.68 {Plan 4}'!AW$15)),"",'III_Plan comp 438.68 {Plan 4}'!AW$15&amp;analysismethod2)</f>
        <v/>
      </c>
      <c r="DE53" s="251" t="str">
        <f>IF(ISNUMBER(FIND(analysismethod2,'III_Plan comp 438.68 {Plan 4}'!AX$15)),"",'III_Plan comp 438.68 {Plan 4}'!AX$15&amp;analysismethod2)</f>
        <v/>
      </c>
      <c r="DF53" s="251" t="str">
        <f>IF(ISNUMBER(FIND(analysismethod2,'III_Plan comp 438.68 {Plan 4}'!AY$15)),"",'III_Plan comp 438.68 {Plan 4}'!AY$15&amp;analysismethod2)</f>
        <v/>
      </c>
      <c r="DG53" s="251" t="str">
        <f>IF(ISNUMBER(FIND(analysismethod2,'III_Plan comp 438.68 {Plan 4}'!AZ$15)),"",'III_Plan comp 438.68 {Plan 4}'!AZ$15&amp;analysismethod2)</f>
        <v/>
      </c>
      <c r="DH53" s="251" t="str">
        <f>IF(ISNUMBER(FIND(analysismethod2,'III_Plan comp 438.68 {Plan 4}'!BA$15)),"",'III_Plan comp 438.68 {Plan 4}'!BA$15&amp;analysismethod2)</f>
        <v/>
      </c>
      <c r="DI53" s="251" t="str">
        <f>IF(ISNUMBER(FIND(analysismethod2,'III_Plan comp 438.68 {Plan 4}'!BB$15)),"",'III_Plan comp 438.68 {Plan 4}'!BB$15&amp;analysismethod2)</f>
        <v/>
      </c>
      <c r="DJ53" s="251" t="str">
        <f>IF(ISNUMBER(FIND(analysismethod2,'III_Plan comp 438.68 {Plan 4}'!BC$15)),"",'III_Plan comp 438.68 {Plan 4}'!BC$15&amp;analysismethod2)</f>
        <v/>
      </c>
      <c r="DK53" s="251" t="str">
        <f>IF(ISNUMBER(FIND(analysismethod2,'III_Plan comp 438.68 {Plan 4}'!BD$15)),"",'III_Plan comp 438.68 {Plan 4}'!BD$15&amp;analysismethod2)</f>
        <v/>
      </c>
      <c r="DL53" s="251" t="str">
        <f>IF(ISNUMBER(FIND(analysismethod2,'III_Plan comp 438.68 {Plan 4}'!BE$15)),"",'III_Plan comp 438.68 {Plan 4}'!BE$15&amp;analysismethod2)</f>
        <v/>
      </c>
      <c r="DM53" s="251" t="str">
        <f>IF(ISNUMBER(FIND(analysismethod2,'III_Plan comp 438.68 {Plan 4}'!BF$15)),"",'III_Plan comp 438.68 {Plan 4}'!BF$15&amp;analysismethod2)</f>
        <v/>
      </c>
      <c r="DN53" s="251" t="str">
        <f>IF(ISNUMBER(FIND(analysismethod2,'III_Plan comp 438.68 {Plan 4}'!BG$15)),"",'III_Plan comp 438.68 {Plan 4}'!BG$15&amp;analysismethod2)</f>
        <v/>
      </c>
      <c r="DO53" s="251" t="str">
        <f>IF(ISNUMBER(FIND(analysismethod2,'III_Plan comp 438.68 {Plan 4}'!BH$15)),"",'III_Plan comp 438.68 {Plan 4}'!BH$15&amp;analysismethod2)</f>
        <v/>
      </c>
      <c r="DP53" s="251" t="str">
        <f>IF(ISNUMBER(FIND(analysismethod2,'III_Plan comp 438.68 {Plan 4}'!BI$15)),"",'III_Plan comp 438.68 {Plan 4}'!BI$15&amp;analysismethod2)</f>
        <v/>
      </c>
      <c r="DQ53" s="251" t="str">
        <f>IF(ISNUMBER(FIND(analysismethod2,'III_Plan comp 438.68 {Plan 4}'!BJ$15)),"",'III_Plan comp 438.68 {Plan 4}'!BJ$15&amp;analysismethod2)</f>
        <v/>
      </c>
      <c r="DR53" s="251" t="str">
        <f>IF(ISNUMBER(FIND(analysismethod2,'III_Plan comp 438.68 {Plan 4}'!BK$15)),"",'III_Plan comp 438.68 {Plan 4}'!BK$15&amp;analysismethod2)</f>
        <v/>
      </c>
      <c r="DS53" s="251" t="str">
        <f>IF(ISNUMBER(FIND(analysismethod2,'III_Plan comp 438.68 {Plan 4}'!BL$15)),"",'III_Plan comp 438.68 {Plan 4}'!BL$15&amp;analysismethod2)</f>
        <v/>
      </c>
      <c r="DT53" s="251" t="str">
        <f>IF(ISNUMBER(FIND(analysismethod2,'III_Plan comp 438.68 {Plan 4}'!BM$15)),"",'III_Plan comp 438.68 {Plan 4}'!BM$15&amp;analysismethod2)</f>
        <v/>
      </c>
      <c r="DU53" s="251" t="str">
        <f>IF(ISNUMBER(FIND(analysismethod2,'III_Plan comp 438.68 {Plan 4}'!BN$15)),"",'III_Plan comp 438.68 {Plan 4}'!BN$15&amp;analysismethod2)</f>
        <v/>
      </c>
      <c r="DV53" s="251" t="str">
        <f>IF(ISNUMBER(FIND(analysismethod2,'III_Plan comp 438.68 {Plan 4}'!BO$15)),"",'III_Plan comp 438.68 {Plan 4}'!BO$15&amp;analysismethod2)</f>
        <v/>
      </c>
      <c r="DW53" s="251" t="str">
        <f>IF(ISNUMBER(FIND(analysismethod2,'III_Plan comp 438.68 {Plan 4}'!BP$15)),"",'III_Plan comp 438.68 {Plan 4}'!BP$15&amp;analysismethod2)</f>
        <v/>
      </c>
      <c r="DX53" s="251" t="str">
        <f>IF(ISNUMBER(FIND(analysismethod2,'III_Plan comp 438.68 {Plan 4}'!BQ$15)),"",'III_Plan comp 438.68 {Plan 4}'!BQ$15&amp;analysismethod2)</f>
        <v/>
      </c>
      <c r="DY53" s="251" t="str">
        <f>IF(ISNUMBER(FIND(analysismethod2,'III_Plan comp 438.68 {Plan 4}'!BR$15)),"",'III_Plan comp 438.68 {Plan 4}'!BR$15&amp;analysismethod2)</f>
        <v/>
      </c>
      <c r="DZ53" s="251" t="str">
        <f>IF(ISNUMBER(FIND(analysismethod2,'III_Plan comp 438.68 {Plan 4}'!BS$15)),"",'III_Plan comp 438.68 {Plan 4}'!BS$15&amp;analysismethod2)</f>
        <v/>
      </c>
      <c r="EA53" s="251" t="str">
        <f>IF(ISNUMBER(FIND(analysismethod2,'III_Plan comp 438.68 {Plan 4}'!BT$15)),"",'III_Plan comp 438.68 {Plan 4}'!BT$15&amp;analysismethod2)</f>
        <v/>
      </c>
      <c r="EB53" s="251" t="str">
        <f>IF(ISNUMBER(FIND(analysismethod2,'III_Plan comp 438.68 {Plan 4}'!BU$15)),"",'III_Plan comp 438.68 {Plan 4}'!BU$15&amp;analysismethod2)</f>
        <v/>
      </c>
      <c r="EC53" s="251" t="str">
        <f>IF(ISNUMBER(FIND(analysismethod2,'III_Plan comp 438.68 {Plan 4}'!BV$15)),"",'III_Plan comp 438.68 {Plan 4}'!BV$15&amp;analysismethod2)</f>
        <v/>
      </c>
      <c r="ED53" s="251" t="str">
        <f>IF(ISNUMBER(FIND(analysismethod2,'III_Plan comp 438.68 {Plan 4}'!BW$15)),"",'III_Plan comp 438.68 {Plan 4}'!BW$15&amp;analysismethod2)</f>
        <v/>
      </c>
      <c r="EE53" s="251" t="str">
        <f>IF(ISNUMBER(FIND(analysismethod2,'III_Plan comp 438.68 {Plan 4}'!BX$15)),"",'III_Plan comp 438.68 {Plan 4}'!BX$15&amp;analysismethod2)</f>
        <v/>
      </c>
      <c r="EF53" s="251" t="str">
        <f>IF(ISNUMBER(FIND(analysismethod2,'III_Plan comp 438.68 {Plan 4}'!BY$15)),"",'III_Plan comp 438.68 {Plan 4}'!BY$15&amp;analysismethod2)</f>
        <v/>
      </c>
      <c r="EG53" s="251" t="str">
        <f>IF(ISNUMBER(FIND(analysismethod2,'III_Plan comp 438.68 {Plan 4}'!BZ$15)),"",'III_Plan comp 438.68 {Plan 4}'!BZ$15&amp;analysismethod2)</f>
        <v/>
      </c>
      <c r="EH53" s="251" t="str">
        <f>IF(ISNUMBER(FIND(analysismethod2,'III_Plan comp 438.68 {Plan 4}'!CA$15)),"",'III_Plan comp 438.68 {Plan 4}'!CA$15&amp;analysismethod2)</f>
        <v/>
      </c>
      <c r="EI53" s="251" t="str">
        <f>IF(ISNUMBER(FIND(analysismethod2,'III_Plan comp 438.68 {Plan 4}'!CB$15)),"",'III_Plan comp 438.68 {Plan 4}'!CB$15&amp;analysismethod2)</f>
        <v/>
      </c>
      <c r="EJ53" s="251" t="str">
        <f>IF(ISNUMBER(FIND(analysismethod2,'III_Plan comp 438.68 {Plan 4}'!CC$15)),"",'III_Plan comp 438.68 {Plan 4}'!CC$15&amp;analysismethod2)</f>
        <v/>
      </c>
      <c r="EK53" s="251" t="str">
        <f>IF(ISNUMBER(FIND(analysismethod2,'III_Plan comp 438.68 {Plan 4}'!CD$15)),"",'III_Plan comp 438.68 {Plan 4}'!CD$15&amp;analysismethod2)</f>
        <v/>
      </c>
      <c r="EL53" s="251" t="str">
        <f>IF(ISNUMBER(FIND(analysismethod2,'III_Plan comp 438.68 {Plan 4}'!CE$15)),"",'III_Plan comp 438.68 {Plan 4}'!CE$15&amp;analysismethod2)</f>
        <v/>
      </c>
      <c r="EM53" s="251" t="str">
        <f>IF(ISNUMBER(FIND(analysismethod2,'III_Plan comp 438.68 {Plan 4}'!CF$15)),"",'III_Plan comp 438.68 {Plan 4}'!CF$15&amp;analysismethod2)</f>
        <v/>
      </c>
      <c r="EN53" s="251" t="str">
        <f>IF(ISNUMBER(FIND(analysismethod2,'III_Plan comp 438.68 {Plan 4}'!CG$15)),"",'III_Plan comp 438.68 {Plan 4}'!CG$15&amp;analysismethod2)</f>
        <v/>
      </c>
      <c r="EO53" s="251" t="str">
        <f>IF(ISNUMBER(FIND(analysismethod2,'III_Plan comp 438.68 {Plan 4}'!CH$15)),"",'III_Plan comp 438.68 {Plan 4}'!CH$15&amp;analysismethod2)</f>
        <v/>
      </c>
      <c r="EP53" s="251" t="str">
        <f>IF(ISNUMBER(FIND(analysismethod2,'III_Plan comp 438.68 {Plan 4}'!CI$15)),"",'III_Plan comp 438.68 {Plan 4}'!CI$15&amp;analysismethod2)</f>
        <v/>
      </c>
      <c r="EQ53" s="251" t="str">
        <f>IF(ISNUMBER(FIND(analysismethod2,'III_Plan comp 438.68 {Plan 4}'!CJ$15)),"",'III_Plan comp 438.68 {Plan 4}'!CJ$15&amp;analysismethod2)</f>
        <v/>
      </c>
      <c r="ER53" s="251" t="str">
        <f>IF(ISNUMBER(FIND(analysismethod2,'III_Plan comp 438.68 {Plan 4}'!CK$15)),"",'III_Plan comp 438.68 {Plan 4}'!CK$15&amp;analysismethod2)</f>
        <v/>
      </c>
      <c r="ES53" s="251" t="str">
        <f>IF(ISNUMBER(FIND(analysismethod2,'III_Plan comp 438.68 {Plan 4}'!CL$15)),"",'III_Plan comp 438.68 {Plan 4}'!CL$15&amp;analysismethod2)</f>
        <v/>
      </c>
      <c r="ET53" s="251" t="str">
        <f>IF(ISNUMBER(FIND(analysismethod2,'III_Plan comp 438.68 {Plan 4}'!CM$15)),"",'III_Plan comp 438.68 {Plan 4}'!CM$15&amp;analysismethod2)</f>
        <v/>
      </c>
      <c r="EU53" s="251" t="str">
        <f>IF(ISNUMBER(FIND(analysismethod2,'III_Plan comp 438.68 {Plan 4}'!CN$15)),"",'III_Plan comp 438.68 {Plan 4}'!CN$15&amp;analysismethod2)</f>
        <v/>
      </c>
      <c r="EV53" s="251" t="str">
        <f>IF(ISNUMBER(FIND(analysismethod2,'III_Plan comp 438.68 {Plan 4}'!CO$15)),"",'III_Plan comp 438.68 {Plan 4}'!CO$15&amp;analysismethod2)</f>
        <v/>
      </c>
      <c r="EW53" s="251" t="str">
        <f>IF(ISNUMBER(FIND(analysismethod2,'III_Plan comp 438.68 {Plan 4}'!CP$15)),"",'III_Plan comp 438.68 {Plan 4}'!CP$15&amp;analysismethod2)</f>
        <v/>
      </c>
      <c r="EX53" s="251" t="str">
        <f>IF(ISNUMBER(FIND(analysismethod2,'III_Plan comp 438.68 {Plan 4}'!CQ$15)),"",'III_Plan comp 438.68 {Plan 4}'!CQ$15&amp;analysismethod2)</f>
        <v/>
      </c>
      <c r="EY53" s="251" t="str">
        <f>IF(ISNUMBER(FIND(analysismethod2,'III_Plan comp 438.68 {Plan 4}'!CR$15)),"",'III_Plan comp 438.68 {Plan 4}'!CR$15&amp;analysismethod2)</f>
        <v/>
      </c>
      <c r="EZ53" s="251" t="str">
        <f>IF(ISNUMBER(FIND(analysismethod2,'III_Plan comp 438.68 {Plan 4}'!CS$15)),"",'III_Plan comp 438.68 {Plan 4}'!CS$15&amp;analysismethod2)</f>
        <v/>
      </c>
      <c r="FA53" s="251" t="str">
        <f>IF(ISNUMBER(FIND(analysismethod2,'III_Plan comp 438.68 {Plan 4}'!CT$15)),"",'III_Plan comp 438.68 {Plan 4}'!CT$15&amp;analysismethod2)</f>
        <v/>
      </c>
      <c r="FB53" s="251" t="str">
        <f>IF(ISNUMBER(FIND(analysismethod2,'III_Plan comp 438.68 {Plan 4}'!CU$15)),"",'III_Plan comp 438.68 {Plan 4}'!CU$15&amp;analysismethod2)</f>
        <v/>
      </c>
      <c r="FC53" s="251" t="str">
        <f>IF(ISNUMBER(FIND(analysismethod2,'III_Plan comp 438.68 {Plan 4}'!CV$15)),"",'III_Plan comp 438.68 {Plan 4}'!CV$15&amp;analysismethod2)</f>
        <v/>
      </c>
      <c r="FD53" s="251" t="str">
        <f>IF(ISNUMBER(FIND(analysismethod2,'III_Plan comp 438.68 {Plan 4}'!CW$15)),"",'III_Plan comp 438.68 {Plan 4}'!CW$15&amp;analysismethod2)</f>
        <v/>
      </c>
      <c r="FE53" s="251" t="str">
        <f>IF(ISNUMBER(FIND(analysismethod2,'III_Plan comp 438.68 {Plan 4}'!CX$15)),"",'III_Plan comp 438.68 {Plan 4}'!CX$15&amp;analysismethod2)</f>
        <v/>
      </c>
      <c r="FF53" s="251" t="str">
        <f>IF(ISNUMBER(FIND(analysismethod2,'III_Plan comp 438.68 {Plan 4}'!CY$15)),"",'III_Plan comp 438.68 {Plan 4}'!CY$15&amp;analysismethod2)</f>
        <v/>
      </c>
      <c r="FG53" s="251" t="str">
        <f>IF(ISNUMBER(FIND(analysismethod2,'III_Plan comp 438.68 {Plan 4}'!CZ$15)),"",'III_Plan comp 438.68 {Plan 4}'!CZ$15&amp;analysismethod2)</f>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c>
      <c r="BL57" s="251" t="str">
        <f>IF(ISNUMBER(FIND(analysismethod6,'III_Plan comp 438.68 {Plan 4}'!E$15)),"",'III_Plan comp 438.68 {Plan 4}'!E$15&amp;analysismethod6)</f>
        <v/>
      </c>
      <c r="BM57" s="251" t="str">
        <f>IF(ISNUMBER(FIND(analysismethod6,'III_Plan comp 438.68 {Plan 4}'!F$15)),"",'III_Plan comp 438.68 {Plan 4}'!F$15&amp;analysismethod6)</f>
        <v/>
      </c>
      <c r="BN57" s="251" t="str">
        <f>IF(ISNUMBER(FIND(analysismethod6,'III_Plan comp 438.68 {Plan 4}'!G$15)),"",'III_Plan comp 438.68 {Plan 4}'!G$15&amp;analysismethod6)</f>
        <v/>
      </c>
      <c r="BO57" s="251" t="str">
        <f>IF(ISNUMBER(FIND(analysismethod6,'III_Plan comp 438.68 {Plan 4}'!H$15)),"",'III_Plan comp 438.68 {Plan 4}'!H$15&amp;analysismethod6)</f>
        <v/>
      </c>
      <c r="BP57" s="251" t="str">
        <f>IF(ISNUMBER(FIND(analysismethod6,'III_Plan comp 438.68 {Plan 4}'!I$15)),"",'III_Plan comp 438.68 {Plan 4}'!I$15&amp;analysismethod6)</f>
        <v/>
      </c>
      <c r="BQ57" s="251" t="str">
        <f>IF(ISNUMBER(FIND(analysismethod6,'III_Plan comp 438.68 {Plan 4}'!J$15)),"",'III_Plan comp 438.68 {Plan 4}'!J$15&amp;analysismethod6)</f>
        <v/>
      </c>
      <c r="BR57" s="251" t="str">
        <f>IF(ISNUMBER(FIND(analysismethod6,'III_Plan comp 438.68 {Plan 4}'!K$15)),"",'III_Plan comp 438.68 {Plan 4}'!K$15&amp;analysismethod6)</f>
        <v/>
      </c>
      <c r="BS57" s="251" t="str">
        <f>IF(ISNUMBER(FIND(analysismethod6,'III_Plan comp 438.68 {Plan 4}'!L$15)),"",'III_Plan comp 438.68 {Plan 4}'!L$15&amp;analysismethod6)</f>
        <v/>
      </c>
      <c r="BT57" s="251" t="str">
        <f>IF(ISNUMBER(FIND(analysismethod6,'III_Plan comp 438.68 {Plan 4}'!M$15)),"",'III_Plan comp 438.68 {Plan 4}'!M$15&amp;analysismethod6)</f>
        <v/>
      </c>
      <c r="BU57" s="251" t="str">
        <f>IF(ISNUMBER(FIND(analysismethod6,'III_Plan comp 438.68 {Plan 4}'!N$15)),"",'III_Plan comp 438.68 {Plan 4}'!N$15&amp;analysismethod6)</f>
        <v/>
      </c>
      <c r="BV57" s="251" t="str">
        <f>IF(ISNUMBER(FIND(analysismethod6,'III_Plan comp 438.68 {Plan 4}'!O$15)),"",'III_Plan comp 438.68 {Plan 4}'!O$15&amp;analysismethod6)</f>
        <v/>
      </c>
      <c r="BW57" s="251" t="str">
        <f>IF(ISNUMBER(FIND(analysismethod6,'III_Plan comp 438.68 {Plan 4}'!P$15)),"",'III_Plan comp 438.68 {Plan 4}'!P$15&amp;analysismethod6)</f>
        <v/>
      </c>
      <c r="BX57" s="251" t="str">
        <f>IF(ISNUMBER(FIND(analysismethod6,'III_Plan comp 438.68 {Plan 4}'!Q$15)),"",'III_Plan comp 438.68 {Plan 4}'!Q$15&amp;analysismethod6)</f>
        <v/>
      </c>
      <c r="BY57" s="251" t="str">
        <f>IF(ISNUMBER(FIND(analysismethod6,'III_Plan comp 438.68 {Plan 4}'!R$15)),"",'III_Plan comp 438.68 {Plan 4}'!R$15&amp;analysismethod6)</f>
        <v/>
      </c>
      <c r="BZ57" s="251" t="str">
        <f>IF(ISNUMBER(FIND(analysismethod6,'III_Plan comp 438.68 {Plan 4}'!S$15)),"",'III_Plan comp 438.68 {Plan 4}'!S$15&amp;analysismethod6)</f>
        <v/>
      </c>
      <c r="CA57" s="251" t="str">
        <f>IF(ISNUMBER(FIND(analysismethod6,'III_Plan comp 438.68 {Plan 4}'!T$15)),"",'III_Plan comp 438.68 {Plan 4}'!T$15&amp;analysismethod6)</f>
        <v/>
      </c>
      <c r="CB57" s="251" t="str">
        <f>IF(ISNUMBER(FIND(analysismethod6,'III_Plan comp 438.68 {Plan 4}'!U$15)),"",'III_Plan comp 438.68 {Plan 4}'!U$15&amp;analysismethod6)</f>
        <v/>
      </c>
      <c r="CC57" s="251" t="str">
        <f>IF(ISNUMBER(FIND(analysismethod6,'III_Plan comp 438.68 {Plan 4}'!V$15)),"",'III_Plan comp 438.68 {Plan 4}'!V$15&amp;analysismethod6)</f>
        <v/>
      </c>
      <c r="CD57" s="251" t="str">
        <f>IF(ISNUMBER(FIND(analysismethod6,'III_Plan comp 438.68 {Plan 4}'!W$15)),"",'III_Plan comp 438.68 {Plan 4}'!W$15&amp;analysismethod6)</f>
        <v/>
      </c>
      <c r="CE57" s="251" t="str">
        <f>IF(ISNUMBER(FIND(analysismethod6,'III_Plan comp 438.68 {Plan 4}'!X$15)),"",'III_Plan comp 438.68 {Plan 4}'!X$15&amp;analysismethod6)</f>
        <v/>
      </c>
      <c r="CF57" s="251" t="str">
        <f>IF(ISNUMBER(FIND(analysismethod6,'III_Plan comp 438.68 {Plan 4}'!Y$15)),"",'III_Plan comp 438.68 {Plan 4}'!Y$15&amp;analysismethod6)</f>
        <v/>
      </c>
      <c r="CG57" s="251" t="str">
        <f>IF(ISNUMBER(FIND(analysismethod6,'III_Plan comp 438.68 {Plan 4}'!Z$15)),"",'III_Plan comp 438.68 {Plan 4}'!Z$15&amp;analysismethod6)</f>
        <v/>
      </c>
      <c r="CH57" s="251" t="str">
        <f>IF(ISNUMBER(FIND(analysismethod6,'III_Plan comp 438.68 {Plan 4}'!AA$15)),"",'III_Plan comp 438.68 {Plan 4}'!AA$15&amp;analysismethod6)</f>
        <v/>
      </c>
      <c r="CI57" s="251" t="str">
        <f>IF(ISNUMBER(FIND(analysismethod6,'III_Plan comp 438.68 {Plan 4}'!AB$15)),"",'III_Plan comp 438.68 {Plan 4}'!AB$15&amp;analysismethod6)</f>
        <v/>
      </c>
      <c r="CJ57" s="251" t="str">
        <f>IF(ISNUMBER(FIND(analysismethod6,'III_Plan comp 438.68 {Plan 4}'!AC$15)),"",'III_Plan comp 438.68 {Plan 4}'!AC$15&amp;analysismethod6)</f>
        <v/>
      </c>
      <c r="CK57" s="251" t="str">
        <f>IF(ISNUMBER(FIND(analysismethod6,'III_Plan comp 438.68 {Plan 4}'!AD$15)),"",'III_Plan comp 438.68 {Plan 4}'!AD$15&amp;analysismethod6)</f>
        <v/>
      </c>
      <c r="CL57" s="251" t="str">
        <f>IF(ISNUMBER(FIND(analysismethod6,'III_Plan comp 438.68 {Plan 4}'!AE$15)),"",'III_Plan comp 438.68 {Plan 4}'!AE$15&amp;analysismethod6)</f>
        <v/>
      </c>
      <c r="CM57" s="251" t="str">
        <f>IF(ISNUMBER(FIND(analysismethod6,'III_Plan comp 438.68 {Plan 4}'!AF$15)),"",'III_Plan comp 438.68 {Plan 4}'!AF$15&amp;analysismethod6)</f>
        <v/>
      </c>
      <c r="CN57" s="251" t="str">
        <f>IF(ISNUMBER(FIND(analysismethod6,'III_Plan comp 438.68 {Plan 4}'!AG$15)),"",'III_Plan comp 438.68 {Plan 4}'!AG$15&amp;analysismethod6)</f>
        <v/>
      </c>
      <c r="CO57" s="251" t="str">
        <f>IF(ISNUMBER(FIND(analysismethod6,'III_Plan comp 438.68 {Plan 4}'!AH$15)),"",'III_Plan comp 438.68 {Plan 4}'!AH$15&amp;analysismethod6)</f>
        <v/>
      </c>
      <c r="CP57" s="251" t="str">
        <f>IF(ISNUMBER(FIND(analysismethod6,'III_Plan comp 438.68 {Plan 4}'!AI$15)),"",'III_Plan comp 438.68 {Plan 4}'!AI$15&amp;analysismethod6)</f>
        <v/>
      </c>
      <c r="CQ57" s="251" t="str">
        <f>IF(ISNUMBER(FIND(analysismethod6,'III_Plan comp 438.68 {Plan 4}'!AJ$15)),"",'III_Plan comp 438.68 {Plan 4}'!AJ$15&amp;analysismethod6)</f>
        <v/>
      </c>
      <c r="CR57" s="251" t="str">
        <f>IF(ISNUMBER(FIND(analysismethod6,'III_Plan comp 438.68 {Plan 4}'!AK$15)),"",'III_Plan comp 438.68 {Plan 4}'!AK$15&amp;analysismethod6)</f>
        <v/>
      </c>
      <c r="CS57" s="251" t="str">
        <f>IF(ISNUMBER(FIND(analysismethod6,'III_Plan comp 438.68 {Plan 4}'!AL$15)),"",'III_Plan comp 438.68 {Plan 4}'!AL$15&amp;analysismethod6)</f>
        <v/>
      </c>
      <c r="CT57" s="251" t="str">
        <f>IF(ISNUMBER(FIND(analysismethod6,'III_Plan comp 438.68 {Plan 4}'!AM$15)),"",'III_Plan comp 438.68 {Plan 4}'!AM$15&amp;analysismethod6)</f>
        <v/>
      </c>
      <c r="CU57" s="251" t="str">
        <f>IF(ISNUMBER(FIND(analysismethod6,'III_Plan comp 438.68 {Plan 4}'!AN$15)),"",'III_Plan comp 438.68 {Plan 4}'!AN$15&amp;analysismethod6)</f>
        <v/>
      </c>
      <c r="CV57" s="251" t="str">
        <f>IF(ISNUMBER(FIND(analysismethod6,'III_Plan comp 438.68 {Plan 4}'!AO$15)),"",'III_Plan comp 438.68 {Plan 4}'!AO$15&amp;analysismethod6)</f>
        <v/>
      </c>
      <c r="CW57" s="251" t="str">
        <f>IF(ISNUMBER(FIND(analysismethod6,'III_Plan comp 438.68 {Plan 4}'!AP$15)),"",'III_Plan comp 438.68 {Plan 4}'!AP$15&amp;analysismethod6)</f>
        <v/>
      </c>
      <c r="CX57" s="251" t="str">
        <f>IF(ISNUMBER(FIND(analysismethod6,'III_Plan comp 438.68 {Plan 4}'!AQ$15)),"",'III_Plan comp 438.68 {Plan 4}'!AQ$15&amp;analysismethod6)</f>
        <v/>
      </c>
      <c r="CY57" s="251" t="str">
        <f>IF(ISNUMBER(FIND(analysismethod6,'III_Plan comp 438.68 {Plan 4}'!AR$15)),"",'III_Plan comp 438.68 {Plan 4}'!AR$15&amp;analysismethod6)</f>
        <v/>
      </c>
      <c r="CZ57" s="251" t="str">
        <f>IF(ISNUMBER(FIND(analysismethod6,'III_Plan comp 438.68 {Plan 4}'!AS$15)),"",'III_Plan comp 438.68 {Plan 4}'!AS$15&amp;analysismethod6)</f>
        <v/>
      </c>
      <c r="DA57" s="251" t="str">
        <f>IF(ISNUMBER(FIND(analysismethod6,'III_Plan comp 438.68 {Plan 4}'!AT$15)),"",'III_Plan comp 438.68 {Plan 4}'!AT$15&amp;analysismethod6)</f>
        <v/>
      </c>
      <c r="DB57" s="251" t="str">
        <f>IF(ISNUMBER(FIND(analysismethod6,'III_Plan comp 438.68 {Plan 4}'!AU$15)),"",'III_Plan comp 438.68 {Plan 4}'!AU$15&amp;analysismethod6)</f>
        <v/>
      </c>
      <c r="DC57" s="251" t="str">
        <f>IF(ISNUMBER(FIND(analysismethod6,'III_Plan comp 438.68 {Plan 4}'!AV$15)),"",'III_Plan comp 438.68 {Plan 4}'!AV$15&amp;analysismethod6)</f>
        <v/>
      </c>
      <c r="DD57" s="251" t="str">
        <f>IF(ISNUMBER(FIND(analysismethod6,'III_Plan comp 438.68 {Plan 4}'!AW$15)),"",'III_Plan comp 438.68 {Plan 4}'!AW$15&amp;analysismethod6)</f>
        <v/>
      </c>
      <c r="DE57" s="251" t="str">
        <f>IF(ISNUMBER(FIND(analysismethod6,'III_Plan comp 438.68 {Plan 4}'!AX$15)),"",'III_Plan comp 438.68 {Plan 4}'!AX$15&amp;analysismethod6)</f>
        <v/>
      </c>
      <c r="DF57" s="251" t="str">
        <f>IF(ISNUMBER(FIND(analysismethod6,'III_Plan comp 438.68 {Plan 4}'!AY$15)),"",'III_Plan comp 438.68 {Plan 4}'!AY$15&amp;analysismethod6)</f>
        <v/>
      </c>
      <c r="DG57" s="251" t="str">
        <f>IF(ISNUMBER(FIND(analysismethod6,'III_Plan comp 438.68 {Plan 4}'!AZ$15)),"",'III_Plan comp 438.68 {Plan 4}'!AZ$15&amp;analysismethod6)</f>
        <v/>
      </c>
      <c r="DH57" s="251" t="str">
        <f>IF(ISNUMBER(FIND(analysismethod6,'III_Plan comp 438.68 {Plan 4}'!BA$15)),"",'III_Plan comp 438.68 {Plan 4}'!BA$15&amp;analysismethod6)</f>
        <v/>
      </c>
      <c r="DI57" s="251" t="str">
        <f>IF(ISNUMBER(FIND(analysismethod6,'III_Plan comp 438.68 {Plan 4}'!BB$15)),"",'III_Plan comp 438.68 {Plan 4}'!BB$15&amp;analysismethod6)</f>
        <v/>
      </c>
      <c r="DJ57" s="251" t="str">
        <f>IF(ISNUMBER(FIND(analysismethod6,'III_Plan comp 438.68 {Plan 4}'!BC$15)),"",'III_Plan comp 438.68 {Plan 4}'!BC$15&amp;analysismethod6)</f>
        <v/>
      </c>
      <c r="DK57" s="251" t="str">
        <f>IF(ISNUMBER(FIND(analysismethod6,'III_Plan comp 438.68 {Plan 4}'!BD$15)),"",'III_Plan comp 438.68 {Plan 4}'!BD$15&amp;analysismethod6)</f>
        <v/>
      </c>
      <c r="DL57" s="251" t="str">
        <f>IF(ISNUMBER(FIND(analysismethod6,'III_Plan comp 438.68 {Plan 4}'!BE$15)),"",'III_Plan comp 438.68 {Plan 4}'!BE$15&amp;analysismethod6)</f>
        <v/>
      </c>
      <c r="DM57" s="251" t="str">
        <f>IF(ISNUMBER(FIND(analysismethod6,'III_Plan comp 438.68 {Plan 4}'!BF$15)),"",'III_Plan comp 438.68 {Plan 4}'!BF$15&amp;analysismethod6)</f>
        <v/>
      </c>
      <c r="DN57" s="251" t="str">
        <f>IF(ISNUMBER(FIND(analysismethod6,'III_Plan comp 438.68 {Plan 4}'!BG$15)),"",'III_Plan comp 438.68 {Plan 4}'!BG$15&amp;analysismethod6)</f>
        <v/>
      </c>
      <c r="DO57" s="251" t="str">
        <f>IF(ISNUMBER(FIND(analysismethod6,'III_Plan comp 438.68 {Plan 4}'!BH$15)),"",'III_Plan comp 438.68 {Plan 4}'!BH$15&amp;analysismethod6)</f>
        <v/>
      </c>
      <c r="DP57" s="251" t="str">
        <f>IF(ISNUMBER(FIND(analysismethod6,'III_Plan comp 438.68 {Plan 4}'!BI$15)),"",'III_Plan comp 438.68 {Plan 4}'!BI$15&amp;analysismethod6)</f>
        <v/>
      </c>
      <c r="DQ57" s="251" t="str">
        <f>IF(ISNUMBER(FIND(analysismethod6,'III_Plan comp 438.68 {Plan 4}'!BJ$15)),"",'III_Plan comp 438.68 {Plan 4}'!BJ$15&amp;analysismethod6)</f>
        <v/>
      </c>
      <c r="DR57" s="251" t="str">
        <f>IF(ISNUMBER(FIND(analysismethod6,'III_Plan comp 438.68 {Plan 4}'!BK$15)),"",'III_Plan comp 438.68 {Plan 4}'!BK$15&amp;analysismethod6)</f>
        <v/>
      </c>
      <c r="DS57" s="251" t="str">
        <f>IF(ISNUMBER(FIND(analysismethod6,'III_Plan comp 438.68 {Plan 4}'!BL$15)),"",'III_Plan comp 438.68 {Plan 4}'!BL$15&amp;analysismethod6)</f>
        <v/>
      </c>
      <c r="DT57" s="251" t="str">
        <f>IF(ISNUMBER(FIND(analysismethod6,'III_Plan comp 438.68 {Plan 4}'!BM$15)),"",'III_Plan comp 438.68 {Plan 4}'!BM$15&amp;analysismethod6)</f>
        <v/>
      </c>
      <c r="DU57" s="251" t="str">
        <f>IF(ISNUMBER(FIND(analysismethod6,'III_Plan comp 438.68 {Plan 4}'!BN$15)),"",'III_Plan comp 438.68 {Plan 4}'!BN$15&amp;analysismethod6)</f>
        <v/>
      </c>
      <c r="DV57" s="251" t="str">
        <f>IF(ISNUMBER(FIND(analysismethod6,'III_Plan comp 438.68 {Plan 4}'!BO$15)),"",'III_Plan comp 438.68 {Plan 4}'!BO$15&amp;analysismethod6)</f>
        <v/>
      </c>
      <c r="DW57" s="251" t="str">
        <f>IF(ISNUMBER(FIND(analysismethod6,'III_Plan comp 438.68 {Plan 4}'!BP$15)),"",'III_Plan comp 438.68 {Plan 4}'!BP$15&amp;analysismethod6)</f>
        <v/>
      </c>
      <c r="DX57" s="251" t="str">
        <f>IF(ISNUMBER(FIND(analysismethod6,'III_Plan comp 438.68 {Plan 4}'!BQ$15)),"",'III_Plan comp 438.68 {Plan 4}'!BQ$15&amp;analysismethod6)</f>
        <v/>
      </c>
      <c r="DY57" s="251" t="str">
        <f>IF(ISNUMBER(FIND(analysismethod6,'III_Plan comp 438.68 {Plan 4}'!BR$15)),"",'III_Plan comp 438.68 {Plan 4}'!BR$15&amp;analysismethod6)</f>
        <v/>
      </c>
      <c r="DZ57" s="251" t="str">
        <f>IF(ISNUMBER(FIND(analysismethod6,'III_Plan comp 438.68 {Plan 4}'!BS$15)),"",'III_Plan comp 438.68 {Plan 4}'!BS$15&amp;analysismethod6)</f>
        <v/>
      </c>
      <c r="EA57" s="251" t="str">
        <f>IF(ISNUMBER(FIND(analysismethod6,'III_Plan comp 438.68 {Plan 4}'!BT$15)),"",'III_Plan comp 438.68 {Plan 4}'!BT$15&amp;analysismethod6)</f>
        <v/>
      </c>
      <c r="EB57" s="251" t="str">
        <f>IF(ISNUMBER(FIND(analysismethod6,'III_Plan comp 438.68 {Plan 4}'!BU$15)),"",'III_Plan comp 438.68 {Plan 4}'!BU$15&amp;analysismethod6)</f>
        <v/>
      </c>
      <c r="EC57" s="251" t="str">
        <f>IF(ISNUMBER(FIND(analysismethod6,'III_Plan comp 438.68 {Plan 4}'!BV$15)),"",'III_Plan comp 438.68 {Plan 4}'!BV$15&amp;analysismethod6)</f>
        <v/>
      </c>
      <c r="ED57" s="251" t="str">
        <f>IF(ISNUMBER(FIND(analysismethod6,'III_Plan comp 438.68 {Plan 4}'!BW$15)),"",'III_Plan comp 438.68 {Plan 4}'!BW$15&amp;analysismethod6)</f>
        <v/>
      </c>
      <c r="EE57" s="251" t="str">
        <f>IF(ISNUMBER(FIND(analysismethod6,'III_Plan comp 438.68 {Plan 4}'!BX$15)),"",'III_Plan comp 438.68 {Plan 4}'!BX$15&amp;analysismethod6)</f>
        <v/>
      </c>
      <c r="EF57" s="251" t="str">
        <f>IF(ISNUMBER(FIND(analysismethod6,'III_Plan comp 438.68 {Plan 4}'!BY$15)),"",'III_Plan comp 438.68 {Plan 4}'!BY$15&amp;analysismethod6)</f>
        <v/>
      </c>
      <c r="EG57" s="251" t="str">
        <f>IF(ISNUMBER(FIND(analysismethod6,'III_Plan comp 438.68 {Plan 4}'!BZ$15)),"",'III_Plan comp 438.68 {Plan 4}'!BZ$15&amp;analysismethod6)</f>
        <v/>
      </c>
      <c r="EH57" s="251" t="str">
        <f>IF(ISNUMBER(FIND(analysismethod6,'III_Plan comp 438.68 {Plan 4}'!CA$15)),"",'III_Plan comp 438.68 {Plan 4}'!CA$15&amp;analysismethod6)</f>
        <v/>
      </c>
      <c r="EI57" s="251" t="str">
        <f>IF(ISNUMBER(FIND(analysismethod6,'III_Plan comp 438.68 {Plan 4}'!CB$15)),"",'III_Plan comp 438.68 {Plan 4}'!CB$15&amp;analysismethod6)</f>
        <v/>
      </c>
      <c r="EJ57" s="251" t="str">
        <f>IF(ISNUMBER(FIND(analysismethod6,'III_Plan comp 438.68 {Plan 4}'!CC$15)),"",'III_Plan comp 438.68 {Plan 4}'!CC$15&amp;analysismethod6)</f>
        <v/>
      </c>
      <c r="EK57" s="251" t="str">
        <f>IF(ISNUMBER(FIND(analysismethod6,'III_Plan comp 438.68 {Plan 4}'!CD$15)),"",'III_Plan comp 438.68 {Plan 4}'!CD$15&amp;analysismethod6)</f>
        <v/>
      </c>
      <c r="EL57" s="251" t="str">
        <f>IF(ISNUMBER(FIND(analysismethod6,'III_Plan comp 438.68 {Plan 4}'!CE$15)),"",'III_Plan comp 438.68 {Plan 4}'!CE$15&amp;analysismethod6)</f>
        <v/>
      </c>
      <c r="EM57" s="251" t="str">
        <f>IF(ISNUMBER(FIND(analysismethod6,'III_Plan comp 438.68 {Plan 4}'!CF$15)),"",'III_Plan comp 438.68 {Plan 4}'!CF$15&amp;analysismethod6)</f>
        <v/>
      </c>
      <c r="EN57" s="251" t="str">
        <f>IF(ISNUMBER(FIND(analysismethod6,'III_Plan comp 438.68 {Plan 4}'!CG$15)),"",'III_Plan comp 438.68 {Plan 4}'!CG$15&amp;analysismethod6)</f>
        <v/>
      </c>
      <c r="EO57" s="251" t="str">
        <f>IF(ISNUMBER(FIND(analysismethod6,'III_Plan comp 438.68 {Plan 4}'!CH$15)),"",'III_Plan comp 438.68 {Plan 4}'!CH$15&amp;analysismethod6)</f>
        <v/>
      </c>
      <c r="EP57" s="251" t="str">
        <f>IF(ISNUMBER(FIND(analysismethod6,'III_Plan comp 438.68 {Plan 4}'!CI$15)),"",'III_Plan comp 438.68 {Plan 4}'!CI$15&amp;analysismethod6)</f>
        <v/>
      </c>
      <c r="EQ57" s="251" t="str">
        <f>IF(ISNUMBER(FIND(analysismethod6,'III_Plan comp 438.68 {Plan 4}'!CJ$15)),"",'III_Plan comp 438.68 {Plan 4}'!CJ$15&amp;analysismethod6)</f>
        <v/>
      </c>
      <c r="ER57" s="251" t="str">
        <f>IF(ISNUMBER(FIND(analysismethod6,'III_Plan comp 438.68 {Plan 4}'!CK$15)),"",'III_Plan comp 438.68 {Plan 4}'!CK$15&amp;analysismethod6)</f>
        <v/>
      </c>
      <c r="ES57" s="251" t="str">
        <f>IF(ISNUMBER(FIND(analysismethod6,'III_Plan comp 438.68 {Plan 4}'!CL$15)),"",'III_Plan comp 438.68 {Plan 4}'!CL$15&amp;analysismethod6)</f>
        <v/>
      </c>
      <c r="ET57" s="251" t="str">
        <f>IF(ISNUMBER(FIND(analysismethod6,'III_Plan comp 438.68 {Plan 4}'!CM$15)),"",'III_Plan comp 438.68 {Plan 4}'!CM$15&amp;analysismethod6)</f>
        <v/>
      </c>
      <c r="EU57" s="251" t="str">
        <f>IF(ISNUMBER(FIND(analysismethod6,'III_Plan comp 438.68 {Plan 4}'!CN$15)),"",'III_Plan comp 438.68 {Plan 4}'!CN$15&amp;analysismethod6)</f>
        <v/>
      </c>
      <c r="EV57" s="251" t="str">
        <f>IF(ISNUMBER(FIND(analysismethod6,'III_Plan comp 438.68 {Plan 4}'!CO$15)),"",'III_Plan comp 438.68 {Plan 4}'!CO$15&amp;analysismethod6)</f>
        <v/>
      </c>
      <c r="EW57" s="251" t="str">
        <f>IF(ISNUMBER(FIND(analysismethod6,'III_Plan comp 438.68 {Plan 4}'!CP$15)),"",'III_Plan comp 438.68 {Plan 4}'!CP$15&amp;analysismethod6)</f>
        <v/>
      </c>
      <c r="EX57" s="251" t="str">
        <f>IF(ISNUMBER(FIND(analysismethod6,'III_Plan comp 438.68 {Plan 4}'!CQ$15)),"",'III_Plan comp 438.68 {Plan 4}'!CQ$15&amp;analysismethod6)</f>
        <v/>
      </c>
      <c r="EY57" s="251" t="str">
        <f>IF(ISNUMBER(FIND(analysismethod6,'III_Plan comp 438.68 {Plan 4}'!CR$15)),"",'III_Plan comp 438.68 {Plan 4}'!CR$15&amp;analysismethod6)</f>
        <v/>
      </c>
      <c r="EZ57" s="251" t="str">
        <f>IF(ISNUMBER(FIND(analysismethod6,'III_Plan comp 438.68 {Plan 4}'!CS$15)),"",'III_Plan comp 438.68 {Plan 4}'!CS$15&amp;analysismethod6)</f>
        <v/>
      </c>
      <c r="FA57" s="251" t="str">
        <f>IF(ISNUMBER(FIND(analysismethod6,'III_Plan comp 438.68 {Plan 4}'!CT$15)),"",'III_Plan comp 438.68 {Plan 4}'!CT$15&amp;analysismethod6)</f>
        <v/>
      </c>
      <c r="FB57" s="251" t="str">
        <f>IF(ISNUMBER(FIND(analysismethod6,'III_Plan comp 438.68 {Plan 4}'!CU$15)),"",'III_Plan comp 438.68 {Plan 4}'!CU$15&amp;analysismethod6)</f>
        <v/>
      </c>
      <c r="FC57" s="251" t="str">
        <f>IF(ISNUMBER(FIND(analysismethod6,'III_Plan comp 438.68 {Plan 4}'!CV$15)),"",'III_Plan comp 438.68 {Plan 4}'!CV$15&amp;analysismethod6)</f>
        <v/>
      </c>
      <c r="FD57" s="251" t="str">
        <f>IF(ISNUMBER(FIND(analysismethod6,'III_Plan comp 438.68 {Plan 4}'!CW$15)),"",'III_Plan comp 438.68 {Plan 4}'!CW$15&amp;analysismethod6)</f>
        <v/>
      </c>
      <c r="FE57" s="251" t="str">
        <f>IF(ISNUMBER(FIND(analysismethod6,'III_Plan comp 438.68 {Plan 4}'!CX$15)),"",'III_Plan comp 438.68 {Plan 4}'!CX$15&amp;analysismethod6)</f>
        <v/>
      </c>
      <c r="FF57" s="251" t="str">
        <f>IF(ISNUMBER(FIND(analysismethod6,'III_Plan comp 438.68 {Plan 4}'!CY$15)),"",'III_Plan comp 438.68 {Plan 4}'!CY$15&amp;analysismethod6)</f>
        <v/>
      </c>
      <c r="FG57" s="251" t="str">
        <f>IF(ISNUMBER(FIND(analysismethod6,'III_Plan comp 438.68 {Plan 4}'!CZ$15)),"",'III_Plan comp 438.68 {Plan 4}'!CZ$15&amp;analysismethod6)</f>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Timely Access Data Tool (TADT); 
</v>
      </c>
      <c r="BM59" s="251" t="str">
        <f>IF(ISNUMBER(FIND(analysismethod8,'III_Plan comp 438.68 {Plan 4}'!F$15)),"",'III_Plan comp 438.68 {Plan 4}'!F$15&amp;analysismethod8)</f>
        <v xml:space="preserve">Timely Access Data Tool (TADT); 
</v>
      </c>
      <c r="BN59" s="251" t="str">
        <f>IF(ISNUMBER(FIND(analysismethod8,'III_Plan comp 438.68 {Plan 4}'!G$15)),"",'III_Plan comp 438.68 {Plan 4}'!G$15&amp;analysismethod8)</f>
        <v xml:space="preserve">Timely Access Data Tool (TADT); 
</v>
      </c>
      <c r="BO59" s="251" t="str">
        <f>IF(ISNUMBER(FIND(analysismethod8,'III_Plan comp 438.68 {Plan 4}'!H$15)),"",'III_Plan comp 438.68 {Plan 4}'!H$15&amp;analysismethod8)</f>
        <v xml:space="preserve">274 File; 
Timely Access Data Tool (TADT); 
</v>
      </c>
      <c r="BP59" s="251" t="str">
        <f>IF(ISNUMBER(FIND(analysismethod8,'III_Plan comp 438.68 {Plan 4}'!I$15)),"",'III_Plan comp 438.68 {Plan 4}'!I$15&amp;analysismethod8)</f>
        <v xml:space="preserve">Timely Access Data Tool (TADT); 
</v>
      </c>
      <c r="BQ59" s="251" t="str">
        <f>IF(ISNUMBER(FIND(analysismethod8,'III_Plan comp 438.68 {Plan 4}'!J$15)),"",'III_Plan comp 438.68 {Plan 4}'!J$15&amp;analysismethod8)</f>
        <v xml:space="preserve">Timely Access Data Tool (TADT); 
</v>
      </c>
      <c r="BR59" s="251" t="str">
        <f>IF(ISNUMBER(FIND(analysismethod8,'III_Plan comp 438.68 {Plan 4}'!K$15)),"",'III_Plan comp 438.68 {Plan 4}'!K$15&amp;analysismethod8)</f>
        <v/>
      </c>
      <c r="BS59" s="251" t="str">
        <f>IF(ISNUMBER(FIND(analysismethod8,'III_Plan comp 438.68 {Plan 4}'!L$15)),"",'III_Plan comp 438.68 {Plan 4}'!L$15&amp;analysismethod8)</f>
        <v xml:space="preserve">Timely Access Data Tool (TADT); 
</v>
      </c>
      <c r="BT59" s="251" t="str">
        <f>IF(ISNUMBER(FIND(analysismethod8,'III_Plan comp 438.68 {Plan 4}'!M$15)),"",'III_Plan comp 438.68 {Plan 4}'!M$15&amp;analysismethod8)</f>
        <v/>
      </c>
      <c r="BU59" s="251" t="str">
        <f>IF(ISNUMBER(FIND(analysismethod8,'III_Plan comp 438.68 {Plan 4}'!N$15)),"",'III_Plan comp 438.68 {Plan 4}'!N$15&amp;analysismethod8)</f>
        <v/>
      </c>
      <c r="BV59" s="251" t="str">
        <f>IF(ISNUMBER(FIND(analysismethod8,'III_Plan comp 438.68 {Plan 4}'!O$15)),"",'III_Plan comp 438.68 {Plan 4}'!O$15&amp;analysismethod8)</f>
        <v xml:space="preserve">Timely Access Data Tool (TADT); 
</v>
      </c>
      <c r="BW59" s="251" t="str">
        <f>IF(ISNUMBER(FIND(analysismethod8,'III_Plan comp 438.68 {Plan 4}'!P$15)),"",'III_Plan comp 438.68 {Plan 4}'!P$15&amp;analysismethod8)</f>
        <v xml:space="preserve">Timely Access Data Tool (TADT); 
</v>
      </c>
      <c r="BX59" s="251" t="str">
        <f>IF(ISNUMBER(FIND(analysismethod8,'III_Plan comp 438.68 {Plan 4}'!Q$15)),"",'III_Plan comp 438.68 {Plan 4}'!Q$15&amp;analysismethod8)</f>
        <v xml:space="preserve">Timely Access Data Tool (TADT); 
</v>
      </c>
      <c r="BY59" s="251" t="str">
        <f>IF(ISNUMBER(FIND(analysismethod8,'III_Plan comp 438.68 {Plan 4}'!R$15)),"",'III_Plan comp 438.68 {Plan 4}'!R$15&amp;analysismethod8)</f>
        <v xml:space="preserve">Timely Access Data Tool (TADT); 
</v>
      </c>
      <c r="BZ59" s="251" t="str">
        <f>IF(ISNUMBER(FIND(analysismethod8,'III_Plan comp 438.68 {Plan 4}'!S$15)),"",'III_Plan comp 438.68 {Plan 4}'!S$15&amp;analysismethod8)</f>
        <v xml:space="preserve">Timely Access Data Tool (TADT); 
</v>
      </c>
      <c r="CA59" s="251" t="str">
        <f>IF(ISNUMBER(FIND(analysismethod8,'III_Plan comp 438.68 {Plan 4}'!T$15)),"",'III_Plan comp 438.68 {Plan 4}'!T$15&amp;analysismethod8)</f>
        <v xml:space="preserve">Timely Access Data Tool (TADT); 
</v>
      </c>
      <c r="CB59" s="251" t="str">
        <f>IF(ISNUMBER(FIND(analysismethod8,'III_Plan comp 438.68 {Plan 4}'!U$15)),"",'III_Plan comp 438.68 {Plan 4}'!U$15&amp;analysismethod8)</f>
        <v xml:space="preserve">Timely Access Data Tool (TADT); 
</v>
      </c>
      <c r="CC59" s="251" t="str">
        <f>IF(ISNUMBER(FIND(analysismethod8,'III_Plan comp 438.68 {Plan 4}'!V$15)),"",'III_Plan comp 438.68 {Plan 4}'!V$15&amp;analysismethod8)</f>
        <v xml:space="preserve">Timely Access Data Tool (TADT); 
</v>
      </c>
      <c r="CD59" s="251" t="str">
        <f>IF(ISNUMBER(FIND(analysismethod8,'III_Plan comp 438.68 {Plan 4}'!W$15)),"",'III_Plan comp 438.68 {Plan 4}'!W$15&amp;analysismethod8)</f>
        <v xml:space="preserve">Timely Access Data Tool (TADT); 
</v>
      </c>
      <c r="CE59" s="251" t="str">
        <f>IF(ISNUMBER(FIND(analysismethod8,'III_Plan comp 438.68 {Plan 4}'!X$15)),"",'III_Plan comp 438.68 {Plan 4}'!X$15&amp;analysismethod8)</f>
        <v xml:space="preserve">Timely Access Data Tool (TADT); 
</v>
      </c>
      <c r="CF59" s="251" t="str">
        <f>IF(ISNUMBER(FIND(analysismethod8,'III_Plan comp 438.68 {Plan 4}'!Y$15)),"",'III_Plan comp 438.68 {Plan 4}'!Y$15&amp;analysismethod8)</f>
        <v xml:space="preserve">Timely Access Data Tool (TADT); 
</v>
      </c>
      <c r="CG59" s="251" t="str">
        <f>IF(ISNUMBER(FIND(analysismethod8,'III_Plan comp 438.68 {Plan 4}'!Z$15)),"",'III_Plan comp 438.68 {Plan 4}'!Z$15&amp;analysismethod8)</f>
        <v xml:space="preserve">Timely Access Data Tool (TADT); 
</v>
      </c>
      <c r="CH59" s="251" t="str">
        <f>IF(ISNUMBER(FIND(analysismethod8,'III_Plan comp 438.68 {Plan 4}'!AA$15)),"",'III_Plan comp 438.68 {Plan 4}'!AA$15&amp;analysismethod8)</f>
        <v xml:space="preserve">Timely Access Data Tool (TADT); 
</v>
      </c>
      <c r="CI59" s="251" t="str">
        <f>IF(ISNUMBER(FIND(analysismethod8,'III_Plan comp 438.68 {Plan 4}'!AB$15)),"",'III_Plan comp 438.68 {Plan 4}'!AB$15&amp;analysismethod8)</f>
        <v xml:space="preserve">Timely Access Data Tool (TADT); 
</v>
      </c>
      <c r="CJ59" s="251" t="str">
        <f>IF(ISNUMBER(FIND(analysismethod8,'III_Plan comp 438.68 {Plan 4}'!AC$15)),"",'III_Plan comp 438.68 {Plan 4}'!AC$15&amp;analysismethod8)</f>
        <v xml:space="preserve">Timely Access Data Tool (TADT); 
</v>
      </c>
      <c r="CK59" s="251" t="str">
        <f>IF(ISNUMBER(FIND(analysismethod8,'III_Plan comp 438.68 {Plan 4}'!AD$15)),"",'III_Plan comp 438.68 {Plan 4}'!AD$15&amp;analysismethod8)</f>
        <v xml:space="preserve">Timely Access Data Tool (TADT); 
</v>
      </c>
      <c r="CL59" s="251" t="str">
        <f>IF(ISNUMBER(FIND(analysismethod8,'III_Plan comp 438.68 {Plan 4}'!AE$15)),"",'III_Plan comp 438.68 {Plan 4}'!AE$15&amp;analysismethod8)</f>
        <v xml:space="preserve">Timely Access Data Tool (TADT); 
</v>
      </c>
      <c r="CM59" s="251" t="str">
        <f>IF(ISNUMBER(FIND(analysismethod8,'III_Plan comp 438.68 {Plan 4}'!AF$15)),"",'III_Plan comp 438.68 {Plan 4}'!AF$15&amp;analysismethod8)</f>
        <v xml:space="preserve">Timely Access Data Tool (TADT); 
</v>
      </c>
      <c r="CN59" s="251" t="str">
        <f>IF(ISNUMBER(FIND(analysismethod8,'III_Plan comp 438.68 {Plan 4}'!AG$15)),"",'III_Plan comp 438.68 {Plan 4}'!AG$15&amp;analysismethod8)</f>
        <v xml:space="preserve">Timely Access Data Tool (TADT); 
</v>
      </c>
      <c r="CO59" s="251" t="str">
        <f>IF(ISNUMBER(FIND(analysismethod8,'III_Plan comp 438.68 {Plan 4}'!AH$15)),"",'III_Plan comp 438.68 {Plan 4}'!AH$15&amp;analysismethod8)</f>
        <v xml:space="preserve">Timely Access Data Tool (TADT); 
</v>
      </c>
      <c r="CP59" s="251" t="str">
        <f>IF(ISNUMBER(FIND(analysismethod8,'III_Plan comp 438.68 {Plan 4}'!AI$15)),"",'III_Plan comp 438.68 {Plan 4}'!AI$15&amp;analysismethod8)</f>
        <v xml:space="preserve">Timely Access Data Tool (TADT); 
</v>
      </c>
      <c r="CQ59" s="251" t="str">
        <f>IF(ISNUMBER(FIND(analysismethod8,'III_Plan comp 438.68 {Plan 4}'!AJ$15)),"",'III_Plan comp 438.68 {Plan 4}'!AJ$15&amp;analysismethod8)</f>
        <v xml:space="preserve">Timely Access Data Tool (TADT); 
</v>
      </c>
      <c r="CR59" s="251" t="str">
        <f>IF(ISNUMBER(FIND(analysismethod8,'III_Plan comp 438.68 {Plan 4}'!AK$15)),"",'III_Plan comp 438.68 {Plan 4}'!AK$15&amp;analysismethod8)</f>
        <v xml:space="preserve">Timely Access Data Tool (TADT); 
</v>
      </c>
      <c r="CS59" s="251" t="str">
        <f>IF(ISNUMBER(FIND(analysismethod8,'III_Plan comp 438.68 {Plan 4}'!AL$15)),"",'III_Plan comp 438.68 {Plan 4}'!AL$15&amp;analysismethod8)</f>
        <v xml:space="preserve">Timely Access Data Tool (TADT); 
</v>
      </c>
      <c r="CT59" s="251" t="str">
        <f>IF(ISNUMBER(FIND(analysismethod8,'III_Plan comp 438.68 {Plan 4}'!AM$15)),"",'III_Plan comp 438.68 {Plan 4}'!AM$15&amp;analysismethod8)</f>
        <v xml:space="preserve">Timely Access Data Tool (TADT); 
</v>
      </c>
      <c r="CU59" s="251" t="str">
        <f>IF(ISNUMBER(FIND(analysismethod8,'III_Plan comp 438.68 {Plan 4}'!AN$15)),"",'III_Plan comp 438.68 {Plan 4}'!AN$15&amp;analysismethod8)</f>
        <v xml:space="preserve">Timely Access Data Tool (TADT); 
</v>
      </c>
      <c r="CV59" s="251" t="str">
        <f>IF(ISNUMBER(FIND(analysismethod8,'III_Plan comp 438.68 {Plan 4}'!AO$15)),"",'III_Plan comp 438.68 {Plan 4}'!AO$15&amp;analysismethod8)</f>
        <v xml:space="preserve">Timely Access Data Tool (TADT); 
</v>
      </c>
      <c r="CW59" s="251" t="str">
        <f>IF(ISNUMBER(FIND(analysismethod8,'III_Plan comp 438.68 {Plan 4}'!AP$15)),"",'III_Plan comp 438.68 {Plan 4}'!AP$15&amp;analysismethod8)</f>
        <v xml:space="preserve">Timely Access Data Tool (TADT); 
</v>
      </c>
      <c r="CX59" s="251" t="str">
        <f>IF(ISNUMBER(FIND(analysismethod8,'III_Plan comp 438.68 {Plan 4}'!AQ$15)),"",'III_Plan comp 438.68 {Plan 4}'!AQ$15&amp;analysismethod8)</f>
        <v xml:space="preserve">Timely Access Data Tool (TADT); 
</v>
      </c>
      <c r="CY59" s="251" t="str">
        <f>IF(ISNUMBER(FIND(analysismethod8,'III_Plan comp 438.68 {Plan 4}'!AR$15)),"",'III_Plan comp 438.68 {Plan 4}'!AR$15&amp;analysismethod8)</f>
        <v xml:space="preserve">Timely Access Data Tool (TADT); 
</v>
      </c>
      <c r="CZ59" s="251" t="str">
        <f>IF(ISNUMBER(FIND(analysismethod8,'III_Plan comp 438.68 {Plan 4}'!AS$15)),"",'III_Plan comp 438.68 {Plan 4}'!AS$15&amp;analysismethod8)</f>
        <v xml:space="preserve">Timely Access Data Tool (TADT); 
</v>
      </c>
      <c r="DA59" s="251" t="str">
        <f>IF(ISNUMBER(FIND(analysismethod8,'III_Plan comp 438.68 {Plan 4}'!AT$15)),"",'III_Plan comp 438.68 {Plan 4}'!AT$15&amp;analysismethod8)</f>
        <v xml:space="preserve">Timely Access Data Tool (TADT); 
</v>
      </c>
      <c r="DB59" s="251" t="str">
        <f>IF(ISNUMBER(FIND(analysismethod8,'III_Plan comp 438.68 {Plan 4}'!AU$15)),"",'III_Plan comp 438.68 {Plan 4}'!AU$15&amp;analysismethod8)</f>
        <v xml:space="preserve">Timely Access Data Tool (TADT); 
</v>
      </c>
      <c r="DC59" s="251" t="str">
        <f>IF(ISNUMBER(FIND(analysismethod8,'III_Plan comp 438.68 {Plan 4}'!AV$15)),"",'III_Plan comp 438.68 {Plan 4}'!AV$15&amp;analysismethod8)</f>
        <v xml:space="preserve">Timely Access Data Tool (TADT); 
</v>
      </c>
      <c r="DD59" s="251" t="str">
        <f>IF(ISNUMBER(FIND(analysismethod8,'III_Plan comp 438.68 {Plan 4}'!AW$15)),"",'III_Plan comp 438.68 {Plan 4}'!AW$15&amp;analysismethod8)</f>
        <v xml:space="preserve">Timely Access Data Tool (TADT); 
</v>
      </c>
      <c r="DE59" s="251" t="str">
        <f>IF(ISNUMBER(FIND(analysismethod8,'III_Plan comp 438.68 {Plan 4}'!AX$15)),"",'III_Plan comp 438.68 {Plan 4}'!AX$15&amp;analysismethod8)</f>
        <v xml:space="preserve">Timely Access Data Tool (TADT); 
</v>
      </c>
      <c r="DF59" s="251" t="str">
        <f>IF(ISNUMBER(FIND(analysismethod8,'III_Plan comp 438.68 {Plan 4}'!AY$15)),"",'III_Plan comp 438.68 {Plan 4}'!AY$15&amp;analysismethod8)</f>
        <v xml:space="preserve">Timely Access Data Tool (TADT); 
</v>
      </c>
      <c r="DG59" s="251" t="str">
        <f>IF(ISNUMBER(FIND(analysismethod8,'III_Plan comp 438.68 {Plan 4}'!AZ$15)),"",'III_Plan comp 438.68 {Plan 4}'!AZ$15&amp;analysismethod8)</f>
        <v xml:space="preserve">Timely Access Data Tool (TADT); 
</v>
      </c>
      <c r="DH59" s="251" t="str">
        <f>IF(ISNUMBER(FIND(analysismethod8,'III_Plan comp 438.68 {Plan 4}'!BA$15)),"",'III_Plan comp 438.68 {Plan 4}'!BA$15&amp;analysismethod8)</f>
        <v xml:space="preserve">Timely Access Data Tool (TADT); 
</v>
      </c>
      <c r="DI59" s="251" t="str">
        <f>IF(ISNUMBER(FIND(analysismethod8,'III_Plan comp 438.68 {Plan 4}'!BB$15)),"",'III_Plan comp 438.68 {Plan 4}'!BB$15&amp;analysismethod8)</f>
        <v xml:space="preserve">Timely Access Data Tool (TADT); 
</v>
      </c>
      <c r="DJ59" s="251" t="str">
        <f>IF(ISNUMBER(FIND(analysismethod8,'III_Plan comp 438.68 {Plan 4}'!BC$15)),"",'III_Plan comp 438.68 {Plan 4}'!BC$15&amp;analysismethod8)</f>
        <v xml:space="preserve">Timely Access Data Tool (TADT); 
</v>
      </c>
      <c r="DK59" s="251" t="str">
        <f>IF(ISNUMBER(FIND(analysismethod8,'III_Plan comp 438.68 {Plan 4}'!BD$15)),"",'III_Plan comp 438.68 {Plan 4}'!BD$15&amp;analysismethod8)</f>
        <v xml:space="preserve">Timely Access Data Tool (TADT); 
</v>
      </c>
      <c r="DL59" s="251" t="str">
        <f>IF(ISNUMBER(FIND(analysismethod8,'III_Plan comp 438.68 {Plan 4}'!BE$15)),"",'III_Plan comp 438.68 {Plan 4}'!BE$15&amp;analysismethod8)</f>
        <v xml:space="preserve">Timely Access Data Tool (TADT); 
</v>
      </c>
      <c r="DM59" s="251" t="str">
        <f>IF(ISNUMBER(FIND(analysismethod8,'III_Plan comp 438.68 {Plan 4}'!BF$15)),"",'III_Plan comp 438.68 {Plan 4}'!BF$15&amp;analysismethod8)</f>
        <v xml:space="preserve">Timely Access Data Tool (TADT); 
</v>
      </c>
      <c r="DN59" s="251" t="str">
        <f>IF(ISNUMBER(FIND(analysismethod8,'III_Plan comp 438.68 {Plan 4}'!BG$15)),"",'III_Plan comp 438.68 {Plan 4}'!BG$15&amp;analysismethod8)</f>
        <v xml:space="preserve">Timely Access Data Tool (TADT); 
</v>
      </c>
      <c r="DO59" s="251" t="str">
        <f>IF(ISNUMBER(FIND(analysismethod8,'III_Plan comp 438.68 {Plan 4}'!BH$15)),"",'III_Plan comp 438.68 {Plan 4}'!BH$15&amp;analysismethod8)</f>
        <v xml:space="preserve">Timely Access Data Tool (TADT); 
</v>
      </c>
      <c r="DP59" s="251" t="str">
        <f>IF(ISNUMBER(FIND(analysismethod8,'III_Plan comp 438.68 {Plan 4}'!BI$15)),"",'III_Plan comp 438.68 {Plan 4}'!BI$15&amp;analysismethod8)</f>
        <v xml:space="preserve">Timely Access Data Tool (TADT); 
</v>
      </c>
      <c r="DQ59" s="251" t="str">
        <f>IF(ISNUMBER(FIND(analysismethod8,'III_Plan comp 438.68 {Plan 4}'!BJ$15)),"",'III_Plan comp 438.68 {Plan 4}'!BJ$15&amp;analysismethod8)</f>
        <v xml:space="preserve">Timely Access Data Tool (TADT); 
</v>
      </c>
      <c r="DR59" s="251" t="str">
        <f>IF(ISNUMBER(FIND(analysismethod8,'III_Plan comp 438.68 {Plan 4}'!BK$15)),"",'III_Plan comp 438.68 {Plan 4}'!BK$15&amp;analysismethod8)</f>
        <v xml:space="preserve">Timely Access Data Tool (TADT); 
</v>
      </c>
      <c r="DS59" s="251" t="str">
        <f>IF(ISNUMBER(FIND(analysismethod8,'III_Plan comp 438.68 {Plan 4}'!BL$15)),"",'III_Plan comp 438.68 {Plan 4}'!BL$15&amp;analysismethod8)</f>
        <v xml:space="preserve">Timely Access Data Tool (TADT); 
</v>
      </c>
      <c r="DT59" s="251" t="str">
        <f>IF(ISNUMBER(FIND(analysismethod8,'III_Plan comp 438.68 {Plan 4}'!BM$15)),"",'III_Plan comp 438.68 {Plan 4}'!BM$15&amp;analysismethod8)</f>
        <v xml:space="preserve">Timely Access Data Tool (TADT); 
</v>
      </c>
      <c r="DU59" s="251" t="str">
        <f>IF(ISNUMBER(FIND(analysismethod8,'III_Plan comp 438.68 {Plan 4}'!BN$15)),"",'III_Plan comp 438.68 {Plan 4}'!BN$15&amp;analysismethod8)</f>
        <v xml:space="preserve">Timely Access Data Tool (TADT); 
</v>
      </c>
      <c r="DV59" s="251" t="str">
        <f>IF(ISNUMBER(FIND(analysismethod8,'III_Plan comp 438.68 {Plan 4}'!BO$15)),"",'III_Plan comp 438.68 {Plan 4}'!BO$15&amp;analysismethod8)</f>
        <v xml:space="preserve">Timely Access Data Tool (TADT); 
</v>
      </c>
      <c r="DW59" s="251" t="str">
        <f>IF(ISNUMBER(FIND(analysismethod8,'III_Plan comp 438.68 {Plan 4}'!BP$15)),"",'III_Plan comp 438.68 {Plan 4}'!BP$15&amp;analysismethod8)</f>
        <v xml:space="preserve">Timely Access Data Tool (TADT); 
</v>
      </c>
      <c r="DX59" s="251" t="str">
        <f>IF(ISNUMBER(FIND(analysismethod8,'III_Plan comp 438.68 {Plan 4}'!BQ$15)),"",'III_Plan comp 438.68 {Plan 4}'!BQ$15&amp;analysismethod8)</f>
        <v xml:space="preserve">Timely Access Data Tool (TADT); 
</v>
      </c>
      <c r="DY59" s="251" t="str">
        <f>IF(ISNUMBER(FIND(analysismethod8,'III_Plan comp 438.68 {Plan 4}'!BR$15)),"",'III_Plan comp 438.68 {Plan 4}'!BR$15&amp;analysismethod8)</f>
        <v xml:space="preserve">Timely Access Data Tool (TADT); 
</v>
      </c>
      <c r="DZ59" s="251" t="str">
        <f>IF(ISNUMBER(FIND(analysismethod8,'III_Plan comp 438.68 {Plan 4}'!BS$15)),"",'III_Plan comp 438.68 {Plan 4}'!BS$15&amp;analysismethod8)</f>
        <v xml:space="preserve">Timely Access Data Tool (TADT); 
</v>
      </c>
      <c r="EA59" s="251" t="str">
        <f>IF(ISNUMBER(FIND(analysismethod8,'III_Plan comp 438.68 {Plan 4}'!BT$15)),"",'III_Plan comp 438.68 {Plan 4}'!BT$15&amp;analysismethod8)</f>
        <v xml:space="preserve">Timely Access Data Tool (TADT); 
</v>
      </c>
      <c r="EB59" s="251" t="str">
        <f>IF(ISNUMBER(FIND(analysismethod8,'III_Plan comp 438.68 {Plan 4}'!BU$15)),"",'III_Plan comp 438.68 {Plan 4}'!BU$15&amp;analysismethod8)</f>
        <v xml:space="preserve">Timely Access Data Tool (TADT); 
</v>
      </c>
      <c r="EC59" s="251" t="str">
        <f>IF(ISNUMBER(FIND(analysismethod8,'III_Plan comp 438.68 {Plan 4}'!BV$15)),"",'III_Plan comp 438.68 {Plan 4}'!BV$15&amp;analysismethod8)</f>
        <v xml:space="preserve">Timely Access Data Tool (TADT); 
</v>
      </c>
      <c r="ED59" s="251" t="str">
        <f>IF(ISNUMBER(FIND(analysismethod8,'III_Plan comp 438.68 {Plan 4}'!BW$15)),"",'III_Plan comp 438.68 {Plan 4}'!BW$15&amp;analysismethod8)</f>
        <v xml:space="preserve">Timely Access Data Tool (TADT); 
</v>
      </c>
      <c r="EE59" s="251" t="str">
        <f>IF(ISNUMBER(FIND(analysismethod8,'III_Plan comp 438.68 {Plan 4}'!BX$15)),"",'III_Plan comp 438.68 {Plan 4}'!BX$15&amp;analysismethod8)</f>
        <v xml:space="preserve">Timely Access Data Tool (TADT); 
</v>
      </c>
      <c r="EF59" s="251" t="str">
        <f>IF(ISNUMBER(FIND(analysismethod8,'III_Plan comp 438.68 {Plan 4}'!BY$15)),"",'III_Plan comp 438.68 {Plan 4}'!BY$15&amp;analysismethod8)</f>
        <v xml:space="preserve">Timely Access Data Tool (TADT); 
</v>
      </c>
      <c r="EG59" s="251" t="str">
        <f>IF(ISNUMBER(FIND(analysismethod8,'III_Plan comp 438.68 {Plan 4}'!BZ$15)),"",'III_Plan comp 438.68 {Plan 4}'!BZ$15&amp;analysismethod8)</f>
        <v xml:space="preserve">Timely Access Data Tool (TADT); 
</v>
      </c>
      <c r="EH59" s="251" t="str">
        <f>IF(ISNUMBER(FIND(analysismethod8,'III_Plan comp 438.68 {Plan 4}'!CA$15)),"",'III_Plan comp 438.68 {Plan 4}'!CA$15&amp;analysismethod8)</f>
        <v xml:space="preserve">Timely Access Data Tool (TADT); 
</v>
      </c>
      <c r="EI59" s="251" t="str">
        <f>IF(ISNUMBER(FIND(analysismethod8,'III_Plan comp 438.68 {Plan 4}'!CB$15)),"",'III_Plan comp 438.68 {Plan 4}'!CB$15&amp;analysismethod8)</f>
        <v xml:space="preserve">Timely Access Data Tool (TADT); 
</v>
      </c>
      <c r="EJ59" s="251" t="str">
        <f>IF(ISNUMBER(FIND(analysismethod8,'III_Plan comp 438.68 {Plan 4}'!CC$15)),"",'III_Plan comp 438.68 {Plan 4}'!CC$15&amp;analysismethod8)</f>
        <v xml:space="preserve">Timely Access Data Tool (TADT); 
</v>
      </c>
      <c r="EK59" s="251" t="str">
        <f>IF(ISNUMBER(FIND(analysismethod8,'III_Plan comp 438.68 {Plan 4}'!CD$15)),"",'III_Plan comp 438.68 {Plan 4}'!CD$15&amp;analysismethod8)</f>
        <v xml:space="preserve">Timely Access Data Tool (TADT); 
</v>
      </c>
      <c r="EL59" s="251" t="str">
        <f>IF(ISNUMBER(FIND(analysismethod8,'III_Plan comp 438.68 {Plan 4}'!CE$15)),"",'III_Plan comp 438.68 {Plan 4}'!CE$15&amp;analysismethod8)</f>
        <v xml:space="preserve">Timely Access Data Tool (TADT); 
</v>
      </c>
      <c r="EM59" s="251" t="str">
        <f>IF(ISNUMBER(FIND(analysismethod8,'III_Plan comp 438.68 {Plan 4}'!CF$15)),"",'III_Plan comp 438.68 {Plan 4}'!CF$15&amp;analysismethod8)</f>
        <v xml:space="preserve">Timely Access Data Tool (TADT); 
</v>
      </c>
      <c r="EN59" s="251" t="str">
        <f>IF(ISNUMBER(FIND(analysismethod8,'III_Plan comp 438.68 {Plan 4}'!CG$15)),"",'III_Plan comp 438.68 {Plan 4}'!CG$15&amp;analysismethod8)</f>
        <v xml:space="preserve">Timely Access Data Tool (TADT); 
</v>
      </c>
      <c r="EO59" s="251" t="str">
        <f>IF(ISNUMBER(FIND(analysismethod8,'III_Plan comp 438.68 {Plan 4}'!CH$15)),"",'III_Plan comp 438.68 {Plan 4}'!CH$15&amp;analysismethod8)</f>
        <v xml:space="preserve">Timely Access Data Tool (TADT); 
</v>
      </c>
      <c r="EP59" s="251" t="str">
        <f>IF(ISNUMBER(FIND(analysismethod8,'III_Plan comp 438.68 {Plan 4}'!CI$15)),"",'III_Plan comp 438.68 {Plan 4}'!CI$15&amp;analysismethod8)</f>
        <v xml:space="preserve">Timely Access Data Tool (TADT); 
</v>
      </c>
      <c r="EQ59" s="251" t="str">
        <f>IF(ISNUMBER(FIND(analysismethod8,'III_Plan comp 438.68 {Plan 4}'!CJ$15)),"",'III_Plan comp 438.68 {Plan 4}'!CJ$15&amp;analysismethod8)</f>
        <v xml:space="preserve">Timely Access Data Tool (TADT); 
</v>
      </c>
      <c r="ER59" s="251" t="str">
        <f>IF(ISNUMBER(FIND(analysismethod8,'III_Plan comp 438.68 {Plan 4}'!CK$15)),"",'III_Plan comp 438.68 {Plan 4}'!CK$15&amp;analysismethod8)</f>
        <v xml:space="preserve">Timely Access Data Tool (TADT); 
</v>
      </c>
      <c r="ES59" s="251" t="str">
        <f>IF(ISNUMBER(FIND(analysismethod8,'III_Plan comp 438.68 {Plan 4}'!CL$15)),"",'III_Plan comp 438.68 {Plan 4}'!CL$15&amp;analysismethod8)</f>
        <v xml:space="preserve">Timely Access Data Tool (TADT); 
</v>
      </c>
      <c r="ET59" s="251" t="str">
        <f>IF(ISNUMBER(FIND(analysismethod8,'III_Plan comp 438.68 {Plan 4}'!CM$15)),"",'III_Plan comp 438.68 {Plan 4}'!CM$15&amp;analysismethod8)</f>
        <v xml:space="preserve">Timely Access Data Tool (TADT); 
</v>
      </c>
      <c r="EU59" s="251" t="str">
        <f>IF(ISNUMBER(FIND(analysismethod8,'III_Plan comp 438.68 {Plan 4}'!CN$15)),"",'III_Plan comp 438.68 {Plan 4}'!CN$15&amp;analysismethod8)</f>
        <v xml:space="preserve">Timely Access Data Tool (TADT); 
</v>
      </c>
      <c r="EV59" s="251" t="str">
        <f>IF(ISNUMBER(FIND(analysismethod8,'III_Plan comp 438.68 {Plan 4}'!CO$15)),"",'III_Plan comp 438.68 {Plan 4}'!CO$15&amp;analysismethod8)</f>
        <v xml:space="preserve">Timely Access Data Tool (TADT); 
</v>
      </c>
      <c r="EW59" s="251" t="str">
        <f>IF(ISNUMBER(FIND(analysismethod8,'III_Plan comp 438.68 {Plan 4}'!CP$15)),"",'III_Plan comp 438.68 {Plan 4}'!CP$15&amp;analysismethod8)</f>
        <v xml:space="preserve">Timely Access Data Tool (TADT); 
</v>
      </c>
      <c r="EX59" s="251" t="str">
        <f>IF(ISNUMBER(FIND(analysismethod8,'III_Plan comp 438.68 {Plan 4}'!CQ$15)),"",'III_Plan comp 438.68 {Plan 4}'!CQ$15&amp;analysismethod8)</f>
        <v xml:space="preserve">Timely Access Data Tool (TADT); 
</v>
      </c>
      <c r="EY59" s="251" t="str">
        <f>IF(ISNUMBER(FIND(analysismethod8,'III_Plan comp 438.68 {Plan 4}'!CR$15)),"",'III_Plan comp 438.68 {Plan 4}'!CR$15&amp;analysismethod8)</f>
        <v xml:space="preserve">Timely Access Data Tool (TADT); 
</v>
      </c>
      <c r="EZ59" s="251" t="str">
        <f>IF(ISNUMBER(FIND(analysismethod8,'III_Plan comp 438.68 {Plan 4}'!CS$15)),"",'III_Plan comp 438.68 {Plan 4}'!CS$15&amp;analysismethod8)</f>
        <v xml:space="preserve">Timely Access Data Tool (TADT); 
</v>
      </c>
      <c r="FA59" s="251" t="str">
        <f>IF(ISNUMBER(FIND(analysismethod8,'III_Plan comp 438.68 {Plan 4}'!CT$15)),"",'III_Plan comp 438.68 {Plan 4}'!CT$15&amp;analysismethod8)</f>
        <v xml:space="preserve">Timely Access Data Tool (TADT); 
</v>
      </c>
      <c r="FB59" s="251" t="str">
        <f>IF(ISNUMBER(FIND(analysismethod8,'III_Plan comp 438.68 {Plan 4}'!CU$15)),"",'III_Plan comp 438.68 {Plan 4}'!CU$15&amp;analysismethod8)</f>
        <v xml:space="preserve">Timely Access Data Tool (TADT); 
</v>
      </c>
      <c r="FC59" s="251" t="str">
        <f>IF(ISNUMBER(FIND(analysismethod8,'III_Plan comp 438.68 {Plan 4}'!CV$15)),"",'III_Plan comp 438.68 {Plan 4}'!CV$15&amp;analysismethod8)</f>
        <v xml:space="preserve">Timely Access Data Tool (TADT); 
</v>
      </c>
      <c r="FD59" s="251" t="str">
        <f>IF(ISNUMBER(FIND(analysismethod8,'III_Plan comp 438.68 {Plan 4}'!CW$15)),"",'III_Plan comp 438.68 {Plan 4}'!CW$15&amp;analysismethod8)</f>
        <v xml:space="preserve">Timely Access Data Tool (TADT); 
</v>
      </c>
      <c r="FE59" s="251" t="str">
        <f>IF(ISNUMBER(FIND(analysismethod8,'III_Plan comp 438.68 {Plan 4}'!CX$15)),"",'III_Plan comp 438.68 {Plan 4}'!CX$15&amp;analysismethod8)</f>
        <v xml:space="preserve">Timely Access Data Tool (TADT); 
</v>
      </c>
      <c r="FF59" s="251" t="str">
        <f>IF(ISNUMBER(FIND(analysismethod8,'III_Plan comp 438.68 {Plan 4}'!CY$15)),"",'III_Plan comp 438.68 {Plan 4}'!CY$15&amp;analysismethod8)</f>
        <v xml:space="preserve">Timely Access Data Tool (TADT); 
</v>
      </c>
      <c r="FG59" s="251" t="str">
        <f>IF(ISNUMBER(FIND(analysismethod8,'III_Plan comp 438.68 {Plan 4}'!CZ$15)),"",'III_Plan comp 438.68 {Plan 4}'!CZ$15&amp;analysismethod8)</f>
        <v xml:space="preserve">Timely Access Data Tool (TADT);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Language Capabilities: Contract
IHCP: Contract/Good-faith effort to contract; 
</v>
      </c>
      <c r="BM60" s="251" t="str">
        <f>IF(ISNUMBER(FIND(analysismethod9,'III_Plan comp 438.68 {Plan 4}'!F$15)),"",'III_Plan comp 438.68 {Plan 4}'!F$15&amp;analysismethod9)</f>
        <v xml:space="preserve">Language Capabilities: Contract
IHCP: Contract/Good-faith effort to contract; 
</v>
      </c>
      <c r="BN60" s="251" t="str">
        <f>IF(ISNUMBER(FIND(analysismethod9,'III_Plan comp 438.68 {Plan 4}'!G$15)),"",'III_Plan comp 438.68 {Plan 4}'!G$15&amp;analysismethod9)</f>
        <v xml:space="preserve">Language Capabilities: Contract
IHCP: Contract/Good-faith effort to contract; 
</v>
      </c>
      <c r="BO60" s="251" t="str">
        <f>IF(ISNUMBER(FIND(analysismethod9,'III_Plan comp 438.68 {Plan 4}'!H$15)),"",'III_Plan comp 438.68 {Plan 4}'!H$15&amp;analysismethod9)</f>
        <v xml:space="preserve">274 File; 
Language Capabilities: Contract
IHCP: Contract/Good-faith effort to contract; 
</v>
      </c>
      <c r="BP60" s="251" t="str">
        <f>IF(ISNUMBER(FIND(analysismethod9,'III_Plan comp 438.68 {Plan 4}'!I$15)),"",'III_Plan comp 438.68 {Plan 4}'!I$15&amp;analysismethod9)</f>
        <v xml:space="preserve">Language Capabilities: Contract
IHCP: Contract/Good-faith effort to contract; 
</v>
      </c>
      <c r="BQ60" s="251" t="str">
        <f>IF(ISNUMBER(FIND(analysismethod9,'III_Plan comp 438.68 {Plan 4}'!J$15)),"",'III_Plan comp 438.68 {Plan 4}'!J$15&amp;analysismethod9)</f>
        <v xml:space="preserve">Language Capabilities: Contract
IHCP: Contract/Good-faith effort to contract; 
</v>
      </c>
      <c r="BR60" s="251" t="str">
        <f>IF(ISNUMBER(FIND(analysismethod9,'III_Plan comp 438.68 {Plan 4}'!K$15)),"",'III_Plan comp 438.68 {Plan 4}'!K$15&amp;analysismethod9)</f>
        <v xml:space="preserve">Timely Access Data Tool (TADT); 
Language Capabilities: Contract
IHCP: Contract/Good-faith effort to contract; 
</v>
      </c>
      <c r="BS60" s="251" t="str">
        <f>IF(ISNUMBER(FIND(analysismethod9,'III_Plan comp 438.68 {Plan 4}'!L$15)),"",'III_Plan comp 438.68 {Plan 4}'!L$15&amp;analysismethod9)</f>
        <v xml:space="preserve">Language Capabilities: Contract
IHCP: Contract/Good-faith effort to contract; 
</v>
      </c>
      <c r="BT60" s="251" t="str">
        <f>IF(ISNUMBER(FIND(analysismethod9,'III_Plan comp 438.68 {Plan 4}'!M$15)),"",'III_Plan comp 438.68 {Plan 4}'!M$15&amp;analysismethod9)</f>
        <v xml:space="preserve">Timely Access Data Tool (TADT); 
Language Capabilities: Contract
IHCP: Contract/Good-faith effort to contract; 
</v>
      </c>
      <c r="BU60" s="251" t="str">
        <f>IF(ISNUMBER(FIND(analysismethod9,'III_Plan comp 438.68 {Plan 4}'!N$15)),"",'III_Plan comp 438.68 {Plan 4}'!N$15&amp;analysismethod9)</f>
        <v xml:space="preserve">Timely Access Data Tool (TADT); 
Language Capabilities: Contract
IHCP: Contract/Good-faith effort to contract; 
</v>
      </c>
      <c r="BV60" s="251" t="str">
        <f>IF(ISNUMBER(FIND(analysismethod9,'III_Plan comp 438.68 {Plan 4}'!O$15)),"",'III_Plan comp 438.68 {Plan 4}'!O$15&amp;analysismethod9)</f>
        <v xml:space="preserve">Language Capabilities: Contract
IHCP: Contract/Good-faith effort to contract; 
</v>
      </c>
      <c r="BW60" s="251" t="str">
        <f>IF(ISNUMBER(FIND(analysismethod9,'III_Plan comp 438.68 {Plan 4}'!P$15)),"",'III_Plan comp 438.68 {Plan 4}'!P$15&amp;analysismethod9)</f>
        <v xml:space="preserve">Language Capabilities: Contract
IHCP: Contract/Good-faith effort to contract; 
</v>
      </c>
      <c r="BX60" s="251" t="str">
        <f>IF(ISNUMBER(FIND(analysismethod9,'III_Plan comp 438.68 {Plan 4}'!Q$15)),"",'III_Plan comp 438.68 {Plan 4}'!Q$15&amp;analysismethod9)</f>
        <v xml:space="preserve">Language Capabilities: Contract
IHCP: Contract/Good-faith effort to contract; 
</v>
      </c>
      <c r="BY60" s="251" t="str">
        <f>IF(ISNUMBER(FIND(analysismethod9,'III_Plan comp 438.68 {Plan 4}'!R$15)),"",'III_Plan comp 438.68 {Plan 4}'!R$15&amp;analysismethod9)</f>
        <v xml:space="preserve">Language Capabilities: Contract
IHCP: Contract/Good-faith effort to contract; 
</v>
      </c>
      <c r="BZ60" s="251" t="str">
        <f>IF(ISNUMBER(FIND(analysismethod9,'III_Plan comp 438.68 {Plan 4}'!S$15)),"",'III_Plan comp 438.68 {Plan 4}'!S$15&amp;analysismethod9)</f>
        <v xml:space="preserve">Language Capabilities: Contract
IHCP: Contract/Good-faith effort to contract; 
</v>
      </c>
      <c r="CA60" s="251" t="str">
        <f>IF(ISNUMBER(FIND(analysismethod9,'III_Plan comp 438.68 {Plan 4}'!T$15)),"",'III_Plan comp 438.68 {Plan 4}'!T$15&amp;analysismethod9)</f>
        <v xml:space="preserve">Language Capabilities: Contract
IHCP: Contract/Good-faith effort to contract; 
</v>
      </c>
      <c r="CB60" s="251" t="str">
        <f>IF(ISNUMBER(FIND(analysismethod9,'III_Plan comp 438.68 {Plan 4}'!U$15)),"",'III_Plan comp 438.68 {Plan 4}'!U$15&amp;analysismethod9)</f>
        <v xml:space="preserve">Language Capabilities: Contract
IHCP: Contract/Good-faith effort to contract; 
</v>
      </c>
      <c r="CC60" s="251" t="str">
        <f>IF(ISNUMBER(FIND(analysismethod9,'III_Plan comp 438.68 {Plan 4}'!V$15)),"",'III_Plan comp 438.68 {Plan 4}'!V$15&amp;analysismethod9)</f>
        <v xml:space="preserve">Language Capabilities: Contract
IHCP: Contract/Good-faith effort to contract; 
</v>
      </c>
      <c r="CD60" s="251" t="str">
        <f>IF(ISNUMBER(FIND(analysismethod9,'III_Plan comp 438.68 {Plan 4}'!W$15)),"",'III_Plan comp 438.68 {Plan 4}'!W$15&amp;analysismethod9)</f>
        <v xml:space="preserve">Language Capabilities: Contract
IHCP: Contract/Good-faith effort to contract; 
</v>
      </c>
      <c r="CE60" s="251" t="str">
        <f>IF(ISNUMBER(FIND(analysismethod9,'III_Plan comp 438.68 {Plan 4}'!X$15)),"",'III_Plan comp 438.68 {Plan 4}'!X$15&amp;analysismethod9)</f>
        <v xml:space="preserve">Language Capabilities: Contract
IHCP: Contract/Good-faith effort to contract; 
</v>
      </c>
      <c r="CF60" s="251" t="str">
        <f>IF(ISNUMBER(FIND(analysismethod9,'III_Plan comp 438.68 {Plan 4}'!Y$15)),"",'III_Plan comp 438.68 {Plan 4}'!Y$15&amp;analysismethod9)</f>
        <v xml:space="preserve">Language Capabilities: Contract
IHCP: Contract/Good-faith effort to contract; 
</v>
      </c>
      <c r="CG60" s="251" t="str">
        <f>IF(ISNUMBER(FIND(analysismethod9,'III_Plan comp 438.68 {Plan 4}'!Z$15)),"",'III_Plan comp 438.68 {Plan 4}'!Z$15&amp;analysismethod9)</f>
        <v xml:space="preserve">Language Capabilities: Contract
IHCP: Contract/Good-faith effort to contract; 
</v>
      </c>
      <c r="CH60" s="251" t="str">
        <f>IF(ISNUMBER(FIND(analysismethod9,'III_Plan comp 438.68 {Plan 4}'!AA$15)),"",'III_Plan comp 438.68 {Plan 4}'!AA$15&amp;analysismethod9)</f>
        <v xml:space="preserve">Language Capabilities: Contract
IHCP: Contract/Good-faith effort to contract; 
</v>
      </c>
      <c r="CI60" s="251" t="str">
        <f>IF(ISNUMBER(FIND(analysismethod9,'III_Plan comp 438.68 {Plan 4}'!AB$15)),"",'III_Plan comp 438.68 {Plan 4}'!AB$15&amp;analysismethod9)</f>
        <v xml:space="preserve">Language Capabilities: Contract
IHCP: Contract/Good-faith effort to contract; 
</v>
      </c>
      <c r="CJ60" s="251" t="str">
        <f>IF(ISNUMBER(FIND(analysismethod9,'III_Plan comp 438.68 {Plan 4}'!AC$15)),"",'III_Plan comp 438.68 {Plan 4}'!AC$15&amp;analysismethod9)</f>
        <v xml:space="preserve">Language Capabilities: Contract
IHCP: Contract/Good-faith effort to contract; 
</v>
      </c>
      <c r="CK60" s="251" t="str">
        <f>IF(ISNUMBER(FIND(analysismethod9,'III_Plan comp 438.68 {Plan 4}'!AD$15)),"",'III_Plan comp 438.68 {Plan 4}'!AD$15&amp;analysismethod9)</f>
        <v xml:space="preserve">Language Capabilities: Contract
IHCP: Contract/Good-faith effort to contract; 
</v>
      </c>
      <c r="CL60" s="251" t="str">
        <f>IF(ISNUMBER(FIND(analysismethod9,'III_Plan comp 438.68 {Plan 4}'!AE$15)),"",'III_Plan comp 438.68 {Plan 4}'!AE$15&amp;analysismethod9)</f>
        <v xml:space="preserve">Language Capabilities: Contract
IHCP: Contract/Good-faith effort to contract; 
</v>
      </c>
      <c r="CM60" s="251" t="str">
        <f>IF(ISNUMBER(FIND(analysismethod9,'III_Plan comp 438.68 {Plan 4}'!AF$15)),"",'III_Plan comp 438.68 {Plan 4}'!AF$15&amp;analysismethod9)</f>
        <v xml:space="preserve">Language Capabilities: Contract
IHCP: Contract/Good-faith effort to contract; 
</v>
      </c>
      <c r="CN60" s="251" t="str">
        <f>IF(ISNUMBER(FIND(analysismethod9,'III_Plan comp 438.68 {Plan 4}'!AG$15)),"",'III_Plan comp 438.68 {Plan 4}'!AG$15&amp;analysismethod9)</f>
        <v xml:space="preserve">Language Capabilities: Contract
IHCP: Contract/Good-faith effort to contract; 
</v>
      </c>
      <c r="CO60" s="251" t="str">
        <f>IF(ISNUMBER(FIND(analysismethod9,'III_Plan comp 438.68 {Plan 4}'!AH$15)),"",'III_Plan comp 438.68 {Plan 4}'!AH$15&amp;analysismethod9)</f>
        <v xml:space="preserve">Language Capabilities: Contract
IHCP: Contract/Good-faith effort to contract; 
</v>
      </c>
      <c r="CP60" s="251" t="str">
        <f>IF(ISNUMBER(FIND(analysismethod9,'III_Plan comp 438.68 {Plan 4}'!AI$15)),"",'III_Plan comp 438.68 {Plan 4}'!AI$15&amp;analysismethod9)</f>
        <v xml:space="preserve">Language Capabilities: Contract
IHCP: Contract/Good-faith effort to contract; 
</v>
      </c>
      <c r="CQ60" s="251" t="str">
        <f>IF(ISNUMBER(FIND(analysismethod9,'III_Plan comp 438.68 {Plan 4}'!AJ$15)),"",'III_Plan comp 438.68 {Plan 4}'!AJ$15&amp;analysismethod9)</f>
        <v xml:space="preserve">Language Capabilities: Contract
IHCP: Contract/Good-faith effort to contract; 
</v>
      </c>
      <c r="CR60" s="251" t="str">
        <f>IF(ISNUMBER(FIND(analysismethod9,'III_Plan comp 438.68 {Plan 4}'!AK$15)),"",'III_Plan comp 438.68 {Plan 4}'!AK$15&amp;analysismethod9)</f>
        <v xml:space="preserve">Language Capabilities: Contract
IHCP: Contract/Good-faith effort to contract; 
</v>
      </c>
      <c r="CS60" s="251" t="str">
        <f>IF(ISNUMBER(FIND(analysismethod9,'III_Plan comp 438.68 {Plan 4}'!AL$15)),"",'III_Plan comp 438.68 {Plan 4}'!AL$15&amp;analysismethod9)</f>
        <v xml:space="preserve">Language Capabilities: Contract
IHCP: Contract/Good-faith effort to contract; 
</v>
      </c>
      <c r="CT60" s="251" t="str">
        <f>IF(ISNUMBER(FIND(analysismethod9,'III_Plan comp 438.68 {Plan 4}'!AM$15)),"",'III_Plan comp 438.68 {Plan 4}'!AM$15&amp;analysismethod9)</f>
        <v xml:space="preserve">Language Capabilities: Contract
IHCP: Contract/Good-faith effort to contract; 
</v>
      </c>
      <c r="CU60" s="251" t="str">
        <f>IF(ISNUMBER(FIND(analysismethod9,'III_Plan comp 438.68 {Plan 4}'!AN$15)),"",'III_Plan comp 438.68 {Plan 4}'!AN$15&amp;analysismethod9)</f>
        <v xml:space="preserve">Language Capabilities: Contract
IHCP: Contract/Good-faith effort to contract; 
</v>
      </c>
      <c r="CV60" s="251" t="str">
        <f>IF(ISNUMBER(FIND(analysismethod9,'III_Plan comp 438.68 {Plan 4}'!AO$15)),"",'III_Plan comp 438.68 {Plan 4}'!AO$15&amp;analysismethod9)</f>
        <v xml:space="preserve">Language Capabilities: Contract
IHCP: Contract/Good-faith effort to contract; 
</v>
      </c>
      <c r="CW60" s="251" t="str">
        <f>IF(ISNUMBER(FIND(analysismethod9,'III_Plan comp 438.68 {Plan 4}'!AP$15)),"",'III_Plan comp 438.68 {Plan 4}'!AP$15&amp;analysismethod9)</f>
        <v xml:space="preserve">Language Capabilities: Contract
IHCP: Contract/Good-faith effort to contract; 
</v>
      </c>
      <c r="CX60" s="251" t="str">
        <f>IF(ISNUMBER(FIND(analysismethod9,'III_Plan comp 438.68 {Plan 4}'!AQ$15)),"",'III_Plan comp 438.68 {Plan 4}'!AQ$15&amp;analysismethod9)</f>
        <v xml:space="preserve">Language Capabilities: Contract
IHCP: Contract/Good-faith effort to contract; 
</v>
      </c>
      <c r="CY60" s="251" t="str">
        <f>IF(ISNUMBER(FIND(analysismethod9,'III_Plan comp 438.68 {Plan 4}'!AR$15)),"",'III_Plan comp 438.68 {Plan 4}'!AR$15&amp;analysismethod9)</f>
        <v xml:space="preserve">Language Capabilities: Contract
IHCP: Contract/Good-faith effort to contract; 
</v>
      </c>
      <c r="CZ60" s="251" t="str">
        <f>IF(ISNUMBER(FIND(analysismethod9,'III_Plan comp 438.68 {Plan 4}'!AS$15)),"",'III_Plan comp 438.68 {Plan 4}'!AS$15&amp;analysismethod9)</f>
        <v xml:space="preserve">Language Capabilities: Contract
IHCP: Contract/Good-faith effort to contract; 
</v>
      </c>
      <c r="DA60" s="251" t="str">
        <f>IF(ISNUMBER(FIND(analysismethod9,'III_Plan comp 438.68 {Plan 4}'!AT$15)),"",'III_Plan comp 438.68 {Plan 4}'!AT$15&amp;analysismethod9)</f>
        <v xml:space="preserve">Language Capabilities: Contract
IHCP: Contract/Good-faith effort to contract; 
</v>
      </c>
      <c r="DB60" s="251" t="str">
        <f>IF(ISNUMBER(FIND(analysismethod9,'III_Plan comp 438.68 {Plan 4}'!AU$15)),"",'III_Plan comp 438.68 {Plan 4}'!AU$15&amp;analysismethod9)</f>
        <v xml:space="preserve">Language Capabilities: Contract
IHCP: Contract/Good-faith effort to contract; 
</v>
      </c>
      <c r="DC60" s="251" t="str">
        <f>IF(ISNUMBER(FIND(analysismethod9,'III_Plan comp 438.68 {Plan 4}'!AV$15)),"",'III_Plan comp 438.68 {Plan 4}'!AV$15&amp;analysismethod9)</f>
        <v xml:space="preserve">Language Capabilities: Contract
IHCP: Contract/Good-faith effort to contract; 
</v>
      </c>
      <c r="DD60" s="251" t="str">
        <f>IF(ISNUMBER(FIND(analysismethod9,'III_Plan comp 438.68 {Plan 4}'!AW$15)),"",'III_Plan comp 438.68 {Plan 4}'!AW$15&amp;analysismethod9)</f>
        <v xml:space="preserve">Language Capabilities: Contract
IHCP: Contract/Good-faith effort to contract; 
</v>
      </c>
      <c r="DE60" s="251" t="str">
        <f>IF(ISNUMBER(FIND(analysismethod9,'III_Plan comp 438.68 {Plan 4}'!AX$15)),"",'III_Plan comp 438.68 {Plan 4}'!AX$15&amp;analysismethod9)</f>
        <v xml:space="preserve">Language Capabilities: Contract
IHCP: Contract/Good-faith effort to contract; 
</v>
      </c>
      <c r="DF60" s="251" t="str">
        <f>IF(ISNUMBER(FIND(analysismethod9,'III_Plan comp 438.68 {Plan 4}'!AY$15)),"",'III_Plan comp 438.68 {Plan 4}'!AY$15&amp;analysismethod9)</f>
        <v xml:space="preserve">Language Capabilities: Contract
IHCP: Contract/Good-faith effort to contract; 
</v>
      </c>
      <c r="DG60" s="251" t="str">
        <f>IF(ISNUMBER(FIND(analysismethod9,'III_Plan comp 438.68 {Plan 4}'!AZ$15)),"",'III_Plan comp 438.68 {Plan 4}'!AZ$15&amp;analysismethod9)</f>
        <v xml:space="preserve">Language Capabilities: Contract
IHCP: Contract/Good-faith effort to contract; 
</v>
      </c>
      <c r="DH60" s="251" t="str">
        <f>IF(ISNUMBER(FIND(analysismethod9,'III_Plan comp 438.68 {Plan 4}'!BA$15)),"",'III_Plan comp 438.68 {Plan 4}'!BA$15&amp;analysismethod9)</f>
        <v xml:space="preserve">Language Capabilities: Contract
IHCP: Contract/Good-faith effort to contract; 
</v>
      </c>
      <c r="DI60" s="251" t="str">
        <f>IF(ISNUMBER(FIND(analysismethod9,'III_Plan comp 438.68 {Plan 4}'!BB$15)),"",'III_Plan comp 438.68 {Plan 4}'!BB$15&amp;analysismethod9)</f>
        <v xml:space="preserve">Language Capabilities: Contract
IHCP: Contract/Good-faith effort to contract; 
</v>
      </c>
      <c r="DJ60" s="251" t="str">
        <f>IF(ISNUMBER(FIND(analysismethod9,'III_Plan comp 438.68 {Plan 4}'!BC$15)),"",'III_Plan comp 438.68 {Plan 4}'!BC$15&amp;analysismethod9)</f>
        <v xml:space="preserve">Language Capabilities: Contract
IHCP: Contract/Good-faith effort to contract; 
</v>
      </c>
      <c r="DK60" s="251" t="str">
        <f>IF(ISNUMBER(FIND(analysismethod9,'III_Plan comp 438.68 {Plan 4}'!BD$15)),"",'III_Plan comp 438.68 {Plan 4}'!BD$15&amp;analysismethod9)</f>
        <v xml:space="preserve">Language Capabilities: Contract
IHCP: Contract/Good-faith effort to contract; 
</v>
      </c>
      <c r="DL60" s="251" t="str">
        <f>IF(ISNUMBER(FIND(analysismethod9,'III_Plan comp 438.68 {Plan 4}'!BE$15)),"",'III_Plan comp 438.68 {Plan 4}'!BE$15&amp;analysismethod9)</f>
        <v xml:space="preserve">Language Capabilities: Contract
IHCP: Contract/Good-faith effort to contract; 
</v>
      </c>
      <c r="DM60" s="251" t="str">
        <f>IF(ISNUMBER(FIND(analysismethod9,'III_Plan comp 438.68 {Plan 4}'!BF$15)),"",'III_Plan comp 438.68 {Plan 4}'!BF$15&amp;analysismethod9)</f>
        <v xml:space="preserve">Language Capabilities: Contract
IHCP: Contract/Good-faith effort to contract; 
</v>
      </c>
      <c r="DN60" s="251" t="str">
        <f>IF(ISNUMBER(FIND(analysismethod9,'III_Plan comp 438.68 {Plan 4}'!BG$15)),"",'III_Plan comp 438.68 {Plan 4}'!BG$15&amp;analysismethod9)</f>
        <v xml:space="preserve">Language Capabilities: Contract
IHCP: Contract/Good-faith effort to contract; 
</v>
      </c>
      <c r="DO60" s="251" t="str">
        <f>IF(ISNUMBER(FIND(analysismethod9,'III_Plan comp 438.68 {Plan 4}'!BH$15)),"",'III_Plan comp 438.68 {Plan 4}'!BH$15&amp;analysismethod9)</f>
        <v xml:space="preserve">Language Capabilities: Contract
IHCP: Contract/Good-faith effort to contract; 
</v>
      </c>
      <c r="DP60" s="251" t="str">
        <f>IF(ISNUMBER(FIND(analysismethod9,'III_Plan comp 438.68 {Plan 4}'!BI$15)),"",'III_Plan comp 438.68 {Plan 4}'!BI$15&amp;analysismethod9)</f>
        <v xml:space="preserve">Language Capabilities: Contract
IHCP: Contract/Good-faith effort to contract; 
</v>
      </c>
      <c r="DQ60" s="251" t="str">
        <f>IF(ISNUMBER(FIND(analysismethod9,'III_Plan comp 438.68 {Plan 4}'!BJ$15)),"",'III_Plan comp 438.68 {Plan 4}'!BJ$15&amp;analysismethod9)</f>
        <v xml:space="preserve">Language Capabilities: Contract
IHCP: Contract/Good-faith effort to contract; 
</v>
      </c>
      <c r="DR60" s="251" t="str">
        <f>IF(ISNUMBER(FIND(analysismethod9,'III_Plan comp 438.68 {Plan 4}'!BK$15)),"",'III_Plan comp 438.68 {Plan 4}'!BK$15&amp;analysismethod9)</f>
        <v xml:space="preserve">Language Capabilities: Contract
IHCP: Contract/Good-faith effort to contract; 
</v>
      </c>
      <c r="DS60" s="251" t="str">
        <f>IF(ISNUMBER(FIND(analysismethod9,'III_Plan comp 438.68 {Plan 4}'!BL$15)),"",'III_Plan comp 438.68 {Plan 4}'!BL$15&amp;analysismethod9)</f>
        <v xml:space="preserve">Language Capabilities: Contract
IHCP: Contract/Good-faith effort to contract; 
</v>
      </c>
      <c r="DT60" s="251" t="str">
        <f>IF(ISNUMBER(FIND(analysismethod9,'III_Plan comp 438.68 {Plan 4}'!BM$15)),"",'III_Plan comp 438.68 {Plan 4}'!BM$15&amp;analysismethod9)</f>
        <v xml:space="preserve">Language Capabilities: Contract
IHCP: Contract/Good-faith effort to contract; 
</v>
      </c>
      <c r="DU60" s="251" t="str">
        <f>IF(ISNUMBER(FIND(analysismethod9,'III_Plan comp 438.68 {Plan 4}'!BN$15)),"",'III_Plan comp 438.68 {Plan 4}'!BN$15&amp;analysismethod9)</f>
        <v xml:space="preserve">Language Capabilities: Contract
IHCP: Contract/Good-faith effort to contract; 
</v>
      </c>
      <c r="DV60" s="251" t="str">
        <f>IF(ISNUMBER(FIND(analysismethod9,'III_Plan comp 438.68 {Plan 4}'!BO$15)),"",'III_Plan comp 438.68 {Plan 4}'!BO$15&amp;analysismethod9)</f>
        <v xml:space="preserve">Language Capabilities: Contract
IHCP: Contract/Good-faith effort to contract; 
</v>
      </c>
      <c r="DW60" s="251" t="str">
        <f>IF(ISNUMBER(FIND(analysismethod9,'III_Plan comp 438.68 {Plan 4}'!BP$15)),"",'III_Plan comp 438.68 {Plan 4}'!BP$15&amp;analysismethod9)</f>
        <v xml:space="preserve">Language Capabilities: Contract
IHCP: Contract/Good-faith effort to contract; 
</v>
      </c>
      <c r="DX60" s="251" t="str">
        <f>IF(ISNUMBER(FIND(analysismethod9,'III_Plan comp 438.68 {Plan 4}'!BQ$15)),"",'III_Plan comp 438.68 {Plan 4}'!BQ$15&amp;analysismethod9)</f>
        <v xml:space="preserve">Language Capabilities: Contract
IHCP: Contract/Good-faith effort to contract; 
</v>
      </c>
      <c r="DY60" s="251" t="str">
        <f>IF(ISNUMBER(FIND(analysismethod9,'III_Plan comp 438.68 {Plan 4}'!BR$15)),"",'III_Plan comp 438.68 {Plan 4}'!BR$15&amp;analysismethod9)</f>
        <v xml:space="preserve">Language Capabilities: Contract
IHCP: Contract/Good-faith effort to contract; 
</v>
      </c>
      <c r="DZ60" s="251" t="str">
        <f>IF(ISNUMBER(FIND(analysismethod9,'III_Plan comp 438.68 {Plan 4}'!BS$15)),"",'III_Plan comp 438.68 {Plan 4}'!BS$15&amp;analysismethod9)</f>
        <v xml:space="preserve">Language Capabilities: Contract
IHCP: Contract/Good-faith effort to contract; 
</v>
      </c>
      <c r="EA60" s="251" t="str">
        <f>IF(ISNUMBER(FIND(analysismethod9,'III_Plan comp 438.68 {Plan 4}'!BT$15)),"",'III_Plan comp 438.68 {Plan 4}'!BT$15&amp;analysismethod9)</f>
        <v xml:space="preserve">Language Capabilities: Contract
IHCP: Contract/Good-faith effort to contract; 
</v>
      </c>
      <c r="EB60" s="251" t="str">
        <f>IF(ISNUMBER(FIND(analysismethod9,'III_Plan comp 438.68 {Plan 4}'!BU$15)),"",'III_Plan comp 438.68 {Plan 4}'!BU$15&amp;analysismethod9)</f>
        <v xml:space="preserve">Language Capabilities: Contract
IHCP: Contract/Good-faith effort to contract; 
</v>
      </c>
      <c r="EC60" s="251" t="str">
        <f>IF(ISNUMBER(FIND(analysismethod9,'III_Plan comp 438.68 {Plan 4}'!BV$15)),"",'III_Plan comp 438.68 {Plan 4}'!BV$15&amp;analysismethod9)</f>
        <v xml:space="preserve">Language Capabilities: Contract
IHCP: Contract/Good-faith effort to contract; 
</v>
      </c>
      <c r="ED60" s="251" t="str">
        <f>IF(ISNUMBER(FIND(analysismethod9,'III_Plan comp 438.68 {Plan 4}'!BW$15)),"",'III_Plan comp 438.68 {Plan 4}'!BW$15&amp;analysismethod9)</f>
        <v xml:space="preserve">Language Capabilities: Contract
IHCP: Contract/Good-faith effort to contract; 
</v>
      </c>
      <c r="EE60" s="251" t="str">
        <f>IF(ISNUMBER(FIND(analysismethod9,'III_Plan comp 438.68 {Plan 4}'!BX$15)),"",'III_Plan comp 438.68 {Plan 4}'!BX$15&amp;analysismethod9)</f>
        <v xml:space="preserve">Language Capabilities: Contract
IHCP: Contract/Good-faith effort to contract; 
</v>
      </c>
      <c r="EF60" s="251" t="str">
        <f>IF(ISNUMBER(FIND(analysismethod9,'III_Plan comp 438.68 {Plan 4}'!BY$15)),"",'III_Plan comp 438.68 {Plan 4}'!BY$15&amp;analysismethod9)</f>
        <v xml:space="preserve">Language Capabilities: Contract
IHCP: Contract/Good-faith effort to contract; 
</v>
      </c>
      <c r="EG60" s="251" t="str">
        <f>IF(ISNUMBER(FIND(analysismethod9,'III_Plan comp 438.68 {Plan 4}'!BZ$15)),"",'III_Plan comp 438.68 {Plan 4}'!BZ$15&amp;analysismethod9)</f>
        <v xml:space="preserve">Language Capabilities: Contract
IHCP: Contract/Good-faith effort to contract; 
</v>
      </c>
      <c r="EH60" s="251" t="str">
        <f>IF(ISNUMBER(FIND(analysismethod9,'III_Plan comp 438.68 {Plan 4}'!CA$15)),"",'III_Plan comp 438.68 {Plan 4}'!CA$15&amp;analysismethod9)</f>
        <v xml:space="preserve">Language Capabilities: Contract
IHCP: Contract/Good-faith effort to contract; 
</v>
      </c>
      <c r="EI60" s="251" t="str">
        <f>IF(ISNUMBER(FIND(analysismethod9,'III_Plan comp 438.68 {Plan 4}'!CB$15)),"",'III_Plan comp 438.68 {Plan 4}'!CB$15&amp;analysismethod9)</f>
        <v xml:space="preserve">Language Capabilities: Contract
IHCP: Contract/Good-faith effort to contract; 
</v>
      </c>
      <c r="EJ60" s="251" t="str">
        <f>IF(ISNUMBER(FIND(analysismethod9,'III_Plan comp 438.68 {Plan 4}'!CC$15)),"",'III_Plan comp 438.68 {Plan 4}'!CC$15&amp;analysismethod9)</f>
        <v xml:space="preserve">Language Capabilities: Contract
IHCP: Contract/Good-faith effort to contract; 
</v>
      </c>
      <c r="EK60" s="251" t="str">
        <f>IF(ISNUMBER(FIND(analysismethod9,'III_Plan comp 438.68 {Plan 4}'!CD$15)),"",'III_Plan comp 438.68 {Plan 4}'!CD$15&amp;analysismethod9)</f>
        <v xml:space="preserve">Language Capabilities: Contract
IHCP: Contract/Good-faith effort to contract; 
</v>
      </c>
      <c r="EL60" s="251" t="str">
        <f>IF(ISNUMBER(FIND(analysismethod9,'III_Plan comp 438.68 {Plan 4}'!CE$15)),"",'III_Plan comp 438.68 {Plan 4}'!CE$15&amp;analysismethod9)</f>
        <v xml:space="preserve">Language Capabilities: Contract
IHCP: Contract/Good-faith effort to contract; 
</v>
      </c>
      <c r="EM60" s="251" t="str">
        <f>IF(ISNUMBER(FIND(analysismethod9,'III_Plan comp 438.68 {Plan 4}'!CF$15)),"",'III_Plan comp 438.68 {Plan 4}'!CF$15&amp;analysismethod9)</f>
        <v xml:space="preserve">Language Capabilities: Contract
IHCP: Contract/Good-faith effort to contract; 
</v>
      </c>
      <c r="EN60" s="251" t="str">
        <f>IF(ISNUMBER(FIND(analysismethod9,'III_Plan comp 438.68 {Plan 4}'!CG$15)),"",'III_Plan comp 438.68 {Plan 4}'!CG$15&amp;analysismethod9)</f>
        <v xml:space="preserve">Language Capabilities: Contract
IHCP: Contract/Good-faith effort to contract; 
</v>
      </c>
      <c r="EO60" s="251" t="str">
        <f>IF(ISNUMBER(FIND(analysismethod9,'III_Plan comp 438.68 {Plan 4}'!CH$15)),"",'III_Plan comp 438.68 {Plan 4}'!CH$15&amp;analysismethod9)</f>
        <v xml:space="preserve">Language Capabilities: Contract
IHCP: Contract/Good-faith effort to contract; 
</v>
      </c>
      <c r="EP60" s="251" t="str">
        <f>IF(ISNUMBER(FIND(analysismethod9,'III_Plan comp 438.68 {Plan 4}'!CI$15)),"",'III_Plan comp 438.68 {Plan 4}'!CI$15&amp;analysismethod9)</f>
        <v xml:space="preserve">Language Capabilities: Contract
IHCP: Contract/Good-faith effort to contract; 
</v>
      </c>
      <c r="EQ60" s="251" t="str">
        <f>IF(ISNUMBER(FIND(analysismethod9,'III_Plan comp 438.68 {Plan 4}'!CJ$15)),"",'III_Plan comp 438.68 {Plan 4}'!CJ$15&amp;analysismethod9)</f>
        <v xml:space="preserve">Language Capabilities: Contract
IHCP: Contract/Good-faith effort to contract; 
</v>
      </c>
      <c r="ER60" s="251" t="str">
        <f>IF(ISNUMBER(FIND(analysismethod9,'III_Plan comp 438.68 {Plan 4}'!CK$15)),"",'III_Plan comp 438.68 {Plan 4}'!CK$15&amp;analysismethod9)</f>
        <v xml:space="preserve">Language Capabilities: Contract
IHCP: Contract/Good-faith effort to contract; 
</v>
      </c>
      <c r="ES60" s="251" t="str">
        <f>IF(ISNUMBER(FIND(analysismethod9,'III_Plan comp 438.68 {Plan 4}'!CL$15)),"",'III_Plan comp 438.68 {Plan 4}'!CL$15&amp;analysismethod9)</f>
        <v xml:space="preserve">Language Capabilities: Contract
IHCP: Contract/Good-faith effort to contract; 
</v>
      </c>
      <c r="ET60" s="251" t="str">
        <f>IF(ISNUMBER(FIND(analysismethod9,'III_Plan comp 438.68 {Plan 4}'!CM$15)),"",'III_Plan comp 438.68 {Plan 4}'!CM$15&amp;analysismethod9)</f>
        <v xml:space="preserve">Language Capabilities: Contract
IHCP: Contract/Good-faith effort to contract; 
</v>
      </c>
      <c r="EU60" s="251" t="str">
        <f>IF(ISNUMBER(FIND(analysismethod9,'III_Plan comp 438.68 {Plan 4}'!CN$15)),"",'III_Plan comp 438.68 {Plan 4}'!CN$15&amp;analysismethod9)</f>
        <v xml:space="preserve">Language Capabilities: Contract
IHCP: Contract/Good-faith effort to contract; 
</v>
      </c>
      <c r="EV60" s="251" t="str">
        <f>IF(ISNUMBER(FIND(analysismethod9,'III_Plan comp 438.68 {Plan 4}'!CO$15)),"",'III_Plan comp 438.68 {Plan 4}'!CO$15&amp;analysismethod9)</f>
        <v xml:space="preserve">Language Capabilities: Contract
IHCP: Contract/Good-faith effort to contract; 
</v>
      </c>
      <c r="EW60" s="251" t="str">
        <f>IF(ISNUMBER(FIND(analysismethod9,'III_Plan comp 438.68 {Plan 4}'!CP$15)),"",'III_Plan comp 438.68 {Plan 4}'!CP$15&amp;analysismethod9)</f>
        <v xml:space="preserve">Language Capabilities: Contract
IHCP: Contract/Good-faith effort to contract; 
</v>
      </c>
      <c r="EX60" s="251" t="str">
        <f>IF(ISNUMBER(FIND(analysismethod9,'III_Plan comp 438.68 {Plan 4}'!CQ$15)),"",'III_Plan comp 438.68 {Plan 4}'!CQ$15&amp;analysismethod9)</f>
        <v xml:space="preserve">Language Capabilities: Contract
IHCP: Contract/Good-faith effort to contract; 
</v>
      </c>
      <c r="EY60" s="251" t="str">
        <f>IF(ISNUMBER(FIND(analysismethod9,'III_Plan comp 438.68 {Plan 4}'!CR$15)),"",'III_Plan comp 438.68 {Plan 4}'!CR$15&amp;analysismethod9)</f>
        <v xml:space="preserve">Language Capabilities: Contract
IHCP: Contract/Good-faith effort to contract; 
</v>
      </c>
      <c r="EZ60" s="251" t="str">
        <f>IF(ISNUMBER(FIND(analysismethod9,'III_Plan comp 438.68 {Plan 4}'!CS$15)),"",'III_Plan comp 438.68 {Plan 4}'!CS$15&amp;analysismethod9)</f>
        <v xml:space="preserve">Language Capabilities: Contract
IHCP: Contract/Good-faith effort to contract; 
</v>
      </c>
      <c r="FA60" s="251" t="str">
        <f>IF(ISNUMBER(FIND(analysismethod9,'III_Plan comp 438.68 {Plan 4}'!CT$15)),"",'III_Plan comp 438.68 {Plan 4}'!CT$15&amp;analysismethod9)</f>
        <v xml:space="preserve">Language Capabilities: Contract
IHCP: Contract/Good-faith effort to contract; 
</v>
      </c>
      <c r="FB60" s="251" t="str">
        <f>IF(ISNUMBER(FIND(analysismethod9,'III_Plan comp 438.68 {Plan 4}'!CU$15)),"",'III_Plan comp 438.68 {Plan 4}'!CU$15&amp;analysismethod9)</f>
        <v xml:space="preserve">Language Capabilities: Contract
IHCP: Contract/Good-faith effort to contract; 
</v>
      </c>
      <c r="FC60" s="251" t="str">
        <f>IF(ISNUMBER(FIND(analysismethod9,'III_Plan comp 438.68 {Plan 4}'!CV$15)),"",'III_Plan comp 438.68 {Plan 4}'!CV$15&amp;analysismethod9)</f>
        <v xml:space="preserve">Language Capabilities: Contract
IHCP: Contract/Good-faith effort to contract; 
</v>
      </c>
      <c r="FD60" s="251" t="str">
        <f>IF(ISNUMBER(FIND(analysismethod9,'III_Plan comp 438.68 {Plan 4}'!CW$15)),"",'III_Plan comp 438.68 {Plan 4}'!CW$15&amp;analysismethod9)</f>
        <v xml:space="preserve">Language Capabilities: Contract
IHCP: Contract/Good-faith effort to contract; 
</v>
      </c>
      <c r="FE60" s="251" t="str">
        <f>IF(ISNUMBER(FIND(analysismethod9,'III_Plan comp 438.68 {Plan 4}'!CX$15)),"",'III_Plan comp 438.68 {Plan 4}'!CX$15&amp;analysismethod9)</f>
        <v xml:space="preserve">Language Capabilities: Contract
IHCP: Contract/Good-faith effort to contract; 
</v>
      </c>
      <c r="FF60" s="251" t="str">
        <f>IF(ISNUMBER(FIND(analysismethod9,'III_Plan comp 438.68 {Plan 4}'!CY$15)),"",'III_Plan comp 438.68 {Plan 4}'!CY$15&amp;analysismethod9)</f>
        <v xml:space="preserve">Language Capabilities: Contract
IHCP: Contract/Good-faith effort to contract; 
</v>
      </c>
      <c r="FG60" s="251" t="str">
        <f>IF(ISNUMBER(FIND(analysismethod9,'III_Plan comp 438.68 {Plan 4}'!CZ$15)),"",'III_Plan comp 438.68 {Plan 4}'!CZ$15&amp;analysismethod9)</f>
        <v xml:space="preserve">Language Capabilities: Contract
IHCP: Contract/Good-faith effort to contract; 
</v>
      </c>
    </row>
    <row r="61" spans="2:163" ht="1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274 File; 
</v>
      </c>
      <c r="BM61" s="254" t="str">
        <f>IF(ISNUMBER(FIND(analysismethod10,'III_Plan comp 438.68 {Plan 4}'!F$15)),"",'III_Plan comp 438.68 {Plan 4}'!F$15&amp;analysismethod10)</f>
        <v xml:space="preserve">274 File; 
</v>
      </c>
      <c r="BN61" s="254" t="str">
        <f>IF(ISNUMBER(FIND(analysismethod10,'III_Plan comp 438.68 {Plan 4}'!G$15)),"",'III_Plan comp 438.68 {Plan 4}'!G$15&amp;analysismethod10)</f>
        <v xml:space="preserve">274 File; 
</v>
      </c>
      <c r="BO61" s="254" t="str">
        <f>IF(ISNUMBER(FIND(analysismethod10,'III_Plan comp 438.68 {Plan 4}'!H$15)),"",'III_Plan comp 438.68 {Plan 4}'!H$15&amp;analysismethod10)</f>
        <v/>
      </c>
      <c r="BP61" s="254" t="str">
        <f>IF(ISNUMBER(FIND(analysismethod10,'III_Plan comp 438.68 {Plan 4}'!I$15)),"",'III_Plan comp 438.68 {Plan 4}'!I$15&amp;analysismethod10)</f>
        <v xml:space="preserve">274 File; 
</v>
      </c>
      <c r="BQ61" s="254" t="str">
        <f>IF(ISNUMBER(FIND(analysismethod10,'III_Plan comp 438.68 {Plan 4}'!J$15)),"",'III_Plan comp 438.68 {Plan 4}'!J$15&amp;analysismethod10)</f>
        <v xml:space="preserve">274 File; 
</v>
      </c>
      <c r="BR61" s="254" t="str">
        <f>IF(ISNUMBER(FIND(analysismethod10,'III_Plan comp 438.68 {Plan 4}'!K$15)),"",'III_Plan comp 438.68 {Plan 4}'!K$15&amp;analysismethod10)</f>
        <v xml:space="preserve">Timely Access Data Tool (TADT); 
274 File; 
</v>
      </c>
      <c r="BS61" s="254" t="str">
        <f>IF(ISNUMBER(FIND(analysismethod10,'III_Plan comp 438.68 {Plan 4}'!L$15)),"",'III_Plan comp 438.68 {Plan 4}'!L$15&amp;analysismethod10)</f>
        <v xml:space="preserve">274 File; 
</v>
      </c>
      <c r="BT61" s="254" t="str">
        <f>IF(ISNUMBER(FIND(analysismethod10,'III_Plan comp 438.68 {Plan 4}'!M$15)),"",'III_Plan comp 438.68 {Plan 4}'!M$15&amp;analysismethod10)</f>
        <v xml:space="preserve">Timely Access Data Tool (TADT); 
274 File; 
</v>
      </c>
      <c r="BU61" s="254" t="str">
        <f>IF(ISNUMBER(FIND(analysismethod10,'III_Plan comp 438.68 {Plan 4}'!N$15)),"",'III_Plan comp 438.68 {Plan 4}'!N$15&amp;analysismethod10)</f>
        <v xml:space="preserve">Timely Access Data Tool (TADT); 
274 File; 
</v>
      </c>
      <c r="BV61" s="254" t="str">
        <f>IF(ISNUMBER(FIND(analysismethod10,'III_Plan comp 438.68 {Plan 4}'!O$15)),"",'III_Plan comp 438.68 {Plan 4}'!O$15&amp;analysismethod10)</f>
        <v xml:space="preserve">274 File; 
</v>
      </c>
      <c r="BW61" s="254" t="str">
        <f>IF(ISNUMBER(FIND(analysismethod10,'III_Plan comp 438.68 {Plan 4}'!P$15)),"",'III_Plan comp 438.68 {Plan 4}'!P$15&amp;analysismethod10)</f>
        <v xml:space="preserve">274 File; 
</v>
      </c>
      <c r="BX61" s="254" t="str">
        <f>IF(ISNUMBER(FIND(analysismethod10,'III_Plan comp 438.68 {Plan 4}'!Q$15)),"",'III_Plan comp 438.68 {Plan 4}'!Q$15&amp;analysismethod10)</f>
        <v xml:space="preserve">274 File; 
</v>
      </c>
      <c r="BY61" s="254" t="str">
        <f>IF(ISNUMBER(FIND(analysismethod10,'III_Plan comp 438.68 {Plan 4}'!R$15)),"",'III_Plan comp 438.68 {Plan 4}'!R$15&amp;analysismethod10)</f>
        <v xml:space="preserve">274 File; 
</v>
      </c>
      <c r="BZ61" s="254" t="str">
        <f>IF(ISNUMBER(FIND(analysismethod10,'III_Plan comp 438.68 {Plan 4}'!S$15)),"",'III_Plan comp 438.68 {Plan 4}'!S$15&amp;analysismethod10)</f>
        <v xml:space="preserve">274 File; 
</v>
      </c>
      <c r="CA61" s="254" t="str">
        <f>IF(ISNUMBER(FIND(analysismethod10,'III_Plan comp 438.68 {Plan 4}'!T$15)),"",'III_Plan comp 438.68 {Plan 4}'!T$15&amp;analysismethod10)</f>
        <v xml:space="preserve">274 File; 
</v>
      </c>
      <c r="CB61" s="254" t="str">
        <f>IF(ISNUMBER(FIND(analysismethod10,'III_Plan comp 438.68 {Plan 4}'!U$15)),"",'III_Plan comp 438.68 {Plan 4}'!U$15&amp;analysismethod10)</f>
        <v xml:space="preserve">274 File; 
</v>
      </c>
      <c r="CC61" s="254" t="str">
        <f>IF(ISNUMBER(FIND(analysismethod10,'III_Plan comp 438.68 {Plan 4}'!V$15)),"",'III_Plan comp 438.68 {Plan 4}'!V$15&amp;analysismethod10)</f>
        <v xml:space="preserve">274 File; 
</v>
      </c>
      <c r="CD61" s="254" t="str">
        <f>IF(ISNUMBER(FIND(analysismethod10,'III_Plan comp 438.68 {Plan 4}'!W$15)),"",'III_Plan comp 438.68 {Plan 4}'!W$15&amp;analysismethod10)</f>
        <v xml:space="preserve">274 File; 
</v>
      </c>
      <c r="CE61" s="254" t="str">
        <f>IF(ISNUMBER(FIND(analysismethod10,'III_Plan comp 438.68 {Plan 4}'!X$15)),"",'III_Plan comp 438.68 {Plan 4}'!X$15&amp;analysismethod10)</f>
        <v xml:space="preserve">274 File; 
</v>
      </c>
      <c r="CF61" s="254" t="str">
        <f>IF(ISNUMBER(FIND(analysismethod10,'III_Plan comp 438.68 {Plan 4}'!Y$15)),"",'III_Plan comp 438.68 {Plan 4}'!Y$15&amp;analysismethod10)</f>
        <v xml:space="preserve">274 File; 
</v>
      </c>
      <c r="CG61" s="254" t="str">
        <f>IF(ISNUMBER(FIND(analysismethod10,'III_Plan comp 438.68 {Plan 4}'!Z$15)),"",'III_Plan comp 438.68 {Plan 4}'!Z$15&amp;analysismethod10)</f>
        <v xml:space="preserve">274 File; 
</v>
      </c>
      <c r="CH61" s="254" t="str">
        <f>IF(ISNUMBER(FIND(analysismethod10,'III_Plan comp 438.68 {Plan 4}'!AA$15)),"",'III_Plan comp 438.68 {Plan 4}'!AA$15&amp;analysismethod10)</f>
        <v xml:space="preserve">274 File; 
</v>
      </c>
      <c r="CI61" s="254" t="str">
        <f>IF(ISNUMBER(FIND(analysismethod10,'III_Plan comp 438.68 {Plan 4}'!AB$15)),"",'III_Plan comp 438.68 {Plan 4}'!AB$15&amp;analysismethod10)</f>
        <v xml:space="preserve">274 File; 
</v>
      </c>
      <c r="CJ61" s="254" t="str">
        <f>IF(ISNUMBER(FIND(analysismethod10,'III_Plan comp 438.68 {Plan 4}'!AC$15)),"",'III_Plan comp 438.68 {Plan 4}'!AC$15&amp;analysismethod10)</f>
        <v xml:space="preserve">274 File; 
</v>
      </c>
      <c r="CK61" s="254" t="str">
        <f>IF(ISNUMBER(FIND(analysismethod10,'III_Plan comp 438.68 {Plan 4}'!AD$15)),"",'III_Plan comp 438.68 {Plan 4}'!AD$15&amp;analysismethod10)</f>
        <v xml:space="preserve">274 File; 
</v>
      </c>
      <c r="CL61" s="254" t="str">
        <f>IF(ISNUMBER(FIND(analysismethod10,'III_Plan comp 438.68 {Plan 4}'!AE$15)),"",'III_Plan comp 438.68 {Plan 4}'!AE$15&amp;analysismethod10)</f>
        <v xml:space="preserve">274 File; 
</v>
      </c>
      <c r="CM61" s="254" t="str">
        <f>IF(ISNUMBER(FIND(analysismethod10,'III_Plan comp 438.68 {Plan 4}'!AF$15)),"",'III_Plan comp 438.68 {Plan 4}'!AF$15&amp;analysismethod10)</f>
        <v xml:space="preserve">274 File; 
</v>
      </c>
      <c r="CN61" s="254" t="str">
        <f>IF(ISNUMBER(FIND(analysismethod10,'III_Plan comp 438.68 {Plan 4}'!AG$15)),"",'III_Plan comp 438.68 {Plan 4}'!AG$15&amp;analysismethod10)</f>
        <v xml:space="preserve">274 File; 
</v>
      </c>
      <c r="CO61" s="254" t="str">
        <f>IF(ISNUMBER(FIND(analysismethod10,'III_Plan comp 438.68 {Plan 4}'!AH$15)),"",'III_Plan comp 438.68 {Plan 4}'!AH$15&amp;analysismethod10)</f>
        <v xml:space="preserve">274 File; 
</v>
      </c>
      <c r="CP61" s="254" t="str">
        <f>IF(ISNUMBER(FIND(analysismethod10,'III_Plan comp 438.68 {Plan 4}'!AI$15)),"",'III_Plan comp 438.68 {Plan 4}'!AI$15&amp;analysismethod10)</f>
        <v xml:space="preserve">274 File; 
</v>
      </c>
      <c r="CQ61" s="254" t="str">
        <f>IF(ISNUMBER(FIND(analysismethod10,'III_Plan comp 438.68 {Plan 4}'!AJ$15)),"",'III_Plan comp 438.68 {Plan 4}'!AJ$15&amp;analysismethod10)</f>
        <v xml:space="preserve">274 File; 
</v>
      </c>
      <c r="CR61" s="254" t="str">
        <f>IF(ISNUMBER(FIND(analysismethod10,'III_Plan comp 438.68 {Plan 4}'!AK$15)),"",'III_Plan comp 438.68 {Plan 4}'!AK$15&amp;analysismethod10)</f>
        <v xml:space="preserve">274 File; 
</v>
      </c>
      <c r="CS61" s="254" t="str">
        <f>IF(ISNUMBER(FIND(analysismethod10,'III_Plan comp 438.68 {Plan 4}'!AL$15)),"",'III_Plan comp 438.68 {Plan 4}'!AL$15&amp;analysismethod10)</f>
        <v xml:space="preserve">274 File; 
</v>
      </c>
      <c r="CT61" s="254" t="str">
        <f>IF(ISNUMBER(FIND(analysismethod10,'III_Plan comp 438.68 {Plan 4}'!AM$15)),"",'III_Plan comp 438.68 {Plan 4}'!AM$15&amp;analysismethod10)</f>
        <v xml:space="preserve">274 File; 
</v>
      </c>
      <c r="CU61" s="254" t="str">
        <f>IF(ISNUMBER(FIND(analysismethod10,'III_Plan comp 438.68 {Plan 4}'!AN$15)),"",'III_Plan comp 438.68 {Plan 4}'!AN$15&amp;analysismethod10)</f>
        <v xml:space="preserve">274 File; 
</v>
      </c>
      <c r="CV61" s="254" t="str">
        <f>IF(ISNUMBER(FIND(analysismethod10,'III_Plan comp 438.68 {Plan 4}'!AO$15)),"",'III_Plan comp 438.68 {Plan 4}'!AO$15&amp;analysismethod10)</f>
        <v xml:space="preserve">274 File; 
</v>
      </c>
      <c r="CW61" s="254" t="str">
        <f>IF(ISNUMBER(FIND(analysismethod10,'III_Plan comp 438.68 {Plan 4}'!AP$15)),"",'III_Plan comp 438.68 {Plan 4}'!AP$15&amp;analysismethod10)</f>
        <v xml:space="preserve">274 File; 
</v>
      </c>
      <c r="CX61" s="254" t="str">
        <f>IF(ISNUMBER(FIND(analysismethod10,'III_Plan comp 438.68 {Plan 4}'!AQ$15)),"",'III_Plan comp 438.68 {Plan 4}'!AQ$15&amp;analysismethod10)</f>
        <v xml:space="preserve">274 File; 
</v>
      </c>
      <c r="CY61" s="254" t="str">
        <f>IF(ISNUMBER(FIND(analysismethod10,'III_Plan comp 438.68 {Plan 4}'!AR$15)),"",'III_Plan comp 438.68 {Plan 4}'!AR$15&amp;analysismethod10)</f>
        <v xml:space="preserve">274 File; 
</v>
      </c>
      <c r="CZ61" s="254" t="str">
        <f>IF(ISNUMBER(FIND(analysismethod10,'III_Plan comp 438.68 {Plan 4}'!AS$15)),"",'III_Plan comp 438.68 {Plan 4}'!AS$15&amp;analysismethod10)</f>
        <v xml:space="preserve">274 File; 
</v>
      </c>
      <c r="DA61" s="254" t="str">
        <f>IF(ISNUMBER(FIND(analysismethod10,'III_Plan comp 438.68 {Plan 4}'!AT$15)),"",'III_Plan comp 438.68 {Plan 4}'!AT$15&amp;analysismethod10)</f>
        <v xml:space="preserve">274 File; 
</v>
      </c>
      <c r="DB61" s="254" t="str">
        <f>IF(ISNUMBER(FIND(analysismethod10,'III_Plan comp 438.68 {Plan 4}'!AU$15)),"",'III_Plan comp 438.68 {Plan 4}'!AU$15&amp;analysismethod10)</f>
        <v xml:space="preserve">274 File; 
</v>
      </c>
      <c r="DC61" s="254" t="str">
        <f>IF(ISNUMBER(FIND(analysismethod10,'III_Plan comp 438.68 {Plan 4}'!AV$15)),"",'III_Plan comp 438.68 {Plan 4}'!AV$15&amp;analysismethod10)</f>
        <v xml:space="preserve">274 File; 
</v>
      </c>
      <c r="DD61" s="254" t="str">
        <f>IF(ISNUMBER(FIND(analysismethod10,'III_Plan comp 438.68 {Plan 4}'!AW$15)),"",'III_Plan comp 438.68 {Plan 4}'!AW$15&amp;analysismethod10)</f>
        <v xml:space="preserve">274 File; 
</v>
      </c>
      <c r="DE61" s="254" t="str">
        <f>IF(ISNUMBER(FIND(analysismethod10,'III_Plan comp 438.68 {Plan 4}'!AX$15)),"",'III_Plan comp 438.68 {Plan 4}'!AX$15&amp;analysismethod10)</f>
        <v xml:space="preserve">274 File; 
</v>
      </c>
      <c r="DF61" s="254" t="str">
        <f>IF(ISNUMBER(FIND(analysismethod10,'III_Plan comp 438.68 {Plan 4}'!AY$15)),"",'III_Plan comp 438.68 {Plan 4}'!AY$15&amp;analysismethod10)</f>
        <v xml:space="preserve">274 File; 
</v>
      </c>
      <c r="DG61" s="254" t="str">
        <f>IF(ISNUMBER(FIND(analysismethod10,'III_Plan comp 438.68 {Plan 4}'!AZ$15)),"",'III_Plan comp 438.68 {Plan 4}'!AZ$15&amp;analysismethod10)</f>
        <v xml:space="preserve">274 File; 
</v>
      </c>
      <c r="DH61" s="254" t="str">
        <f>IF(ISNUMBER(FIND(analysismethod10,'III_Plan comp 438.68 {Plan 4}'!BA$15)),"",'III_Plan comp 438.68 {Plan 4}'!BA$15&amp;analysismethod10)</f>
        <v xml:space="preserve">274 File; 
</v>
      </c>
      <c r="DI61" s="254" t="str">
        <f>IF(ISNUMBER(FIND(analysismethod10,'III_Plan comp 438.68 {Plan 4}'!BB$15)),"",'III_Plan comp 438.68 {Plan 4}'!BB$15&amp;analysismethod10)</f>
        <v xml:space="preserve">274 File; 
</v>
      </c>
      <c r="DJ61" s="254" t="str">
        <f>IF(ISNUMBER(FIND(analysismethod10,'III_Plan comp 438.68 {Plan 4}'!BC$15)),"",'III_Plan comp 438.68 {Plan 4}'!BC$15&amp;analysismethod10)</f>
        <v xml:space="preserve">274 File; 
</v>
      </c>
      <c r="DK61" s="254" t="str">
        <f>IF(ISNUMBER(FIND(analysismethod10,'III_Plan comp 438.68 {Plan 4}'!BD$15)),"",'III_Plan comp 438.68 {Plan 4}'!BD$15&amp;analysismethod10)</f>
        <v xml:space="preserve">274 File; 
</v>
      </c>
      <c r="DL61" s="254" t="str">
        <f>IF(ISNUMBER(FIND(analysismethod10,'III_Plan comp 438.68 {Plan 4}'!BE$15)),"",'III_Plan comp 438.68 {Plan 4}'!BE$15&amp;analysismethod10)</f>
        <v xml:space="preserve">274 File; 
</v>
      </c>
      <c r="DM61" s="254" t="str">
        <f>IF(ISNUMBER(FIND(analysismethod10,'III_Plan comp 438.68 {Plan 4}'!BF$15)),"",'III_Plan comp 438.68 {Plan 4}'!BF$15&amp;analysismethod10)</f>
        <v xml:space="preserve">274 File; 
</v>
      </c>
      <c r="DN61" s="254" t="str">
        <f>IF(ISNUMBER(FIND(analysismethod10,'III_Plan comp 438.68 {Plan 4}'!BG$15)),"",'III_Plan comp 438.68 {Plan 4}'!BG$15&amp;analysismethod10)</f>
        <v xml:space="preserve">274 File; 
</v>
      </c>
      <c r="DO61" s="254" t="str">
        <f>IF(ISNUMBER(FIND(analysismethod10,'III_Plan comp 438.68 {Plan 4}'!BH$15)),"",'III_Plan comp 438.68 {Plan 4}'!BH$15&amp;analysismethod10)</f>
        <v xml:space="preserve">274 File; 
</v>
      </c>
      <c r="DP61" s="254" t="str">
        <f>IF(ISNUMBER(FIND(analysismethod10,'III_Plan comp 438.68 {Plan 4}'!BI$15)),"",'III_Plan comp 438.68 {Plan 4}'!BI$15&amp;analysismethod10)</f>
        <v xml:space="preserve">274 File; 
</v>
      </c>
      <c r="DQ61" s="254" t="str">
        <f>IF(ISNUMBER(FIND(analysismethod10,'III_Plan comp 438.68 {Plan 4}'!BJ$15)),"",'III_Plan comp 438.68 {Plan 4}'!BJ$15&amp;analysismethod10)</f>
        <v xml:space="preserve">274 File; 
</v>
      </c>
      <c r="DR61" s="254" t="str">
        <f>IF(ISNUMBER(FIND(analysismethod10,'III_Plan comp 438.68 {Plan 4}'!BK$15)),"",'III_Plan comp 438.68 {Plan 4}'!BK$15&amp;analysismethod10)</f>
        <v xml:space="preserve">274 File; 
</v>
      </c>
      <c r="DS61" s="254" t="str">
        <f>IF(ISNUMBER(FIND(analysismethod10,'III_Plan comp 438.68 {Plan 4}'!BL$15)),"",'III_Plan comp 438.68 {Plan 4}'!BL$15&amp;analysismethod10)</f>
        <v xml:space="preserve">274 File; 
</v>
      </c>
      <c r="DT61" s="254" t="str">
        <f>IF(ISNUMBER(FIND(analysismethod10,'III_Plan comp 438.68 {Plan 4}'!BM$15)),"",'III_Plan comp 438.68 {Plan 4}'!BM$15&amp;analysismethod10)</f>
        <v xml:space="preserve">274 File; 
</v>
      </c>
      <c r="DU61" s="254" t="str">
        <f>IF(ISNUMBER(FIND(analysismethod10,'III_Plan comp 438.68 {Plan 4}'!BN$15)),"",'III_Plan comp 438.68 {Plan 4}'!BN$15&amp;analysismethod10)</f>
        <v xml:space="preserve">274 File; 
</v>
      </c>
      <c r="DV61" s="254" t="str">
        <f>IF(ISNUMBER(FIND(analysismethod10,'III_Plan comp 438.68 {Plan 4}'!BO$15)),"",'III_Plan comp 438.68 {Plan 4}'!BO$15&amp;analysismethod10)</f>
        <v xml:space="preserve">274 File; 
</v>
      </c>
      <c r="DW61" s="254" t="str">
        <f>IF(ISNUMBER(FIND(analysismethod10,'III_Plan comp 438.68 {Plan 4}'!BP$15)),"",'III_Plan comp 438.68 {Plan 4}'!BP$15&amp;analysismethod10)</f>
        <v xml:space="preserve">274 File; 
</v>
      </c>
      <c r="DX61" s="254" t="str">
        <f>IF(ISNUMBER(FIND(analysismethod10,'III_Plan comp 438.68 {Plan 4}'!BQ$15)),"",'III_Plan comp 438.68 {Plan 4}'!BQ$15&amp;analysismethod10)</f>
        <v xml:space="preserve">274 File; 
</v>
      </c>
      <c r="DY61" s="254" t="str">
        <f>IF(ISNUMBER(FIND(analysismethod10,'III_Plan comp 438.68 {Plan 4}'!BR$15)),"",'III_Plan comp 438.68 {Plan 4}'!BR$15&amp;analysismethod10)</f>
        <v xml:space="preserve">274 File; 
</v>
      </c>
      <c r="DZ61" s="254" t="str">
        <f>IF(ISNUMBER(FIND(analysismethod10,'III_Plan comp 438.68 {Plan 4}'!BS$15)),"",'III_Plan comp 438.68 {Plan 4}'!BS$15&amp;analysismethod10)</f>
        <v xml:space="preserve">274 File; 
</v>
      </c>
      <c r="EA61" s="254" t="str">
        <f>IF(ISNUMBER(FIND(analysismethod10,'III_Plan comp 438.68 {Plan 4}'!BT$15)),"",'III_Plan comp 438.68 {Plan 4}'!BT$15&amp;analysismethod10)</f>
        <v xml:space="preserve">274 File; 
</v>
      </c>
      <c r="EB61" s="254" t="str">
        <f>IF(ISNUMBER(FIND(analysismethod10,'III_Plan comp 438.68 {Plan 4}'!BU$15)),"",'III_Plan comp 438.68 {Plan 4}'!BU$15&amp;analysismethod10)</f>
        <v xml:space="preserve">274 File; 
</v>
      </c>
      <c r="EC61" s="254" t="str">
        <f>IF(ISNUMBER(FIND(analysismethod10,'III_Plan comp 438.68 {Plan 4}'!BV$15)),"",'III_Plan comp 438.68 {Plan 4}'!BV$15&amp;analysismethod10)</f>
        <v xml:space="preserve">274 File; 
</v>
      </c>
      <c r="ED61" s="254" t="str">
        <f>IF(ISNUMBER(FIND(analysismethod10,'III_Plan comp 438.68 {Plan 4}'!BW$15)),"",'III_Plan comp 438.68 {Plan 4}'!BW$15&amp;analysismethod10)</f>
        <v xml:space="preserve">274 File; 
</v>
      </c>
      <c r="EE61" s="254" t="str">
        <f>IF(ISNUMBER(FIND(analysismethod10,'III_Plan comp 438.68 {Plan 4}'!BX$15)),"",'III_Plan comp 438.68 {Plan 4}'!BX$15&amp;analysismethod10)</f>
        <v xml:space="preserve">274 File; 
</v>
      </c>
      <c r="EF61" s="254" t="str">
        <f>IF(ISNUMBER(FIND(analysismethod10,'III_Plan comp 438.68 {Plan 4}'!BY$15)),"",'III_Plan comp 438.68 {Plan 4}'!BY$15&amp;analysismethod10)</f>
        <v xml:space="preserve">274 File; 
</v>
      </c>
      <c r="EG61" s="254" t="str">
        <f>IF(ISNUMBER(FIND(analysismethod10,'III_Plan comp 438.68 {Plan 4}'!BZ$15)),"",'III_Plan comp 438.68 {Plan 4}'!BZ$15&amp;analysismethod10)</f>
        <v xml:space="preserve">274 File; 
</v>
      </c>
      <c r="EH61" s="254" t="str">
        <f>IF(ISNUMBER(FIND(analysismethod10,'III_Plan comp 438.68 {Plan 4}'!CA$15)),"",'III_Plan comp 438.68 {Plan 4}'!CA$15&amp;analysismethod10)</f>
        <v xml:space="preserve">274 File; 
</v>
      </c>
      <c r="EI61" s="254" t="str">
        <f>IF(ISNUMBER(FIND(analysismethod10,'III_Plan comp 438.68 {Plan 4}'!CB$15)),"",'III_Plan comp 438.68 {Plan 4}'!CB$15&amp;analysismethod10)</f>
        <v xml:space="preserve">274 File; 
</v>
      </c>
      <c r="EJ61" s="254" t="str">
        <f>IF(ISNUMBER(FIND(analysismethod10,'III_Plan comp 438.68 {Plan 4}'!CC$15)),"",'III_Plan comp 438.68 {Plan 4}'!CC$15&amp;analysismethod10)</f>
        <v xml:space="preserve">274 File; 
</v>
      </c>
      <c r="EK61" s="254" t="str">
        <f>IF(ISNUMBER(FIND(analysismethod10,'III_Plan comp 438.68 {Plan 4}'!CD$15)),"",'III_Plan comp 438.68 {Plan 4}'!CD$15&amp;analysismethod10)</f>
        <v xml:space="preserve">274 File; 
</v>
      </c>
      <c r="EL61" s="254" t="str">
        <f>IF(ISNUMBER(FIND(analysismethod10,'III_Plan comp 438.68 {Plan 4}'!CE$15)),"",'III_Plan comp 438.68 {Plan 4}'!CE$15&amp;analysismethod10)</f>
        <v xml:space="preserve">274 File; 
</v>
      </c>
      <c r="EM61" s="254" t="str">
        <f>IF(ISNUMBER(FIND(analysismethod10,'III_Plan comp 438.68 {Plan 4}'!CF$15)),"",'III_Plan comp 438.68 {Plan 4}'!CF$15&amp;analysismethod10)</f>
        <v xml:space="preserve">274 File; 
</v>
      </c>
      <c r="EN61" s="254" t="str">
        <f>IF(ISNUMBER(FIND(analysismethod10,'III_Plan comp 438.68 {Plan 4}'!CG$15)),"",'III_Plan comp 438.68 {Plan 4}'!CG$15&amp;analysismethod10)</f>
        <v xml:space="preserve">274 File; 
</v>
      </c>
      <c r="EO61" s="254" t="str">
        <f>IF(ISNUMBER(FIND(analysismethod10,'III_Plan comp 438.68 {Plan 4}'!CH$15)),"",'III_Plan comp 438.68 {Plan 4}'!CH$15&amp;analysismethod10)</f>
        <v xml:space="preserve">274 File; 
</v>
      </c>
      <c r="EP61" s="254" t="str">
        <f>IF(ISNUMBER(FIND(analysismethod10,'III_Plan comp 438.68 {Plan 4}'!CI$15)),"",'III_Plan comp 438.68 {Plan 4}'!CI$15&amp;analysismethod10)</f>
        <v xml:space="preserve">274 File; 
</v>
      </c>
      <c r="EQ61" s="254" t="str">
        <f>IF(ISNUMBER(FIND(analysismethod10,'III_Plan comp 438.68 {Plan 4}'!CJ$15)),"",'III_Plan comp 438.68 {Plan 4}'!CJ$15&amp;analysismethod10)</f>
        <v xml:space="preserve">274 File; 
</v>
      </c>
      <c r="ER61" s="254" t="str">
        <f>IF(ISNUMBER(FIND(analysismethod10,'III_Plan comp 438.68 {Plan 4}'!CK$15)),"",'III_Plan comp 438.68 {Plan 4}'!CK$15&amp;analysismethod10)</f>
        <v xml:space="preserve">274 File; 
</v>
      </c>
      <c r="ES61" s="254" t="str">
        <f>IF(ISNUMBER(FIND(analysismethod10,'III_Plan comp 438.68 {Plan 4}'!CL$15)),"",'III_Plan comp 438.68 {Plan 4}'!CL$15&amp;analysismethod10)</f>
        <v xml:space="preserve">274 File; 
</v>
      </c>
      <c r="ET61" s="254" t="str">
        <f>IF(ISNUMBER(FIND(analysismethod10,'III_Plan comp 438.68 {Plan 4}'!CM$15)),"",'III_Plan comp 438.68 {Plan 4}'!CM$15&amp;analysismethod10)</f>
        <v xml:space="preserve">274 File; 
</v>
      </c>
      <c r="EU61" s="254" t="str">
        <f>IF(ISNUMBER(FIND(analysismethod10,'III_Plan comp 438.68 {Plan 4}'!CN$15)),"",'III_Plan comp 438.68 {Plan 4}'!CN$15&amp;analysismethod10)</f>
        <v xml:space="preserve">274 File; 
</v>
      </c>
      <c r="EV61" s="254" t="str">
        <f>IF(ISNUMBER(FIND(analysismethod10,'III_Plan comp 438.68 {Plan 4}'!CO$15)),"",'III_Plan comp 438.68 {Plan 4}'!CO$15&amp;analysismethod10)</f>
        <v xml:space="preserve">274 File; 
</v>
      </c>
      <c r="EW61" s="254" t="str">
        <f>IF(ISNUMBER(FIND(analysismethod10,'III_Plan comp 438.68 {Plan 4}'!CP$15)),"",'III_Plan comp 438.68 {Plan 4}'!CP$15&amp;analysismethod10)</f>
        <v xml:space="preserve">274 File; 
</v>
      </c>
      <c r="EX61" s="254" t="str">
        <f>IF(ISNUMBER(FIND(analysismethod10,'III_Plan comp 438.68 {Plan 4}'!CQ$15)),"",'III_Plan comp 438.68 {Plan 4}'!CQ$15&amp;analysismethod10)</f>
        <v xml:space="preserve">274 File; 
</v>
      </c>
      <c r="EY61" s="254" t="str">
        <f>IF(ISNUMBER(FIND(analysismethod10,'III_Plan comp 438.68 {Plan 4}'!CR$15)),"",'III_Plan comp 438.68 {Plan 4}'!CR$15&amp;analysismethod10)</f>
        <v xml:space="preserve">274 File; 
</v>
      </c>
      <c r="EZ61" s="254" t="str">
        <f>IF(ISNUMBER(FIND(analysismethod10,'III_Plan comp 438.68 {Plan 4}'!CS$15)),"",'III_Plan comp 438.68 {Plan 4}'!CS$15&amp;analysismethod10)</f>
        <v xml:space="preserve">274 File; 
</v>
      </c>
      <c r="FA61" s="254" t="str">
        <f>IF(ISNUMBER(FIND(analysismethod10,'III_Plan comp 438.68 {Plan 4}'!CT$15)),"",'III_Plan comp 438.68 {Plan 4}'!CT$15&amp;analysismethod10)</f>
        <v xml:space="preserve">274 File; 
</v>
      </c>
      <c r="FB61" s="254" t="str">
        <f>IF(ISNUMBER(FIND(analysismethod10,'III_Plan comp 438.68 {Plan 4}'!CU$15)),"",'III_Plan comp 438.68 {Plan 4}'!CU$15&amp;analysismethod10)</f>
        <v xml:space="preserve">274 File; 
</v>
      </c>
      <c r="FC61" s="254" t="str">
        <f>IF(ISNUMBER(FIND(analysismethod10,'III_Plan comp 438.68 {Plan 4}'!CV$15)),"",'III_Plan comp 438.68 {Plan 4}'!CV$15&amp;analysismethod10)</f>
        <v xml:space="preserve">274 File; 
</v>
      </c>
      <c r="FD61" s="254" t="str">
        <f>IF(ISNUMBER(FIND(analysismethod10,'III_Plan comp 438.68 {Plan 4}'!CW$15)),"",'III_Plan comp 438.68 {Plan 4}'!CW$15&amp;analysismethod10)</f>
        <v xml:space="preserve">274 File; 
</v>
      </c>
      <c r="FE61" s="254" t="str">
        <f>IF(ISNUMBER(FIND(analysismethod10,'III_Plan comp 438.68 {Plan 4}'!CX$15)),"",'III_Plan comp 438.68 {Plan 4}'!CX$15&amp;analysismethod10)</f>
        <v xml:space="preserve">274 File; 
</v>
      </c>
      <c r="FF61" s="254" t="str">
        <f>IF(ISNUMBER(FIND(analysismethod10,'III_Plan comp 438.68 {Plan 4}'!CY$15)),"",'III_Plan comp 438.68 {Plan 4}'!CY$15&amp;analysismethod10)</f>
        <v xml:space="preserve">274 File; 
</v>
      </c>
      <c r="FG61" s="254" t="str">
        <f>IF(ISNUMBER(FIND(analysismethod10,'III_Plan comp 438.68 {Plan 4}'!CZ$15)),"",'III_Plan comp 438.68 {Plan 4}'!CZ$15&amp;analysismethod10)</f>
        <v xml:space="preserve">274 File; 
</v>
      </c>
    </row>
    <row r="62" spans="2:163" ht="15" thickTop="1"/>
    <row r="63" spans="2:163" ht="15" thickBot="1"/>
    <row r="64" spans="2:163" ht="15.7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274 File; 
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274 File; 
Geomapping; 
</v>
      </c>
      <c r="BR64" s="248" t="str">
        <f>IF(ISNUMBER(FIND(analysismethod1,'III_Plan comp 438.68 {Plan 5}'!K$15)),"",'III_Plan comp 438.68 {Plan 5}'!K$15&amp;analysismethod1)</f>
        <v xml:space="preserve">Timely Access Data Tool (TADT); 
Geomapping; 
</v>
      </c>
      <c r="BS64" s="248" t="str">
        <f>IF(ISNUMBER(FIND(analysismethod1,'III_Plan comp 438.68 {Plan 5}'!L$15)),"",'III_Plan comp 438.68 {Plan 5}'!L$15&amp;analysismethod1)</f>
        <v xml:space="preserve">Timely Access Data Tool (TADT); 
Geomapping; 
</v>
      </c>
      <c r="BT64" s="248" t="str">
        <f>IF(ISNUMBER(FIND(analysismethod1,'III_Plan comp 438.68 {Plan 5}'!M$15)),"",'III_Plan comp 438.68 {Plan 5}'!M$15&amp;analysismethod1)</f>
        <v xml:space="preserve">Timely Access Data Tool (TADT); 
Geomapping; 
</v>
      </c>
      <c r="BU64" s="248" t="str">
        <f>IF(ISNUMBER(FIND(analysismethod1,'III_Plan comp 438.68 {Plan 5}'!N$15)),"",'III_Plan comp 438.68 {Plan 5}'!N$15&amp;analysismethod1)</f>
        <v xml:space="preserve">Timely Access Data Tool (TADT); 
Geomapping; 
</v>
      </c>
      <c r="BV64" s="248" t="str">
        <f>IF(ISNUMBER(FIND(analysismethod1,'III_Plan comp 438.68 {Plan 5}'!O$15)),"",'III_Plan comp 438.68 {Plan 5}'!O$15&amp;analysismethod1)</f>
        <v xml:space="preserve">Geomapping; 
</v>
      </c>
      <c r="BW64" s="248" t="str">
        <f>IF(ISNUMBER(FIND(analysismethod1,'III_Plan comp 438.68 {Plan 5}'!P$15)),"",'III_Plan comp 438.68 {Plan 5}'!P$15&amp;analysismethod1)</f>
        <v xml:space="preserve">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c>
      <c r="BL65" s="251" t="str">
        <f>IF(ISNUMBER(FIND(analysismethod2,'III_Plan comp 438.68 {Plan 5}'!E$15)),"",'III_Plan comp 438.68 {Plan 5}'!E$15&amp;analysismethod2)</f>
        <v/>
      </c>
      <c r="BM65" s="251" t="str">
        <f>IF(ISNUMBER(FIND(analysismethod2,'III_Plan comp 438.68 {Plan 5}'!F$15)),"",'III_Plan comp 438.68 {Plan 5}'!F$15&amp;analysismethod2)</f>
        <v/>
      </c>
      <c r="BN65" s="251" t="str">
        <f>IF(ISNUMBER(FIND(analysismethod2,'III_Plan comp 438.68 {Plan 5}'!G$15)),"",'III_Plan comp 438.68 {Plan 5}'!G$15&amp;analysismethod2)</f>
        <v/>
      </c>
      <c r="BO65" s="251" t="str">
        <f>IF(ISNUMBER(FIND(analysismethod2,'III_Plan comp 438.68 {Plan 5}'!H$15)),"",'III_Plan comp 438.68 {Plan 5}'!H$15&amp;analysismethod2)</f>
        <v/>
      </c>
      <c r="BP65" s="251" t="str">
        <f>IF(ISNUMBER(FIND(analysismethod2,'III_Plan comp 438.68 {Plan 5}'!I$15)),"",'III_Plan comp 438.68 {Plan 5}'!I$15&amp;analysismethod2)</f>
        <v/>
      </c>
      <c r="BQ65" s="251" t="str">
        <f>IF(ISNUMBER(FIND(analysismethod2,'III_Plan comp 438.68 {Plan 5}'!J$15)),"",'III_Plan comp 438.68 {Plan 5}'!J$15&amp;analysismethod2)</f>
        <v/>
      </c>
      <c r="BR65" s="251" t="str">
        <f>IF(ISNUMBER(FIND(analysismethod2,'III_Plan comp 438.68 {Plan 5}'!K$15)),"",'III_Plan comp 438.68 {Plan 5}'!K$15&amp;analysismethod2)</f>
        <v/>
      </c>
      <c r="BS65" s="251" t="str">
        <f>IF(ISNUMBER(FIND(analysismethod2,'III_Plan comp 438.68 {Plan 5}'!L$15)),"",'III_Plan comp 438.68 {Plan 5}'!L$15&amp;analysismethod2)</f>
        <v/>
      </c>
      <c r="BT65" s="251" t="str">
        <f>IF(ISNUMBER(FIND(analysismethod2,'III_Plan comp 438.68 {Plan 5}'!M$15)),"",'III_Plan comp 438.68 {Plan 5}'!M$15&amp;analysismethod2)</f>
        <v/>
      </c>
      <c r="BU65" s="251" t="str">
        <f>IF(ISNUMBER(FIND(analysismethod2,'III_Plan comp 438.68 {Plan 5}'!N$15)),"",'III_Plan comp 438.68 {Plan 5}'!N$15&amp;analysismethod2)</f>
        <v/>
      </c>
      <c r="BV65" s="251" t="str">
        <f>IF(ISNUMBER(FIND(analysismethod2,'III_Plan comp 438.68 {Plan 5}'!O$15)),"",'III_Plan comp 438.68 {Plan 5}'!O$15&amp;analysismethod2)</f>
        <v/>
      </c>
      <c r="BW65" s="251" t="str">
        <f>IF(ISNUMBER(FIND(analysismethod2,'III_Plan comp 438.68 {Plan 5}'!P$15)),"",'III_Plan comp 438.68 {Plan 5}'!P$15&amp;analysismethod2)</f>
        <v/>
      </c>
      <c r="BX65" s="251" t="str">
        <f>IF(ISNUMBER(FIND(analysismethod2,'III_Plan comp 438.68 {Plan 5}'!Q$15)),"",'III_Plan comp 438.68 {Plan 5}'!Q$15&amp;analysismethod2)</f>
        <v/>
      </c>
      <c r="BY65" s="251" t="str">
        <f>IF(ISNUMBER(FIND(analysismethod2,'III_Plan comp 438.68 {Plan 5}'!R$15)),"",'III_Plan comp 438.68 {Plan 5}'!R$15&amp;analysismethod2)</f>
        <v/>
      </c>
      <c r="BZ65" s="251" t="str">
        <f>IF(ISNUMBER(FIND(analysismethod2,'III_Plan comp 438.68 {Plan 5}'!S$15)),"",'III_Plan comp 438.68 {Plan 5}'!S$15&amp;analysismethod2)</f>
        <v/>
      </c>
      <c r="CA65" s="251" t="str">
        <f>IF(ISNUMBER(FIND(analysismethod2,'III_Plan comp 438.68 {Plan 5}'!T$15)),"",'III_Plan comp 438.68 {Plan 5}'!T$15&amp;analysismethod2)</f>
        <v/>
      </c>
      <c r="CB65" s="251" t="str">
        <f>IF(ISNUMBER(FIND(analysismethod2,'III_Plan comp 438.68 {Plan 5}'!U$15)),"",'III_Plan comp 438.68 {Plan 5}'!U$15&amp;analysismethod2)</f>
        <v/>
      </c>
      <c r="CC65" s="251" t="str">
        <f>IF(ISNUMBER(FIND(analysismethod2,'III_Plan comp 438.68 {Plan 5}'!V$15)),"",'III_Plan comp 438.68 {Plan 5}'!V$15&amp;analysismethod2)</f>
        <v/>
      </c>
      <c r="CD65" s="251" t="str">
        <f>IF(ISNUMBER(FIND(analysismethod2,'III_Plan comp 438.68 {Plan 5}'!W$15)),"",'III_Plan comp 438.68 {Plan 5}'!W$15&amp;analysismethod2)</f>
        <v/>
      </c>
      <c r="CE65" s="251" t="str">
        <f>IF(ISNUMBER(FIND(analysismethod2,'III_Plan comp 438.68 {Plan 5}'!X$15)),"",'III_Plan comp 438.68 {Plan 5}'!X$15&amp;analysismethod2)</f>
        <v/>
      </c>
      <c r="CF65" s="251" t="str">
        <f>IF(ISNUMBER(FIND(analysismethod2,'III_Plan comp 438.68 {Plan 5}'!Y$15)),"",'III_Plan comp 438.68 {Plan 5}'!Y$15&amp;analysismethod2)</f>
        <v/>
      </c>
      <c r="CG65" s="251" t="str">
        <f>IF(ISNUMBER(FIND(analysismethod2,'III_Plan comp 438.68 {Plan 5}'!Z$15)),"",'III_Plan comp 438.68 {Plan 5}'!Z$15&amp;analysismethod2)</f>
        <v/>
      </c>
      <c r="CH65" s="251" t="str">
        <f>IF(ISNUMBER(FIND(analysismethod2,'III_Plan comp 438.68 {Plan 5}'!AA$15)),"",'III_Plan comp 438.68 {Plan 5}'!AA$15&amp;analysismethod2)</f>
        <v/>
      </c>
      <c r="CI65" s="251" t="str">
        <f>IF(ISNUMBER(FIND(analysismethod2,'III_Plan comp 438.68 {Plan 5}'!AB$15)),"",'III_Plan comp 438.68 {Plan 5}'!AB$15&amp;analysismethod2)</f>
        <v/>
      </c>
      <c r="CJ65" s="251" t="str">
        <f>IF(ISNUMBER(FIND(analysismethod2,'III_Plan comp 438.68 {Plan 5}'!AC$15)),"",'III_Plan comp 438.68 {Plan 5}'!AC$15&amp;analysismethod2)</f>
        <v/>
      </c>
      <c r="CK65" s="251" t="str">
        <f>IF(ISNUMBER(FIND(analysismethod2,'III_Plan comp 438.68 {Plan 5}'!AD$15)),"",'III_Plan comp 438.68 {Plan 5}'!AD$15&amp;analysismethod2)</f>
        <v/>
      </c>
      <c r="CL65" s="251" t="str">
        <f>IF(ISNUMBER(FIND(analysismethod2,'III_Plan comp 438.68 {Plan 5}'!AE$15)),"",'III_Plan comp 438.68 {Plan 5}'!AE$15&amp;analysismethod2)</f>
        <v/>
      </c>
      <c r="CM65" s="251" t="str">
        <f>IF(ISNUMBER(FIND(analysismethod2,'III_Plan comp 438.68 {Plan 5}'!AF$15)),"",'III_Plan comp 438.68 {Plan 5}'!AF$15&amp;analysismethod2)</f>
        <v/>
      </c>
      <c r="CN65" s="251" t="str">
        <f>IF(ISNUMBER(FIND(analysismethod2,'III_Plan comp 438.68 {Plan 5}'!AG$15)),"",'III_Plan comp 438.68 {Plan 5}'!AG$15&amp;analysismethod2)</f>
        <v/>
      </c>
      <c r="CO65" s="251" t="str">
        <f>IF(ISNUMBER(FIND(analysismethod2,'III_Plan comp 438.68 {Plan 5}'!AH$15)),"",'III_Plan comp 438.68 {Plan 5}'!AH$15&amp;analysismethod2)</f>
        <v/>
      </c>
      <c r="CP65" s="251" t="str">
        <f>IF(ISNUMBER(FIND(analysismethod2,'III_Plan comp 438.68 {Plan 5}'!AI$15)),"",'III_Plan comp 438.68 {Plan 5}'!AI$15&amp;analysismethod2)</f>
        <v/>
      </c>
      <c r="CQ65" s="251" t="str">
        <f>IF(ISNUMBER(FIND(analysismethod2,'III_Plan comp 438.68 {Plan 5}'!AJ$15)),"",'III_Plan comp 438.68 {Plan 5}'!AJ$15&amp;analysismethod2)</f>
        <v/>
      </c>
      <c r="CR65" s="251" t="str">
        <f>IF(ISNUMBER(FIND(analysismethod2,'III_Plan comp 438.68 {Plan 5}'!AK$15)),"",'III_Plan comp 438.68 {Plan 5}'!AK$15&amp;analysismethod2)</f>
        <v/>
      </c>
      <c r="CS65" s="251" t="str">
        <f>IF(ISNUMBER(FIND(analysismethod2,'III_Plan comp 438.68 {Plan 5}'!AL$15)),"",'III_Plan comp 438.68 {Plan 5}'!AL$15&amp;analysismethod2)</f>
        <v/>
      </c>
      <c r="CT65" s="251" t="str">
        <f>IF(ISNUMBER(FIND(analysismethod2,'III_Plan comp 438.68 {Plan 5}'!AM$15)),"",'III_Plan comp 438.68 {Plan 5}'!AM$15&amp;analysismethod2)</f>
        <v/>
      </c>
      <c r="CU65" s="251" t="str">
        <f>IF(ISNUMBER(FIND(analysismethod2,'III_Plan comp 438.68 {Plan 5}'!AN$15)),"",'III_Plan comp 438.68 {Plan 5}'!AN$15&amp;analysismethod2)</f>
        <v/>
      </c>
      <c r="CV65" s="251" t="str">
        <f>IF(ISNUMBER(FIND(analysismethod2,'III_Plan comp 438.68 {Plan 5}'!AO$15)),"",'III_Plan comp 438.68 {Plan 5}'!AO$15&amp;analysismethod2)</f>
        <v/>
      </c>
      <c r="CW65" s="251" t="str">
        <f>IF(ISNUMBER(FIND(analysismethod2,'III_Plan comp 438.68 {Plan 5}'!AP$15)),"",'III_Plan comp 438.68 {Plan 5}'!AP$15&amp;analysismethod2)</f>
        <v/>
      </c>
      <c r="CX65" s="251" t="str">
        <f>IF(ISNUMBER(FIND(analysismethod2,'III_Plan comp 438.68 {Plan 5}'!AQ$15)),"",'III_Plan comp 438.68 {Plan 5}'!AQ$15&amp;analysismethod2)</f>
        <v/>
      </c>
      <c r="CY65" s="251" t="str">
        <f>IF(ISNUMBER(FIND(analysismethod2,'III_Plan comp 438.68 {Plan 5}'!AR$15)),"",'III_Plan comp 438.68 {Plan 5}'!AR$15&amp;analysismethod2)</f>
        <v/>
      </c>
      <c r="CZ65" s="251" t="str">
        <f>IF(ISNUMBER(FIND(analysismethod2,'III_Plan comp 438.68 {Plan 5}'!AS$15)),"",'III_Plan comp 438.68 {Plan 5}'!AS$15&amp;analysismethod2)</f>
        <v/>
      </c>
      <c r="DA65" s="251" t="str">
        <f>IF(ISNUMBER(FIND(analysismethod2,'III_Plan comp 438.68 {Plan 5}'!AT$15)),"",'III_Plan comp 438.68 {Plan 5}'!AT$15&amp;analysismethod2)</f>
        <v/>
      </c>
      <c r="DB65" s="251" t="str">
        <f>IF(ISNUMBER(FIND(analysismethod2,'III_Plan comp 438.68 {Plan 5}'!AU$15)),"",'III_Plan comp 438.68 {Plan 5}'!AU$15&amp;analysismethod2)</f>
        <v/>
      </c>
      <c r="DC65" s="251" t="str">
        <f>IF(ISNUMBER(FIND(analysismethod2,'III_Plan comp 438.68 {Plan 5}'!AV$15)),"",'III_Plan comp 438.68 {Plan 5}'!AV$15&amp;analysismethod2)</f>
        <v/>
      </c>
      <c r="DD65" s="251" t="str">
        <f>IF(ISNUMBER(FIND(analysismethod2,'III_Plan comp 438.68 {Plan 5}'!AW$15)),"",'III_Plan comp 438.68 {Plan 5}'!AW$15&amp;analysismethod2)</f>
        <v/>
      </c>
      <c r="DE65" s="251" t="str">
        <f>IF(ISNUMBER(FIND(analysismethod2,'III_Plan comp 438.68 {Plan 5}'!AX$15)),"",'III_Plan comp 438.68 {Plan 5}'!AX$15&amp;analysismethod2)</f>
        <v/>
      </c>
      <c r="DF65" s="251" t="str">
        <f>IF(ISNUMBER(FIND(analysismethod2,'III_Plan comp 438.68 {Plan 5}'!AY$15)),"",'III_Plan comp 438.68 {Plan 5}'!AY$15&amp;analysismethod2)</f>
        <v/>
      </c>
      <c r="DG65" s="251" t="str">
        <f>IF(ISNUMBER(FIND(analysismethod2,'III_Plan comp 438.68 {Plan 5}'!AZ$15)),"",'III_Plan comp 438.68 {Plan 5}'!AZ$15&amp;analysismethod2)</f>
        <v/>
      </c>
      <c r="DH65" s="251" t="str">
        <f>IF(ISNUMBER(FIND(analysismethod2,'III_Plan comp 438.68 {Plan 5}'!BA$15)),"",'III_Plan comp 438.68 {Plan 5}'!BA$15&amp;analysismethod2)</f>
        <v/>
      </c>
      <c r="DI65" s="251" t="str">
        <f>IF(ISNUMBER(FIND(analysismethod2,'III_Plan comp 438.68 {Plan 5}'!BB$15)),"",'III_Plan comp 438.68 {Plan 5}'!BB$15&amp;analysismethod2)</f>
        <v/>
      </c>
      <c r="DJ65" s="251" t="str">
        <f>IF(ISNUMBER(FIND(analysismethod2,'III_Plan comp 438.68 {Plan 5}'!BC$15)),"",'III_Plan comp 438.68 {Plan 5}'!BC$15&amp;analysismethod2)</f>
        <v/>
      </c>
      <c r="DK65" s="251" t="str">
        <f>IF(ISNUMBER(FIND(analysismethod2,'III_Plan comp 438.68 {Plan 5}'!BD$15)),"",'III_Plan comp 438.68 {Plan 5}'!BD$15&amp;analysismethod2)</f>
        <v/>
      </c>
      <c r="DL65" s="251" t="str">
        <f>IF(ISNUMBER(FIND(analysismethod2,'III_Plan comp 438.68 {Plan 5}'!BE$15)),"",'III_Plan comp 438.68 {Plan 5}'!BE$15&amp;analysismethod2)</f>
        <v/>
      </c>
      <c r="DM65" s="251" t="str">
        <f>IF(ISNUMBER(FIND(analysismethod2,'III_Plan comp 438.68 {Plan 5}'!BF$15)),"",'III_Plan comp 438.68 {Plan 5}'!BF$15&amp;analysismethod2)</f>
        <v/>
      </c>
      <c r="DN65" s="251" t="str">
        <f>IF(ISNUMBER(FIND(analysismethod2,'III_Plan comp 438.68 {Plan 5}'!BG$15)),"",'III_Plan comp 438.68 {Plan 5}'!BG$15&amp;analysismethod2)</f>
        <v/>
      </c>
      <c r="DO65" s="251" t="str">
        <f>IF(ISNUMBER(FIND(analysismethod2,'III_Plan comp 438.68 {Plan 5}'!BH$15)),"",'III_Plan comp 438.68 {Plan 5}'!BH$15&amp;analysismethod2)</f>
        <v/>
      </c>
      <c r="DP65" s="251" t="str">
        <f>IF(ISNUMBER(FIND(analysismethod2,'III_Plan comp 438.68 {Plan 5}'!BI$15)),"",'III_Plan comp 438.68 {Plan 5}'!BI$15&amp;analysismethod2)</f>
        <v/>
      </c>
      <c r="DQ65" s="251" t="str">
        <f>IF(ISNUMBER(FIND(analysismethod2,'III_Plan comp 438.68 {Plan 5}'!BJ$15)),"",'III_Plan comp 438.68 {Plan 5}'!BJ$15&amp;analysismethod2)</f>
        <v/>
      </c>
      <c r="DR65" s="251" t="str">
        <f>IF(ISNUMBER(FIND(analysismethod2,'III_Plan comp 438.68 {Plan 5}'!BK$15)),"",'III_Plan comp 438.68 {Plan 5}'!BK$15&amp;analysismethod2)</f>
        <v/>
      </c>
      <c r="DS65" s="251" t="str">
        <f>IF(ISNUMBER(FIND(analysismethod2,'III_Plan comp 438.68 {Plan 5}'!BL$15)),"",'III_Plan comp 438.68 {Plan 5}'!BL$15&amp;analysismethod2)</f>
        <v/>
      </c>
      <c r="DT65" s="251" t="str">
        <f>IF(ISNUMBER(FIND(analysismethod2,'III_Plan comp 438.68 {Plan 5}'!BM$15)),"",'III_Plan comp 438.68 {Plan 5}'!BM$15&amp;analysismethod2)</f>
        <v/>
      </c>
      <c r="DU65" s="251" t="str">
        <f>IF(ISNUMBER(FIND(analysismethod2,'III_Plan comp 438.68 {Plan 5}'!BN$15)),"",'III_Plan comp 438.68 {Plan 5}'!BN$15&amp;analysismethod2)</f>
        <v/>
      </c>
      <c r="DV65" s="251" t="str">
        <f>IF(ISNUMBER(FIND(analysismethod2,'III_Plan comp 438.68 {Plan 5}'!BO$15)),"",'III_Plan comp 438.68 {Plan 5}'!BO$15&amp;analysismethod2)</f>
        <v/>
      </c>
      <c r="DW65" s="251" t="str">
        <f>IF(ISNUMBER(FIND(analysismethod2,'III_Plan comp 438.68 {Plan 5}'!BP$15)),"",'III_Plan comp 438.68 {Plan 5}'!BP$15&amp;analysismethod2)</f>
        <v/>
      </c>
      <c r="DX65" s="251" t="str">
        <f>IF(ISNUMBER(FIND(analysismethod2,'III_Plan comp 438.68 {Plan 5}'!BQ$15)),"",'III_Plan comp 438.68 {Plan 5}'!BQ$15&amp;analysismethod2)</f>
        <v/>
      </c>
      <c r="DY65" s="251" t="str">
        <f>IF(ISNUMBER(FIND(analysismethod2,'III_Plan comp 438.68 {Plan 5}'!BR$15)),"",'III_Plan comp 438.68 {Plan 5}'!BR$15&amp;analysismethod2)</f>
        <v/>
      </c>
      <c r="DZ65" s="251" t="str">
        <f>IF(ISNUMBER(FIND(analysismethod2,'III_Plan comp 438.68 {Plan 5}'!BS$15)),"",'III_Plan comp 438.68 {Plan 5}'!BS$15&amp;analysismethod2)</f>
        <v/>
      </c>
      <c r="EA65" s="251" t="str">
        <f>IF(ISNUMBER(FIND(analysismethod2,'III_Plan comp 438.68 {Plan 5}'!BT$15)),"",'III_Plan comp 438.68 {Plan 5}'!BT$15&amp;analysismethod2)</f>
        <v/>
      </c>
      <c r="EB65" s="251" t="str">
        <f>IF(ISNUMBER(FIND(analysismethod2,'III_Plan comp 438.68 {Plan 5}'!BU$15)),"",'III_Plan comp 438.68 {Plan 5}'!BU$15&amp;analysismethod2)</f>
        <v/>
      </c>
      <c r="EC65" s="251" t="str">
        <f>IF(ISNUMBER(FIND(analysismethod2,'III_Plan comp 438.68 {Plan 5}'!BV$15)),"",'III_Plan comp 438.68 {Plan 5}'!BV$15&amp;analysismethod2)</f>
        <v/>
      </c>
      <c r="ED65" s="251" t="str">
        <f>IF(ISNUMBER(FIND(analysismethod2,'III_Plan comp 438.68 {Plan 5}'!BW$15)),"",'III_Plan comp 438.68 {Plan 5}'!BW$15&amp;analysismethod2)</f>
        <v/>
      </c>
      <c r="EE65" s="251" t="str">
        <f>IF(ISNUMBER(FIND(analysismethod2,'III_Plan comp 438.68 {Plan 5}'!BX$15)),"",'III_Plan comp 438.68 {Plan 5}'!BX$15&amp;analysismethod2)</f>
        <v/>
      </c>
      <c r="EF65" s="251" t="str">
        <f>IF(ISNUMBER(FIND(analysismethod2,'III_Plan comp 438.68 {Plan 5}'!BY$15)),"",'III_Plan comp 438.68 {Plan 5}'!BY$15&amp;analysismethod2)</f>
        <v/>
      </c>
      <c r="EG65" s="251" t="str">
        <f>IF(ISNUMBER(FIND(analysismethod2,'III_Plan comp 438.68 {Plan 5}'!BZ$15)),"",'III_Plan comp 438.68 {Plan 5}'!BZ$15&amp;analysismethod2)</f>
        <v/>
      </c>
      <c r="EH65" s="251" t="str">
        <f>IF(ISNUMBER(FIND(analysismethod2,'III_Plan comp 438.68 {Plan 5}'!CA$15)),"",'III_Plan comp 438.68 {Plan 5}'!CA$15&amp;analysismethod2)</f>
        <v/>
      </c>
      <c r="EI65" s="251" t="str">
        <f>IF(ISNUMBER(FIND(analysismethod2,'III_Plan comp 438.68 {Plan 5}'!CB$15)),"",'III_Plan comp 438.68 {Plan 5}'!CB$15&amp;analysismethod2)</f>
        <v/>
      </c>
      <c r="EJ65" s="251" t="str">
        <f>IF(ISNUMBER(FIND(analysismethod2,'III_Plan comp 438.68 {Plan 5}'!CC$15)),"",'III_Plan comp 438.68 {Plan 5}'!CC$15&amp;analysismethod2)</f>
        <v/>
      </c>
      <c r="EK65" s="251" t="str">
        <f>IF(ISNUMBER(FIND(analysismethod2,'III_Plan comp 438.68 {Plan 5}'!CD$15)),"",'III_Plan comp 438.68 {Plan 5}'!CD$15&amp;analysismethod2)</f>
        <v/>
      </c>
      <c r="EL65" s="251" t="str">
        <f>IF(ISNUMBER(FIND(analysismethod2,'III_Plan comp 438.68 {Plan 5}'!CE$15)),"",'III_Plan comp 438.68 {Plan 5}'!CE$15&amp;analysismethod2)</f>
        <v/>
      </c>
      <c r="EM65" s="251" t="str">
        <f>IF(ISNUMBER(FIND(analysismethod2,'III_Plan comp 438.68 {Plan 5}'!CF$15)),"",'III_Plan comp 438.68 {Plan 5}'!CF$15&amp;analysismethod2)</f>
        <v/>
      </c>
      <c r="EN65" s="251" t="str">
        <f>IF(ISNUMBER(FIND(analysismethod2,'III_Plan comp 438.68 {Plan 5}'!CG$15)),"",'III_Plan comp 438.68 {Plan 5}'!CG$15&amp;analysismethod2)</f>
        <v/>
      </c>
      <c r="EO65" s="251" t="str">
        <f>IF(ISNUMBER(FIND(analysismethod2,'III_Plan comp 438.68 {Plan 5}'!CH$15)),"",'III_Plan comp 438.68 {Plan 5}'!CH$15&amp;analysismethod2)</f>
        <v/>
      </c>
      <c r="EP65" s="251" t="str">
        <f>IF(ISNUMBER(FIND(analysismethod2,'III_Plan comp 438.68 {Plan 5}'!CI$15)),"",'III_Plan comp 438.68 {Plan 5}'!CI$15&amp;analysismethod2)</f>
        <v/>
      </c>
      <c r="EQ65" s="251" t="str">
        <f>IF(ISNUMBER(FIND(analysismethod2,'III_Plan comp 438.68 {Plan 5}'!CJ$15)),"",'III_Plan comp 438.68 {Plan 5}'!CJ$15&amp;analysismethod2)</f>
        <v/>
      </c>
      <c r="ER65" s="251" t="str">
        <f>IF(ISNUMBER(FIND(analysismethod2,'III_Plan comp 438.68 {Plan 5}'!CK$15)),"",'III_Plan comp 438.68 {Plan 5}'!CK$15&amp;analysismethod2)</f>
        <v/>
      </c>
      <c r="ES65" s="251" t="str">
        <f>IF(ISNUMBER(FIND(analysismethod2,'III_Plan comp 438.68 {Plan 5}'!CL$15)),"",'III_Plan comp 438.68 {Plan 5}'!CL$15&amp;analysismethod2)</f>
        <v/>
      </c>
      <c r="ET65" s="251" t="str">
        <f>IF(ISNUMBER(FIND(analysismethod2,'III_Plan comp 438.68 {Plan 5}'!CM$15)),"",'III_Plan comp 438.68 {Plan 5}'!CM$15&amp;analysismethod2)</f>
        <v/>
      </c>
      <c r="EU65" s="251" t="str">
        <f>IF(ISNUMBER(FIND(analysismethod2,'III_Plan comp 438.68 {Plan 5}'!CN$15)),"",'III_Plan comp 438.68 {Plan 5}'!CN$15&amp;analysismethod2)</f>
        <v/>
      </c>
      <c r="EV65" s="251" t="str">
        <f>IF(ISNUMBER(FIND(analysismethod2,'III_Plan comp 438.68 {Plan 5}'!CO$15)),"",'III_Plan comp 438.68 {Plan 5}'!CO$15&amp;analysismethod2)</f>
        <v/>
      </c>
      <c r="EW65" s="251" t="str">
        <f>IF(ISNUMBER(FIND(analysismethod2,'III_Plan comp 438.68 {Plan 5}'!CP$15)),"",'III_Plan comp 438.68 {Plan 5}'!CP$15&amp;analysismethod2)</f>
        <v/>
      </c>
      <c r="EX65" s="251" t="str">
        <f>IF(ISNUMBER(FIND(analysismethod2,'III_Plan comp 438.68 {Plan 5}'!CQ$15)),"",'III_Plan comp 438.68 {Plan 5}'!CQ$15&amp;analysismethod2)</f>
        <v/>
      </c>
      <c r="EY65" s="251" t="str">
        <f>IF(ISNUMBER(FIND(analysismethod2,'III_Plan comp 438.68 {Plan 5}'!CR$15)),"",'III_Plan comp 438.68 {Plan 5}'!CR$15&amp;analysismethod2)</f>
        <v/>
      </c>
      <c r="EZ65" s="251" t="str">
        <f>IF(ISNUMBER(FIND(analysismethod2,'III_Plan comp 438.68 {Plan 5}'!CS$15)),"",'III_Plan comp 438.68 {Plan 5}'!CS$15&amp;analysismethod2)</f>
        <v/>
      </c>
      <c r="FA65" s="251" t="str">
        <f>IF(ISNUMBER(FIND(analysismethod2,'III_Plan comp 438.68 {Plan 5}'!CT$15)),"",'III_Plan comp 438.68 {Plan 5}'!CT$15&amp;analysismethod2)</f>
        <v/>
      </c>
      <c r="FB65" s="251" t="str">
        <f>IF(ISNUMBER(FIND(analysismethod2,'III_Plan comp 438.68 {Plan 5}'!CU$15)),"",'III_Plan comp 438.68 {Plan 5}'!CU$15&amp;analysismethod2)</f>
        <v/>
      </c>
      <c r="FC65" s="251" t="str">
        <f>IF(ISNUMBER(FIND(analysismethod2,'III_Plan comp 438.68 {Plan 5}'!CV$15)),"",'III_Plan comp 438.68 {Plan 5}'!CV$15&amp;analysismethod2)</f>
        <v/>
      </c>
      <c r="FD65" s="251" t="str">
        <f>IF(ISNUMBER(FIND(analysismethod2,'III_Plan comp 438.68 {Plan 5}'!CW$15)),"",'III_Plan comp 438.68 {Plan 5}'!CW$15&amp;analysismethod2)</f>
        <v/>
      </c>
      <c r="FE65" s="251" t="str">
        <f>IF(ISNUMBER(FIND(analysismethod2,'III_Plan comp 438.68 {Plan 5}'!CX$15)),"",'III_Plan comp 438.68 {Plan 5}'!CX$15&amp;analysismethod2)</f>
        <v/>
      </c>
      <c r="FF65" s="251" t="str">
        <f>IF(ISNUMBER(FIND(analysismethod2,'III_Plan comp 438.68 {Plan 5}'!CY$15)),"",'III_Plan comp 438.68 {Plan 5}'!CY$15&amp;analysismethod2)</f>
        <v/>
      </c>
      <c r="FG65" s="251" t="str">
        <f>IF(ISNUMBER(FIND(analysismethod2,'III_Plan comp 438.68 {Plan 5}'!CZ$15)),"",'III_Plan comp 438.68 {Plan 5}'!CZ$15&amp;analysismethod2)</f>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c>
      <c r="BL69" s="251" t="str">
        <f>IF(ISNUMBER(FIND(analysismethod6,'III_Plan comp 438.68 {Plan 5}'!E$15)),"",'III_Plan comp 438.68 {Plan 5}'!E$15&amp;analysismethod6)</f>
        <v/>
      </c>
      <c r="BM69" s="251" t="str">
        <f>IF(ISNUMBER(FIND(analysismethod6,'III_Plan comp 438.68 {Plan 5}'!F$15)),"",'III_Plan comp 438.68 {Plan 5}'!F$15&amp;analysismethod6)</f>
        <v/>
      </c>
      <c r="BN69" s="251" t="str">
        <f>IF(ISNUMBER(FIND(analysismethod6,'III_Plan comp 438.68 {Plan 5}'!G$15)),"",'III_Plan comp 438.68 {Plan 5}'!G$15&amp;analysismethod6)</f>
        <v/>
      </c>
      <c r="BO69" s="251" t="str">
        <f>IF(ISNUMBER(FIND(analysismethod6,'III_Plan comp 438.68 {Plan 5}'!H$15)),"",'III_Plan comp 438.68 {Plan 5}'!H$15&amp;analysismethod6)</f>
        <v/>
      </c>
      <c r="BP69" s="251" t="str">
        <f>IF(ISNUMBER(FIND(analysismethod6,'III_Plan comp 438.68 {Plan 5}'!I$15)),"",'III_Plan comp 438.68 {Plan 5}'!I$15&amp;analysismethod6)</f>
        <v/>
      </c>
      <c r="BQ69" s="251" t="str">
        <f>IF(ISNUMBER(FIND(analysismethod6,'III_Plan comp 438.68 {Plan 5}'!J$15)),"",'III_Plan comp 438.68 {Plan 5}'!J$15&amp;analysismethod6)</f>
        <v/>
      </c>
      <c r="BR69" s="251" t="str">
        <f>IF(ISNUMBER(FIND(analysismethod6,'III_Plan comp 438.68 {Plan 5}'!K$15)),"",'III_Plan comp 438.68 {Plan 5}'!K$15&amp;analysismethod6)</f>
        <v/>
      </c>
      <c r="BS69" s="251" t="str">
        <f>IF(ISNUMBER(FIND(analysismethod6,'III_Plan comp 438.68 {Plan 5}'!L$15)),"",'III_Plan comp 438.68 {Plan 5}'!L$15&amp;analysismethod6)</f>
        <v/>
      </c>
      <c r="BT69" s="251" t="str">
        <f>IF(ISNUMBER(FIND(analysismethod6,'III_Plan comp 438.68 {Plan 5}'!M$15)),"",'III_Plan comp 438.68 {Plan 5}'!M$15&amp;analysismethod6)</f>
        <v/>
      </c>
      <c r="BU69" s="251" t="str">
        <f>IF(ISNUMBER(FIND(analysismethod6,'III_Plan comp 438.68 {Plan 5}'!N$15)),"",'III_Plan comp 438.68 {Plan 5}'!N$15&amp;analysismethod6)</f>
        <v/>
      </c>
      <c r="BV69" s="251" t="str">
        <f>IF(ISNUMBER(FIND(analysismethod6,'III_Plan comp 438.68 {Plan 5}'!O$15)),"",'III_Plan comp 438.68 {Plan 5}'!O$15&amp;analysismethod6)</f>
        <v/>
      </c>
      <c r="BW69" s="251" t="str">
        <f>IF(ISNUMBER(FIND(analysismethod6,'III_Plan comp 438.68 {Plan 5}'!P$15)),"",'III_Plan comp 438.68 {Plan 5}'!P$15&amp;analysismethod6)</f>
        <v/>
      </c>
      <c r="BX69" s="251" t="str">
        <f>IF(ISNUMBER(FIND(analysismethod6,'III_Plan comp 438.68 {Plan 5}'!Q$15)),"",'III_Plan comp 438.68 {Plan 5}'!Q$15&amp;analysismethod6)</f>
        <v/>
      </c>
      <c r="BY69" s="251" t="str">
        <f>IF(ISNUMBER(FIND(analysismethod6,'III_Plan comp 438.68 {Plan 5}'!R$15)),"",'III_Plan comp 438.68 {Plan 5}'!R$15&amp;analysismethod6)</f>
        <v/>
      </c>
      <c r="BZ69" s="251" t="str">
        <f>IF(ISNUMBER(FIND(analysismethod6,'III_Plan comp 438.68 {Plan 5}'!S$15)),"",'III_Plan comp 438.68 {Plan 5}'!S$15&amp;analysismethod6)</f>
        <v/>
      </c>
      <c r="CA69" s="251" t="str">
        <f>IF(ISNUMBER(FIND(analysismethod6,'III_Plan comp 438.68 {Plan 5}'!T$15)),"",'III_Plan comp 438.68 {Plan 5}'!T$15&amp;analysismethod6)</f>
        <v/>
      </c>
      <c r="CB69" s="251" t="str">
        <f>IF(ISNUMBER(FIND(analysismethod6,'III_Plan comp 438.68 {Plan 5}'!U$15)),"",'III_Plan comp 438.68 {Plan 5}'!U$15&amp;analysismethod6)</f>
        <v/>
      </c>
      <c r="CC69" s="251" t="str">
        <f>IF(ISNUMBER(FIND(analysismethod6,'III_Plan comp 438.68 {Plan 5}'!V$15)),"",'III_Plan comp 438.68 {Plan 5}'!V$15&amp;analysismethod6)</f>
        <v/>
      </c>
      <c r="CD69" s="251" t="str">
        <f>IF(ISNUMBER(FIND(analysismethod6,'III_Plan comp 438.68 {Plan 5}'!W$15)),"",'III_Plan comp 438.68 {Plan 5}'!W$15&amp;analysismethod6)</f>
        <v/>
      </c>
      <c r="CE69" s="251" t="str">
        <f>IF(ISNUMBER(FIND(analysismethod6,'III_Plan comp 438.68 {Plan 5}'!X$15)),"",'III_Plan comp 438.68 {Plan 5}'!X$15&amp;analysismethod6)</f>
        <v/>
      </c>
      <c r="CF69" s="251" t="str">
        <f>IF(ISNUMBER(FIND(analysismethod6,'III_Plan comp 438.68 {Plan 5}'!Y$15)),"",'III_Plan comp 438.68 {Plan 5}'!Y$15&amp;analysismethod6)</f>
        <v/>
      </c>
      <c r="CG69" s="251" t="str">
        <f>IF(ISNUMBER(FIND(analysismethod6,'III_Plan comp 438.68 {Plan 5}'!Z$15)),"",'III_Plan comp 438.68 {Plan 5}'!Z$15&amp;analysismethod6)</f>
        <v/>
      </c>
      <c r="CH69" s="251" t="str">
        <f>IF(ISNUMBER(FIND(analysismethod6,'III_Plan comp 438.68 {Plan 5}'!AA$15)),"",'III_Plan comp 438.68 {Plan 5}'!AA$15&amp;analysismethod6)</f>
        <v/>
      </c>
      <c r="CI69" s="251" t="str">
        <f>IF(ISNUMBER(FIND(analysismethod6,'III_Plan comp 438.68 {Plan 5}'!AB$15)),"",'III_Plan comp 438.68 {Plan 5}'!AB$15&amp;analysismethod6)</f>
        <v/>
      </c>
      <c r="CJ69" s="251" t="str">
        <f>IF(ISNUMBER(FIND(analysismethod6,'III_Plan comp 438.68 {Plan 5}'!AC$15)),"",'III_Plan comp 438.68 {Plan 5}'!AC$15&amp;analysismethod6)</f>
        <v/>
      </c>
      <c r="CK69" s="251" t="str">
        <f>IF(ISNUMBER(FIND(analysismethod6,'III_Plan comp 438.68 {Plan 5}'!AD$15)),"",'III_Plan comp 438.68 {Plan 5}'!AD$15&amp;analysismethod6)</f>
        <v/>
      </c>
      <c r="CL69" s="251" t="str">
        <f>IF(ISNUMBER(FIND(analysismethod6,'III_Plan comp 438.68 {Plan 5}'!AE$15)),"",'III_Plan comp 438.68 {Plan 5}'!AE$15&amp;analysismethod6)</f>
        <v/>
      </c>
      <c r="CM69" s="251" t="str">
        <f>IF(ISNUMBER(FIND(analysismethod6,'III_Plan comp 438.68 {Plan 5}'!AF$15)),"",'III_Plan comp 438.68 {Plan 5}'!AF$15&amp;analysismethod6)</f>
        <v/>
      </c>
      <c r="CN69" s="251" t="str">
        <f>IF(ISNUMBER(FIND(analysismethod6,'III_Plan comp 438.68 {Plan 5}'!AG$15)),"",'III_Plan comp 438.68 {Plan 5}'!AG$15&amp;analysismethod6)</f>
        <v/>
      </c>
      <c r="CO69" s="251" t="str">
        <f>IF(ISNUMBER(FIND(analysismethod6,'III_Plan comp 438.68 {Plan 5}'!AH$15)),"",'III_Plan comp 438.68 {Plan 5}'!AH$15&amp;analysismethod6)</f>
        <v/>
      </c>
      <c r="CP69" s="251" t="str">
        <f>IF(ISNUMBER(FIND(analysismethod6,'III_Plan comp 438.68 {Plan 5}'!AI$15)),"",'III_Plan comp 438.68 {Plan 5}'!AI$15&amp;analysismethod6)</f>
        <v/>
      </c>
      <c r="CQ69" s="251" t="str">
        <f>IF(ISNUMBER(FIND(analysismethod6,'III_Plan comp 438.68 {Plan 5}'!AJ$15)),"",'III_Plan comp 438.68 {Plan 5}'!AJ$15&amp;analysismethod6)</f>
        <v/>
      </c>
      <c r="CR69" s="251" t="str">
        <f>IF(ISNUMBER(FIND(analysismethod6,'III_Plan comp 438.68 {Plan 5}'!AK$15)),"",'III_Plan comp 438.68 {Plan 5}'!AK$15&amp;analysismethod6)</f>
        <v/>
      </c>
      <c r="CS69" s="251" t="str">
        <f>IF(ISNUMBER(FIND(analysismethod6,'III_Plan comp 438.68 {Plan 5}'!AL$15)),"",'III_Plan comp 438.68 {Plan 5}'!AL$15&amp;analysismethod6)</f>
        <v/>
      </c>
      <c r="CT69" s="251" t="str">
        <f>IF(ISNUMBER(FIND(analysismethod6,'III_Plan comp 438.68 {Plan 5}'!AM$15)),"",'III_Plan comp 438.68 {Plan 5}'!AM$15&amp;analysismethod6)</f>
        <v/>
      </c>
      <c r="CU69" s="251" t="str">
        <f>IF(ISNUMBER(FIND(analysismethod6,'III_Plan comp 438.68 {Plan 5}'!AN$15)),"",'III_Plan comp 438.68 {Plan 5}'!AN$15&amp;analysismethod6)</f>
        <v/>
      </c>
      <c r="CV69" s="251" t="str">
        <f>IF(ISNUMBER(FIND(analysismethod6,'III_Plan comp 438.68 {Plan 5}'!AO$15)),"",'III_Plan comp 438.68 {Plan 5}'!AO$15&amp;analysismethod6)</f>
        <v/>
      </c>
      <c r="CW69" s="251" t="str">
        <f>IF(ISNUMBER(FIND(analysismethod6,'III_Plan comp 438.68 {Plan 5}'!AP$15)),"",'III_Plan comp 438.68 {Plan 5}'!AP$15&amp;analysismethod6)</f>
        <v/>
      </c>
      <c r="CX69" s="251" t="str">
        <f>IF(ISNUMBER(FIND(analysismethod6,'III_Plan comp 438.68 {Plan 5}'!AQ$15)),"",'III_Plan comp 438.68 {Plan 5}'!AQ$15&amp;analysismethod6)</f>
        <v/>
      </c>
      <c r="CY69" s="251" t="str">
        <f>IF(ISNUMBER(FIND(analysismethod6,'III_Plan comp 438.68 {Plan 5}'!AR$15)),"",'III_Plan comp 438.68 {Plan 5}'!AR$15&amp;analysismethod6)</f>
        <v/>
      </c>
      <c r="CZ69" s="251" t="str">
        <f>IF(ISNUMBER(FIND(analysismethod6,'III_Plan comp 438.68 {Plan 5}'!AS$15)),"",'III_Plan comp 438.68 {Plan 5}'!AS$15&amp;analysismethod6)</f>
        <v/>
      </c>
      <c r="DA69" s="251" t="str">
        <f>IF(ISNUMBER(FIND(analysismethod6,'III_Plan comp 438.68 {Plan 5}'!AT$15)),"",'III_Plan comp 438.68 {Plan 5}'!AT$15&amp;analysismethod6)</f>
        <v/>
      </c>
      <c r="DB69" s="251" t="str">
        <f>IF(ISNUMBER(FIND(analysismethod6,'III_Plan comp 438.68 {Plan 5}'!AU$15)),"",'III_Plan comp 438.68 {Plan 5}'!AU$15&amp;analysismethod6)</f>
        <v/>
      </c>
      <c r="DC69" s="251" t="str">
        <f>IF(ISNUMBER(FIND(analysismethod6,'III_Plan comp 438.68 {Plan 5}'!AV$15)),"",'III_Plan comp 438.68 {Plan 5}'!AV$15&amp;analysismethod6)</f>
        <v/>
      </c>
      <c r="DD69" s="251" t="str">
        <f>IF(ISNUMBER(FIND(analysismethod6,'III_Plan comp 438.68 {Plan 5}'!AW$15)),"",'III_Plan comp 438.68 {Plan 5}'!AW$15&amp;analysismethod6)</f>
        <v/>
      </c>
      <c r="DE69" s="251" t="str">
        <f>IF(ISNUMBER(FIND(analysismethod6,'III_Plan comp 438.68 {Plan 5}'!AX$15)),"",'III_Plan comp 438.68 {Plan 5}'!AX$15&amp;analysismethod6)</f>
        <v/>
      </c>
      <c r="DF69" s="251" t="str">
        <f>IF(ISNUMBER(FIND(analysismethod6,'III_Plan comp 438.68 {Plan 5}'!AY$15)),"",'III_Plan comp 438.68 {Plan 5}'!AY$15&amp;analysismethod6)</f>
        <v/>
      </c>
      <c r="DG69" s="251" t="str">
        <f>IF(ISNUMBER(FIND(analysismethod6,'III_Plan comp 438.68 {Plan 5}'!AZ$15)),"",'III_Plan comp 438.68 {Plan 5}'!AZ$15&amp;analysismethod6)</f>
        <v/>
      </c>
      <c r="DH69" s="251" t="str">
        <f>IF(ISNUMBER(FIND(analysismethod6,'III_Plan comp 438.68 {Plan 5}'!BA$15)),"",'III_Plan comp 438.68 {Plan 5}'!BA$15&amp;analysismethod6)</f>
        <v/>
      </c>
      <c r="DI69" s="251" t="str">
        <f>IF(ISNUMBER(FIND(analysismethod6,'III_Plan comp 438.68 {Plan 5}'!BB$15)),"",'III_Plan comp 438.68 {Plan 5}'!BB$15&amp;analysismethod6)</f>
        <v/>
      </c>
      <c r="DJ69" s="251" t="str">
        <f>IF(ISNUMBER(FIND(analysismethod6,'III_Plan comp 438.68 {Plan 5}'!BC$15)),"",'III_Plan comp 438.68 {Plan 5}'!BC$15&amp;analysismethod6)</f>
        <v/>
      </c>
      <c r="DK69" s="251" t="str">
        <f>IF(ISNUMBER(FIND(analysismethod6,'III_Plan comp 438.68 {Plan 5}'!BD$15)),"",'III_Plan comp 438.68 {Plan 5}'!BD$15&amp;analysismethod6)</f>
        <v/>
      </c>
      <c r="DL69" s="251" t="str">
        <f>IF(ISNUMBER(FIND(analysismethod6,'III_Plan comp 438.68 {Plan 5}'!BE$15)),"",'III_Plan comp 438.68 {Plan 5}'!BE$15&amp;analysismethod6)</f>
        <v/>
      </c>
      <c r="DM69" s="251" t="str">
        <f>IF(ISNUMBER(FIND(analysismethod6,'III_Plan comp 438.68 {Plan 5}'!BF$15)),"",'III_Plan comp 438.68 {Plan 5}'!BF$15&amp;analysismethod6)</f>
        <v/>
      </c>
      <c r="DN69" s="251" t="str">
        <f>IF(ISNUMBER(FIND(analysismethod6,'III_Plan comp 438.68 {Plan 5}'!BG$15)),"",'III_Plan comp 438.68 {Plan 5}'!BG$15&amp;analysismethod6)</f>
        <v/>
      </c>
      <c r="DO69" s="251" t="str">
        <f>IF(ISNUMBER(FIND(analysismethod6,'III_Plan comp 438.68 {Plan 5}'!BH$15)),"",'III_Plan comp 438.68 {Plan 5}'!BH$15&amp;analysismethod6)</f>
        <v/>
      </c>
      <c r="DP69" s="251" t="str">
        <f>IF(ISNUMBER(FIND(analysismethod6,'III_Plan comp 438.68 {Plan 5}'!BI$15)),"",'III_Plan comp 438.68 {Plan 5}'!BI$15&amp;analysismethod6)</f>
        <v/>
      </c>
      <c r="DQ69" s="251" t="str">
        <f>IF(ISNUMBER(FIND(analysismethod6,'III_Plan comp 438.68 {Plan 5}'!BJ$15)),"",'III_Plan comp 438.68 {Plan 5}'!BJ$15&amp;analysismethod6)</f>
        <v/>
      </c>
      <c r="DR69" s="251" t="str">
        <f>IF(ISNUMBER(FIND(analysismethod6,'III_Plan comp 438.68 {Plan 5}'!BK$15)),"",'III_Plan comp 438.68 {Plan 5}'!BK$15&amp;analysismethod6)</f>
        <v/>
      </c>
      <c r="DS69" s="251" t="str">
        <f>IF(ISNUMBER(FIND(analysismethod6,'III_Plan comp 438.68 {Plan 5}'!BL$15)),"",'III_Plan comp 438.68 {Plan 5}'!BL$15&amp;analysismethod6)</f>
        <v/>
      </c>
      <c r="DT69" s="251" t="str">
        <f>IF(ISNUMBER(FIND(analysismethod6,'III_Plan comp 438.68 {Plan 5}'!BM$15)),"",'III_Plan comp 438.68 {Plan 5}'!BM$15&amp;analysismethod6)</f>
        <v/>
      </c>
      <c r="DU69" s="251" t="str">
        <f>IF(ISNUMBER(FIND(analysismethod6,'III_Plan comp 438.68 {Plan 5}'!BN$15)),"",'III_Plan comp 438.68 {Plan 5}'!BN$15&amp;analysismethod6)</f>
        <v/>
      </c>
      <c r="DV69" s="251" t="str">
        <f>IF(ISNUMBER(FIND(analysismethod6,'III_Plan comp 438.68 {Plan 5}'!BO$15)),"",'III_Plan comp 438.68 {Plan 5}'!BO$15&amp;analysismethod6)</f>
        <v/>
      </c>
      <c r="DW69" s="251" t="str">
        <f>IF(ISNUMBER(FIND(analysismethod6,'III_Plan comp 438.68 {Plan 5}'!BP$15)),"",'III_Plan comp 438.68 {Plan 5}'!BP$15&amp;analysismethod6)</f>
        <v/>
      </c>
      <c r="DX69" s="251" t="str">
        <f>IF(ISNUMBER(FIND(analysismethod6,'III_Plan comp 438.68 {Plan 5}'!BQ$15)),"",'III_Plan comp 438.68 {Plan 5}'!BQ$15&amp;analysismethod6)</f>
        <v/>
      </c>
      <c r="DY69" s="251" t="str">
        <f>IF(ISNUMBER(FIND(analysismethod6,'III_Plan comp 438.68 {Plan 5}'!BR$15)),"",'III_Plan comp 438.68 {Plan 5}'!BR$15&amp;analysismethod6)</f>
        <v/>
      </c>
      <c r="DZ69" s="251" t="str">
        <f>IF(ISNUMBER(FIND(analysismethod6,'III_Plan comp 438.68 {Plan 5}'!BS$15)),"",'III_Plan comp 438.68 {Plan 5}'!BS$15&amp;analysismethod6)</f>
        <v/>
      </c>
      <c r="EA69" s="251" t="str">
        <f>IF(ISNUMBER(FIND(analysismethod6,'III_Plan comp 438.68 {Plan 5}'!BT$15)),"",'III_Plan comp 438.68 {Plan 5}'!BT$15&amp;analysismethod6)</f>
        <v/>
      </c>
      <c r="EB69" s="251" t="str">
        <f>IF(ISNUMBER(FIND(analysismethod6,'III_Plan comp 438.68 {Plan 5}'!BU$15)),"",'III_Plan comp 438.68 {Plan 5}'!BU$15&amp;analysismethod6)</f>
        <v/>
      </c>
      <c r="EC69" s="251" t="str">
        <f>IF(ISNUMBER(FIND(analysismethod6,'III_Plan comp 438.68 {Plan 5}'!BV$15)),"",'III_Plan comp 438.68 {Plan 5}'!BV$15&amp;analysismethod6)</f>
        <v/>
      </c>
      <c r="ED69" s="251" t="str">
        <f>IF(ISNUMBER(FIND(analysismethod6,'III_Plan comp 438.68 {Plan 5}'!BW$15)),"",'III_Plan comp 438.68 {Plan 5}'!BW$15&amp;analysismethod6)</f>
        <v/>
      </c>
      <c r="EE69" s="251" t="str">
        <f>IF(ISNUMBER(FIND(analysismethod6,'III_Plan comp 438.68 {Plan 5}'!BX$15)),"",'III_Plan comp 438.68 {Plan 5}'!BX$15&amp;analysismethod6)</f>
        <v/>
      </c>
      <c r="EF69" s="251" t="str">
        <f>IF(ISNUMBER(FIND(analysismethod6,'III_Plan comp 438.68 {Plan 5}'!BY$15)),"",'III_Plan comp 438.68 {Plan 5}'!BY$15&amp;analysismethod6)</f>
        <v/>
      </c>
      <c r="EG69" s="251" t="str">
        <f>IF(ISNUMBER(FIND(analysismethod6,'III_Plan comp 438.68 {Plan 5}'!BZ$15)),"",'III_Plan comp 438.68 {Plan 5}'!BZ$15&amp;analysismethod6)</f>
        <v/>
      </c>
      <c r="EH69" s="251" t="str">
        <f>IF(ISNUMBER(FIND(analysismethod6,'III_Plan comp 438.68 {Plan 5}'!CA$15)),"",'III_Plan comp 438.68 {Plan 5}'!CA$15&amp;analysismethod6)</f>
        <v/>
      </c>
      <c r="EI69" s="251" t="str">
        <f>IF(ISNUMBER(FIND(analysismethod6,'III_Plan comp 438.68 {Plan 5}'!CB$15)),"",'III_Plan comp 438.68 {Plan 5}'!CB$15&amp;analysismethod6)</f>
        <v/>
      </c>
      <c r="EJ69" s="251" t="str">
        <f>IF(ISNUMBER(FIND(analysismethod6,'III_Plan comp 438.68 {Plan 5}'!CC$15)),"",'III_Plan comp 438.68 {Plan 5}'!CC$15&amp;analysismethod6)</f>
        <v/>
      </c>
      <c r="EK69" s="251" t="str">
        <f>IF(ISNUMBER(FIND(analysismethod6,'III_Plan comp 438.68 {Plan 5}'!CD$15)),"",'III_Plan comp 438.68 {Plan 5}'!CD$15&amp;analysismethod6)</f>
        <v/>
      </c>
      <c r="EL69" s="251" t="str">
        <f>IF(ISNUMBER(FIND(analysismethod6,'III_Plan comp 438.68 {Plan 5}'!CE$15)),"",'III_Plan comp 438.68 {Plan 5}'!CE$15&amp;analysismethod6)</f>
        <v/>
      </c>
      <c r="EM69" s="251" t="str">
        <f>IF(ISNUMBER(FIND(analysismethod6,'III_Plan comp 438.68 {Plan 5}'!CF$15)),"",'III_Plan comp 438.68 {Plan 5}'!CF$15&amp;analysismethod6)</f>
        <v/>
      </c>
      <c r="EN69" s="251" t="str">
        <f>IF(ISNUMBER(FIND(analysismethod6,'III_Plan comp 438.68 {Plan 5}'!CG$15)),"",'III_Plan comp 438.68 {Plan 5}'!CG$15&amp;analysismethod6)</f>
        <v/>
      </c>
      <c r="EO69" s="251" t="str">
        <f>IF(ISNUMBER(FIND(analysismethod6,'III_Plan comp 438.68 {Plan 5}'!CH$15)),"",'III_Plan comp 438.68 {Plan 5}'!CH$15&amp;analysismethod6)</f>
        <v/>
      </c>
      <c r="EP69" s="251" t="str">
        <f>IF(ISNUMBER(FIND(analysismethod6,'III_Plan comp 438.68 {Plan 5}'!CI$15)),"",'III_Plan comp 438.68 {Plan 5}'!CI$15&amp;analysismethod6)</f>
        <v/>
      </c>
      <c r="EQ69" s="251" t="str">
        <f>IF(ISNUMBER(FIND(analysismethod6,'III_Plan comp 438.68 {Plan 5}'!CJ$15)),"",'III_Plan comp 438.68 {Plan 5}'!CJ$15&amp;analysismethod6)</f>
        <v/>
      </c>
      <c r="ER69" s="251" t="str">
        <f>IF(ISNUMBER(FIND(analysismethod6,'III_Plan comp 438.68 {Plan 5}'!CK$15)),"",'III_Plan comp 438.68 {Plan 5}'!CK$15&amp;analysismethod6)</f>
        <v/>
      </c>
      <c r="ES69" s="251" t="str">
        <f>IF(ISNUMBER(FIND(analysismethod6,'III_Plan comp 438.68 {Plan 5}'!CL$15)),"",'III_Plan comp 438.68 {Plan 5}'!CL$15&amp;analysismethod6)</f>
        <v/>
      </c>
      <c r="ET69" s="251" t="str">
        <f>IF(ISNUMBER(FIND(analysismethod6,'III_Plan comp 438.68 {Plan 5}'!CM$15)),"",'III_Plan comp 438.68 {Plan 5}'!CM$15&amp;analysismethod6)</f>
        <v/>
      </c>
      <c r="EU69" s="251" t="str">
        <f>IF(ISNUMBER(FIND(analysismethod6,'III_Plan comp 438.68 {Plan 5}'!CN$15)),"",'III_Plan comp 438.68 {Plan 5}'!CN$15&amp;analysismethod6)</f>
        <v/>
      </c>
      <c r="EV69" s="251" t="str">
        <f>IF(ISNUMBER(FIND(analysismethod6,'III_Plan comp 438.68 {Plan 5}'!CO$15)),"",'III_Plan comp 438.68 {Plan 5}'!CO$15&amp;analysismethod6)</f>
        <v/>
      </c>
      <c r="EW69" s="251" t="str">
        <f>IF(ISNUMBER(FIND(analysismethod6,'III_Plan comp 438.68 {Plan 5}'!CP$15)),"",'III_Plan comp 438.68 {Plan 5}'!CP$15&amp;analysismethod6)</f>
        <v/>
      </c>
      <c r="EX69" s="251" t="str">
        <f>IF(ISNUMBER(FIND(analysismethod6,'III_Plan comp 438.68 {Plan 5}'!CQ$15)),"",'III_Plan comp 438.68 {Plan 5}'!CQ$15&amp;analysismethod6)</f>
        <v/>
      </c>
      <c r="EY69" s="251" t="str">
        <f>IF(ISNUMBER(FIND(analysismethod6,'III_Plan comp 438.68 {Plan 5}'!CR$15)),"",'III_Plan comp 438.68 {Plan 5}'!CR$15&amp;analysismethod6)</f>
        <v/>
      </c>
      <c r="EZ69" s="251" t="str">
        <f>IF(ISNUMBER(FIND(analysismethod6,'III_Plan comp 438.68 {Plan 5}'!CS$15)),"",'III_Plan comp 438.68 {Plan 5}'!CS$15&amp;analysismethod6)</f>
        <v/>
      </c>
      <c r="FA69" s="251" t="str">
        <f>IF(ISNUMBER(FIND(analysismethod6,'III_Plan comp 438.68 {Plan 5}'!CT$15)),"",'III_Plan comp 438.68 {Plan 5}'!CT$15&amp;analysismethod6)</f>
        <v/>
      </c>
      <c r="FB69" s="251" t="str">
        <f>IF(ISNUMBER(FIND(analysismethod6,'III_Plan comp 438.68 {Plan 5}'!CU$15)),"",'III_Plan comp 438.68 {Plan 5}'!CU$15&amp;analysismethod6)</f>
        <v/>
      </c>
      <c r="FC69" s="251" t="str">
        <f>IF(ISNUMBER(FIND(analysismethod6,'III_Plan comp 438.68 {Plan 5}'!CV$15)),"",'III_Plan comp 438.68 {Plan 5}'!CV$15&amp;analysismethod6)</f>
        <v/>
      </c>
      <c r="FD69" s="251" t="str">
        <f>IF(ISNUMBER(FIND(analysismethod6,'III_Plan comp 438.68 {Plan 5}'!CW$15)),"",'III_Plan comp 438.68 {Plan 5}'!CW$15&amp;analysismethod6)</f>
        <v/>
      </c>
      <c r="FE69" s="251" t="str">
        <f>IF(ISNUMBER(FIND(analysismethod6,'III_Plan comp 438.68 {Plan 5}'!CX$15)),"",'III_Plan comp 438.68 {Plan 5}'!CX$15&amp;analysismethod6)</f>
        <v/>
      </c>
      <c r="FF69" s="251" t="str">
        <f>IF(ISNUMBER(FIND(analysismethod6,'III_Plan comp 438.68 {Plan 5}'!CY$15)),"",'III_Plan comp 438.68 {Plan 5}'!CY$15&amp;analysismethod6)</f>
        <v/>
      </c>
      <c r="FG69" s="251" t="str">
        <f>IF(ISNUMBER(FIND(analysismethod6,'III_Plan comp 438.68 {Plan 5}'!CZ$15)),"",'III_Plan comp 438.68 {Plan 5}'!CZ$15&amp;analysismethod6)</f>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Timely Access Data Tool (TADT); 
</v>
      </c>
      <c r="BM71" s="251" t="str">
        <f>IF(ISNUMBER(FIND(analysismethod8,'III_Plan comp 438.68 {Plan 5}'!F$15)),"",'III_Plan comp 438.68 {Plan 5}'!F$15&amp;analysismethod8)</f>
        <v xml:space="preserve">Timely Access Data Tool (TADT); 
</v>
      </c>
      <c r="BN71" s="251" t="str">
        <f>IF(ISNUMBER(FIND(analysismethod8,'III_Plan comp 438.68 {Plan 5}'!G$15)),"",'III_Plan comp 438.68 {Plan 5}'!G$15&amp;analysismethod8)</f>
        <v xml:space="preserve">Timely Access Data Tool (TADT); 
</v>
      </c>
      <c r="BO71" s="251" t="str">
        <f>IF(ISNUMBER(FIND(analysismethod8,'III_Plan comp 438.68 {Plan 5}'!H$15)),"",'III_Plan comp 438.68 {Plan 5}'!H$15&amp;analysismethod8)</f>
        <v xml:space="preserve">274 File; 
Timely Access Data Tool (TADT); 
</v>
      </c>
      <c r="BP71" s="251" t="str">
        <f>IF(ISNUMBER(FIND(analysismethod8,'III_Plan comp 438.68 {Plan 5}'!I$15)),"",'III_Plan comp 438.68 {Plan 5}'!I$15&amp;analysismethod8)</f>
        <v xml:space="preserve">Timely Access Data Tool (TADT); 
</v>
      </c>
      <c r="BQ71" s="251" t="str">
        <f>IF(ISNUMBER(FIND(analysismethod8,'III_Plan comp 438.68 {Plan 5}'!J$15)),"",'III_Plan comp 438.68 {Plan 5}'!J$15&amp;analysismethod8)</f>
        <v xml:space="preserve">274 File; 
Timely Access Data Tool (TADT); 
</v>
      </c>
      <c r="BR71" s="251" t="str">
        <f>IF(ISNUMBER(FIND(analysismethod8,'III_Plan comp 438.68 {Plan 5}'!K$15)),"",'III_Plan comp 438.68 {Plan 5}'!K$15&amp;analysismethod8)</f>
        <v/>
      </c>
      <c r="BS71" s="251" t="str">
        <f>IF(ISNUMBER(FIND(analysismethod8,'III_Plan comp 438.68 {Plan 5}'!L$15)),"",'III_Plan comp 438.68 {Plan 5}'!L$15&amp;analysismethod8)</f>
        <v/>
      </c>
      <c r="BT71" s="251" t="str">
        <f>IF(ISNUMBER(FIND(analysismethod8,'III_Plan comp 438.68 {Plan 5}'!M$15)),"",'III_Plan comp 438.68 {Plan 5}'!M$15&amp;analysismethod8)</f>
        <v/>
      </c>
      <c r="BU71" s="251" t="str">
        <f>IF(ISNUMBER(FIND(analysismethod8,'III_Plan comp 438.68 {Plan 5}'!N$15)),"",'III_Plan comp 438.68 {Plan 5}'!N$15&amp;analysismethod8)</f>
        <v/>
      </c>
      <c r="BV71" s="251" t="str">
        <f>IF(ISNUMBER(FIND(analysismethod8,'III_Plan comp 438.68 {Plan 5}'!O$15)),"",'III_Plan comp 438.68 {Plan 5}'!O$15&amp;analysismethod8)</f>
        <v xml:space="preserve">Timely Access Data Tool (TADT); 
</v>
      </c>
      <c r="BW71" s="251" t="str">
        <f>IF(ISNUMBER(FIND(analysismethod8,'III_Plan comp 438.68 {Plan 5}'!P$15)),"",'III_Plan comp 438.68 {Plan 5}'!P$15&amp;analysismethod8)</f>
        <v xml:space="preserve">Timely Access Data Tool (TADT); 
</v>
      </c>
      <c r="BX71" s="251" t="str">
        <f>IF(ISNUMBER(FIND(analysismethod8,'III_Plan comp 438.68 {Plan 5}'!Q$15)),"",'III_Plan comp 438.68 {Plan 5}'!Q$15&amp;analysismethod8)</f>
        <v xml:space="preserve">Timely Access Data Tool (TADT); 
</v>
      </c>
      <c r="BY71" s="251" t="str">
        <f>IF(ISNUMBER(FIND(analysismethod8,'III_Plan comp 438.68 {Plan 5}'!R$15)),"",'III_Plan comp 438.68 {Plan 5}'!R$15&amp;analysismethod8)</f>
        <v xml:space="preserve">Timely Access Data Tool (TADT); 
</v>
      </c>
      <c r="BZ71" s="251" t="str">
        <f>IF(ISNUMBER(FIND(analysismethod8,'III_Plan comp 438.68 {Plan 5}'!S$15)),"",'III_Plan comp 438.68 {Plan 5}'!S$15&amp;analysismethod8)</f>
        <v xml:space="preserve">Timely Access Data Tool (TADT); 
</v>
      </c>
      <c r="CA71" s="251" t="str">
        <f>IF(ISNUMBER(FIND(analysismethod8,'III_Plan comp 438.68 {Plan 5}'!T$15)),"",'III_Plan comp 438.68 {Plan 5}'!T$15&amp;analysismethod8)</f>
        <v xml:space="preserve">Timely Access Data Tool (TADT); 
</v>
      </c>
      <c r="CB71" s="251" t="str">
        <f>IF(ISNUMBER(FIND(analysismethod8,'III_Plan comp 438.68 {Plan 5}'!U$15)),"",'III_Plan comp 438.68 {Plan 5}'!U$15&amp;analysismethod8)</f>
        <v xml:space="preserve">Timely Access Data Tool (TADT); 
</v>
      </c>
      <c r="CC71" s="251" t="str">
        <f>IF(ISNUMBER(FIND(analysismethod8,'III_Plan comp 438.68 {Plan 5}'!V$15)),"",'III_Plan comp 438.68 {Plan 5}'!V$15&amp;analysismethod8)</f>
        <v xml:space="preserve">Timely Access Data Tool (TADT); 
</v>
      </c>
      <c r="CD71" s="251" t="str">
        <f>IF(ISNUMBER(FIND(analysismethod8,'III_Plan comp 438.68 {Plan 5}'!W$15)),"",'III_Plan comp 438.68 {Plan 5}'!W$15&amp;analysismethod8)</f>
        <v xml:space="preserve">Timely Access Data Tool (TADT); 
</v>
      </c>
      <c r="CE71" s="251" t="str">
        <f>IF(ISNUMBER(FIND(analysismethod8,'III_Plan comp 438.68 {Plan 5}'!X$15)),"",'III_Plan comp 438.68 {Plan 5}'!X$15&amp;analysismethod8)</f>
        <v xml:space="preserve">Timely Access Data Tool (TADT); 
</v>
      </c>
      <c r="CF71" s="251" t="str">
        <f>IF(ISNUMBER(FIND(analysismethod8,'III_Plan comp 438.68 {Plan 5}'!Y$15)),"",'III_Plan comp 438.68 {Plan 5}'!Y$15&amp;analysismethod8)</f>
        <v xml:space="preserve">Timely Access Data Tool (TADT); 
</v>
      </c>
      <c r="CG71" s="251" t="str">
        <f>IF(ISNUMBER(FIND(analysismethod8,'III_Plan comp 438.68 {Plan 5}'!Z$15)),"",'III_Plan comp 438.68 {Plan 5}'!Z$15&amp;analysismethod8)</f>
        <v xml:space="preserve">Timely Access Data Tool (TADT); 
</v>
      </c>
      <c r="CH71" s="251" t="str">
        <f>IF(ISNUMBER(FIND(analysismethod8,'III_Plan comp 438.68 {Plan 5}'!AA$15)),"",'III_Plan comp 438.68 {Plan 5}'!AA$15&amp;analysismethod8)</f>
        <v xml:space="preserve">Timely Access Data Tool (TADT); 
</v>
      </c>
      <c r="CI71" s="251" t="str">
        <f>IF(ISNUMBER(FIND(analysismethod8,'III_Plan comp 438.68 {Plan 5}'!AB$15)),"",'III_Plan comp 438.68 {Plan 5}'!AB$15&amp;analysismethod8)</f>
        <v xml:space="preserve">Timely Access Data Tool (TADT); 
</v>
      </c>
      <c r="CJ71" s="251" t="str">
        <f>IF(ISNUMBER(FIND(analysismethod8,'III_Plan comp 438.68 {Plan 5}'!AC$15)),"",'III_Plan comp 438.68 {Plan 5}'!AC$15&amp;analysismethod8)</f>
        <v xml:space="preserve">Timely Access Data Tool (TADT); 
</v>
      </c>
      <c r="CK71" s="251" t="str">
        <f>IF(ISNUMBER(FIND(analysismethod8,'III_Plan comp 438.68 {Plan 5}'!AD$15)),"",'III_Plan comp 438.68 {Plan 5}'!AD$15&amp;analysismethod8)</f>
        <v xml:space="preserve">Timely Access Data Tool (TADT); 
</v>
      </c>
      <c r="CL71" s="251" t="str">
        <f>IF(ISNUMBER(FIND(analysismethod8,'III_Plan comp 438.68 {Plan 5}'!AE$15)),"",'III_Plan comp 438.68 {Plan 5}'!AE$15&amp;analysismethod8)</f>
        <v xml:space="preserve">Timely Access Data Tool (TADT); 
</v>
      </c>
      <c r="CM71" s="251" t="str">
        <f>IF(ISNUMBER(FIND(analysismethod8,'III_Plan comp 438.68 {Plan 5}'!AF$15)),"",'III_Plan comp 438.68 {Plan 5}'!AF$15&amp;analysismethod8)</f>
        <v xml:space="preserve">Timely Access Data Tool (TADT); 
</v>
      </c>
      <c r="CN71" s="251" t="str">
        <f>IF(ISNUMBER(FIND(analysismethod8,'III_Plan comp 438.68 {Plan 5}'!AG$15)),"",'III_Plan comp 438.68 {Plan 5}'!AG$15&amp;analysismethod8)</f>
        <v xml:space="preserve">Timely Access Data Tool (TADT); 
</v>
      </c>
      <c r="CO71" s="251" t="str">
        <f>IF(ISNUMBER(FIND(analysismethod8,'III_Plan comp 438.68 {Plan 5}'!AH$15)),"",'III_Plan comp 438.68 {Plan 5}'!AH$15&amp;analysismethod8)</f>
        <v xml:space="preserve">Timely Access Data Tool (TADT); 
</v>
      </c>
      <c r="CP71" s="251" t="str">
        <f>IF(ISNUMBER(FIND(analysismethod8,'III_Plan comp 438.68 {Plan 5}'!AI$15)),"",'III_Plan comp 438.68 {Plan 5}'!AI$15&amp;analysismethod8)</f>
        <v xml:space="preserve">Timely Access Data Tool (TADT); 
</v>
      </c>
      <c r="CQ71" s="251" t="str">
        <f>IF(ISNUMBER(FIND(analysismethod8,'III_Plan comp 438.68 {Plan 5}'!AJ$15)),"",'III_Plan comp 438.68 {Plan 5}'!AJ$15&amp;analysismethod8)</f>
        <v xml:space="preserve">Timely Access Data Tool (TADT); 
</v>
      </c>
      <c r="CR71" s="251" t="str">
        <f>IF(ISNUMBER(FIND(analysismethod8,'III_Plan comp 438.68 {Plan 5}'!AK$15)),"",'III_Plan comp 438.68 {Plan 5}'!AK$15&amp;analysismethod8)</f>
        <v xml:space="preserve">Timely Access Data Tool (TADT); 
</v>
      </c>
      <c r="CS71" s="251" t="str">
        <f>IF(ISNUMBER(FIND(analysismethod8,'III_Plan comp 438.68 {Plan 5}'!AL$15)),"",'III_Plan comp 438.68 {Plan 5}'!AL$15&amp;analysismethod8)</f>
        <v xml:space="preserve">Timely Access Data Tool (TADT); 
</v>
      </c>
      <c r="CT71" s="251" t="str">
        <f>IF(ISNUMBER(FIND(analysismethod8,'III_Plan comp 438.68 {Plan 5}'!AM$15)),"",'III_Plan comp 438.68 {Plan 5}'!AM$15&amp;analysismethod8)</f>
        <v xml:space="preserve">Timely Access Data Tool (TADT); 
</v>
      </c>
      <c r="CU71" s="251" t="str">
        <f>IF(ISNUMBER(FIND(analysismethod8,'III_Plan comp 438.68 {Plan 5}'!AN$15)),"",'III_Plan comp 438.68 {Plan 5}'!AN$15&amp;analysismethod8)</f>
        <v xml:space="preserve">Timely Access Data Tool (TADT); 
</v>
      </c>
      <c r="CV71" s="251" t="str">
        <f>IF(ISNUMBER(FIND(analysismethod8,'III_Plan comp 438.68 {Plan 5}'!AO$15)),"",'III_Plan comp 438.68 {Plan 5}'!AO$15&amp;analysismethod8)</f>
        <v xml:space="preserve">Timely Access Data Tool (TADT); 
</v>
      </c>
      <c r="CW71" s="251" t="str">
        <f>IF(ISNUMBER(FIND(analysismethod8,'III_Plan comp 438.68 {Plan 5}'!AP$15)),"",'III_Plan comp 438.68 {Plan 5}'!AP$15&amp;analysismethod8)</f>
        <v xml:space="preserve">Timely Access Data Tool (TADT); 
</v>
      </c>
      <c r="CX71" s="251" t="str">
        <f>IF(ISNUMBER(FIND(analysismethod8,'III_Plan comp 438.68 {Plan 5}'!AQ$15)),"",'III_Plan comp 438.68 {Plan 5}'!AQ$15&amp;analysismethod8)</f>
        <v xml:space="preserve">Timely Access Data Tool (TADT); 
</v>
      </c>
      <c r="CY71" s="251" t="str">
        <f>IF(ISNUMBER(FIND(analysismethod8,'III_Plan comp 438.68 {Plan 5}'!AR$15)),"",'III_Plan comp 438.68 {Plan 5}'!AR$15&amp;analysismethod8)</f>
        <v xml:space="preserve">Timely Access Data Tool (TADT); 
</v>
      </c>
      <c r="CZ71" s="251" t="str">
        <f>IF(ISNUMBER(FIND(analysismethod8,'III_Plan comp 438.68 {Plan 5}'!AS$15)),"",'III_Plan comp 438.68 {Plan 5}'!AS$15&amp;analysismethod8)</f>
        <v xml:space="preserve">Timely Access Data Tool (TADT); 
</v>
      </c>
      <c r="DA71" s="251" t="str">
        <f>IF(ISNUMBER(FIND(analysismethod8,'III_Plan comp 438.68 {Plan 5}'!AT$15)),"",'III_Plan comp 438.68 {Plan 5}'!AT$15&amp;analysismethod8)</f>
        <v xml:space="preserve">Timely Access Data Tool (TADT); 
</v>
      </c>
      <c r="DB71" s="251" t="str">
        <f>IF(ISNUMBER(FIND(analysismethod8,'III_Plan comp 438.68 {Plan 5}'!AU$15)),"",'III_Plan comp 438.68 {Plan 5}'!AU$15&amp;analysismethod8)</f>
        <v xml:space="preserve">Timely Access Data Tool (TADT); 
</v>
      </c>
      <c r="DC71" s="251" t="str">
        <f>IF(ISNUMBER(FIND(analysismethod8,'III_Plan comp 438.68 {Plan 5}'!AV$15)),"",'III_Plan comp 438.68 {Plan 5}'!AV$15&amp;analysismethod8)</f>
        <v xml:space="preserve">Timely Access Data Tool (TADT); 
</v>
      </c>
      <c r="DD71" s="251" t="str">
        <f>IF(ISNUMBER(FIND(analysismethod8,'III_Plan comp 438.68 {Plan 5}'!AW$15)),"",'III_Plan comp 438.68 {Plan 5}'!AW$15&amp;analysismethod8)</f>
        <v xml:space="preserve">Timely Access Data Tool (TADT); 
</v>
      </c>
      <c r="DE71" s="251" t="str">
        <f>IF(ISNUMBER(FIND(analysismethod8,'III_Plan comp 438.68 {Plan 5}'!AX$15)),"",'III_Plan comp 438.68 {Plan 5}'!AX$15&amp;analysismethod8)</f>
        <v xml:space="preserve">Timely Access Data Tool (TADT); 
</v>
      </c>
      <c r="DF71" s="251" t="str">
        <f>IF(ISNUMBER(FIND(analysismethod8,'III_Plan comp 438.68 {Plan 5}'!AY$15)),"",'III_Plan comp 438.68 {Plan 5}'!AY$15&amp;analysismethod8)</f>
        <v xml:space="preserve">Timely Access Data Tool (TADT); 
</v>
      </c>
      <c r="DG71" s="251" t="str">
        <f>IF(ISNUMBER(FIND(analysismethod8,'III_Plan comp 438.68 {Plan 5}'!AZ$15)),"",'III_Plan comp 438.68 {Plan 5}'!AZ$15&amp;analysismethod8)</f>
        <v xml:space="preserve">Timely Access Data Tool (TADT); 
</v>
      </c>
      <c r="DH71" s="251" t="str">
        <f>IF(ISNUMBER(FIND(analysismethod8,'III_Plan comp 438.68 {Plan 5}'!BA$15)),"",'III_Plan comp 438.68 {Plan 5}'!BA$15&amp;analysismethod8)</f>
        <v xml:space="preserve">Timely Access Data Tool (TADT); 
</v>
      </c>
      <c r="DI71" s="251" t="str">
        <f>IF(ISNUMBER(FIND(analysismethod8,'III_Plan comp 438.68 {Plan 5}'!BB$15)),"",'III_Plan comp 438.68 {Plan 5}'!BB$15&amp;analysismethod8)</f>
        <v xml:space="preserve">Timely Access Data Tool (TADT); 
</v>
      </c>
      <c r="DJ71" s="251" t="str">
        <f>IF(ISNUMBER(FIND(analysismethod8,'III_Plan comp 438.68 {Plan 5}'!BC$15)),"",'III_Plan comp 438.68 {Plan 5}'!BC$15&amp;analysismethod8)</f>
        <v xml:space="preserve">Timely Access Data Tool (TADT); 
</v>
      </c>
      <c r="DK71" s="251" t="str">
        <f>IF(ISNUMBER(FIND(analysismethod8,'III_Plan comp 438.68 {Plan 5}'!BD$15)),"",'III_Plan comp 438.68 {Plan 5}'!BD$15&amp;analysismethod8)</f>
        <v xml:space="preserve">Timely Access Data Tool (TADT); 
</v>
      </c>
      <c r="DL71" s="251" t="str">
        <f>IF(ISNUMBER(FIND(analysismethod8,'III_Plan comp 438.68 {Plan 5}'!BE$15)),"",'III_Plan comp 438.68 {Plan 5}'!BE$15&amp;analysismethod8)</f>
        <v xml:space="preserve">Timely Access Data Tool (TADT); 
</v>
      </c>
      <c r="DM71" s="251" t="str">
        <f>IF(ISNUMBER(FIND(analysismethod8,'III_Plan comp 438.68 {Plan 5}'!BF$15)),"",'III_Plan comp 438.68 {Plan 5}'!BF$15&amp;analysismethod8)</f>
        <v xml:space="preserve">Timely Access Data Tool (TADT); 
</v>
      </c>
      <c r="DN71" s="251" t="str">
        <f>IF(ISNUMBER(FIND(analysismethod8,'III_Plan comp 438.68 {Plan 5}'!BG$15)),"",'III_Plan comp 438.68 {Plan 5}'!BG$15&amp;analysismethod8)</f>
        <v xml:space="preserve">Timely Access Data Tool (TADT); 
</v>
      </c>
      <c r="DO71" s="251" t="str">
        <f>IF(ISNUMBER(FIND(analysismethod8,'III_Plan comp 438.68 {Plan 5}'!BH$15)),"",'III_Plan comp 438.68 {Plan 5}'!BH$15&amp;analysismethod8)</f>
        <v xml:space="preserve">Timely Access Data Tool (TADT); 
</v>
      </c>
      <c r="DP71" s="251" t="str">
        <f>IF(ISNUMBER(FIND(analysismethod8,'III_Plan comp 438.68 {Plan 5}'!BI$15)),"",'III_Plan comp 438.68 {Plan 5}'!BI$15&amp;analysismethod8)</f>
        <v xml:space="preserve">Timely Access Data Tool (TADT); 
</v>
      </c>
      <c r="DQ71" s="251" t="str">
        <f>IF(ISNUMBER(FIND(analysismethod8,'III_Plan comp 438.68 {Plan 5}'!BJ$15)),"",'III_Plan comp 438.68 {Plan 5}'!BJ$15&amp;analysismethod8)</f>
        <v xml:space="preserve">Timely Access Data Tool (TADT); 
</v>
      </c>
      <c r="DR71" s="251" t="str">
        <f>IF(ISNUMBER(FIND(analysismethod8,'III_Plan comp 438.68 {Plan 5}'!BK$15)),"",'III_Plan comp 438.68 {Plan 5}'!BK$15&amp;analysismethod8)</f>
        <v xml:space="preserve">Timely Access Data Tool (TADT); 
</v>
      </c>
      <c r="DS71" s="251" t="str">
        <f>IF(ISNUMBER(FIND(analysismethod8,'III_Plan comp 438.68 {Plan 5}'!BL$15)),"",'III_Plan comp 438.68 {Plan 5}'!BL$15&amp;analysismethod8)</f>
        <v xml:space="preserve">Timely Access Data Tool (TADT); 
</v>
      </c>
      <c r="DT71" s="251" t="str">
        <f>IF(ISNUMBER(FIND(analysismethod8,'III_Plan comp 438.68 {Plan 5}'!BM$15)),"",'III_Plan comp 438.68 {Plan 5}'!BM$15&amp;analysismethod8)</f>
        <v xml:space="preserve">Timely Access Data Tool (TADT); 
</v>
      </c>
      <c r="DU71" s="251" t="str">
        <f>IF(ISNUMBER(FIND(analysismethod8,'III_Plan comp 438.68 {Plan 5}'!BN$15)),"",'III_Plan comp 438.68 {Plan 5}'!BN$15&amp;analysismethod8)</f>
        <v xml:space="preserve">Timely Access Data Tool (TADT); 
</v>
      </c>
      <c r="DV71" s="251" t="str">
        <f>IF(ISNUMBER(FIND(analysismethod8,'III_Plan comp 438.68 {Plan 5}'!BO$15)),"",'III_Plan comp 438.68 {Plan 5}'!BO$15&amp;analysismethod8)</f>
        <v xml:space="preserve">Timely Access Data Tool (TADT); 
</v>
      </c>
      <c r="DW71" s="251" t="str">
        <f>IF(ISNUMBER(FIND(analysismethod8,'III_Plan comp 438.68 {Plan 5}'!BP$15)),"",'III_Plan comp 438.68 {Plan 5}'!BP$15&amp;analysismethod8)</f>
        <v xml:space="preserve">Timely Access Data Tool (TADT); 
</v>
      </c>
      <c r="DX71" s="251" t="str">
        <f>IF(ISNUMBER(FIND(analysismethod8,'III_Plan comp 438.68 {Plan 5}'!BQ$15)),"",'III_Plan comp 438.68 {Plan 5}'!BQ$15&amp;analysismethod8)</f>
        <v xml:space="preserve">Timely Access Data Tool (TADT); 
</v>
      </c>
      <c r="DY71" s="251" t="str">
        <f>IF(ISNUMBER(FIND(analysismethod8,'III_Plan comp 438.68 {Plan 5}'!BR$15)),"",'III_Plan comp 438.68 {Plan 5}'!BR$15&amp;analysismethod8)</f>
        <v xml:space="preserve">Timely Access Data Tool (TADT); 
</v>
      </c>
      <c r="DZ71" s="251" t="str">
        <f>IF(ISNUMBER(FIND(analysismethod8,'III_Plan comp 438.68 {Plan 5}'!BS$15)),"",'III_Plan comp 438.68 {Plan 5}'!BS$15&amp;analysismethod8)</f>
        <v xml:space="preserve">Timely Access Data Tool (TADT); 
</v>
      </c>
      <c r="EA71" s="251" t="str">
        <f>IF(ISNUMBER(FIND(analysismethod8,'III_Plan comp 438.68 {Plan 5}'!BT$15)),"",'III_Plan comp 438.68 {Plan 5}'!BT$15&amp;analysismethod8)</f>
        <v xml:space="preserve">Timely Access Data Tool (TADT); 
</v>
      </c>
      <c r="EB71" s="251" t="str">
        <f>IF(ISNUMBER(FIND(analysismethod8,'III_Plan comp 438.68 {Plan 5}'!BU$15)),"",'III_Plan comp 438.68 {Plan 5}'!BU$15&amp;analysismethod8)</f>
        <v xml:space="preserve">Timely Access Data Tool (TADT); 
</v>
      </c>
      <c r="EC71" s="251" t="str">
        <f>IF(ISNUMBER(FIND(analysismethod8,'III_Plan comp 438.68 {Plan 5}'!BV$15)),"",'III_Plan comp 438.68 {Plan 5}'!BV$15&amp;analysismethod8)</f>
        <v xml:space="preserve">Timely Access Data Tool (TADT); 
</v>
      </c>
      <c r="ED71" s="251" t="str">
        <f>IF(ISNUMBER(FIND(analysismethod8,'III_Plan comp 438.68 {Plan 5}'!BW$15)),"",'III_Plan comp 438.68 {Plan 5}'!BW$15&amp;analysismethod8)</f>
        <v xml:space="preserve">Timely Access Data Tool (TADT); 
</v>
      </c>
      <c r="EE71" s="251" t="str">
        <f>IF(ISNUMBER(FIND(analysismethod8,'III_Plan comp 438.68 {Plan 5}'!BX$15)),"",'III_Plan comp 438.68 {Plan 5}'!BX$15&amp;analysismethod8)</f>
        <v xml:space="preserve">Timely Access Data Tool (TADT); 
</v>
      </c>
      <c r="EF71" s="251" t="str">
        <f>IF(ISNUMBER(FIND(analysismethod8,'III_Plan comp 438.68 {Plan 5}'!BY$15)),"",'III_Plan comp 438.68 {Plan 5}'!BY$15&amp;analysismethod8)</f>
        <v xml:space="preserve">Timely Access Data Tool (TADT); 
</v>
      </c>
      <c r="EG71" s="251" t="str">
        <f>IF(ISNUMBER(FIND(analysismethod8,'III_Plan comp 438.68 {Plan 5}'!BZ$15)),"",'III_Plan comp 438.68 {Plan 5}'!BZ$15&amp;analysismethod8)</f>
        <v xml:space="preserve">Timely Access Data Tool (TADT); 
</v>
      </c>
      <c r="EH71" s="251" t="str">
        <f>IF(ISNUMBER(FIND(analysismethod8,'III_Plan comp 438.68 {Plan 5}'!CA$15)),"",'III_Plan comp 438.68 {Plan 5}'!CA$15&amp;analysismethod8)</f>
        <v xml:space="preserve">Timely Access Data Tool (TADT); 
</v>
      </c>
      <c r="EI71" s="251" t="str">
        <f>IF(ISNUMBER(FIND(analysismethod8,'III_Plan comp 438.68 {Plan 5}'!CB$15)),"",'III_Plan comp 438.68 {Plan 5}'!CB$15&amp;analysismethod8)</f>
        <v xml:space="preserve">Timely Access Data Tool (TADT); 
</v>
      </c>
      <c r="EJ71" s="251" t="str">
        <f>IF(ISNUMBER(FIND(analysismethod8,'III_Plan comp 438.68 {Plan 5}'!CC$15)),"",'III_Plan comp 438.68 {Plan 5}'!CC$15&amp;analysismethod8)</f>
        <v xml:space="preserve">Timely Access Data Tool (TADT); 
</v>
      </c>
      <c r="EK71" s="251" t="str">
        <f>IF(ISNUMBER(FIND(analysismethod8,'III_Plan comp 438.68 {Plan 5}'!CD$15)),"",'III_Plan comp 438.68 {Plan 5}'!CD$15&amp;analysismethod8)</f>
        <v xml:space="preserve">Timely Access Data Tool (TADT); 
</v>
      </c>
      <c r="EL71" s="251" t="str">
        <f>IF(ISNUMBER(FIND(analysismethod8,'III_Plan comp 438.68 {Plan 5}'!CE$15)),"",'III_Plan comp 438.68 {Plan 5}'!CE$15&amp;analysismethod8)</f>
        <v xml:space="preserve">Timely Access Data Tool (TADT); 
</v>
      </c>
      <c r="EM71" s="251" t="str">
        <f>IF(ISNUMBER(FIND(analysismethod8,'III_Plan comp 438.68 {Plan 5}'!CF$15)),"",'III_Plan comp 438.68 {Plan 5}'!CF$15&amp;analysismethod8)</f>
        <v xml:space="preserve">Timely Access Data Tool (TADT); 
</v>
      </c>
      <c r="EN71" s="251" t="str">
        <f>IF(ISNUMBER(FIND(analysismethod8,'III_Plan comp 438.68 {Plan 5}'!CG$15)),"",'III_Plan comp 438.68 {Plan 5}'!CG$15&amp;analysismethod8)</f>
        <v xml:space="preserve">Timely Access Data Tool (TADT); 
</v>
      </c>
      <c r="EO71" s="251" t="str">
        <f>IF(ISNUMBER(FIND(analysismethod8,'III_Plan comp 438.68 {Plan 5}'!CH$15)),"",'III_Plan comp 438.68 {Plan 5}'!CH$15&amp;analysismethod8)</f>
        <v xml:space="preserve">Timely Access Data Tool (TADT); 
</v>
      </c>
      <c r="EP71" s="251" t="str">
        <f>IF(ISNUMBER(FIND(analysismethod8,'III_Plan comp 438.68 {Plan 5}'!CI$15)),"",'III_Plan comp 438.68 {Plan 5}'!CI$15&amp;analysismethod8)</f>
        <v xml:space="preserve">Timely Access Data Tool (TADT); 
</v>
      </c>
      <c r="EQ71" s="251" t="str">
        <f>IF(ISNUMBER(FIND(analysismethod8,'III_Plan comp 438.68 {Plan 5}'!CJ$15)),"",'III_Plan comp 438.68 {Plan 5}'!CJ$15&amp;analysismethod8)</f>
        <v xml:space="preserve">Timely Access Data Tool (TADT); 
</v>
      </c>
      <c r="ER71" s="251" t="str">
        <f>IF(ISNUMBER(FIND(analysismethod8,'III_Plan comp 438.68 {Plan 5}'!CK$15)),"",'III_Plan comp 438.68 {Plan 5}'!CK$15&amp;analysismethod8)</f>
        <v xml:space="preserve">Timely Access Data Tool (TADT); 
</v>
      </c>
      <c r="ES71" s="251" t="str">
        <f>IF(ISNUMBER(FIND(analysismethod8,'III_Plan comp 438.68 {Plan 5}'!CL$15)),"",'III_Plan comp 438.68 {Plan 5}'!CL$15&amp;analysismethod8)</f>
        <v xml:space="preserve">Timely Access Data Tool (TADT); 
</v>
      </c>
      <c r="ET71" s="251" t="str">
        <f>IF(ISNUMBER(FIND(analysismethod8,'III_Plan comp 438.68 {Plan 5}'!CM$15)),"",'III_Plan comp 438.68 {Plan 5}'!CM$15&amp;analysismethod8)</f>
        <v xml:space="preserve">Timely Access Data Tool (TADT); 
</v>
      </c>
      <c r="EU71" s="251" t="str">
        <f>IF(ISNUMBER(FIND(analysismethod8,'III_Plan comp 438.68 {Plan 5}'!CN$15)),"",'III_Plan comp 438.68 {Plan 5}'!CN$15&amp;analysismethod8)</f>
        <v xml:space="preserve">Timely Access Data Tool (TADT); 
</v>
      </c>
      <c r="EV71" s="251" t="str">
        <f>IF(ISNUMBER(FIND(analysismethod8,'III_Plan comp 438.68 {Plan 5}'!CO$15)),"",'III_Plan comp 438.68 {Plan 5}'!CO$15&amp;analysismethod8)</f>
        <v xml:space="preserve">Timely Access Data Tool (TADT); 
</v>
      </c>
      <c r="EW71" s="251" t="str">
        <f>IF(ISNUMBER(FIND(analysismethod8,'III_Plan comp 438.68 {Plan 5}'!CP$15)),"",'III_Plan comp 438.68 {Plan 5}'!CP$15&amp;analysismethod8)</f>
        <v xml:space="preserve">Timely Access Data Tool (TADT); 
</v>
      </c>
      <c r="EX71" s="251" t="str">
        <f>IF(ISNUMBER(FIND(analysismethod8,'III_Plan comp 438.68 {Plan 5}'!CQ$15)),"",'III_Plan comp 438.68 {Plan 5}'!CQ$15&amp;analysismethod8)</f>
        <v xml:space="preserve">Timely Access Data Tool (TADT); 
</v>
      </c>
      <c r="EY71" s="251" t="str">
        <f>IF(ISNUMBER(FIND(analysismethod8,'III_Plan comp 438.68 {Plan 5}'!CR$15)),"",'III_Plan comp 438.68 {Plan 5}'!CR$15&amp;analysismethod8)</f>
        <v xml:space="preserve">Timely Access Data Tool (TADT); 
</v>
      </c>
      <c r="EZ71" s="251" t="str">
        <f>IF(ISNUMBER(FIND(analysismethod8,'III_Plan comp 438.68 {Plan 5}'!CS$15)),"",'III_Plan comp 438.68 {Plan 5}'!CS$15&amp;analysismethod8)</f>
        <v xml:space="preserve">Timely Access Data Tool (TADT); 
</v>
      </c>
      <c r="FA71" s="251" t="str">
        <f>IF(ISNUMBER(FIND(analysismethod8,'III_Plan comp 438.68 {Plan 5}'!CT$15)),"",'III_Plan comp 438.68 {Plan 5}'!CT$15&amp;analysismethod8)</f>
        <v xml:space="preserve">Timely Access Data Tool (TADT); 
</v>
      </c>
      <c r="FB71" s="251" t="str">
        <f>IF(ISNUMBER(FIND(analysismethod8,'III_Plan comp 438.68 {Plan 5}'!CU$15)),"",'III_Plan comp 438.68 {Plan 5}'!CU$15&amp;analysismethod8)</f>
        <v xml:space="preserve">Timely Access Data Tool (TADT); 
</v>
      </c>
      <c r="FC71" s="251" t="str">
        <f>IF(ISNUMBER(FIND(analysismethod8,'III_Plan comp 438.68 {Plan 5}'!CV$15)),"",'III_Plan comp 438.68 {Plan 5}'!CV$15&amp;analysismethod8)</f>
        <v xml:space="preserve">Timely Access Data Tool (TADT); 
</v>
      </c>
      <c r="FD71" s="251" t="str">
        <f>IF(ISNUMBER(FIND(analysismethod8,'III_Plan comp 438.68 {Plan 5}'!CW$15)),"",'III_Plan comp 438.68 {Plan 5}'!CW$15&amp;analysismethod8)</f>
        <v xml:space="preserve">Timely Access Data Tool (TADT); 
</v>
      </c>
      <c r="FE71" s="251" t="str">
        <f>IF(ISNUMBER(FIND(analysismethod8,'III_Plan comp 438.68 {Plan 5}'!CX$15)),"",'III_Plan comp 438.68 {Plan 5}'!CX$15&amp;analysismethod8)</f>
        <v xml:space="preserve">Timely Access Data Tool (TADT); 
</v>
      </c>
      <c r="FF71" s="251" t="str">
        <f>IF(ISNUMBER(FIND(analysismethod8,'III_Plan comp 438.68 {Plan 5}'!CY$15)),"",'III_Plan comp 438.68 {Plan 5}'!CY$15&amp;analysismethod8)</f>
        <v xml:space="preserve">Timely Access Data Tool (TADT); 
</v>
      </c>
      <c r="FG71" s="251" t="str">
        <f>IF(ISNUMBER(FIND(analysismethod8,'III_Plan comp 438.68 {Plan 5}'!CZ$15)),"",'III_Plan comp 438.68 {Plan 5}'!CZ$15&amp;analysismethod8)</f>
        <v xml:space="preserve">Timely Access Data Tool (TADT);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Language Capabilities: Contract
IHCP: Contract/Good-faith effort to contract; 
</v>
      </c>
      <c r="BM72" s="251" t="str">
        <f>IF(ISNUMBER(FIND(analysismethod9,'III_Plan comp 438.68 {Plan 5}'!F$15)),"",'III_Plan comp 438.68 {Plan 5}'!F$15&amp;analysismethod9)</f>
        <v xml:space="preserve">Language Capabilities: Contract
IHCP: Contract/Good-faith effort to contract; 
</v>
      </c>
      <c r="BN72" s="251" t="str">
        <f>IF(ISNUMBER(FIND(analysismethod9,'III_Plan comp 438.68 {Plan 5}'!G$15)),"",'III_Plan comp 438.68 {Plan 5}'!G$15&amp;analysismethod9)</f>
        <v xml:space="preserve">Language Capabilities: Contract
IHCP: Contract/Good-faith effort to contract; 
</v>
      </c>
      <c r="BO72" s="251" t="str">
        <f>IF(ISNUMBER(FIND(analysismethod9,'III_Plan comp 438.68 {Plan 5}'!H$15)),"",'III_Plan comp 438.68 {Plan 5}'!H$15&amp;analysismethod9)</f>
        <v xml:space="preserve">274 File; 
Language Capabilities: Contract
IHCP: Contract/Good-faith effort to contract; 
</v>
      </c>
      <c r="BP72" s="251" t="str">
        <f>IF(ISNUMBER(FIND(analysismethod9,'III_Plan comp 438.68 {Plan 5}'!I$15)),"",'III_Plan comp 438.68 {Plan 5}'!I$15&amp;analysismethod9)</f>
        <v xml:space="preserve">Language Capabilities: Contract
IHCP: Contract/Good-faith effort to contract; 
</v>
      </c>
      <c r="BQ72" s="251" t="str">
        <f>IF(ISNUMBER(FIND(analysismethod9,'III_Plan comp 438.68 {Plan 5}'!J$15)),"",'III_Plan comp 438.68 {Plan 5}'!J$15&amp;analysismethod9)</f>
        <v xml:space="preserve">274 File; 
Language Capabilities: Contract
IHCP: Contract/Good-faith effort to contract; 
</v>
      </c>
      <c r="BR72" s="251" t="str">
        <f>IF(ISNUMBER(FIND(analysismethod9,'III_Plan comp 438.68 {Plan 5}'!K$15)),"",'III_Plan comp 438.68 {Plan 5}'!K$15&amp;analysismethod9)</f>
        <v xml:space="preserve">Timely Access Data Tool (TADT); 
Language Capabilities: Contract
IHCP: Contract/Good-faith effort to contract; 
</v>
      </c>
      <c r="BS72" s="251" t="str">
        <f>IF(ISNUMBER(FIND(analysismethod9,'III_Plan comp 438.68 {Plan 5}'!L$15)),"",'III_Plan comp 438.68 {Plan 5}'!L$15&amp;analysismethod9)</f>
        <v xml:space="preserve">Timely Access Data Tool (TADT); 
Language Capabilities: Contract
IHCP: Contract/Good-faith effort to contract; 
</v>
      </c>
      <c r="BT72" s="251" t="str">
        <f>IF(ISNUMBER(FIND(analysismethod9,'III_Plan comp 438.68 {Plan 5}'!M$15)),"",'III_Plan comp 438.68 {Plan 5}'!M$15&amp;analysismethod9)</f>
        <v xml:space="preserve">Timely Access Data Tool (TADT); 
Language Capabilities: Contract
IHCP: Contract/Good-faith effort to contract; 
</v>
      </c>
      <c r="BU72" s="251" t="str">
        <f>IF(ISNUMBER(FIND(analysismethod9,'III_Plan comp 438.68 {Plan 5}'!N$15)),"",'III_Plan comp 438.68 {Plan 5}'!N$15&amp;analysismethod9)</f>
        <v xml:space="preserve">Timely Access Data Tool (TADT); 
Language Capabilities: Contract
IHCP: Contract/Good-faith effort to contract; 
</v>
      </c>
      <c r="BV72" s="251" t="str">
        <f>IF(ISNUMBER(FIND(analysismethod9,'III_Plan comp 438.68 {Plan 5}'!O$15)),"",'III_Plan comp 438.68 {Plan 5}'!O$15&amp;analysismethod9)</f>
        <v xml:space="preserve">Language Capabilities: Contract
IHCP: Contract/Good-faith effort to contract; 
</v>
      </c>
      <c r="BW72" s="251" t="str">
        <f>IF(ISNUMBER(FIND(analysismethod9,'III_Plan comp 438.68 {Plan 5}'!P$15)),"",'III_Plan comp 438.68 {Plan 5}'!P$15&amp;analysismethod9)</f>
        <v xml:space="preserve">Language Capabilities: Contract
IHCP: Contract/Good-faith effort to contract; 
</v>
      </c>
      <c r="BX72" s="251" t="str">
        <f>IF(ISNUMBER(FIND(analysismethod9,'III_Plan comp 438.68 {Plan 5}'!Q$15)),"",'III_Plan comp 438.68 {Plan 5}'!Q$15&amp;analysismethod9)</f>
        <v xml:space="preserve">Language Capabilities: Contract
IHCP: Contract/Good-faith effort to contract; 
</v>
      </c>
      <c r="BY72" s="251" t="str">
        <f>IF(ISNUMBER(FIND(analysismethod9,'III_Plan comp 438.68 {Plan 5}'!R$15)),"",'III_Plan comp 438.68 {Plan 5}'!R$15&amp;analysismethod9)</f>
        <v xml:space="preserve">Language Capabilities: Contract
IHCP: Contract/Good-faith effort to contract; 
</v>
      </c>
      <c r="BZ72" s="251" t="str">
        <f>IF(ISNUMBER(FIND(analysismethod9,'III_Plan comp 438.68 {Plan 5}'!S$15)),"",'III_Plan comp 438.68 {Plan 5}'!S$15&amp;analysismethod9)</f>
        <v xml:space="preserve">Language Capabilities: Contract
IHCP: Contract/Good-faith effort to contract; 
</v>
      </c>
      <c r="CA72" s="251" t="str">
        <f>IF(ISNUMBER(FIND(analysismethod9,'III_Plan comp 438.68 {Plan 5}'!T$15)),"",'III_Plan comp 438.68 {Plan 5}'!T$15&amp;analysismethod9)</f>
        <v xml:space="preserve">Language Capabilities: Contract
IHCP: Contract/Good-faith effort to contract; 
</v>
      </c>
      <c r="CB72" s="251" t="str">
        <f>IF(ISNUMBER(FIND(analysismethod9,'III_Plan comp 438.68 {Plan 5}'!U$15)),"",'III_Plan comp 438.68 {Plan 5}'!U$15&amp;analysismethod9)</f>
        <v xml:space="preserve">Language Capabilities: Contract
IHCP: Contract/Good-faith effort to contract; 
</v>
      </c>
      <c r="CC72" s="251" t="str">
        <f>IF(ISNUMBER(FIND(analysismethod9,'III_Plan comp 438.68 {Plan 5}'!V$15)),"",'III_Plan comp 438.68 {Plan 5}'!V$15&amp;analysismethod9)</f>
        <v xml:space="preserve">Language Capabilities: Contract
IHCP: Contract/Good-faith effort to contract; 
</v>
      </c>
      <c r="CD72" s="251" t="str">
        <f>IF(ISNUMBER(FIND(analysismethod9,'III_Plan comp 438.68 {Plan 5}'!W$15)),"",'III_Plan comp 438.68 {Plan 5}'!W$15&amp;analysismethod9)</f>
        <v xml:space="preserve">Language Capabilities: Contract
IHCP: Contract/Good-faith effort to contract; 
</v>
      </c>
      <c r="CE72" s="251" t="str">
        <f>IF(ISNUMBER(FIND(analysismethod9,'III_Plan comp 438.68 {Plan 5}'!X$15)),"",'III_Plan comp 438.68 {Plan 5}'!X$15&amp;analysismethod9)</f>
        <v xml:space="preserve">Language Capabilities: Contract
IHCP: Contract/Good-faith effort to contract; 
</v>
      </c>
      <c r="CF72" s="251" t="str">
        <f>IF(ISNUMBER(FIND(analysismethod9,'III_Plan comp 438.68 {Plan 5}'!Y$15)),"",'III_Plan comp 438.68 {Plan 5}'!Y$15&amp;analysismethod9)</f>
        <v xml:space="preserve">Language Capabilities: Contract
IHCP: Contract/Good-faith effort to contract; 
</v>
      </c>
      <c r="CG72" s="251" t="str">
        <f>IF(ISNUMBER(FIND(analysismethod9,'III_Plan comp 438.68 {Plan 5}'!Z$15)),"",'III_Plan comp 438.68 {Plan 5}'!Z$15&amp;analysismethod9)</f>
        <v xml:space="preserve">Language Capabilities: Contract
IHCP: Contract/Good-faith effort to contract; 
</v>
      </c>
      <c r="CH72" s="251" t="str">
        <f>IF(ISNUMBER(FIND(analysismethod9,'III_Plan comp 438.68 {Plan 5}'!AA$15)),"",'III_Plan comp 438.68 {Plan 5}'!AA$15&amp;analysismethod9)</f>
        <v xml:space="preserve">Language Capabilities: Contract
IHCP: Contract/Good-faith effort to contract; 
</v>
      </c>
      <c r="CI72" s="251" t="str">
        <f>IF(ISNUMBER(FIND(analysismethod9,'III_Plan comp 438.68 {Plan 5}'!AB$15)),"",'III_Plan comp 438.68 {Plan 5}'!AB$15&amp;analysismethod9)</f>
        <v xml:space="preserve">Language Capabilities: Contract
IHCP: Contract/Good-faith effort to contract; 
</v>
      </c>
      <c r="CJ72" s="251" t="str">
        <f>IF(ISNUMBER(FIND(analysismethod9,'III_Plan comp 438.68 {Plan 5}'!AC$15)),"",'III_Plan comp 438.68 {Plan 5}'!AC$15&amp;analysismethod9)</f>
        <v xml:space="preserve">Language Capabilities: Contract
IHCP: Contract/Good-faith effort to contract; 
</v>
      </c>
      <c r="CK72" s="251" t="str">
        <f>IF(ISNUMBER(FIND(analysismethod9,'III_Plan comp 438.68 {Plan 5}'!AD$15)),"",'III_Plan comp 438.68 {Plan 5}'!AD$15&amp;analysismethod9)</f>
        <v xml:space="preserve">Language Capabilities: Contract
IHCP: Contract/Good-faith effort to contract; 
</v>
      </c>
      <c r="CL72" s="251" t="str">
        <f>IF(ISNUMBER(FIND(analysismethod9,'III_Plan comp 438.68 {Plan 5}'!AE$15)),"",'III_Plan comp 438.68 {Plan 5}'!AE$15&amp;analysismethod9)</f>
        <v xml:space="preserve">Language Capabilities: Contract
IHCP: Contract/Good-faith effort to contract; 
</v>
      </c>
      <c r="CM72" s="251" t="str">
        <f>IF(ISNUMBER(FIND(analysismethod9,'III_Plan comp 438.68 {Plan 5}'!AF$15)),"",'III_Plan comp 438.68 {Plan 5}'!AF$15&amp;analysismethod9)</f>
        <v xml:space="preserve">Language Capabilities: Contract
IHCP: Contract/Good-faith effort to contract; 
</v>
      </c>
      <c r="CN72" s="251" t="str">
        <f>IF(ISNUMBER(FIND(analysismethod9,'III_Plan comp 438.68 {Plan 5}'!AG$15)),"",'III_Plan comp 438.68 {Plan 5}'!AG$15&amp;analysismethod9)</f>
        <v xml:space="preserve">Language Capabilities: Contract
IHCP: Contract/Good-faith effort to contract; 
</v>
      </c>
      <c r="CO72" s="251" t="str">
        <f>IF(ISNUMBER(FIND(analysismethod9,'III_Plan comp 438.68 {Plan 5}'!AH$15)),"",'III_Plan comp 438.68 {Plan 5}'!AH$15&amp;analysismethod9)</f>
        <v xml:space="preserve">Language Capabilities: Contract
IHCP: Contract/Good-faith effort to contract; 
</v>
      </c>
      <c r="CP72" s="251" t="str">
        <f>IF(ISNUMBER(FIND(analysismethod9,'III_Plan comp 438.68 {Plan 5}'!AI$15)),"",'III_Plan comp 438.68 {Plan 5}'!AI$15&amp;analysismethod9)</f>
        <v xml:space="preserve">Language Capabilities: Contract
IHCP: Contract/Good-faith effort to contract; 
</v>
      </c>
      <c r="CQ72" s="251" t="str">
        <f>IF(ISNUMBER(FIND(analysismethod9,'III_Plan comp 438.68 {Plan 5}'!AJ$15)),"",'III_Plan comp 438.68 {Plan 5}'!AJ$15&amp;analysismethod9)</f>
        <v xml:space="preserve">Language Capabilities: Contract
IHCP: Contract/Good-faith effort to contract; 
</v>
      </c>
      <c r="CR72" s="251" t="str">
        <f>IF(ISNUMBER(FIND(analysismethod9,'III_Plan comp 438.68 {Plan 5}'!AK$15)),"",'III_Plan comp 438.68 {Plan 5}'!AK$15&amp;analysismethod9)</f>
        <v xml:space="preserve">Language Capabilities: Contract
IHCP: Contract/Good-faith effort to contract; 
</v>
      </c>
      <c r="CS72" s="251" t="str">
        <f>IF(ISNUMBER(FIND(analysismethod9,'III_Plan comp 438.68 {Plan 5}'!AL$15)),"",'III_Plan comp 438.68 {Plan 5}'!AL$15&amp;analysismethod9)</f>
        <v xml:space="preserve">Language Capabilities: Contract
IHCP: Contract/Good-faith effort to contract; 
</v>
      </c>
      <c r="CT72" s="251" t="str">
        <f>IF(ISNUMBER(FIND(analysismethod9,'III_Plan comp 438.68 {Plan 5}'!AM$15)),"",'III_Plan comp 438.68 {Plan 5}'!AM$15&amp;analysismethod9)</f>
        <v xml:space="preserve">Language Capabilities: Contract
IHCP: Contract/Good-faith effort to contract; 
</v>
      </c>
      <c r="CU72" s="251" t="str">
        <f>IF(ISNUMBER(FIND(analysismethod9,'III_Plan comp 438.68 {Plan 5}'!AN$15)),"",'III_Plan comp 438.68 {Plan 5}'!AN$15&amp;analysismethod9)</f>
        <v xml:space="preserve">Language Capabilities: Contract
IHCP: Contract/Good-faith effort to contract; 
</v>
      </c>
      <c r="CV72" s="251" t="str">
        <f>IF(ISNUMBER(FIND(analysismethod9,'III_Plan comp 438.68 {Plan 5}'!AO$15)),"",'III_Plan comp 438.68 {Plan 5}'!AO$15&amp;analysismethod9)</f>
        <v xml:space="preserve">Language Capabilities: Contract
IHCP: Contract/Good-faith effort to contract; 
</v>
      </c>
      <c r="CW72" s="251" t="str">
        <f>IF(ISNUMBER(FIND(analysismethod9,'III_Plan comp 438.68 {Plan 5}'!AP$15)),"",'III_Plan comp 438.68 {Plan 5}'!AP$15&amp;analysismethod9)</f>
        <v xml:space="preserve">Language Capabilities: Contract
IHCP: Contract/Good-faith effort to contract; 
</v>
      </c>
      <c r="CX72" s="251" t="str">
        <f>IF(ISNUMBER(FIND(analysismethod9,'III_Plan comp 438.68 {Plan 5}'!AQ$15)),"",'III_Plan comp 438.68 {Plan 5}'!AQ$15&amp;analysismethod9)</f>
        <v xml:space="preserve">Language Capabilities: Contract
IHCP: Contract/Good-faith effort to contract; 
</v>
      </c>
      <c r="CY72" s="251" t="str">
        <f>IF(ISNUMBER(FIND(analysismethod9,'III_Plan comp 438.68 {Plan 5}'!AR$15)),"",'III_Plan comp 438.68 {Plan 5}'!AR$15&amp;analysismethod9)</f>
        <v xml:space="preserve">Language Capabilities: Contract
IHCP: Contract/Good-faith effort to contract; 
</v>
      </c>
      <c r="CZ72" s="251" t="str">
        <f>IF(ISNUMBER(FIND(analysismethod9,'III_Plan comp 438.68 {Plan 5}'!AS$15)),"",'III_Plan comp 438.68 {Plan 5}'!AS$15&amp;analysismethod9)</f>
        <v xml:space="preserve">Language Capabilities: Contract
IHCP: Contract/Good-faith effort to contract; 
</v>
      </c>
      <c r="DA72" s="251" t="str">
        <f>IF(ISNUMBER(FIND(analysismethod9,'III_Plan comp 438.68 {Plan 5}'!AT$15)),"",'III_Plan comp 438.68 {Plan 5}'!AT$15&amp;analysismethod9)</f>
        <v xml:space="preserve">Language Capabilities: Contract
IHCP: Contract/Good-faith effort to contract; 
</v>
      </c>
      <c r="DB72" s="251" t="str">
        <f>IF(ISNUMBER(FIND(analysismethod9,'III_Plan comp 438.68 {Plan 5}'!AU$15)),"",'III_Plan comp 438.68 {Plan 5}'!AU$15&amp;analysismethod9)</f>
        <v xml:space="preserve">Language Capabilities: Contract
IHCP: Contract/Good-faith effort to contract; 
</v>
      </c>
      <c r="DC72" s="251" t="str">
        <f>IF(ISNUMBER(FIND(analysismethod9,'III_Plan comp 438.68 {Plan 5}'!AV$15)),"",'III_Plan comp 438.68 {Plan 5}'!AV$15&amp;analysismethod9)</f>
        <v xml:space="preserve">Language Capabilities: Contract
IHCP: Contract/Good-faith effort to contract; 
</v>
      </c>
      <c r="DD72" s="251" t="str">
        <f>IF(ISNUMBER(FIND(analysismethod9,'III_Plan comp 438.68 {Plan 5}'!AW$15)),"",'III_Plan comp 438.68 {Plan 5}'!AW$15&amp;analysismethod9)</f>
        <v xml:space="preserve">Language Capabilities: Contract
IHCP: Contract/Good-faith effort to contract; 
</v>
      </c>
      <c r="DE72" s="251" t="str">
        <f>IF(ISNUMBER(FIND(analysismethod9,'III_Plan comp 438.68 {Plan 5}'!AX$15)),"",'III_Plan comp 438.68 {Plan 5}'!AX$15&amp;analysismethod9)</f>
        <v xml:space="preserve">Language Capabilities: Contract
IHCP: Contract/Good-faith effort to contract; 
</v>
      </c>
      <c r="DF72" s="251" t="str">
        <f>IF(ISNUMBER(FIND(analysismethod9,'III_Plan comp 438.68 {Plan 5}'!AY$15)),"",'III_Plan comp 438.68 {Plan 5}'!AY$15&amp;analysismethod9)</f>
        <v xml:space="preserve">Language Capabilities: Contract
IHCP: Contract/Good-faith effort to contract; 
</v>
      </c>
      <c r="DG72" s="251" t="str">
        <f>IF(ISNUMBER(FIND(analysismethod9,'III_Plan comp 438.68 {Plan 5}'!AZ$15)),"",'III_Plan comp 438.68 {Plan 5}'!AZ$15&amp;analysismethod9)</f>
        <v xml:space="preserve">Language Capabilities: Contract
IHCP: Contract/Good-faith effort to contract; 
</v>
      </c>
      <c r="DH72" s="251" t="str">
        <f>IF(ISNUMBER(FIND(analysismethod9,'III_Plan comp 438.68 {Plan 5}'!BA$15)),"",'III_Plan comp 438.68 {Plan 5}'!BA$15&amp;analysismethod9)</f>
        <v xml:space="preserve">Language Capabilities: Contract
IHCP: Contract/Good-faith effort to contract; 
</v>
      </c>
      <c r="DI72" s="251" t="str">
        <f>IF(ISNUMBER(FIND(analysismethod9,'III_Plan comp 438.68 {Plan 5}'!BB$15)),"",'III_Plan comp 438.68 {Plan 5}'!BB$15&amp;analysismethod9)</f>
        <v xml:space="preserve">Language Capabilities: Contract
IHCP: Contract/Good-faith effort to contract; 
</v>
      </c>
      <c r="DJ72" s="251" t="str">
        <f>IF(ISNUMBER(FIND(analysismethod9,'III_Plan comp 438.68 {Plan 5}'!BC$15)),"",'III_Plan comp 438.68 {Plan 5}'!BC$15&amp;analysismethod9)</f>
        <v xml:space="preserve">Language Capabilities: Contract
IHCP: Contract/Good-faith effort to contract; 
</v>
      </c>
      <c r="DK72" s="251" t="str">
        <f>IF(ISNUMBER(FIND(analysismethod9,'III_Plan comp 438.68 {Plan 5}'!BD$15)),"",'III_Plan comp 438.68 {Plan 5}'!BD$15&amp;analysismethod9)</f>
        <v xml:space="preserve">Language Capabilities: Contract
IHCP: Contract/Good-faith effort to contract; 
</v>
      </c>
      <c r="DL72" s="251" t="str">
        <f>IF(ISNUMBER(FIND(analysismethod9,'III_Plan comp 438.68 {Plan 5}'!BE$15)),"",'III_Plan comp 438.68 {Plan 5}'!BE$15&amp;analysismethod9)</f>
        <v xml:space="preserve">Language Capabilities: Contract
IHCP: Contract/Good-faith effort to contract; 
</v>
      </c>
      <c r="DM72" s="251" t="str">
        <f>IF(ISNUMBER(FIND(analysismethod9,'III_Plan comp 438.68 {Plan 5}'!BF$15)),"",'III_Plan comp 438.68 {Plan 5}'!BF$15&amp;analysismethod9)</f>
        <v xml:space="preserve">Language Capabilities: Contract
IHCP: Contract/Good-faith effort to contract; 
</v>
      </c>
      <c r="DN72" s="251" t="str">
        <f>IF(ISNUMBER(FIND(analysismethod9,'III_Plan comp 438.68 {Plan 5}'!BG$15)),"",'III_Plan comp 438.68 {Plan 5}'!BG$15&amp;analysismethod9)</f>
        <v xml:space="preserve">Language Capabilities: Contract
IHCP: Contract/Good-faith effort to contract; 
</v>
      </c>
      <c r="DO72" s="251" t="str">
        <f>IF(ISNUMBER(FIND(analysismethod9,'III_Plan comp 438.68 {Plan 5}'!BH$15)),"",'III_Plan comp 438.68 {Plan 5}'!BH$15&amp;analysismethod9)</f>
        <v xml:space="preserve">Language Capabilities: Contract
IHCP: Contract/Good-faith effort to contract; 
</v>
      </c>
      <c r="DP72" s="251" t="str">
        <f>IF(ISNUMBER(FIND(analysismethod9,'III_Plan comp 438.68 {Plan 5}'!BI$15)),"",'III_Plan comp 438.68 {Plan 5}'!BI$15&amp;analysismethod9)</f>
        <v xml:space="preserve">Language Capabilities: Contract
IHCP: Contract/Good-faith effort to contract; 
</v>
      </c>
      <c r="DQ72" s="251" t="str">
        <f>IF(ISNUMBER(FIND(analysismethod9,'III_Plan comp 438.68 {Plan 5}'!BJ$15)),"",'III_Plan comp 438.68 {Plan 5}'!BJ$15&amp;analysismethod9)</f>
        <v xml:space="preserve">Language Capabilities: Contract
IHCP: Contract/Good-faith effort to contract; 
</v>
      </c>
      <c r="DR72" s="251" t="str">
        <f>IF(ISNUMBER(FIND(analysismethod9,'III_Plan comp 438.68 {Plan 5}'!BK$15)),"",'III_Plan comp 438.68 {Plan 5}'!BK$15&amp;analysismethod9)</f>
        <v xml:space="preserve">Language Capabilities: Contract
IHCP: Contract/Good-faith effort to contract; 
</v>
      </c>
      <c r="DS72" s="251" t="str">
        <f>IF(ISNUMBER(FIND(analysismethod9,'III_Plan comp 438.68 {Plan 5}'!BL$15)),"",'III_Plan comp 438.68 {Plan 5}'!BL$15&amp;analysismethod9)</f>
        <v xml:space="preserve">Language Capabilities: Contract
IHCP: Contract/Good-faith effort to contract; 
</v>
      </c>
      <c r="DT72" s="251" t="str">
        <f>IF(ISNUMBER(FIND(analysismethod9,'III_Plan comp 438.68 {Plan 5}'!BM$15)),"",'III_Plan comp 438.68 {Plan 5}'!BM$15&amp;analysismethod9)</f>
        <v xml:space="preserve">Language Capabilities: Contract
IHCP: Contract/Good-faith effort to contract; 
</v>
      </c>
      <c r="DU72" s="251" t="str">
        <f>IF(ISNUMBER(FIND(analysismethod9,'III_Plan comp 438.68 {Plan 5}'!BN$15)),"",'III_Plan comp 438.68 {Plan 5}'!BN$15&amp;analysismethod9)</f>
        <v xml:space="preserve">Language Capabilities: Contract
IHCP: Contract/Good-faith effort to contract; 
</v>
      </c>
      <c r="DV72" s="251" t="str">
        <f>IF(ISNUMBER(FIND(analysismethod9,'III_Plan comp 438.68 {Plan 5}'!BO$15)),"",'III_Plan comp 438.68 {Plan 5}'!BO$15&amp;analysismethod9)</f>
        <v xml:space="preserve">Language Capabilities: Contract
IHCP: Contract/Good-faith effort to contract; 
</v>
      </c>
      <c r="DW72" s="251" t="str">
        <f>IF(ISNUMBER(FIND(analysismethod9,'III_Plan comp 438.68 {Plan 5}'!BP$15)),"",'III_Plan comp 438.68 {Plan 5}'!BP$15&amp;analysismethod9)</f>
        <v xml:space="preserve">Language Capabilities: Contract
IHCP: Contract/Good-faith effort to contract; 
</v>
      </c>
      <c r="DX72" s="251" t="str">
        <f>IF(ISNUMBER(FIND(analysismethod9,'III_Plan comp 438.68 {Plan 5}'!BQ$15)),"",'III_Plan comp 438.68 {Plan 5}'!BQ$15&amp;analysismethod9)</f>
        <v xml:space="preserve">Language Capabilities: Contract
IHCP: Contract/Good-faith effort to contract; 
</v>
      </c>
      <c r="DY72" s="251" t="str">
        <f>IF(ISNUMBER(FIND(analysismethod9,'III_Plan comp 438.68 {Plan 5}'!BR$15)),"",'III_Plan comp 438.68 {Plan 5}'!BR$15&amp;analysismethod9)</f>
        <v xml:space="preserve">Language Capabilities: Contract
IHCP: Contract/Good-faith effort to contract; 
</v>
      </c>
      <c r="DZ72" s="251" t="str">
        <f>IF(ISNUMBER(FIND(analysismethod9,'III_Plan comp 438.68 {Plan 5}'!BS$15)),"",'III_Plan comp 438.68 {Plan 5}'!BS$15&amp;analysismethod9)</f>
        <v xml:space="preserve">Language Capabilities: Contract
IHCP: Contract/Good-faith effort to contract; 
</v>
      </c>
      <c r="EA72" s="251" t="str">
        <f>IF(ISNUMBER(FIND(analysismethod9,'III_Plan comp 438.68 {Plan 5}'!BT$15)),"",'III_Plan comp 438.68 {Plan 5}'!BT$15&amp;analysismethod9)</f>
        <v xml:space="preserve">Language Capabilities: Contract
IHCP: Contract/Good-faith effort to contract; 
</v>
      </c>
      <c r="EB72" s="251" t="str">
        <f>IF(ISNUMBER(FIND(analysismethod9,'III_Plan comp 438.68 {Plan 5}'!BU$15)),"",'III_Plan comp 438.68 {Plan 5}'!BU$15&amp;analysismethod9)</f>
        <v xml:space="preserve">Language Capabilities: Contract
IHCP: Contract/Good-faith effort to contract; 
</v>
      </c>
      <c r="EC72" s="251" t="str">
        <f>IF(ISNUMBER(FIND(analysismethod9,'III_Plan comp 438.68 {Plan 5}'!BV$15)),"",'III_Plan comp 438.68 {Plan 5}'!BV$15&amp;analysismethod9)</f>
        <v xml:space="preserve">Language Capabilities: Contract
IHCP: Contract/Good-faith effort to contract; 
</v>
      </c>
      <c r="ED72" s="251" t="str">
        <f>IF(ISNUMBER(FIND(analysismethod9,'III_Plan comp 438.68 {Plan 5}'!BW$15)),"",'III_Plan comp 438.68 {Plan 5}'!BW$15&amp;analysismethod9)</f>
        <v xml:space="preserve">Language Capabilities: Contract
IHCP: Contract/Good-faith effort to contract; 
</v>
      </c>
      <c r="EE72" s="251" t="str">
        <f>IF(ISNUMBER(FIND(analysismethod9,'III_Plan comp 438.68 {Plan 5}'!BX$15)),"",'III_Plan comp 438.68 {Plan 5}'!BX$15&amp;analysismethod9)</f>
        <v xml:space="preserve">Language Capabilities: Contract
IHCP: Contract/Good-faith effort to contract; 
</v>
      </c>
      <c r="EF72" s="251" t="str">
        <f>IF(ISNUMBER(FIND(analysismethod9,'III_Plan comp 438.68 {Plan 5}'!BY$15)),"",'III_Plan comp 438.68 {Plan 5}'!BY$15&amp;analysismethod9)</f>
        <v xml:space="preserve">Language Capabilities: Contract
IHCP: Contract/Good-faith effort to contract; 
</v>
      </c>
      <c r="EG72" s="251" t="str">
        <f>IF(ISNUMBER(FIND(analysismethod9,'III_Plan comp 438.68 {Plan 5}'!BZ$15)),"",'III_Plan comp 438.68 {Plan 5}'!BZ$15&amp;analysismethod9)</f>
        <v xml:space="preserve">Language Capabilities: Contract
IHCP: Contract/Good-faith effort to contract; 
</v>
      </c>
      <c r="EH72" s="251" t="str">
        <f>IF(ISNUMBER(FIND(analysismethod9,'III_Plan comp 438.68 {Plan 5}'!CA$15)),"",'III_Plan comp 438.68 {Plan 5}'!CA$15&amp;analysismethod9)</f>
        <v xml:space="preserve">Language Capabilities: Contract
IHCP: Contract/Good-faith effort to contract; 
</v>
      </c>
      <c r="EI72" s="251" t="str">
        <f>IF(ISNUMBER(FIND(analysismethod9,'III_Plan comp 438.68 {Plan 5}'!CB$15)),"",'III_Plan comp 438.68 {Plan 5}'!CB$15&amp;analysismethod9)</f>
        <v xml:space="preserve">Language Capabilities: Contract
IHCP: Contract/Good-faith effort to contract; 
</v>
      </c>
      <c r="EJ72" s="251" t="str">
        <f>IF(ISNUMBER(FIND(analysismethod9,'III_Plan comp 438.68 {Plan 5}'!CC$15)),"",'III_Plan comp 438.68 {Plan 5}'!CC$15&amp;analysismethod9)</f>
        <v xml:space="preserve">Language Capabilities: Contract
IHCP: Contract/Good-faith effort to contract; 
</v>
      </c>
      <c r="EK72" s="251" t="str">
        <f>IF(ISNUMBER(FIND(analysismethod9,'III_Plan comp 438.68 {Plan 5}'!CD$15)),"",'III_Plan comp 438.68 {Plan 5}'!CD$15&amp;analysismethod9)</f>
        <v xml:space="preserve">Language Capabilities: Contract
IHCP: Contract/Good-faith effort to contract; 
</v>
      </c>
      <c r="EL72" s="251" t="str">
        <f>IF(ISNUMBER(FIND(analysismethod9,'III_Plan comp 438.68 {Plan 5}'!CE$15)),"",'III_Plan comp 438.68 {Plan 5}'!CE$15&amp;analysismethod9)</f>
        <v xml:space="preserve">Language Capabilities: Contract
IHCP: Contract/Good-faith effort to contract; 
</v>
      </c>
      <c r="EM72" s="251" t="str">
        <f>IF(ISNUMBER(FIND(analysismethod9,'III_Plan comp 438.68 {Plan 5}'!CF$15)),"",'III_Plan comp 438.68 {Plan 5}'!CF$15&amp;analysismethod9)</f>
        <v xml:space="preserve">Language Capabilities: Contract
IHCP: Contract/Good-faith effort to contract; 
</v>
      </c>
      <c r="EN72" s="251" t="str">
        <f>IF(ISNUMBER(FIND(analysismethod9,'III_Plan comp 438.68 {Plan 5}'!CG$15)),"",'III_Plan comp 438.68 {Plan 5}'!CG$15&amp;analysismethod9)</f>
        <v xml:space="preserve">Language Capabilities: Contract
IHCP: Contract/Good-faith effort to contract; 
</v>
      </c>
      <c r="EO72" s="251" t="str">
        <f>IF(ISNUMBER(FIND(analysismethod9,'III_Plan comp 438.68 {Plan 5}'!CH$15)),"",'III_Plan comp 438.68 {Plan 5}'!CH$15&amp;analysismethod9)</f>
        <v xml:space="preserve">Language Capabilities: Contract
IHCP: Contract/Good-faith effort to contract; 
</v>
      </c>
      <c r="EP72" s="251" t="str">
        <f>IF(ISNUMBER(FIND(analysismethod9,'III_Plan comp 438.68 {Plan 5}'!CI$15)),"",'III_Plan comp 438.68 {Plan 5}'!CI$15&amp;analysismethod9)</f>
        <v xml:space="preserve">Language Capabilities: Contract
IHCP: Contract/Good-faith effort to contract; 
</v>
      </c>
      <c r="EQ72" s="251" t="str">
        <f>IF(ISNUMBER(FIND(analysismethod9,'III_Plan comp 438.68 {Plan 5}'!CJ$15)),"",'III_Plan comp 438.68 {Plan 5}'!CJ$15&amp;analysismethod9)</f>
        <v xml:space="preserve">Language Capabilities: Contract
IHCP: Contract/Good-faith effort to contract; 
</v>
      </c>
      <c r="ER72" s="251" t="str">
        <f>IF(ISNUMBER(FIND(analysismethod9,'III_Plan comp 438.68 {Plan 5}'!CK$15)),"",'III_Plan comp 438.68 {Plan 5}'!CK$15&amp;analysismethod9)</f>
        <v xml:space="preserve">Language Capabilities: Contract
IHCP: Contract/Good-faith effort to contract; 
</v>
      </c>
      <c r="ES72" s="251" t="str">
        <f>IF(ISNUMBER(FIND(analysismethod9,'III_Plan comp 438.68 {Plan 5}'!CL$15)),"",'III_Plan comp 438.68 {Plan 5}'!CL$15&amp;analysismethod9)</f>
        <v xml:space="preserve">Language Capabilities: Contract
IHCP: Contract/Good-faith effort to contract; 
</v>
      </c>
      <c r="ET72" s="251" t="str">
        <f>IF(ISNUMBER(FIND(analysismethod9,'III_Plan comp 438.68 {Plan 5}'!CM$15)),"",'III_Plan comp 438.68 {Plan 5}'!CM$15&amp;analysismethod9)</f>
        <v xml:space="preserve">Language Capabilities: Contract
IHCP: Contract/Good-faith effort to contract; 
</v>
      </c>
      <c r="EU72" s="251" t="str">
        <f>IF(ISNUMBER(FIND(analysismethod9,'III_Plan comp 438.68 {Plan 5}'!CN$15)),"",'III_Plan comp 438.68 {Plan 5}'!CN$15&amp;analysismethod9)</f>
        <v xml:space="preserve">Language Capabilities: Contract
IHCP: Contract/Good-faith effort to contract; 
</v>
      </c>
      <c r="EV72" s="251" t="str">
        <f>IF(ISNUMBER(FIND(analysismethod9,'III_Plan comp 438.68 {Plan 5}'!CO$15)),"",'III_Plan comp 438.68 {Plan 5}'!CO$15&amp;analysismethod9)</f>
        <v xml:space="preserve">Language Capabilities: Contract
IHCP: Contract/Good-faith effort to contract; 
</v>
      </c>
      <c r="EW72" s="251" t="str">
        <f>IF(ISNUMBER(FIND(analysismethod9,'III_Plan comp 438.68 {Plan 5}'!CP$15)),"",'III_Plan comp 438.68 {Plan 5}'!CP$15&amp;analysismethod9)</f>
        <v xml:space="preserve">Language Capabilities: Contract
IHCP: Contract/Good-faith effort to contract; 
</v>
      </c>
      <c r="EX72" s="251" t="str">
        <f>IF(ISNUMBER(FIND(analysismethod9,'III_Plan comp 438.68 {Plan 5}'!CQ$15)),"",'III_Plan comp 438.68 {Plan 5}'!CQ$15&amp;analysismethod9)</f>
        <v xml:space="preserve">Language Capabilities: Contract
IHCP: Contract/Good-faith effort to contract; 
</v>
      </c>
      <c r="EY72" s="251" t="str">
        <f>IF(ISNUMBER(FIND(analysismethod9,'III_Plan comp 438.68 {Plan 5}'!CR$15)),"",'III_Plan comp 438.68 {Plan 5}'!CR$15&amp;analysismethod9)</f>
        <v xml:space="preserve">Language Capabilities: Contract
IHCP: Contract/Good-faith effort to contract; 
</v>
      </c>
      <c r="EZ72" s="251" t="str">
        <f>IF(ISNUMBER(FIND(analysismethod9,'III_Plan comp 438.68 {Plan 5}'!CS$15)),"",'III_Plan comp 438.68 {Plan 5}'!CS$15&amp;analysismethod9)</f>
        <v xml:space="preserve">Language Capabilities: Contract
IHCP: Contract/Good-faith effort to contract; 
</v>
      </c>
      <c r="FA72" s="251" t="str">
        <f>IF(ISNUMBER(FIND(analysismethod9,'III_Plan comp 438.68 {Plan 5}'!CT$15)),"",'III_Plan comp 438.68 {Plan 5}'!CT$15&amp;analysismethod9)</f>
        <v xml:space="preserve">Language Capabilities: Contract
IHCP: Contract/Good-faith effort to contract; 
</v>
      </c>
      <c r="FB72" s="251" t="str">
        <f>IF(ISNUMBER(FIND(analysismethod9,'III_Plan comp 438.68 {Plan 5}'!CU$15)),"",'III_Plan comp 438.68 {Plan 5}'!CU$15&amp;analysismethod9)</f>
        <v xml:space="preserve">Language Capabilities: Contract
IHCP: Contract/Good-faith effort to contract; 
</v>
      </c>
      <c r="FC72" s="251" t="str">
        <f>IF(ISNUMBER(FIND(analysismethod9,'III_Plan comp 438.68 {Plan 5}'!CV$15)),"",'III_Plan comp 438.68 {Plan 5}'!CV$15&amp;analysismethod9)</f>
        <v xml:space="preserve">Language Capabilities: Contract
IHCP: Contract/Good-faith effort to contract; 
</v>
      </c>
      <c r="FD72" s="251" t="str">
        <f>IF(ISNUMBER(FIND(analysismethod9,'III_Plan comp 438.68 {Plan 5}'!CW$15)),"",'III_Plan comp 438.68 {Plan 5}'!CW$15&amp;analysismethod9)</f>
        <v xml:space="preserve">Language Capabilities: Contract
IHCP: Contract/Good-faith effort to contract; 
</v>
      </c>
      <c r="FE72" s="251" t="str">
        <f>IF(ISNUMBER(FIND(analysismethod9,'III_Plan comp 438.68 {Plan 5}'!CX$15)),"",'III_Plan comp 438.68 {Plan 5}'!CX$15&amp;analysismethod9)</f>
        <v xml:space="preserve">Language Capabilities: Contract
IHCP: Contract/Good-faith effort to contract; 
</v>
      </c>
      <c r="FF72" s="251" t="str">
        <f>IF(ISNUMBER(FIND(analysismethod9,'III_Plan comp 438.68 {Plan 5}'!CY$15)),"",'III_Plan comp 438.68 {Plan 5}'!CY$15&amp;analysismethod9)</f>
        <v xml:space="preserve">Language Capabilities: Contract
IHCP: Contract/Good-faith effort to contract; 
</v>
      </c>
      <c r="FG72" s="251" t="str">
        <f>IF(ISNUMBER(FIND(analysismethod9,'III_Plan comp 438.68 {Plan 5}'!CZ$15)),"",'III_Plan comp 438.68 {Plan 5}'!CZ$15&amp;analysismethod9)</f>
        <v xml:space="preserve">Language Capabilities: Contract
IHCP: Contract/Good-faith effort to contract; 
</v>
      </c>
    </row>
    <row r="73" spans="62:163" ht="1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274 File; 
</v>
      </c>
      <c r="BM73" s="254" t="str">
        <f>IF(ISNUMBER(FIND(analysismethod10,'III_Plan comp 438.68 {Plan 5}'!F$15)),"",'III_Plan comp 438.68 {Plan 5}'!F$15&amp;analysismethod10)</f>
        <v xml:space="preserve">274 File; 
</v>
      </c>
      <c r="BN73" s="254" t="str">
        <f>IF(ISNUMBER(FIND(analysismethod10,'III_Plan comp 438.68 {Plan 5}'!G$15)),"",'III_Plan comp 438.68 {Plan 5}'!G$15&amp;analysismethod10)</f>
        <v xml:space="preserve">274 File; 
</v>
      </c>
      <c r="BO73" s="254" t="str">
        <f>IF(ISNUMBER(FIND(analysismethod10,'III_Plan comp 438.68 {Plan 5}'!H$15)),"",'III_Plan comp 438.68 {Plan 5}'!H$15&amp;analysismethod10)</f>
        <v/>
      </c>
      <c r="BP73" s="254" t="str">
        <f>IF(ISNUMBER(FIND(analysismethod10,'III_Plan comp 438.68 {Plan 5}'!I$15)),"",'III_Plan comp 438.68 {Plan 5}'!I$15&amp;analysismethod10)</f>
        <v xml:space="preserve">274 File; 
</v>
      </c>
      <c r="BQ73" s="254" t="str">
        <f>IF(ISNUMBER(FIND(analysismethod10,'III_Plan comp 438.68 {Plan 5}'!J$15)),"",'III_Plan comp 438.68 {Plan 5}'!J$15&amp;analysismethod10)</f>
        <v/>
      </c>
      <c r="BR73" s="254" t="str">
        <f>IF(ISNUMBER(FIND(analysismethod10,'III_Plan comp 438.68 {Plan 5}'!K$15)),"",'III_Plan comp 438.68 {Plan 5}'!K$15&amp;analysismethod10)</f>
        <v xml:space="preserve">Timely Access Data Tool (TADT); 
274 File; 
</v>
      </c>
      <c r="BS73" s="254" t="str">
        <f>IF(ISNUMBER(FIND(analysismethod10,'III_Plan comp 438.68 {Plan 5}'!L$15)),"",'III_Plan comp 438.68 {Plan 5}'!L$15&amp;analysismethod10)</f>
        <v xml:space="preserve">Timely Access Data Tool (TADT); 
274 File; 
</v>
      </c>
      <c r="BT73" s="254" t="str">
        <f>IF(ISNUMBER(FIND(analysismethod10,'III_Plan comp 438.68 {Plan 5}'!M$15)),"",'III_Plan comp 438.68 {Plan 5}'!M$15&amp;analysismethod10)</f>
        <v xml:space="preserve">Timely Access Data Tool (TADT); 
274 File; 
</v>
      </c>
      <c r="BU73" s="254" t="str">
        <f>IF(ISNUMBER(FIND(analysismethod10,'III_Plan comp 438.68 {Plan 5}'!N$15)),"",'III_Plan comp 438.68 {Plan 5}'!N$15&amp;analysismethod10)</f>
        <v xml:space="preserve">Timely Access Data Tool (TADT); 
274 File; 
</v>
      </c>
      <c r="BV73" s="254" t="str">
        <f>IF(ISNUMBER(FIND(analysismethod10,'III_Plan comp 438.68 {Plan 5}'!O$15)),"",'III_Plan comp 438.68 {Plan 5}'!O$15&amp;analysismethod10)</f>
        <v xml:space="preserve">274 File; 
</v>
      </c>
      <c r="BW73" s="254" t="str">
        <f>IF(ISNUMBER(FIND(analysismethod10,'III_Plan comp 438.68 {Plan 5}'!P$15)),"",'III_Plan comp 438.68 {Plan 5}'!P$15&amp;analysismethod10)</f>
        <v xml:space="preserve">274 File; 
</v>
      </c>
      <c r="BX73" s="254" t="str">
        <f>IF(ISNUMBER(FIND(analysismethod10,'III_Plan comp 438.68 {Plan 5}'!Q$15)),"",'III_Plan comp 438.68 {Plan 5}'!Q$15&amp;analysismethod10)</f>
        <v xml:space="preserve">274 File; 
</v>
      </c>
      <c r="BY73" s="254" t="str">
        <f>IF(ISNUMBER(FIND(analysismethod10,'III_Plan comp 438.68 {Plan 5}'!R$15)),"",'III_Plan comp 438.68 {Plan 5}'!R$15&amp;analysismethod10)</f>
        <v xml:space="preserve">274 File; 
</v>
      </c>
      <c r="BZ73" s="254" t="str">
        <f>IF(ISNUMBER(FIND(analysismethod10,'III_Plan comp 438.68 {Plan 5}'!S$15)),"",'III_Plan comp 438.68 {Plan 5}'!S$15&amp;analysismethod10)</f>
        <v xml:space="preserve">274 File; 
</v>
      </c>
      <c r="CA73" s="254" t="str">
        <f>IF(ISNUMBER(FIND(analysismethod10,'III_Plan comp 438.68 {Plan 5}'!T$15)),"",'III_Plan comp 438.68 {Plan 5}'!T$15&amp;analysismethod10)</f>
        <v xml:space="preserve">274 File; 
</v>
      </c>
      <c r="CB73" s="254" t="str">
        <f>IF(ISNUMBER(FIND(analysismethod10,'III_Plan comp 438.68 {Plan 5}'!U$15)),"",'III_Plan comp 438.68 {Plan 5}'!U$15&amp;analysismethod10)</f>
        <v xml:space="preserve">274 File; 
</v>
      </c>
      <c r="CC73" s="254" t="str">
        <f>IF(ISNUMBER(FIND(analysismethod10,'III_Plan comp 438.68 {Plan 5}'!V$15)),"",'III_Plan comp 438.68 {Plan 5}'!V$15&amp;analysismethod10)</f>
        <v xml:space="preserve">274 File; 
</v>
      </c>
      <c r="CD73" s="254" t="str">
        <f>IF(ISNUMBER(FIND(analysismethod10,'III_Plan comp 438.68 {Plan 5}'!W$15)),"",'III_Plan comp 438.68 {Plan 5}'!W$15&amp;analysismethod10)</f>
        <v xml:space="preserve">274 File; 
</v>
      </c>
      <c r="CE73" s="254" t="str">
        <f>IF(ISNUMBER(FIND(analysismethod10,'III_Plan comp 438.68 {Plan 5}'!X$15)),"",'III_Plan comp 438.68 {Plan 5}'!X$15&amp;analysismethod10)</f>
        <v xml:space="preserve">274 File; 
</v>
      </c>
      <c r="CF73" s="254" t="str">
        <f>IF(ISNUMBER(FIND(analysismethod10,'III_Plan comp 438.68 {Plan 5}'!Y$15)),"",'III_Plan comp 438.68 {Plan 5}'!Y$15&amp;analysismethod10)</f>
        <v xml:space="preserve">274 File; 
</v>
      </c>
      <c r="CG73" s="254" t="str">
        <f>IF(ISNUMBER(FIND(analysismethod10,'III_Plan comp 438.68 {Plan 5}'!Z$15)),"",'III_Plan comp 438.68 {Plan 5}'!Z$15&amp;analysismethod10)</f>
        <v xml:space="preserve">274 File; 
</v>
      </c>
      <c r="CH73" s="254" t="str">
        <f>IF(ISNUMBER(FIND(analysismethod10,'III_Plan comp 438.68 {Plan 5}'!AA$15)),"",'III_Plan comp 438.68 {Plan 5}'!AA$15&amp;analysismethod10)</f>
        <v xml:space="preserve">274 File; 
</v>
      </c>
      <c r="CI73" s="254" t="str">
        <f>IF(ISNUMBER(FIND(analysismethod10,'III_Plan comp 438.68 {Plan 5}'!AB$15)),"",'III_Plan comp 438.68 {Plan 5}'!AB$15&amp;analysismethod10)</f>
        <v xml:space="preserve">274 File; 
</v>
      </c>
      <c r="CJ73" s="254" t="str">
        <f>IF(ISNUMBER(FIND(analysismethod10,'III_Plan comp 438.68 {Plan 5}'!AC$15)),"",'III_Plan comp 438.68 {Plan 5}'!AC$15&amp;analysismethod10)</f>
        <v xml:space="preserve">274 File; 
</v>
      </c>
      <c r="CK73" s="254" t="str">
        <f>IF(ISNUMBER(FIND(analysismethod10,'III_Plan comp 438.68 {Plan 5}'!AD$15)),"",'III_Plan comp 438.68 {Plan 5}'!AD$15&amp;analysismethod10)</f>
        <v xml:space="preserve">274 File; 
</v>
      </c>
      <c r="CL73" s="254" t="str">
        <f>IF(ISNUMBER(FIND(analysismethod10,'III_Plan comp 438.68 {Plan 5}'!AE$15)),"",'III_Plan comp 438.68 {Plan 5}'!AE$15&amp;analysismethod10)</f>
        <v xml:space="preserve">274 File; 
</v>
      </c>
      <c r="CM73" s="254" t="str">
        <f>IF(ISNUMBER(FIND(analysismethod10,'III_Plan comp 438.68 {Plan 5}'!AF$15)),"",'III_Plan comp 438.68 {Plan 5}'!AF$15&amp;analysismethod10)</f>
        <v xml:space="preserve">274 File; 
</v>
      </c>
      <c r="CN73" s="254" t="str">
        <f>IF(ISNUMBER(FIND(analysismethod10,'III_Plan comp 438.68 {Plan 5}'!AG$15)),"",'III_Plan comp 438.68 {Plan 5}'!AG$15&amp;analysismethod10)</f>
        <v xml:space="preserve">274 File; 
</v>
      </c>
      <c r="CO73" s="254" t="str">
        <f>IF(ISNUMBER(FIND(analysismethod10,'III_Plan comp 438.68 {Plan 5}'!AH$15)),"",'III_Plan comp 438.68 {Plan 5}'!AH$15&amp;analysismethod10)</f>
        <v xml:space="preserve">274 File; 
</v>
      </c>
      <c r="CP73" s="254" t="str">
        <f>IF(ISNUMBER(FIND(analysismethod10,'III_Plan comp 438.68 {Plan 5}'!AI$15)),"",'III_Plan comp 438.68 {Plan 5}'!AI$15&amp;analysismethod10)</f>
        <v xml:space="preserve">274 File; 
</v>
      </c>
      <c r="CQ73" s="254" t="str">
        <f>IF(ISNUMBER(FIND(analysismethod10,'III_Plan comp 438.68 {Plan 5}'!AJ$15)),"",'III_Plan comp 438.68 {Plan 5}'!AJ$15&amp;analysismethod10)</f>
        <v xml:space="preserve">274 File; 
</v>
      </c>
      <c r="CR73" s="254" t="str">
        <f>IF(ISNUMBER(FIND(analysismethod10,'III_Plan comp 438.68 {Plan 5}'!AK$15)),"",'III_Plan comp 438.68 {Plan 5}'!AK$15&amp;analysismethod10)</f>
        <v xml:space="preserve">274 File; 
</v>
      </c>
      <c r="CS73" s="254" t="str">
        <f>IF(ISNUMBER(FIND(analysismethod10,'III_Plan comp 438.68 {Plan 5}'!AL$15)),"",'III_Plan comp 438.68 {Plan 5}'!AL$15&amp;analysismethod10)</f>
        <v xml:space="preserve">274 File; 
</v>
      </c>
      <c r="CT73" s="254" t="str">
        <f>IF(ISNUMBER(FIND(analysismethod10,'III_Plan comp 438.68 {Plan 5}'!AM$15)),"",'III_Plan comp 438.68 {Plan 5}'!AM$15&amp;analysismethod10)</f>
        <v xml:space="preserve">274 File; 
</v>
      </c>
      <c r="CU73" s="254" t="str">
        <f>IF(ISNUMBER(FIND(analysismethod10,'III_Plan comp 438.68 {Plan 5}'!AN$15)),"",'III_Plan comp 438.68 {Plan 5}'!AN$15&amp;analysismethod10)</f>
        <v xml:space="preserve">274 File; 
</v>
      </c>
      <c r="CV73" s="254" t="str">
        <f>IF(ISNUMBER(FIND(analysismethod10,'III_Plan comp 438.68 {Plan 5}'!AO$15)),"",'III_Plan comp 438.68 {Plan 5}'!AO$15&amp;analysismethod10)</f>
        <v xml:space="preserve">274 File; 
</v>
      </c>
      <c r="CW73" s="254" t="str">
        <f>IF(ISNUMBER(FIND(analysismethod10,'III_Plan comp 438.68 {Plan 5}'!AP$15)),"",'III_Plan comp 438.68 {Plan 5}'!AP$15&amp;analysismethod10)</f>
        <v xml:space="preserve">274 File; 
</v>
      </c>
      <c r="CX73" s="254" t="str">
        <f>IF(ISNUMBER(FIND(analysismethod10,'III_Plan comp 438.68 {Plan 5}'!AQ$15)),"",'III_Plan comp 438.68 {Plan 5}'!AQ$15&amp;analysismethod10)</f>
        <v xml:space="preserve">274 File; 
</v>
      </c>
      <c r="CY73" s="254" t="str">
        <f>IF(ISNUMBER(FIND(analysismethod10,'III_Plan comp 438.68 {Plan 5}'!AR$15)),"",'III_Plan comp 438.68 {Plan 5}'!AR$15&amp;analysismethod10)</f>
        <v xml:space="preserve">274 File; 
</v>
      </c>
      <c r="CZ73" s="254" t="str">
        <f>IF(ISNUMBER(FIND(analysismethod10,'III_Plan comp 438.68 {Plan 5}'!AS$15)),"",'III_Plan comp 438.68 {Plan 5}'!AS$15&amp;analysismethod10)</f>
        <v xml:space="preserve">274 File; 
</v>
      </c>
      <c r="DA73" s="254" t="str">
        <f>IF(ISNUMBER(FIND(analysismethod10,'III_Plan comp 438.68 {Plan 5}'!AT$15)),"",'III_Plan comp 438.68 {Plan 5}'!AT$15&amp;analysismethod10)</f>
        <v xml:space="preserve">274 File; 
</v>
      </c>
      <c r="DB73" s="254" t="str">
        <f>IF(ISNUMBER(FIND(analysismethod10,'III_Plan comp 438.68 {Plan 5}'!AU$15)),"",'III_Plan comp 438.68 {Plan 5}'!AU$15&amp;analysismethod10)</f>
        <v xml:space="preserve">274 File; 
</v>
      </c>
      <c r="DC73" s="254" t="str">
        <f>IF(ISNUMBER(FIND(analysismethod10,'III_Plan comp 438.68 {Plan 5}'!AV$15)),"",'III_Plan comp 438.68 {Plan 5}'!AV$15&amp;analysismethod10)</f>
        <v xml:space="preserve">274 File; 
</v>
      </c>
      <c r="DD73" s="254" t="str">
        <f>IF(ISNUMBER(FIND(analysismethod10,'III_Plan comp 438.68 {Plan 5}'!AW$15)),"",'III_Plan comp 438.68 {Plan 5}'!AW$15&amp;analysismethod10)</f>
        <v xml:space="preserve">274 File; 
</v>
      </c>
      <c r="DE73" s="254" t="str">
        <f>IF(ISNUMBER(FIND(analysismethod10,'III_Plan comp 438.68 {Plan 5}'!AX$15)),"",'III_Plan comp 438.68 {Plan 5}'!AX$15&amp;analysismethod10)</f>
        <v xml:space="preserve">274 File; 
</v>
      </c>
      <c r="DF73" s="254" t="str">
        <f>IF(ISNUMBER(FIND(analysismethod10,'III_Plan comp 438.68 {Plan 5}'!AY$15)),"",'III_Plan comp 438.68 {Plan 5}'!AY$15&amp;analysismethod10)</f>
        <v xml:space="preserve">274 File; 
</v>
      </c>
      <c r="DG73" s="254" t="str">
        <f>IF(ISNUMBER(FIND(analysismethod10,'III_Plan comp 438.68 {Plan 5}'!AZ$15)),"",'III_Plan comp 438.68 {Plan 5}'!AZ$15&amp;analysismethod10)</f>
        <v xml:space="preserve">274 File; 
</v>
      </c>
      <c r="DH73" s="254" t="str">
        <f>IF(ISNUMBER(FIND(analysismethod10,'III_Plan comp 438.68 {Plan 5}'!BA$15)),"",'III_Plan comp 438.68 {Plan 5}'!BA$15&amp;analysismethod10)</f>
        <v xml:space="preserve">274 File; 
</v>
      </c>
      <c r="DI73" s="254" t="str">
        <f>IF(ISNUMBER(FIND(analysismethod10,'III_Plan comp 438.68 {Plan 5}'!BB$15)),"",'III_Plan comp 438.68 {Plan 5}'!BB$15&amp;analysismethod10)</f>
        <v xml:space="preserve">274 File; 
</v>
      </c>
      <c r="DJ73" s="254" t="str">
        <f>IF(ISNUMBER(FIND(analysismethod10,'III_Plan comp 438.68 {Plan 5}'!BC$15)),"",'III_Plan comp 438.68 {Plan 5}'!BC$15&amp;analysismethod10)</f>
        <v xml:space="preserve">274 File; 
</v>
      </c>
      <c r="DK73" s="254" t="str">
        <f>IF(ISNUMBER(FIND(analysismethod10,'III_Plan comp 438.68 {Plan 5}'!BD$15)),"",'III_Plan comp 438.68 {Plan 5}'!BD$15&amp;analysismethod10)</f>
        <v xml:space="preserve">274 File; 
</v>
      </c>
      <c r="DL73" s="254" t="str">
        <f>IF(ISNUMBER(FIND(analysismethod10,'III_Plan comp 438.68 {Plan 5}'!BE$15)),"",'III_Plan comp 438.68 {Plan 5}'!BE$15&amp;analysismethod10)</f>
        <v xml:space="preserve">274 File; 
</v>
      </c>
      <c r="DM73" s="254" t="str">
        <f>IF(ISNUMBER(FIND(analysismethod10,'III_Plan comp 438.68 {Plan 5}'!BF$15)),"",'III_Plan comp 438.68 {Plan 5}'!BF$15&amp;analysismethod10)</f>
        <v xml:space="preserve">274 File; 
</v>
      </c>
      <c r="DN73" s="254" t="str">
        <f>IF(ISNUMBER(FIND(analysismethod10,'III_Plan comp 438.68 {Plan 5}'!BG$15)),"",'III_Plan comp 438.68 {Plan 5}'!BG$15&amp;analysismethod10)</f>
        <v xml:space="preserve">274 File; 
</v>
      </c>
      <c r="DO73" s="254" t="str">
        <f>IF(ISNUMBER(FIND(analysismethod10,'III_Plan comp 438.68 {Plan 5}'!BH$15)),"",'III_Plan comp 438.68 {Plan 5}'!BH$15&amp;analysismethod10)</f>
        <v xml:space="preserve">274 File; 
</v>
      </c>
      <c r="DP73" s="254" t="str">
        <f>IF(ISNUMBER(FIND(analysismethod10,'III_Plan comp 438.68 {Plan 5}'!BI$15)),"",'III_Plan comp 438.68 {Plan 5}'!BI$15&amp;analysismethod10)</f>
        <v xml:space="preserve">274 File; 
</v>
      </c>
      <c r="DQ73" s="254" t="str">
        <f>IF(ISNUMBER(FIND(analysismethod10,'III_Plan comp 438.68 {Plan 5}'!BJ$15)),"",'III_Plan comp 438.68 {Plan 5}'!BJ$15&amp;analysismethod10)</f>
        <v xml:space="preserve">274 File; 
</v>
      </c>
      <c r="DR73" s="254" t="str">
        <f>IF(ISNUMBER(FIND(analysismethod10,'III_Plan comp 438.68 {Plan 5}'!BK$15)),"",'III_Plan comp 438.68 {Plan 5}'!BK$15&amp;analysismethod10)</f>
        <v xml:space="preserve">274 File; 
</v>
      </c>
      <c r="DS73" s="254" t="str">
        <f>IF(ISNUMBER(FIND(analysismethod10,'III_Plan comp 438.68 {Plan 5}'!BL$15)),"",'III_Plan comp 438.68 {Plan 5}'!BL$15&amp;analysismethod10)</f>
        <v xml:space="preserve">274 File; 
</v>
      </c>
      <c r="DT73" s="254" t="str">
        <f>IF(ISNUMBER(FIND(analysismethod10,'III_Plan comp 438.68 {Plan 5}'!BM$15)),"",'III_Plan comp 438.68 {Plan 5}'!BM$15&amp;analysismethod10)</f>
        <v xml:space="preserve">274 File; 
</v>
      </c>
      <c r="DU73" s="254" t="str">
        <f>IF(ISNUMBER(FIND(analysismethod10,'III_Plan comp 438.68 {Plan 5}'!BN$15)),"",'III_Plan comp 438.68 {Plan 5}'!BN$15&amp;analysismethod10)</f>
        <v xml:space="preserve">274 File; 
</v>
      </c>
      <c r="DV73" s="254" t="str">
        <f>IF(ISNUMBER(FIND(analysismethod10,'III_Plan comp 438.68 {Plan 5}'!BO$15)),"",'III_Plan comp 438.68 {Plan 5}'!BO$15&amp;analysismethod10)</f>
        <v xml:space="preserve">274 File; 
</v>
      </c>
      <c r="DW73" s="254" t="str">
        <f>IF(ISNUMBER(FIND(analysismethod10,'III_Plan comp 438.68 {Plan 5}'!BP$15)),"",'III_Plan comp 438.68 {Plan 5}'!BP$15&amp;analysismethod10)</f>
        <v xml:space="preserve">274 File; 
</v>
      </c>
      <c r="DX73" s="254" t="str">
        <f>IF(ISNUMBER(FIND(analysismethod10,'III_Plan comp 438.68 {Plan 5}'!BQ$15)),"",'III_Plan comp 438.68 {Plan 5}'!BQ$15&amp;analysismethod10)</f>
        <v xml:space="preserve">274 File; 
</v>
      </c>
      <c r="DY73" s="254" t="str">
        <f>IF(ISNUMBER(FIND(analysismethod10,'III_Plan comp 438.68 {Plan 5}'!BR$15)),"",'III_Plan comp 438.68 {Plan 5}'!BR$15&amp;analysismethod10)</f>
        <v xml:space="preserve">274 File; 
</v>
      </c>
      <c r="DZ73" s="254" t="str">
        <f>IF(ISNUMBER(FIND(analysismethod10,'III_Plan comp 438.68 {Plan 5}'!BS$15)),"",'III_Plan comp 438.68 {Plan 5}'!BS$15&amp;analysismethod10)</f>
        <v xml:space="preserve">274 File; 
</v>
      </c>
      <c r="EA73" s="254" t="str">
        <f>IF(ISNUMBER(FIND(analysismethod10,'III_Plan comp 438.68 {Plan 5}'!BT$15)),"",'III_Plan comp 438.68 {Plan 5}'!BT$15&amp;analysismethod10)</f>
        <v xml:space="preserve">274 File; 
</v>
      </c>
      <c r="EB73" s="254" t="str">
        <f>IF(ISNUMBER(FIND(analysismethod10,'III_Plan comp 438.68 {Plan 5}'!BU$15)),"",'III_Plan comp 438.68 {Plan 5}'!BU$15&amp;analysismethod10)</f>
        <v xml:space="preserve">274 File; 
</v>
      </c>
      <c r="EC73" s="254" t="str">
        <f>IF(ISNUMBER(FIND(analysismethod10,'III_Plan comp 438.68 {Plan 5}'!BV$15)),"",'III_Plan comp 438.68 {Plan 5}'!BV$15&amp;analysismethod10)</f>
        <v xml:space="preserve">274 File; 
</v>
      </c>
      <c r="ED73" s="254" t="str">
        <f>IF(ISNUMBER(FIND(analysismethod10,'III_Plan comp 438.68 {Plan 5}'!BW$15)),"",'III_Plan comp 438.68 {Plan 5}'!BW$15&amp;analysismethod10)</f>
        <v xml:space="preserve">274 File; 
</v>
      </c>
      <c r="EE73" s="254" t="str">
        <f>IF(ISNUMBER(FIND(analysismethod10,'III_Plan comp 438.68 {Plan 5}'!BX$15)),"",'III_Plan comp 438.68 {Plan 5}'!BX$15&amp;analysismethod10)</f>
        <v xml:space="preserve">274 File; 
</v>
      </c>
      <c r="EF73" s="254" t="str">
        <f>IF(ISNUMBER(FIND(analysismethod10,'III_Plan comp 438.68 {Plan 5}'!BY$15)),"",'III_Plan comp 438.68 {Plan 5}'!BY$15&amp;analysismethod10)</f>
        <v xml:space="preserve">274 File; 
</v>
      </c>
      <c r="EG73" s="254" t="str">
        <f>IF(ISNUMBER(FIND(analysismethod10,'III_Plan comp 438.68 {Plan 5}'!BZ$15)),"",'III_Plan comp 438.68 {Plan 5}'!BZ$15&amp;analysismethod10)</f>
        <v xml:space="preserve">274 File; 
</v>
      </c>
      <c r="EH73" s="254" t="str">
        <f>IF(ISNUMBER(FIND(analysismethod10,'III_Plan comp 438.68 {Plan 5}'!CA$15)),"",'III_Plan comp 438.68 {Plan 5}'!CA$15&amp;analysismethod10)</f>
        <v xml:space="preserve">274 File; 
</v>
      </c>
      <c r="EI73" s="254" t="str">
        <f>IF(ISNUMBER(FIND(analysismethod10,'III_Plan comp 438.68 {Plan 5}'!CB$15)),"",'III_Plan comp 438.68 {Plan 5}'!CB$15&amp;analysismethod10)</f>
        <v xml:space="preserve">274 File; 
</v>
      </c>
      <c r="EJ73" s="254" t="str">
        <f>IF(ISNUMBER(FIND(analysismethod10,'III_Plan comp 438.68 {Plan 5}'!CC$15)),"",'III_Plan comp 438.68 {Plan 5}'!CC$15&amp;analysismethod10)</f>
        <v xml:space="preserve">274 File; 
</v>
      </c>
      <c r="EK73" s="254" t="str">
        <f>IF(ISNUMBER(FIND(analysismethod10,'III_Plan comp 438.68 {Plan 5}'!CD$15)),"",'III_Plan comp 438.68 {Plan 5}'!CD$15&amp;analysismethod10)</f>
        <v xml:space="preserve">274 File; 
</v>
      </c>
      <c r="EL73" s="254" t="str">
        <f>IF(ISNUMBER(FIND(analysismethod10,'III_Plan comp 438.68 {Plan 5}'!CE$15)),"",'III_Plan comp 438.68 {Plan 5}'!CE$15&amp;analysismethod10)</f>
        <v xml:space="preserve">274 File; 
</v>
      </c>
      <c r="EM73" s="254" t="str">
        <f>IF(ISNUMBER(FIND(analysismethod10,'III_Plan comp 438.68 {Plan 5}'!CF$15)),"",'III_Plan comp 438.68 {Plan 5}'!CF$15&amp;analysismethod10)</f>
        <v xml:space="preserve">274 File; 
</v>
      </c>
      <c r="EN73" s="254" t="str">
        <f>IF(ISNUMBER(FIND(analysismethod10,'III_Plan comp 438.68 {Plan 5}'!CG$15)),"",'III_Plan comp 438.68 {Plan 5}'!CG$15&amp;analysismethod10)</f>
        <v xml:space="preserve">274 File; 
</v>
      </c>
      <c r="EO73" s="254" t="str">
        <f>IF(ISNUMBER(FIND(analysismethod10,'III_Plan comp 438.68 {Plan 5}'!CH$15)),"",'III_Plan comp 438.68 {Plan 5}'!CH$15&amp;analysismethod10)</f>
        <v xml:space="preserve">274 File; 
</v>
      </c>
      <c r="EP73" s="254" t="str">
        <f>IF(ISNUMBER(FIND(analysismethod10,'III_Plan comp 438.68 {Plan 5}'!CI$15)),"",'III_Plan comp 438.68 {Plan 5}'!CI$15&amp;analysismethod10)</f>
        <v xml:space="preserve">274 File; 
</v>
      </c>
      <c r="EQ73" s="254" t="str">
        <f>IF(ISNUMBER(FIND(analysismethod10,'III_Plan comp 438.68 {Plan 5}'!CJ$15)),"",'III_Plan comp 438.68 {Plan 5}'!CJ$15&amp;analysismethod10)</f>
        <v xml:space="preserve">274 File; 
</v>
      </c>
      <c r="ER73" s="254" t="str">
        <f>IF(ISNUMBER(FIND(analysismethod10,'III_Plan comp 438.68 {Plan 5}'!CK$15)),"",'III_Plan comp 438.68 {Plan 5}'!CK$15&amp;analysismethod10)</f>
        <v xml:space="preserve">274 File; 
</v>
      </c>
      <c r="ES73" s="254" t="str">
        <f>IF(ISNUMBER(FIND(analysismethod10,'III_Plan comp 438.68 {Plan 5}'!CL$15)),"",'III_Plan comp 438.68 {Plan 5}'!CL$15&amp;analysismethod10)</f>
        <v xml:space="preserve">274 File; 
</v>
      </c>
      <c r="ET73" s="254" t="str">
        <f>IF(ISNUMBER(FIND(analysismethod10,'III_Plan comp 438.68 {Plan 5}'!CM$15)),"",'III_Plan comp 438.68 {Plan 5}'!CM$15&amp;analysismethod10)</f>
        <v xml:space="preserve">274 File; 
</v>
      </c>
      <c r="EU73" s="254" t="str">
        <f>IF(ISNUMBER(FIND(analysismethod10,'III_Plan comp 438.68 {Plan 5}'!CN$15)),"",'III_Plan comp 438.68 {Plan 5}'!CN$15&amp;analysismethod10)</f>
        <v xml:space="preserve">274 File; 
</v>
      </c>
      <c r="EV73" s="254" t="str">
        <f>IF(ISNUMBER(FIND(analysismethod10,'III_Plan comp 438.68 {Plan 5}'!CO$15)),"",'III_Plan comp 438.68 {Plan 5}'!CO$15&amp;analysismethod10)</f>
        <v xml:space="preserve">274 File; 
</v>
      </c>
      <c r="EW73" s="254" t="str">
        <f>IF(ISNUMBER(FIND(analysismethod10,'III_Plan comp 438.68 {Plan 5}'!CP$15)),"",'III_Plan comp 438.68 {Plan 5}'!CP$15&amp;analysismethod10)</f>
        <v xml:space="preserve">274 File; 
</v>
      </c>
      <c r="EX73" s="254" t="str">
        <f>IF(ISNUMBER(FIND(analysismethod10,'III_Plan comp 438.68 {Plan 5}'!CQ$15)),"",'III_Plan comp 438.68 {Plan 5}'!CQ$15&amp;analysismethod10)</f>
        <v xml:space="preserve">274 File; 
</v>
      </c>
      <c r="EY73" s="254" t="str">
        <f>IF(ISNUMBER(FIND(analysismethod10,'III_Plan comp 438.68 {Plan 5}'!CR$15)),"",'III_Plan comp 438.68 {Plan 5}'!CR$15&amp;analysismethod10)</f>
        <v xml:space="preserve">274 File; 
</v>
      </c>
      <c r="EZ73" s="254" t="str">
        <f>IF(ISNUMBER(FIND(analysismethod10,'III_Plan comp 438.68 {Plan 5}'!CS$15)),"",'III_Plan comp 438.68 {Plan 5}'!CS$15&amp;analysismethod10)</f>
        <v xml:space="preserve">274 File; 
</v>
      </c>
      <c r="FA73" s="254" t="str">
        <f>IF(ISNUMBER(FIND(analysismethod10,'III_Plan comp 438.68 {Plan 5}'!CT$15)),"",'III_Plan comp 438.68 {Plan 5}'!CT$15&amp;analysismethod10)</f>
        <v xml:space="preserve">274 File; 
</v>
      </c>
      <c r="FB73" s="254" t="str">
        <f>IF(ISNUMBER(FIND(analysismethod10,'III_Plan comp 438.68 {Plan 5}'!CU$15)),"",'III_Plan comp 438.68 {Plan 5}'!CU$15&amp;analysismethod10)</f>
        <v xml:space="preserve">274 File; 
</v>
      </c>
      <c r="FC73" s="254" t="str">
        <f>IF(ISNUMBER(FIND(analysismethod10,'III_Plan comp 438.68 {Plan 5}'!CV$15)),"",'III_Plan comp 438.68 {Plan 5}'!CV$15&amp;analysismethod10)</f>
        <v xml:space="preserve">274 File; 
</v>
      </c>
      <c r="FD73" s="254" t="str">
        <f>IF(ISNUMBER(FIND(analysismethod10,'III_Plan comp 438.68 {Plan 5}'!CW$15)),"",'III_Plan comp 438.68 {Plan 5}'!CW$15&amp;analysismethod10)</f>
        <v xml:space="preserve">274 File; 
</v>
      </c>
      <c r="FE73" s="254" t="str">
        <f>IF(ISNUMBER(FIND(analysismethod10,'III_Plan comp 438.68 {Plan 5}'!CX$15)),"",'III_Plan comp 438.68 {Plan 5}'!CX$15&amp;analysismethod10)</f>
        <v xml:space="preserve">274 File; 
</v>
      </c>
      <c r="FF73" s="254" t="str">
        <f>IF(ISNUMBER(FIND(analysismethod10,'III_Plan comp 438.68 {Plan 5}'!CY$15)),"",'III_Plan comp 438.68 {Plan 5}'!CY$15&amp;analysismethod10)</f>
        <v xml:space="preserve">274 File; 
</v>
      </c>
      <c r="FG73" s="254" t="str">
        <f>IF(ISNUMBER(FIND(analysismethod10,'III_Plan comp 438.68 {Plan 5}'!CZ$15)),"",'III_Plan comp 438.68 {Plan 5}'!CZ$15&amp;analysismethod10)</f>
        <v xml:space="preserve">274 File; 
</v>
      </c>
    </row>
    <row r="74" spans="62:163" ht="15" thickTop="1"/>
    <row r="75" spans="62:163" ht="15" thickBot="1"/>
    <row r="76" spans="62:163" ht="15.75" thickTop="1">
      <c r="BJ76" s="268" t="s">
        <v>114</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Geomapping; 
</v>
      </c>
      <c r="BO76" s="248" t="str">
        <f>IF(ISNUMBER(FIND(analysismethod1,'III_Plan comp 438.68 {Plan 6}'!H$15)),"",'III_Plan comp 438.68 {Plan 6}'!H$15&amp;analysismethod1)</f>
        <v xml:space="preserve">274 File; 
Geomapping; 
</v>
      </c>
      <c r="BP76" s="248" t="str">
        <f>IF(ISNUMBER(FIND(analysismethod1,'III_Plan comp 438.68 {Plan 6}'!I$15)),"",'III_Plan comp 438.68 {Plan 6}'!I$15&amp;analysismethod1)</f>
        <v xml:space="preserve">274 File; 
Geomapping; 
</v>
      </c>
      <c r="BQ76" s="248" t="str">
        <f>IF(ISNUMBER(FIND(analysismethod1,'III_Plan comp 438.68 {Plan 6}'!J$15)),"",'III_Plan comp 438.68 {Plan 6}'!J$15&amp;analysismethod1)</f>
        <v xml:space="preserve">Geomapping; 
</v>
      </c>
      <c r="BR76" s="248" t="str">
        <f>IF(ISNUMBER(FIND(analysismethod1,'III_Plan comp 438.68 {Plan 6}'!K$15)),"",'III_Plan comp 438.68 {Plan 6}'!K$15&amp;analysismethod1)</f>
        <v xml:space="preserve">Timely Access Data Tool (TADT); 
Geomapping; 
</v>
      </c>
      <c r="BS76" s="248" t="str">
        <f>IF(ISNUMBER(FIND(analysismethod1,'III_Plan comp 438.68 {Plan 6}'!L$15)),"",'III_Plan comp 438.68 {Plan 6}'!L$15&amp;analysismethod1)</f>
        <v xml:space="preserve">Timely Access Data Tool (TADT); 
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Geomapping; 
</v>
      </c>
      <c r="BW76" s="248" t="str">
        <f>IF(ISNUMBER(FIND(analysismethod1,'III_Plan comp 438.68 {Plan 6}'!P$15)),"",'III_Plan comp 438.68 {Plan 6}'!P$15&amp;analysismethod1)</f>
        <v xml:space="preserve">Geomapping; 
</v>
      </c>
      <c r="BX76" s="248" t="str">
        <f>IF(ISNUMBER(FIND(analysismethod1,'III_Plan comp 438.68 {Plan 6}'!Q$15)),"",'III_Plan comp 438.68 {Plan 6}'!Q$15&amp;analysismethod1)</f>
        <v xml:space="preserve">274 File; 
Language Capabilities: Contract
IHCP: Contract/Good-faith effort to contract; 
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c>
      <c r="BL77" s="251" t="str">
        <f>IF(ISNUMBER(FIND(analysismethod2,'III_Plan comp 438.68 {Plan 6}'!E$15)),"",'III_Plan comp 438.68 {Plan 6}'!E$15&amp;analysismethod2)</f>
        <v/>
      </c>
      <c r="BM77" s="251" t="str">
        <f>IF(ISNUMBER(FIND(analysismethod2,'III_Plan comp 438.68 {Plan 6}'!F$15)),"",'III_Plan comp 438.68 {Plan 6}'!F$15&amp;analysismethod2)</f>
        <v/>
      </c>
      <c r="BN77" s="251" t="str">
        <f>IF(ISNUMBER(FIND(analysismethod2,'III_Plan comp 438.68 {Plan 6}'!G$15)),"",'III_Plan comp 438.68 {Plan 6}'!G$15&amp;analysismethod2)</f>
        <v/>
      </c>
      <c r="BO77" s="251" t="str">
        <f>IF(ISNUMBER(FIND(analysismethod2,'III_Plan comp 438.68 {Plan 6}'!H$15)),"",'III_Plan comp 438.68 {Plan 6}'!H$15&amp;analysismethod2)</f>
        <v/>
      </c>
      <c r="BP77" s="251" t="str">
        <f>IF(ISNUMBER(FIND(analysismethod2,'III_Plan comp 438.68 {Plan 6}'!I$15)),"",'III_Plan comp 438.68 {Plan 6}'!I$15&amp;analysismethod2)</f>
        <v/>
      </c>
      <c r="BQ77" s="251" t="str">
        <f>IF(ISNUMBER(FIND(analysismethod2,'III_Plan comp 438.68 {Plan 6}'!J$15)),"",'III_Plan comp 438.68 {Plan 6}'!J$15&amp;analysismethod2)</f>
        <v/>
      </c>
      <c r="BR77" s="251" t="str">
        <f>IF(ISNUMBER(FIND(analysismethod2,'III_Plan comp 438.68 {Plan 6}'!K$15)),"",'III_Plan comp 438.68 {Plan 6}'!K$15&amp;analysismethod2)</f>
        <v/>
      </c>
      <c r="BS77" s="251" t="str">
        <f>IF(ISNUMBER(FIND(analysismethod2,'III_Plan comp 438.68 {Plan 6}'!L$15)),"",'III_Plan comp 438.68 {Plan 6}'!L$15&amp;analysismethod2)</f>
        <v/>
      </c>
      <c r="BT77" s="251" t="str">
        <f>IF(ISNUMBER(FIND(analysismethod2,'III_Plan comp 438.68 {Plan 6}'!M$15)),"",'III_Plan comp 438.68 {Plan 6}'!M$15&amp;analysismethod2)</f>
        <v/>
      </c>
      <c r="BU77" s="251" t="str">
        <f>IF(ISNUMBER(FIND(analysismethod2,'III_Plan comp 438.68 {Plan 6}'!N$15)),"",'III_Plan comp 438.68 {Plan 6}'!N$15&amp;analysismethod2)</f>
        <v/>
      </c>
      <c r="BV77" s="251" t="str">
        <f>IF(ISNUMBER(FIND(analysismethod2,'III_Plan comp 438.68 {Plan 6}'!O$15)),"",'III_Plan comp 438.68 {Plan 6}'!O$15&amp;analysismethod2)</f>
        <v/>
      </c>
      <c r="BW77" s="251" t="str">
        <f>IF(ISNUMBER(FIND(analysismethod2,'III_Plan comp 438.68 {Plan 6}'!P$15)),"",'III_Plan comp 438.68 {Plan 6}'!P$15&amp;analysismethod2)</f>
        <v/>
      </c>
      <c r="BX77" s="251" t="str">
        <f>IF(ISNUMBER(FIND(analysismethod2,'III_Plan comp 438.68 {Plan 6}'!Q$15)),"",'III_Plan comp 438.68 {Plan 6}'!Q$15&amp;analysismethod2)</f>
        <v/>
      </c>
      <c r="BY77" s="251" t="str">
        <f>IF(ISNUMBER(FIND(analysismethod2,'III_Plan comp 438.68 {Plan 6}'!R$15)),"",'III_Plan comp 438.68 {Plan 6}'!R$15&amp;analysismethod2)</f>
        <v/>
      </c>
      <c r="BZ77" s="251" t="str">
        <f>IF(ISNUMBER(FIND(analysismethod2,'III_Plan comp 438.68 {Plan 6}'!S$15)),"",'III_Plan comp 438.68 {Plan 6}'!S$15&amp;analysismethod2)</f>
        <v/>
      </c>
      <c r="CA77" s="251" t="str">
        <f>IF(ISNUMBER(FIND(analysismethod2,'III_Plan comp 438.68 {Plan 6}'!T$15)),"",'III_Plan comp 438.68 {Plan 6}'!T$15&amp;analysismethod2)</f>
        <v/>
      </c>
      <c r="CB77" s="251" t="str">
        <f>IF(ISNUMBER(FIND(analysismethod2,'III_Plan comp 438.68 {Plan 6}'!U$15)),"",'III_Plan comp 438.68 {Plan 6}'!U$15&amp;analysismethod2)</f>
        <v/>
      </c>
      <c r="CC77" s="251" t="str">
        <f>IF(ISNUMBER(FIND(analysismethod2,'III_Plan comp 438.68 {Plan 6}'!V$15)),"",'III_Plan comp 438.68 {Plan 6}'!V$15&amp;analysismethod2)</f>
        <v/>
      </c>
      <c r="CD77" s="251" t="str">
        <f>IF(ISNUMBER(FIND(analysismethod2,'III_Plan comp 438.68 {Plan 6}'!W$15)),"",'III_Plan comp 438.68 {Plan 6}'!W$15&amp;analysismethod2)</f>
        <v/>
      </c>
      <c r="CE77" s="251" t="str">
        <f>IF(ISNUMBER(FIND(analysismethod2,'III_Plan comp 438.68 {Plan 6}'!X$15)),"",'III_Plan comp 438.68 {Plan 6}'!X$15&amp;analysismethod2)</f>
        <v/>
      </c>
      <c r="CF77" s="251" t="str">
        <f>IF(ISNUMBER(FIND(analysismethod2,'III_Plan comp 438.68 {Plan 6}'!Y$15)),"",'III_Plan comp 438.68 {Plan 6}'!Y$15&amp;analysismethod2)</f>
        <v/>
      </c>
      <c r="CG77" s="251" t="str">
        <f>IF(ISNUMBER(FIND(analysismethod2,'III_Plan comp 438.68 {Plan 6}'!Z$15)),"",'III_Plan comp 438.68 {Plan 6}'!Z$15&amp;analysismethod2)</f>
        <v/>
      </c>
      <c r="CH77" s="251" t="str">
        <f>IF(ISNUMBER(FIND(analysismethod2,'III_Plan comp 438.68 {Plan 6}'!AA$15)),"",'III_Plan comp 438.68 {Plan 6}'!AA$15&amp;analysismethod2)</f>
        <v/>
      </c>
      <c r="CI77" s="251" t="str">
        <f>IF(ISNUMBER(FIND(analysismethod2,'III_Plan comp 438.68 {Plan 6}'!AB$15)),"",'III_Plan comp 438.68 {Plan 6}'!AB$15&amp;analysismethod2)</f>
        <v/>
      </c>
      <c r="CJ77" s="251" t="str">
        <f>IF(ISNUMBER(FIND(analysismethod2,'III_Plan comp 438.68 {Plan 6}'!AC$15)),"",'III_Plan comp 438.68 {Plan 6}'!AC$15&amp;analysismethod2)</f>
        <v/>
      </c>
      <c r="CK77" s="251" t="str">
        <f>IF(ISNUMBER(FIND(analysismethod2,'III_Plan comp 438.68 {Plan 6}'!AD$15)),"",'III_Plan comp 438.68 {Plan 6}'!AD$15&amp;analysismethod2)</f>
        <v/>
      </c>
      <c r="CL77" s="251" t="str">
        <f>IF(ISNUMBER(FIND(analysismethod2,'III_Plan comp 438.68 {Plan 6}'!AE$15)),"",'III_Plan comp 438.68 {Plan 6}'!AE$15&amp;analysismethod2)</f>
        <v/>
      </c>
      <c r="CM77" s="251" t="str">
        <f>IF(ISNUMBER(FIND(analysismethod2,'III_Plan comp 438.68 {Plan 6}'!AF$15)),"",'III_Plan comp 438.68 {Plan 6}'!AF$15&amp;analysismethod2)</f>
        <v/>
      </c>
      <c r="CN77" s="251" t="str">
        <f>IF(ISNUMBER(FIND(analysismethod2,'III_Plan comp 438.68 {Plan 6}'!AG$15)),"",'III_Plan comp 438.68 {Plan 6}'!AG$15&amp;analysismethod2)</f>
        <v/>
      </c>
      <c r="CO77" s="251" t="str">
        <f>IF(ISNUMBER(FIND(analysismethod2,'III_Plan comp 438.68 {Plan 6}'!AH$15)),"",'III_Plan comp 438.68 {Plan 6}'!AH$15&amp;analysismethod2)</f>
        <v/>
      </c>
      <c r="CP77" s="251" t="str">
        <f>IF(ISNUMBER(FIND(analysismethod2,'III_Plan comp 438.68 {Plan 6}'!AI$15)),"",'III_Plan comp 438.68 {Plan 6}'!AI$15&amp;analysismethod2)</f>
        <v/>
      </c>
      <c r="CQ77" s="251" t="str">
        <f>IF(ISNUMBER(FIND(analysismethod2,'III_Plan comp 438.68 {Plan 6}'!AJ$15)),"",'III_Plan comp 438.68 {Plan 6}'!AJ$15&amp;analysismethod2)</f>
        <v/>
      </c>
      <c r="CR77" s="251" t="str">
        <f>IF(ISNUMBER(FIND(analysismethod2,'III_Plan comp 438.68 {Plan 6}'!AK$15)),"",'III_Plan comp 438.68 {Plan 6}'!AK$15&amp;analysismethod2)</f>
        <v/>
      </c>
      <c r="CS77" s="251" t="str">
        <f>IF(ISNUMBER(FIND(analysismethod2,'III_Plan comp 438.68 {Plan 6}'!AL$15)),"",'III_Plan comp 438.68 {Plan 6}'!AL$15&amp;analysismethod2)</f>
        <v/>
      </c>
      <c r="CT77" s="251" t="str">
        <f>IF(ISNUMBER(FIND(analysismethod2,'III_Plan comp 438.68 {Plan 6}'!AM$15)),"",'III_Plan comp 438.68 {Plan 6}'!AM$15&amp;analysismethod2)</f>
        <v/>
      </c>
      <c r="CU77" s="251" t="str">
        <f>IF(ISNUMBER(FIND(analysismethod2,'III_Plan comp 438.68 {Plan 6}'!AN$15)),"",'III_Plan comp 438.68 {Plan 6}'!AN$15&amp;analysismethod2)</f>
        <v/>
      </c>
      <c r="CV77" s="251" t="str">
        <f>IF(ISNUMBER(FIND(analysismethod2,'III_Plan comp 438.68 {Plan 6}'!AO$15)),"",'III_Plan comp 438.68 {Plan 6}'!AO$15&amp;analysismethod2)</f>
        <v/>
      </c>
      <c r="CW77" s="251" t="str">
        <f>IF(ISNUMBER(FIND(analysismethod2,'III_Plan comp 438.68 {Plan 6}'!AP$15)),"",'III_Plan comp 438.68 {Plan 6}'!AP$15&amp;analysismethod2)</f>
        <v/>
      </c>
      <c r="CX77" s="251" t="str">
        <f>IF(ISNUMBER(FIND(analysismethod2,'III_Plan comp 438.68 {Plan 6}'!AQ$15)),"",'III_Plan comp 438.68 {Plan 6}'!AQ$15&amp;analysismethod2)</f>
        <v/>
      </c>
      <c r="CY77" s="251" t="str">
        <f>IF(ISNUMBER(FIND(analysismethod2,'III_Plan comp 438.68 {Plan 6}'!AR$15)),"",'III_Plan comp 438.68 {Plan 6}'!AR$15&amp;analysismethod2)</f>
        <v/>
      </c>
      <c r="CZ77" s="251" t="str">
        <f>IF(ISNUMBER(FIND(analysismethod2,'III_Plan comp 438.68 {Plan 6}'!AS$15)),"",'III_Plan comp 438.68 {Plan 6}'!AS$15&amp;analysismethod2)</f>
        <v/>
      </c>
      <c r="DA77" s="251" t="str">
        <f>IF(ISNUMBER(FIND(analysismethod2,'III_Plan comp 438.68 {Plan 6}'!AT$15)),"",'III_Plan comp 438.68 {Plan 6}'!AT$15&amp;analysismethod2)</f>
        <v/>
      </c>
      <c r="DB77" s="251" t="str">
        <f>IF(ISNUMBER(FIND(analysismethod2,'III_Plan comp 438.68 {Plan 6}'!AU$15)),"",'III_Plan comp 438.68 {Plan 6}'!AU$15&amp;analysismethod2)</f>
        <v/>
      </c>
      <c r="DC77" s="251" t="str">
        <f>IF(ISNUMBER(FIND(analysismethod2,'III_Plan comp 438.68 {Plan 6}'!AV$15)),"",'III_Plan comp 438.68 {Plan 6}'!AV$15&amp;analysismethod2)</f>
        <v/>
      </c>
      <c r="DD77" s="251" t="str">
        <f>IF(ISNUMBER(FIND(analysismethod2,'III_Plan comp 438.68 {Plan 6}'!AW$15)),"",'III_Plan comp 438.68 {Plan 6}'!AW$15&amp;analysismethod2)</f>
        <v/>
      </c>
      <c r="DE77" s="251" t="str">
        <f>IF(ISNUMBER(FIND(analysismethod2,'III_Plan comp 438.68 {Plan 6}'!AX$15)),"",'III_Plan comp 438.68 {Plan 6}'!AX$15&amp;analysismethod2)</f>
        <v/>
      </c>
      <c r="DF77" s="251" t="str">
        <f>IF(ISNUMBER(FIND(analysismethod2,'III_Plan comp 438.68 {Plan 6}'!AY$15)),"",'III_Plan comp 438.68 {Plan 6}'!AY$15&amp;analysismethod2)</f>
        <v/>
      </c>
      <c r="DG77" s="251" t="str">
        <f>IF(ISNUMBER(FIND(analysismethod2,'III_Plan comp 438.68 {Plan 6}'!AZ$15)),"",'III_Plan comp 438.68 {Plan 6}'!AZ$15&amp;analysismethod2)</f>
        <v/>
      </c>
      <c r="DH77" s="251" t="str">
        <f>IF(ISNUMBER(FIND(analysismethod2,'III_Plan comp 438.68 {Plan 6}'!BA$15)),"",'III_Plan comp 438.68 {Plan 6}'!BA$15&amp;analysismethod2)</f>
        <v/>
      </c>
      <c r="DI77" s="251" t="str">
        <f>IF(ISNUMBER(FIND(analysismethod2,'III_Plan comp 438.68 {Plan 6}'!BB$15)),"",'III_Plan comp 438.68 {Plan 6}'!BB$15&amp;analysismethod2)</f>
        <v/>
      </c>
      <c r="DJ77" s="251" t="str">
        <f>IF(ISNUMBER(FIND(analysismethod2,'III_Plan comp 438.68 {Plan 6}'!BC$15)),"",'III_Plan comp 438.68 {Plan 6}'!BC$15&amp;analysismethod2)</f>
        <v/>
      </c>
      <c r="DK77" s="251" t="str">
        <f>IF(ISNUMBER(FIND(analysismethod2,'III_Plan comp 438.68 {Plan 6}'!BD$15)),"",'III_Plan comp 438.68 {Plan 6}'!BD$15&amp;analysismethod2)</f>
        <v/>
      </c>
      <c r="DL77" s="251" t="str">
        <f>IF(ISNUMBER(FIND(analysismethod2,'III_Plan comp 438.68 {Plan 6}'!BE$15)),"",'III_Plan comp 438.68 {Plan 6}'!BE$15&amp;analysismethod2)</f>
        <v/>
      </c>
      <c r="DM77" s="251" t="str">
        <f>IF(ISNUMBER(FIND(analysismethod2,'III_Plan comp 438.68 {Plan 6}'!BF$15)),"",'III_Plan comp 438.68 {Plan 6}'!BF$15&amp;analysismethod2)</f>
        <v/>
      </c>
      <c r="DN77" s="251" t="str">
        <f>IF(ISNUMBER(FIND(analysismethod2,'III_Plan comp 438.68 {Plan 6}'!BG$15)),"",'III_Plan comp 438.68 {Plan 6}'!BG$15&amp;analysismethod2)</f>
        <v/>
      </c>
      <c r="DO77" s="251" t="str">
        <f>IF(ISNUMBER(FIND(analysismethod2,'III_Plan comp 438.68 {Plan 6}'!BH$15)),"",'III_Plan comp 438.68 {Plan 6}'!BH$15&amp;analysismethod2)</f>
        <v/>
      </c>
      <c r="DP77" s="251" t="str">
        <f>IF(ISNUMBER(FIND(analysismethod2,'III_Plan comp 438.68 {Plan 6}'!BI$15)),"",'III_Plan comp 438.68 {Plan 6}'!BI$15&amp;analysismethod2)</f>
        <v/>
      </c>
      <c r="DQ77" s="251" t="str">
        <f>IF(ISNUMBER(FIND(analysismethod2,'III_Plan comp 438.68 {Plan 6}'!BJ$15)),"",'III_Plan comp 438.68 {Plan 6}'!BJ$15&amp;analysismethod2)</f>
        <v/>
      </c>
      <c r="DR77" s="251" t="str">
        <f>IF(ISNUMBER(FIND(analysismethod2,'III_Plan comp 438.68 {Plan 6}'!BK$15)),"",'III_Plan comp 438.68 {Plan 6}'!BK$15&amp;analysismethod2)</f>
        <v/>
      </c>
      <c r="DS77" s="251" t="str">
        <f>IF(ISNUMBER(FIND(analysismethod2,'III_Plan comp 438.68 {Plan 6}'!BL$15)),"",'III_Plan comp 438.68 {Plan 6}'!BL$15&amp;analysismethod2)</f>
        <v/>
      </c>
      <c r="DT77" s="251" t="str">
        <f>IF(ISNUMBER(FIND(analysismethod2,'III_Plan comp 438.68 {Plan 6}'!BM$15)),"",'III_Plan comp 438.68 {Plan 6}'!BM$15&amp;analysismethod2)</f>
        <v/>
      </c>
      <c r="DU77" s="251" t="str">
        <f>IF(ISNUMBER(FIND(analysismethod2,'III_Plan comp 438.68 {Plan 6}'!BN$15)),"",'III_Plan comp 438.68 {Plan 6}'!BN$15&amp;analysismethod2)</f>
        <v/>
      </c>
      <c r="DV77" s="251" t="str">
        <f>IF(ISNUMBER(FIND(analysismethod2,'III_Plan comp 438.68 {Plan 6}'!BO$15)),"",'III_Plan comp 438.68 {Plan 6}'!BO$15&amp;analysismethod2)</f>
        <v/>
      </c>
      <c r="DW77" s="251" t="str">
        <f>IF(ISNUMBER(FIND(analysismethod2,'III_Plan comp 438.68 {Plan 6}'!BP$15)),"",'III_Plan comp 438.68 {Plan 6}'!BP$15&amp;analysismethod2)</f>
        <v/>
      </c>
      <c r="DX77" s="251" t="str">
        <f>IF(ISNUMBER(FIND(analysismethod2,'III_Plan comp 438.68 {Plan 6}'!BQ$15)),"",'III_Plan comp 438.68 {Plan 6}'!BQ$15&amp;analysismethod2)</f>
        <v/>
      </c>
      <c r="DY77" s="251" t="str">
        <f>IF(ISNUMBER(FIND(analysismethod2,'III_Plan comp 438.68 {Plan 6}'!BR$15)),"",'III_Plan comp 438.68 {Plan 6}'!BR$15&amp;analysismethod2)</f>
        <v/>
      </c>
      <c r="DZ77" s="251" t="str">
        <f>IF(ISNUMBER(FIND(analysismethod2,'III_Plan comp 438.68 {Plan 6}'!BS$15)),"",'III_Plan comp 438.68 {Plan 6}'!BS$15&amp;analysismethod2)</f>
        <v/>
      </c>
      <c r="EA77" s="251" t="str">
        <f>IF(ISNUMBER(FIND(analysismethod2,'III_Plan comp 438.68 {Plan 6}'!BT$15)),"",'III_Plan comp 438.68 {Plan 6}'!BT$15&amp;analysismethod2)</f>
        <v/>
      </c>
      <c r="EB77" s="251" t="str">
        <f>IF(ISNUMBER(FIND(analysismethod2,'III_Plan comp 438.68 {Plan 6}'!BU$15)),"",'III_Plan comp 438.68 {Plan 6}'!BU$15&amp;analysismethod2)</f>
        <v/>
      </c>
      <c r="EC77" s="251" t="str">
        <f>IF(ISNUMBER(FIND(analysismethod2,'III_Plan comp 438.68 {Plan 6}'!BV$15)),"",'III_Plan comp 438.68 {Plan 6}'!BV$15&amp;analysismethod2)</f>
        <v/>
      </c>
      <c r="ED77" s="251" t="str">
        <f>IF(ISNUMBER(FIND(analysismethod2,'III_Plan comp 438.68 {Plan 6}'!BW$15)),"",'III_Plan comp 438.68 {Plan 6}'!BW$15&amp;analysismethod2)</f>
        <v/>
      </c>
      <c r="EE77" s="251" t="str">
        <f>IF(ISNUMBER(FIND(analysismethod2,'III_Plan comp 438.68 {Plan 6}'!BX$15)),"",'III_Plan comp 438.68 {Plan 6}'!BX$15&amp;analysismethod2)</f>
        <v/>
      </c>
      <c r="EF77" s="251" t="str">
        <f>IF(ISNUMBER(FIND(analysismethod2,'III_Plan comp 438.68 {Plan 6}'!BY$15)),"",'III_Plan comp 438.68 {Plan 6}'!BY$15&amp;analysismethod2)</f>
        <v/>
      </c>
      <c r="EG77" s="251" t="str">
        <f>IF(ISNUMBER(FIND(analysismethod2,'III_Plan comp 438.68 {Plan 6}'!BZ$15)),"",'III_Plan comp 438.68 {Plan 6}'!BZ$15&amp;analysismethod2)</f>
        <v/>
      </c>
      <c r="EH77" s="251" t="str">
        <f>IF(ISNUMBER(FIND(analysismethod2,'III_Plan comp 438.68 {Plan 6}'!CA$15)),"",'III_Plan comp 438.68 {Plan 6}'!CA$15&amp;analysismethod2)</f>
        <v/>
      </c>
      <c r="EI77" s="251" t="str">
        <f>IF(ISNUMBER(FIND(analysismethod2,'III_Plan comp 438.68 {Plan 6}'!CB$15)),"",'III_Plan comp 438.68 {Plan 6}'!CB$15&amp;analysismethod2)</f>
        <v/>
      </c>
      <c r="EJ77" s="251" t="str">
        <f>IF(ISNUMBER(FIND(analysismethod2,'III_Plan comp 438.68 {Plan 6}'!CC$15)),"",'III_Plan comp 438.68 {Plan 6}'!CC$15&amp;analysismethod2)</f>
        <v/>
      </c>
      <c r="EK77" s="251" t="str">
        <f>IF(ISNUMBER(FIND(analysismethod2,'III_Plan comp 438.68 {Plan 6}'!CD$15)),"",'III_Plan comp 438.68 {Plan 6}'!CD$15&amp;analysismethod2)</f>
        <v/>
      </c>
      <c r="EL77" s="251" t="str">
        <f>IF(ISNUMBER(FIND(analysismethod2,'III_Plan comp 438.68 {Plan 6}'!CE$15)),"",'III_Plan comp 438.68 {Plan 6}'!CE$15&amp;analysismethod2)</f>
        <v/>
      </c>
      <c r="EM77" s="251" t="str">
        <f>IF(ISNUMBER(FIND(analysismethod2,'III_Plan comp 438.68 {Plan 6}'!CF$15)),"",'III_Plan comp 438.68 {Plan 6}'!CF$15&amp;analysismethod2)</f>
        <v/>
      </c>
      <c r="EN77" s="251" t="str">
        <f>IF(ISNUMBER(FIND(analysismethod2,'III_Plan comp 438.68 {Plan 6}'!CG$15)),"",'III_Plan comp 438.68 {Plan 6}'!CG$15&amp;analysismethod2)</f>
        <v/>
      </c>
      <c r="EO77" s="251" t="str">
        <f>IF(ISNUMBER(FIND(analysismethod2,'III_Plan comp 438.68 {Plan 6}'!CH$15)),"",'III_Plan comp 438.68 {Plan 6}'!CH$15&amp;analysismethod2)</f>
        <v/>
      </c>
      <c r="EP77" s="251" t="str">
        <f>IF(ISNUMBER(FIND(analysismethod2,'III_Plan comp 438.68 {Plan 6}'!CI$15)),"",'III_Plan comp 438.68 {Plan 6}'!CI$15&amp;analysismethod2)</f>
        <v/>
      </c>
      <c r="EQ77" s="251" t="str">
        <f>IF(ISNUMBER(FIND(analysismethod2,'III_Plan comp 438.68 {Plan 6}'!CJ$15)),"",'III_Plan comp 438.68 {Plan 6}'!CJ$15&amp;analysismethod2)</f>
        <v/>
      </c>
      <c r="ER77" s="251" t="str">
        <f>IF(ISNUMBER(FIND(analysismethod2,'III_Plan comp 438.68 {Plan 6}'!CK$15)),"",'III_Plan comp 438.68 {Plan 6}'!CK$15&amp;analysismethod2)</f>
        <v/>
      </c>
      <c r="ES77" s="251" t="str">
        <f>IF(ISNUMBER(FIND(analysismethod2,'III_Plan comp 438.68 {Plan 6}'!CL$15)),"",'III_Plan comp 438.68 {Plan 6}'!CL$15&amp;analysismethod2)</f>
        <v/>
      </c>
      <c r="ET77" s="251" t="str">
        <f>IF(ISNUMBER(FIND(analysismethod2,'III_Plan comp 438.68 {Plan 6}'!CM$15)),"",'III_Plan comp 438.68 {Plan 6}'!CM$15&amp;analysismethod2)</f>
        <v/>
      </c>
      <c r="EU77" s="251" t="str">
        <f>IF(ISNUMBER(FIND(analysismethod2,'III_Plan comp 438.68 {Plan 6}'!CN$15)),"",'III_Plan comp 438.68 {Plan 6}'!CN$15&amp;analysismethod2)</f>
        <v/>
      </c>
      <c r="EV77" s="251" t="str">
        <f>IF(ISNUMBER(FIND(analysismethod2,'III_Plan comp 438.68 {Plan 6}'!CO$15)),"",'III_Plan comp 438.68 {Plan 6}'!CO$15&amp;analysismethod2)</f>
        <v/>
      </c>
      <c r="EW77" s="251" t="str">
        <f>IF(ISNUMBER(FIND(analysismethod2,'III_Plan comp 438.68 {Plan 6}'!CP$15)),"",'III_Plan comp 438.68 {Plan 6}'!CP$15&amp;analysismethod2)</f>
        <v/>
      </c>
      <c r="EX77" s="251" t="str">
        <f>IF(ISNUMBER(FIND(analysismethod2,'III_Plan comp 438.68 {Plan 6}'!CQ$15)),"",'III_Plan comp 438.68 {Plan 6}'!CQ$15&amp;analysismethod2)</f>
        <v/>
      </c>
      <c r="EY77" s="251" t="str">
        <f>IF(ISNUMBER(FIND(analysismethod2,'III_Plan comp 438.68 {Plan 6}'!CR$15)),"",'III_Plan comp 438.68 {Plan 6}'!CR$15&amp;analysismethod2)</f>
        <v/>
      </c>
      <c r="EZ77" s="251" t="str">
        <f>IF(ISNUMBER(FIND(analysismethod2,'III_Plan comp 438.68 {Plan 6}'!CS$15)),"",'III_Plan comp 438.68 {Plan 6}'!CS$15&amp;analysismethod2)</f>
        <v/>
      </c>
      <c r="FA77" s="251" t="str">
        <f>IF(ISNUMBER(FIND(analysismethod2,'III_Plan comp 438.68 {Plan 6}'!CT$15)),"",'III_Plan comp 438.68 {Plan 6}'!CT$15&amp;analysismethod2)</f>
        <v/>
      </c>
      <c r="FB77" s="251" t="str">
        <f>IF(ISNUMBER(FIND(analysismethod2,'III_Plan comp 438.68 {Plan 6}'!CU$15)),"",'III_Plan comp 438.68 {Plan 6}'!CU$15&amp;analysismethod2)</f>
        <v/>
      </c>
      <c r="FC77" s="251" t="str">
        <f>IF(ISNUMBER(FIND(analysismethod2,'III_Plan comp 438.68 {Plan 6}'!CV$15)),"",'III_Plan comp 438.68 {Plan 6}'!CV$15&amp;analysismethod2)</f>
        <v/>
      </c>
      <c r="FD77" s="251" t="str">
        <f>IF(ISNUMBER(FIND(analysismethod2,'III_Plan comp 438.68 {Plan 6}'!CW$15)),"",'III_Plan comp 438.68 {Plan 6}'!CW$15&amp;analysismethod2)</f>
        <v/>
      </c>
      <c r="FE77" s="251" t="str">
        <f>IF(ISNUMBER(FIND(analysismethod2,'III_Plan comp 438.68 {Plan 6}'!CX$15)),"",'III_Plan comp 438.68 {Plan 6}'!CX$15&amp;analysismethod2)</f>
        <v/>
      </c>
      <c r="FF77" s="251" t="str">
        <f>IF(ISNUMBER(FIND(analysismethod2,'III_Plan comp 438.68 {Plan 6}'!CY$15)),"",'III_Plan comp 438.68 {Plan 6}'!CY$15&amp;analysismethod2)</f>
        <v/>
      </c>
      <c r="FG77" s="251" t="str">
        <f>IF(ISNUMBER(FIND(analysismethod2,'III_Plan comp 438.68 {Plan 6}'!CZ$15)),"",'III_Plan comp 438.68 {Plan 6}'!CZ$15&amp;analysismethod2)</f>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c>
      <c r="BL81" s="251" t="str">
        <f>IF(ISNUMBER(FIND(analysismethod6,'III_Plan comp 438.68 {Plan 6}'!E$15)),"",'III_Plan comp 438.68 {Plan 6}'!E$15&amp;analysismethod6)</f>
        <v/>
      </c>
      <c r="BM81" s="251" t="str">
        <f>IF(ISNUMBER(FIND(analysismethod6,'III_Plan comp 438.68 {Plan 6}'!F$15)),"",'III_Plan comp 438.68 {Plan 6}'!F$15&amp;analysismethod6)</f>
        <v/>
      </c>
      <c r="BN81" s="251" t="str">
        <f>IF(ISNUMBER(FIND(analysismethod6,'III_Plan comp 438.68 {Plan 6}'!G$15)),"",'III_Plan comp 438.68 {Plan 6}'!G$15&amp;analysismethod6)</f>
        <v/>
      </c>
      <c r="BO81" s="251" t="str">
        <f>IF(ISNUMBER(FIND(analysismethod6,'III_Plan comp 438.68 {Plan 6}'!H$15)),"",'III_Plan comp 438.68 {Plan 6}'!H$15&amp;analysismethod6)</f>
        <v/>
      </c>
      <c r="BP81" s="251" t="str">
        <f>IF(ISNUMBER(FIND(analysismethod6,'III_Plan comp 438.68 {Plan 6}'!I$15)),"",'III_Plan comp 438.68 {Plan 6}'!I$15&amp;analysismethod6)</f>
        <v/>
      </c>
      <c r="BQ81" s="251" t="str">
        <f>IF(ISNUMBER(FIND(analysismethod6,'III_Plan comp 438.68 {Plan 6}'!J$15)),"",'III_Plan comp 438.68 {Plan 6}'!J$15&amp;analysismethod6)</f>
        <v/>
      </c>
      <c r="BR81" s="251" t="str">
        <f>IF(ISNUMBER(FIND(analysismethod6,'III_Plan comp 438.68 {Plan 6}'!K$15)),"",'III_Plan comp 438.68 {Plan 6}'!K$15&amp;analysismethod6)</f>
        <v/>
      </c>
      <c r="BS81" s="251" t="str">
        <f>IF(ISNUMBER(FIND(analysismethod6,'III_Plan comp 438.68 {Plan 6}'!L$15)),"",'III_Plan comp 438.68 {Plan 6}'!L$15&amp;analysismethod6)</f>
        <v/>
      </c>
      <c r="BT81" s="251" t="str">
        <f>IF(ISNUMBER(FIND(analysismethod6,'III_Plan comp 438.68 {Plan 6}'!M$15)),"",'III_Plan comp 438.68 {Plan 6}'!M$15&amp;analysismethod6)</f>
        <v/>
      </c>
      <c r="BU81" s="251" t="str">
        <f>IF(ISNUMBER(FIND(analysismethod6,'III_Plan comp 438.68 {Plan 6}'!N$15)),"",'III_Plan comp 438.68 {Plan 6}'!N$15&amp;analysismethod6)</f>
        <v/>
      </c>
      <c r="BV81" s="251" t="str">
        <f>IF(ISNUMBER(FIND(analysismethod6,'III_Plan comp 438.68 {Plan 6}'!O$15)),"",'III_Plan comp 438.68 {Plan 6}'!O$15&amp;analysismethod6)</f>
        <v/>
      </c>
      <c r="BW81" s="251" t="str">
        <f>IF(ISNUMBER(FIND(analysismethod6,'III_Plan comp 438.68 {Plan 6}'!P$15)),"",'III_Plan comp 438.68 {Plan 6}'!P$15&amp;analysismethod6)</f>
        <v/>
      </c>
      <c r="BX81" s="251" t="str">
        <f>IF(ISNUMBER(FIND(analysismethod6,'III_Plan comp 438.68 {Plan 6}'!Q$15)),"",'III_Plan comp 438.68 {Plan 6}'!Q$15&amp;analysismethod6)</f>
        <v/>
      </c>
      <c r="BY81" s="251" t="str">
        <f>IF(ISNUMBER(FIND(analysismethod6,'III_Plan comp 438.68 {Plan 6}'!R$15)),"",'III_Plan comp 438.68 {Plan 6}'!R$15&amp;analysismethod6)</f>
        <v/>
      </c>
      <c r="BZ81" s="251" t="str">
        <f>IF(ISNUMBER(FIND(analysismethod6,'III_Plan comp 438.68 {Plan 6}'!S$15)),"",'III_Plan comp 438.68 {Plan 6}'!S$15&amp;analysismethod6)</f>
        <v/>
      </c>
      <c r="CA81" s="251" t="str">
        <f>IF(ISNUMBER(FIND(analysismethod6,'III_Plan comp 438.68 {Plan 6}'!T$15)),"",'III_Plan comp 438.68 {Plan 6}'!T$15&amp;analysismethod6)</f>
        <v/>
      </c>
      <c r="CB81" s="251" t="str">
        <f>IF(ISNUMBER(FIND(analysismethod6,'III_Plan comp 438.68 {Plan 6}'!U$15)),"",'III_Plan comp 438.68 {Plan 6}'!U$15&amp;analysismethod6)</f>
        <v/>
      </c>
      <c r="CC81" s="251" t="str">
        <f>IF(ISNUMBER(FIND(analysismethod6,'III_Plan comp 438.68 {Plan 6}'!V$15)),"",'III_Plan comp 438.68 {Plan 6}'!V$15&amp;analysismethod6)</f>
        <v/>
      </c>
      <c r="CD81" s="251" t="str">
        <f>IF(ISNUMBER(FIND(analysismethod6,'III_Plan comp 438.68 {Plan 6}'!W$15)),"",'III_Plan comp 438.68 {Plan 6}'!W$15&amp;analysismethod6)</f>
        <v/>
      </c>
      <c r="CE81" s="251" t="str">
        <f>IF(ISNUMBER(FIND(analysismethod6,'III_Plan comp 438.68 {Plan 6}'!X$15)),"",'III_Plan comp 438.68 {Plan 6}'!X$15&amp;analysismethod6)</f>
        <v/>
      </c>
      <c r="CF81" s="251" t="str">
        <f>IF(ISNUMBER(FIND(analysismethod6,'III_Plan comp 438.68 {Plan 6}'!Y$15)),"",'III_Plan comp 438.68 {Plan 6}'!Y$15&amp;analysismethod6)</f>
        <v/>
      </c>
      <c r="CG81" s="251" t="str">
        <f>IF(ISNUMBER(FIND(analysismethod6,'III_Plan comp 438.68 {Plan 6}'!Z$15)),"",'III_Plan comp 438.68 {Plan 6}'!Z$15&amp;analysismethod6)</f>
        <v/>
      </c>
      <c r="CH81" s="251" t="str">
        <f>IF(ISNUMBER(FIND(analysismethod6,'III_Plan comp 438.68 {Plan 6}'!AA$15)),"",'III_Plan comp 438.68 {Plan 6}'!AA$15&amp;analysismethod6)</f>
        <v/>
      </c>
      <c r="CI81" s="251" t="str">
        <f>IF(ISNUMBER(FIND(analysismethod6,'III_Plan comp 438.68 {Plan 6}'!AB$15)),"",'III_Plan comp 438.68 {Plan 6}'!AB$15&amp;analysismethod6)</f>
        <v/>
      </c>
      <c r="CJ81" s="251" t="str">
        <f>IF(ISNUMBER(FIND(analysismethod6,'III_Plan comp 438.68 {Plan 6}'!AC$15)),"",'III_Plan comp 438.68 {Plan 6}'!AC$15&amp;analysismethod6)</f>
        <v/>
      </c>
      <c r="CK81" s="251" t="str">
        <f>IF(ISNUMBER(FIND(analysismethod6,'III_Plan comp 438.68 {Plan 6}'!AD$15)),"",'III_Plan comp 438.68 {Plan 6}'!AD$15&amp;analysismethod6)</f>
        <v/>
      </c>
      <c r="CL81" s="251" t="str">
        <f>IF(ISNUMBER(FIND(analysismethod6,'III_Plan comp 438.68 {Plan 6}'!AE$15)),"",'III_Plan comp 438.68 {Plan 6}'!AE$15&amp;analysismethod6)</f>
        <v/>
      </c>
      <c r="CM81" s="251" t="str">
        <f>IF(ISNUMBER(FIND(analysismethod6,'III_Plan comp 438.68 {Plan 6}'!AF$15)),"",'III_Plan comp 438.68 {Plan 6}'!AF$15&amp;analysismethod6)</f>
        <v/>
      </c>
      <c r="CN81" s="251" t="str">
        <f>IF(ISNUMBER(FIND(analysismethod6,'III_Plan comp 438.68 {Plan 6}'!AG$15)),"",'III_Plan comp 438.68 {Plan 6}'!AG$15&amp;analysismethod6)</f>
        <v/>
      </c>
      <c r="CO81" s="251" t="str">
        <f>IF(ISNUMBER(FIND(analysismethod6,'III_Plan comp 438.68 {Plan 6}'!AH$15)),"",'III_Plan comp 438.68 {Plan 6}'!AH$15&amp;analysismethod6)</f>
        <v/>
      </c>
      <c r="CP81" s="251" t="str">
        <f>IF(ISNUMBER(FIND(analysismethod6,'III_Plan comp 438.68 {Plan 6}'!AI$15)),"",'III_Plan comp 438.68 {Plan 6}'!AI$15&amp;analysismethod6)</f>
        <v/>
      </c>
      <c r="CQ81" s="251" t="str">
        <f>IF(ISNUMBER(FIND(analysismethod6,'III_Plan comp 438.68 {Plan 6}'!AJ$15)),"",'III_Plan comp 438.68 {Plan 6}'!AJ$15&amp;analysismethod6)</f>
        <v/>
      </c>
      <c r="CR81" s="251" t="str">
        <f>IF(ISNUMBER(FIND(analysismethod6,'III_Plan comp 438.68 {Plan 6}'!AK$15)),"",'III_Plan comp 438.68 {Plan 6}'!AK$15&amp;analysismethod6)</f>
        <v/>
      </c>
      <c r="CS81" s="251" t="str">
        <f>IF(ISNUMBER(FIND(analysismethod6,'III_Plan comp 438.68 {Plan 6}'!AL$15)),"",'III_Plan comp 438.68 {Plan 6}'!AL$15&amp;analysismethod6)</f>
        <v/>
      </c>
      <c r="CT81" s="251" t="str">
        <f>IF(ISNUMBER(FIND(analysismethod6,'III_Plan comp 438.68 {Plan 6}'!AM$15)),"",'III_Plan comp 438.68 {Plan 6}'!AM$15&amp;analysismethod6)</f>
        <v/>
      </c>
      <c r="CU81" s="251" t="str">
        <f>IF(ISNUMBER(FIND(analysismethod6,'III_Plan comp 438.68 {Plan 6}'!AN$15)),"",'III_Plan comp 438.68 {Plan 6}'!AN$15&amp;analysismethod6)</f>
        <v/>
      </c>
      <c r="CV81" s="251" t="str">
        <f>IF(ISNUMBER(FIND(analysismethod6,'III_Plan comp 438.68 {Plan 6}'!AO$15)),"",'III_Plan comp 438.68 {Plan 6}'!AO$15&amp;analysismethod6)</f>
        <v/>
      </c>
      <c r="CW81" s="251" t="str">
        <f>IF(ISNUMBER(FIND(analysismethod6,'III_Plan comp 438.68 {Plan 6}'!AP$15)),"",'III_Plan comp 438.68 {Plan 6}'!AP$15&amp;analysismethod6)</f>
        <v/>
      </c>
      <c r="CX81" s="251" t="str">
        <f>IF(ISNUMBER(FIND(analysismethod6,'III_Plan comp 438.68 {Plan 6}'!AQ$15)),"",'III_Plan comp 438.68 {Plan 6}'!AQ$15&amp;analysismethod6)</f>
        <v/>
      </c>
      <c r="CY81" s="251" t="str">
        <f>IF(ISNUMBER(FIND(analysismethod6,'III_Plan comp 438.68 {Plan 6}'!AR$15)),"",'III_Plan comp 438.68 {Plan 6}'!AR$15&amp;analysismethod6)</f>
        <v/>
      </c>
      <c r="CZ81" s="251" t="str">
        <f>IF(ISNUMBER(FIND(analysismethod6,'III_Plan comp 438.68 {Plan 6}'!AS$15)),"",'III_Plan comp 438.68 {Plan 6}'!AS$15&amp;analysismethod6)</f>
        <v/>
      </c>
      <c r="DA81" s="251" t="str">
        <f>IF(ISNUMBER(FIND(analysismethod6,'III_Plan comp 438.68 {Plan 6}'!AT$15)),"",'III_Plan comp 438.68 {Plan 6}'!AT$15&amp;analysismethod6)</f>
        <v/>
      </c>
      <c r="DB81" s="251" t="str">
        <f>IF(ISNUMBER(FIND(analysismethod6,'III_Plan comp 438.68 {Plan 6}'!AU$15)),"",'III_Plan comp 438.68 {Plan 6}'!AU$15&amp;analysismethod6)</f>
        <v/>
      </c>
      <c r="DC81" s="251" t="str">
        <f>IF(ISNUMBER(FIND(analysismethod6,'III_Plan comp 438.68 {Plan 6}'!AV$15)),"",'III_Plan comp 438.68 {Plan 6}'!AV$15&amp;analysismethod6)</f>
        <v/>
      </c>
      <c r="DD81" s="251" t="str">
        <f>IF(ISNUMBER(FIND(analysismethod6,'III_Plan comp 438.68 {Plan 6}'!AW$15)),"",'III_Plan comp 438.68 {Plan 6}'!AW$15&amp;analysismethod6)</f>
        <v/>
      </c>
      <c r="DE81" s="251" t="str">
        <f>IF(ISNUMBER(FIND(analysismethod6,'III_Plan comp 438.68 {Plan 6}'!AX$15)),"",'III_Plan comp 438.68 {Plan 6}'!AX$15&amp;analysismethod6)</f>
        <v/>
      </c>
      <c r="DF81" s="251" t="str">
        <f>IF(ISNUMBER(FIND(analysismethod6,'III_Plan comp 438.68 {Plan 6}'!AY$15)),"",'III_Plan comp 438.68 {Plan 6}'!AY$15&amp;analysismethod6)</f>
        <v/>
      </c>
      <c r="DG81" s="251" t="str">
        <f>IF(ISNUMBER(FIND(analysismethod6,'III_Plan comp 438.68 {Plan 6}'!AZ$15)),"",'III_Plan comp 438.68 {Plan 6}'!AZ$15&amp;analysismethod6)</f>
        <v/>
      </c>
      <c r="DH81" s="251" t="str">
        <f>IF(ISNUMBER(FIND(analysismethod6,'III_Plan comp 438.68 {Plan 6}'!BA$15)),"",'III_Plan comp 438.68 {Plan 6}'!BA$15&amp;analysismethod6)</f>
        <v/>
      </c>
      <c r="DI81" s="251" t="str">
        <f>IF(ISNUMBER(FIND(analysismethod6,'III_Plan comp 438.68 {Plan 6}'!BB$15)),"",'III_Plan comp 438.68 {Plan 6}'!BB$15&amp;analysismethod6)</f>
        <v/>
      </c>
      <c r="DJ81" s="251" t="str">
        <f>IF(ISNUMBER(FIND(analysismethod6,'III_Plan comp 438.68 {Plan 6}'!BC$15)),"",'III_Plan comp 438.68 {Plan 6}'!BC$15&amp;analysismethod6)</f>
        <v/>
      </c>
      <c r="DK81" s="251" t="str">
        <f>IF(ISNUMBER(FIND(analysismethod6,'III_Plan comp 438.68 {Plan 6}'!BD$15)),"",'III_Plan comp 438.68 {Plan 6}'!BD$15&amp;analysismethod6)</f>
        <v/>
      </c>
      <c r="DL81" s="251" t="str">
        <f>IF(ISNUMBER(FIND(analysismethod6,'III_Plan comp 438.68 {Plan 6}'!BE$15)),"",'III_Plan comp 438.68 {Plan 6}'!BE$15&amp;analysismethod6)</f>
        <v/>
      </c>
      <c r="DM81" s="251" t="str">
        <f>IF(ISNUMBER(FIND(analysismethod6,'III_Plan comp 438.68 {Plan 6}'!BF$15)),"",'III_Plan comp 438.68 {Plan 6}'!BF$15&amp;analysismethod6)</f>
        <v/>
      </c>
      <c r="DN81" s="251" t="str">
        <f>IF(ISNUMBER(FIND(analysismethod6,'III_Plan comp 438.68 {Plan 6}'!BG$15)),"",'III_Plan comp 438.68 {Plan 6}'!BG$15&amp;analysismethod6)</f>
        <v/>
      </c>
      <c r="DO81" s="251" t="str">
        <f>IF(ISNUMBER(FIND(analysismethod6,'III_Plan comp 438.68 {Plan 6}'!BH$15)),"",'III_Plan comp 438.68 {Plan 6}'!BH$15&amp;analysismethod6)</f>
        <v/>
      </c>
      <c r="DP81" s="251" t="str">
        <f>IF(ISNUMBER(FIND(analysismethod6,'III_Plan comp 438.68 {Plan 6}'!BI$15)),"",'III_Plan comp 438.68 {Plan 6}'!BI$15&amp;analysismethod6)</f>
        <v/>
      </c>
      <c r="DQ81" s="251" t="str">
        <f>IF(ISNUMBER(FIND(analysismethod6,'III_Plan comp 438.68 {Plan 6}'!BJ$15)),"",'III_Plan comp 438.68 {Plan 6}'!BJ$15&amp;analysismethod6)</f>
        <v/>
      </c>
      <c r="DR81" s="251" t="str">
        <f>IF(ISNUMBER(FIND(analysismethod6,'III_Plan comp 438.68 {Plan 6}'!BK$15)),"",'III_Plan comp 438.68 {Plan 6}'!BK$15&amp;analysismethod6)</f>
        <v/>
      </c>
      <c r="DS81" s="251" t="str">
        <f>IF(ISNUMBER(FIND(analysismethod6,'III_Plan comp 438.68 {Plan 6}'!BL$15)),"",'III_Plan comp 438.68 {Plan 6}'!BL$15&amp;analysismethod6)</f>
        <v/>
      </c>
      <c r="DT81" s="251" t="str">
        <f>IF(ISNUMBER(FIND(analysismethod6,'III_Plan comp 438.68 {Plan 6}'!BM$15)),"",'III_Plan comp 438.68 {Plan 6}'!BM$15&amp;analysismethod6)</f>
        <v/>
      </c>
      <c r="DU81" s="251" t="str">
        <f>IF(ISNUMBER(FIND(analysismethod6,'III_Plan comp 438.68 {Plan 6}'!BN$15)),"",'III_Plan comp 438.68 {Plan 6}'!BN$15&amp;analysismethod6)</f>
        <v/>
      </c>
      <c r="DV81" s="251" t="str">
        <f>IF(ISNUMBER(FIND(analysismethod6,'III_Plan comp 438.68 {Plan 6}'!BO$15)),"",'III_Plan comp 438.68 {Plan 6}'!BO$15&amp;analysismethod6)</f>
        <v/>
      </c>
      <c r="DW81" s="251" t="str">
        <f>IF(ISNUMBER(FIND(analysismethod6,'III_Plan comp 438.68 {Plan 6}'!BP$15)),"",'III_Plan comp 438.68 {Plan 6}'!BP$15&amp;analysismethod6)</f>
        <v/>
      </c>
      <c r="DX81" s="251" t="str">
        <f>IF(ISNUMBER(FIND(analysismethod6,'III_Plan comp 438.68 {Plan 6}'!BQ$15)),"",'III_Plan comp 438.68 {Plan 6}'!BQ$15&amp;analysismethod6)</f>
        <v/>
      </c>
      <c r="DY81" s="251" t="str">
        <f>IF(ISNUMBER(FIND(analysismethod6,'III_Plan comp 438.68 {Plan 6}'!BR$15)),"",'III_Plan comp 438.68 {Plan 6}'!BR$15&amp;analysismethod6)</f>
        <v/>
      </c>
      <c r="DZ81" s="251" t="str">
        <f>IF(ISNUMBER(FIND(analysismethod6,'III_Plan comp 438.68 {Plan 6}'!BS$15)),"",'III_Plan comp 438.68 {Plan 6}'!BS$15&amp;analysismethod6)</f>
        <v/>
      </c>
      <c r="EA81" s="251" t="str">
        <f>IF(ISNUMBER(FIND(analysismethod6,'III_Plan comp 438.68 {Plan 6}'!BT$15)),"",'III_Plan comp 438.68 {Plan 6}'!BT$15&amp;analysismethod6)</f>
        <v/>
      </c>
      <c r="EB81" s="251" t="str">
        <f>IF(ISNUMBER(FIND(analysismethod6,'III_Plan comp 438.68 {Plan 6}'!BU$15)),"",'III_Plan comp 438.68 {Plan 6}'!BU$15&amp;analysismethod6)</f>
        <v/>
      </c>
      <c r="EC81" s="251" t="str">
        <f>IF(ISNUMBER(FIND(analysismethod6,'III_Plan comp 438.68 {Plan 6}'!BV$15)),"",'III_Plan comp 438.68 {Plan 6}'!BV$15&amp;analysismethod6)</f>
        <v/>
      </c>
      <c r="ED81" s="251" t="str">
        <f>IF(ISNUMBER(FIND(analysismethod6,'III_Plan comp 438.68 {Plan 6}'!BW$15)),"",'III_Plan comp 438.68 {Plan 6}'!BW$15&amp;analysismethod6)</f>
        <v/>
      </c>
      <c r="EE81" s="251" t="str">
        <f>IF(ISNUMBER(FIND(analysismethod6,'III_Plan comp 438.68 {Plan 6}'!BX$15)),"",'III_Plan comp 438.68 {Plan 6}'!BX$15&amp;analysismethod6)</f>
        <v/>
      </c>
      <c r="EF81" s="251" t="str">
        <f>IF(ISNUMBER(FIND(analysismethod6,'III_Plan comp 438.68 {Plan 6}'!BY$15)),"",'III_Plan comp 438.68 {Plan 6}'!BY$15&amp;analysismethod6)</f>
        <v/>
      </c>
      <c r="EG81" s="251" t="str">
        <f>IF(ISNUMBER(FIND(analysismethod6,'III_Plan comp 438.68 {Plan 6}'!BZ$15)),"",'III_Plan comp 438.68 {Plan 6}'!BZ$15&amp;analysismethod6)</f>
        <v/>
      </c>
      <c r="EH81" s="251" t="str">
        <f>IF(ISNUMBER(FIND(analysismethod6,'III_Plan comp 438.68 {Plan 6}'!CA$15)),"",'III_Plan comp 438.68 {Plan 6}'!CA$15&amp;analysismethod6)</f>
        <v/>
      </c>
      <c r="EI81" s="251" t="str">
        <f>IF(ISNUMBER(FIND(analysismethod6,'III_Plan comp 438.68 {Plan 6}'!CB$15)),"",'III_Plan comp 438.68 {Plan 6}'!CB$15&amp;analysismethod6)</f>
        <v/>
      </c>
      <c r="EJ81" s="251" t="str">
        <f>IF(ISNUMBER(FIND(analysismethod6,'III_Plan comp 438.68 {Plan 6}'!CC$15)),"",'III_Plan comp 438.68 {Plan 6}'!CC$15&amp;analysismethod6)</f>
        <v/>
      </c>
      <c r="EK81" s="251" t="str">
        <f>IF(ISNUMBER(FIND(analysismethod6,'III_Plan comp 438.68 {Plan 6}'!CD$15)),"",'III_Plan comp 438.68 {Plan 6}'!CD$15&amp;analysismethod6)</f>
        <v/>
      </c>
      <c r="EL81" s="251" t="str">
        <f>IF(ISNUMBER(FIND(analysismethod6,'III_Plan comp 438.68 {Plan 6}'!CE$15)),"",'III_Plan comp 438.68 {Plan 6}'!CE$15&amp;analysismethod6)</f>
        <v/>
      </c>
      <c r="EM81" s="251" t="str">
        <f>IF(ISNUMBER(FIND(analysismethod6,'III_Plan comp 438.68 {Plan 6}'!CF$15)),"",'III_Plan comp 438.68 {Plan 6}'!CF$15&amp;analysismethod6)</f>
        <v/>
      </c>
      <c r="EN81" s="251" t="str">
        <f>IF(ISNUMBER(FIND(analysismethod6,'III_Plan comp 438.68 {Plan 6}'!CG$15)),"",'III_Plan comp 438.68 {Plan 6}'!CG$15&amp;analysismethod6)</f>
        <v/>
      </c>
      <c r="EO81" s="251" t="str">
        <f>IF(ISNUMBER(FIND(analysismethod6,'III_Plan comp 438.68 {Plan 6}'!CH$15)),"",'III_Plan comp 438.68 {Plan 6}'!CH$15&amp;analysismethod6)</f>
        <v/>
      </c>
      <c r="EP81" s="251" t="str">
        <f>IF(ISNUMBER(FIND(analysismethod6,'III_Plan comp 438.68 {Plan 6}'!CI$15)),"",'III_Plan comp 438.68 {Plan 6}'!CI$15&amp;analysismethod6)</f>
        <v/>
      </c>
      <c r="EQ81" s="251" t="str">
        <f>IF(ISNUMBER(FIND(analysismethod6,'III_Plan comp 438.68 {Plan 6}'!CJ$15)),"",'III_Plan comp 438.68 {Plan 6}'!CJ$15&amp;analysismethod6)</f>
        <v/>
      </c>
      <c r="ER81" s="251" t="str">
        <f>IF(ISNUMBER(FIND(analysismethod6,'III_Plan comp 438.68 {Plan 6}'!CK$15)),"",'III_Plan comp 438.68 {Plan 6}'!CK$15&amp;analysismethod6)</f>
        <v/>
      </c>
      <c r="ES81" s="251" t="str">
        <f>IF(ISNUMBER(FIND(analysismethod6,'III_Plan comp 438.68 {Plan 6}'!CL$15)),"",'III_Plan comp 438.68 {Plan 6}'!CL$15&amp;analysismethod6)</f>
        <v/>
      </c>
      <c r="ET81" s="251" t="str">
        <f>IF(ISNUMBER(FIND(analysismethod6,'III_Plan comp 438.68 {Plan 6}'!CM$15)),"",'III_Plan comp 438.68 {Plan 6}'!CM$15&amp;analysismethod6)</f>
        <v/>
      </c>
      <c r="EU81" s="251" t="str">
        <f>IF(ISNUMBER(FIND(analysismethod6,'III_Plan comp 438.68 {Plan 6}'!CN$15)),"",'III_Plan comp 438.68 {Plan 6}'!CN$15&amp;analysismethod6)</f>
        <v/>
      </c>
      <c r="EV81" s="251" t="str">
        <f>IF(ISNUMBER(FIND(analysismethod6,'III_Plan comp 438.68 {Plan 6}'!CO$15)),"",'III_Plan comp 438.68 {Plan 6}'!CO$15&amp;analysismethod6)</f>
        <v/>
      </c>
      <c r="EW81" s="251" t="str">
        <f>IF(ISNUMBER(FIND(analysismethod6,'III_Plan comp 438.68 {Plan 6}'!CP$15)),"",'III_Plan comp 438.68 {Plan 6}'!CP$15&amp;analysismethod6)</f>
        <v/>
      </c>
      <c r="EX81" s="251" t="str">
        <f>IF(ISNUMBER(FIND(analysismethod6,'III_Plan comp 438.68 {Plan 6}'!CQ$15)),"",'III_Plan comp 438.68 {Plan 6}'!CQ$15&amp;analysismethod6)</f>
        <v/>
      </c>
      <c r="EY81" s="251" t="str">
        <f>IF(ISNUMBER(FIND(analysismethod6,'III_Plan comp 438.68 {Plan 6}'!CR$15)),"",'III_Plan comp 438.68 {Plan 6}'!CR$15&amp;analysismethod6)</f>
        <v/>
      </c>
      <c r="EZ81" s="251" t="str">
        <f>IF(ISNUMBER(FIND(analysismethod6,'III_Plan comp 438.68 {Plan 6}'!CS$15)),"",'III_Plan comp 438.68 {Plan 6}'!CS$15&amp;analysismethod6)</f>
        <v/>
      </c>
      <c r="FA81" s="251" t="str">
        <f>IF(ISNUMBER(FIND(analysismethod6,'III_Plan comp 438.68 {Plan 6}'!CT$15)),"",'III_Plan comp 438.68 {Plan 6}'!CT$15&amp;analysismethod6)</f>
        <v/>
      </c>
      <c r="FB81" s="251" t="str">
        <f>IF(ISNUMBER(FIND(analysismethod6,'III_Plan comp 438.68 {Plan 6}'!CU$15)),"",'III_Plan comp 438.68 {Plan 6}'!CU$15&amp;analysismethod6)</f>
        <v/>
      </c>
      <c r="FC81" s="251" t="str">
        <f>IF(ISNUMBER(FIND(analysismethod6,'III_Plan comp 438.68 {Plan 6}'!CV$15)),"",'III_Plan comp 438.68 {Plan 6}'!CV$15&amp;analysismethod6)</f>
        <v/>
      </c>
      <c r="FD81" s="251" t="str">
        <f>IF(ISNUMBER(FIND(analysismethod6,'III_Plan comp 438.68 {Plan 6}'!CW$15)),"",'III_Plan comp 438.68 {Plan 6}'!CW$15&amp;analysismethod6)</f>
        <v/>
      </c>
      <c r="FE81" s="251" t="str">
        <f>IF(ISNUMBER(FIND(analysismethod6,'III_Plan comp 438.68 {Plan 6}'!CX$15)),"",'III_Plan comp 438.68 {Plan 6}'!CX$15&amp;analysismethod6)</f>
        <v/>
      </c>
      <c r="FF81" s="251" t="str">
        <f>IF(ISNUMBER(FIND(analysismethod6,'III_Plan comp 438.68 {Plan 6}'!CY$15)),"",'III_Plan comp 438.68 {Plan 6}'!CY$15&amp;analysismethod6)</f>
        <v/>
      </c>
      <c r="FG81" s="251" t="str">
        <f>IF(ISNUMBER(FIND(analysismethod6,'III_Plan comp 438.68 {Plan 6}'!CZ$15)),"",'III_Plan comp 438.68 {Plan 6}'!CZ$15&amp;analysismethod6)</f>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Timely Access Data Tool (TADT); 
</v>
      </c>
      <c r="BM83" s="251" t="str">
        <f>IF(ISNUMBER(FIND(analysismethod8,'III_Plan comp 438.68 {Plan 6}'!F$15)),"",'III_Plan comp 438.68 {Plan 6}'!F$15&amp;analysismethod8)</f>
        <v xml:space="preserve">Timely Access Data Tool (TADT); 
</v>
      </c>
      <c r="BN83" s="251" t="str">
        <f>IF(ISNUMBER(FIND(analysismethod8,'III_Plan comp 438.68 {Plan 6}'!G$15)),"",'III_Plan comp 438.68 {Plan 6}'!G$15&amp;analysismethod8)</f>
        <v xml:space="preserve">Timely Access Data Tool (TADT); 
</v>
      </c>
      <c r="BO83" s="251" t="str">
        <f>IF(ISNUMBER(FIND(analysismethod8,'III_Plan comp 438.68 {Plan 6}'!H$15)),"",'III_Plan comp 438.68 {Plan 6}'!H$15&amp;analysismethod8)</f>
        <v xml:space="preserve">274 File; 
Timely Access Data Tool (TADT); 
</v>
      </c>
      <c r="BP83" s="251" t="str">
        <f>IF(ISNUMBER(FIND(analysismethod8,'III_Plan comp 438.68 {Plan 6}'!I$15)),"",'III_Plan comp 438.68 {Plan 6}'!I$15&amp;analysismethod8)</f>
        <v xml:space="preserve">274 File; 
Timely Access Data Tool (TADT); 
</v>
      </c>
      <c r="BQ83" s="251" t="str">
        <f>IF(ISNUMBER(FIND(analysismethod8,'III_Plan comp 438.68 {Plan 6}'!J$15)),"",'III_Plan comp 438.68 {Plan 6}'!J$15&amp;analysismethod8)</f>
        <v xml:space="preserve">Timely Access Data Tool (TADT); 
</v>
      </c>
      <c r="BR83" s="251" t="str">
        <f>IF(ISNUMBER(FIND(analysismethod8,'III_Plan comp 438.68 {Plan 6}'!K$15)),"",'III_Plan comp 438.68 {Plan 6}'!K$15&amp;analysismethod8)</f>
        <v/>
      </c>
      <c r="BS83" s="251" t="str">
        <f>IF(ISNUMBER(FIND(analysismethod8,'III_Plan comp 438.68 {Plan 6}'!L$15)),"",'III_Plan comp 438.68 {Plan 6}'!L$15&amp;analysismethod8)</f>
        <v/>
      </c>
      <c r="BT83" s="251" t="str">
        <f>IF(ISNUMBER(FIND(analysismethod8,'III_Plan comp 438.68 {Plan 6}'!M$15)),"",'III_Plan comp 438.68 {Plan 6}'!M$15&amp;analysismethod8)</f>
        <v xml:space="preserve">Timely Access Data Tool (TADT); 
</v>
      </c>
      <c r="BU83" s="251" t="str">
        <f>IF(ISNUMBER(FIND(analysismethod8,'III_Plan comp 438.68 {Plan 6}'!N$15)),"",'III_Plan comp 438.68 {Plan 6}'!N$15&amp;analysismethod8)</f>
        <v xml:space="preserve">Timely Access Data Tool (TADT); 
</v>
      </c>
      <c r="BV83" s="251" t="str">
        <f>IF(ISNUMBER(FIND(analysismethod8,'III_Plan comp 438.68 {Plan 6}'!O$15)),"",'III_Plan comp 438.68 {Plan 6}'!O$15&amp;analysismethod8)</f>
        <v xml:space="preserve">Timely Access Data Tool (TADT); 
</v>
      </c>
      <c r="BW83" s="251" t="str">
        <f>IF(ISNUMBER(FIND(analysismethod8,'III_Plan comp 438.68 {Plan 6}'!P$15)),"",'III_Plan comp 438.68 {Plan 6}'!P$15&amp;analysismethod8)</f>
        <v xml:space="preserve">Timely Access Data Tool (TADT); 
</v>
      </c>
      <c r="BX83" s="251" t="str">
        <f>IF(ISNUMBER(FIND(analysismethod8,'III_Plan comp 438.68 {Plan 6}'!Q$15)),"",'III_Plan comp 438.68 {Plan 6}'!Q$15&amp;analysismethod8)</f>
        <v xml:space="preserve">274 File; 
Language Capabilities: Contract
IHCP: Contract/Good-faith effort to contract; 
Timely Access Data Tool (TADT); 
</v>
      </c>
      <c r="BY83" s="251" t="str">
        <f>IF(ISNUMBER(FIND(analysismethod8,'III_Plan comp 438.68 {Plan 6}'!R$15)),"",'III_Plan comp 438.68 {Plan 6}'!R$15&amp;analysismethod8)</f>
        <v xml:space="preserve">Timely Access Data Tool (TADT); 
</v>
      </c>
      <c r="BZ83" s="251" t="str">
        <f>IF(ISNUMBER(FIND(analysismethod8,'III_Plan comp 438.68 {Plan 6}'!S$15)),"",'III_Plan comp 438.68 {Plan 6}'!S$15&amp;analysismethod8)</f>
        <v xml:space="preserve">Timely Access Data Tool (TADT); 
</v>
      </c>
      <c r="CA83" s="251" t="str">
        <f>IF(ISNUMBER(FIND(analysismethod8,'III_Plan comp 438.68 {Plan 6}'!T$15)),"",'III_Plan comp 438.68 {Plan 6}'!T$15&amp;analysismethod8)</f>
        <v xml:space="preserve">Timely Access Data Tool (TADT); 
</v>
      </c>
      <c r="CB83" s="251" t="str">
        <f>IF(ISNUMBER(FIND(analysismethod8,'III_Plan comp 438.68 {Plan 6}'!U$15)),"",'III_Plan comp 438.68 {Plan 6}'!U$15&amp;analysismethod8)</f>
        <v xml:space="preserve">Timely Access Data Tool (TADT); 
</v>
      </c>
      <c r="CC83" s="251" t="str">
        <f>IF(ISNUMBER(FIND(analysismethod8,'III_Plan comp 438.68 {Plan 6}'!V$15)),"",'III_Plan comp 438.68 {Plan 6}'!V$15&amp;analysismethod8)</f>
        <v xml:space="preserve">Timely Access Data Tool (TADT); 
</v>
      </c>
      <c r="CD83" s="251" t="str">
        <f>IF(ISNUMBER(FIND(analysismethod8,'III_Plan comp 438.68 {Plan 6}'!W$15)),"",'III_Plan comp 438.68 {Plan 6}'!W$15&amp;analysismethod8)</f>
        <v xml:space="preserve">Timely Access Data Tool (TADT); 
</v>
      </c>
      <c r="CE83" s="251" t="str">
        <f>IF(ISNUMBER(FIND(analysismethod8,'III_Plan comp 438.68 {Plan 6}'!X$15)),"",'III_Plan comp 438.68 {Plan 6}'!X$15&amp;analysismethod8)</f>
        <v xml:space="preserve">Timely Access Data Tool (TADT); 
</v>
      </c>
      <c r="CF83" s="251" t="str">
        <f>IF(ISNUMBER(FIND(analysismethod8,'III_Plan comp 438.68 {Plan 6}'!Y$15)),"",'III_Plan comp 438.68 {Plan 6}'!Y$15&amp;analysismethod8)</f>
        <v xml:space="preserve">Timely Access Data Tool (TADT); 
</v>
      </c>
      <c r="CG83" s="251" t="str">
        <f>IF(ISNUMBER(FIND(analysismethod8,'III_Plan comp 438.68 {Plan 6}'!Z$15)),"",'III_Plan comp 438.68 {Plan 6}'!Z$15&amp;analysismethod8)</f>
        <v xml:space="preserve">Timely Access Data Tool (TADT); 
</v>
      </c>
      <c r="CH83" s="251" t="str">
        <f>IF(ISNUMBER(FIND(analysismethod8,'III_Plan comp 438.68 {Plan 6}'!AA$15)),"",'III_Plan comp 438.68 {Plan 6}'!AA$15&amp;analysismethod8)</f>
        <v xml:space="preserve">Timely Access Data Tool (TADT); 
</v>
      </c>
      <c r="CI83" s="251" t="str">
        <f>IF(ISNUMBER(FIND(analysismethod8,'III_Plan comp 438.68 {Plan 6}'!AB$15)),"",'III_Plan comp 438.68 {Plan 6}'!AB$15&amp;analysismethod8)</f>
        <v xml:space="preserve">Timely Access Data Tool (TADT); 
</v>
      </c>
      <c r="CJ83" s="251" t="str">
        <f>IF(ISNUMBER(FIND(analysismethod8,'III_Plan comp 438.68 {Plan 6}'!AC$15)),"",'III_Plan comp 438.68 {Plan 6}'!AC$15&amp;analysismethod8)</f>
        <v xml:space="preserve">Timely Access Data Tool (TADT); 
</v>
      </c>
      <c r="CK83" s="251" t="str">
        <f>IF(ISNUMBER(FIND(analysismethod8,'III_Plan comp 438.68 {Plan 6}'!AD$15)),"",'III_Plan comp 438.68 {Plan 6}'!AD$15&amp;analysismethod8)</f>
        <v xml:space="preserve">Timely Access Data Tool (TADT); 
</v>
      </c>
      <c r="CL83" s="251" t="str">
        <f>IF(ISNUMBER(FIND(analysismethod8,'III_Plan comp 438.68 {Plan 6}'!AE$15)),"",'III_Plan comp 438.68 {Plan 6}'!AE$15&amp;analysismethod8)</f>
        <v xml:space="preserve">Timely Access Data Tool (TADT); 
</v>
      </c>
      <c r="CM83" s="251" t="str">
        <f>IF(ISNUMBER(FIND(analysismethod8,'III_Plan comp 438.68 {Plan 6}'!AF$15)),"",'III_Plan comp 438.68 {Plan 6}'!AF$15&amp;analysismethod8)</f>
        <v xml:space="preserve">Timely Access Data Tool (TADT); 
</v>
      </c>
      <c r="CN83" s="251" t="str">
        <f>IF(ISNUMBER(FIND(analysismethod8,'III_Plan comp 438.68 {Plan 6}'!AG$15)),"",'III_Plan comp 438.68 {Plan 6}'!AG$15&amp;analysismethod8)</f>
        <v xml:space="preserve">Timely Access Data Tool (TADT); 
</v>
      </c>
      <c r="CO83" s="251" t="str">
        <f>IF(ISNUMBER(FIND(analysismethod8,'III_Plan comp 438.68 {Plan 6}'!AH$15)),"",'III_Plan comp 438.68 {Plan 6}'!AH$15&amp;analysismethod8)</f>
        <v xml:space="preserve">Timely Access Data Tool (TADT); 
</v>
      </c>
      <c r="CP83" s="251" t="str">
        <f>IF(ISNUMBER(FIND(analysismethod8,'III_Plan comp 438.68 {Plan 6}'!AI$15)),"",'III_Plan comp 438.68 {Plan 6}'!AI$15&amp;analysismethod8)</f>
        <v xml:space="preserve">Timely Access Data Tool (TADT); 
</v>
      </c>
      <c r="CQ83" s="251" t="str">
        <f>IF(ISNUMBER(FIND(analysismethod8,'III_Plan comp 438.68 {Plan 6}'!AJ$15)),"",'III_Plan comp 438.68 {Plan 6}'!AJ$15&amp;analysismethod8)</f>
        <v xml:space="preserve">Timely Access Data Tool (TADT); 
</v>
      </c>
      <c r="CR83" s="251" t="str">
        <f>IF(ISNUMBER(FIND(analysismethod8,'III_Plan comp 438.68 {Plan 6}'!AK$15)),"",'III_Plan comp 438.68 {Plan 6}'!AK$15&amp;analysismethod8)</f>
        <v xml:space="preserve">Timely Access Data Tool (TADT); 
</v>
      </c>
      <c r="CS83" s="251" t="str">
        <f>IF(ISNUMBER(FIND(analysismethod8,'III_Plan comp 438.68 {Plan 6}'!AL$15)),"",'III_Plan comp 438.68 {Plan 6}'!AL$15&amp;analysismethod8)</f>
        <v xml:space="preserve">Timely Access Data Tool (TADT); 
</v>
      </c>
      <c r="CT83" s="251" t="str">
        <f>IF(ISNUMBER(FIND(analysismethod8,'III_Plan comp 438.68 {Plan 6}'!AM$15)),"",'III_Plan comp 438.68 {Plan 6}'!AM$15&amp;analysismethod8)</f>
        <v xml:space="preserve">Timely Access Data Tool (TADT); 
</v>
      </c>
      <c r="CU83" s="251" t="str">
        <f>IF(ISNUMBER(FIND(analysismethod8,'III_Plan comp 438.68 {Plan 6}'!AN$15)),"",'III_Plan comp 438.68 {Plan 6}'!AN$15&amp;analysismethod8)</f>
        <v xml:space="preserve">Timely Access Data Tool (TADT); 
</v>
      </c>
      <c r="CV83" s="251" t="str">
        <f>IF(ISNUMBER(FIND(analysismethod8,'III_Plan comp 438.68 {Plan 6}'!AO$15)),"",'III_Plan comp 438.68 {Plan 6}'!AO$15&amp;analysismethod8)</f>
        <v xml:space="preserve">Timely Access Data Tool (TADT); 
</v>
      </c>
      <c r="CW83" s="251" t="str">
        <f>IF(ISNUMBER(FIND(analysismethod8,'III_Plan comp 438.68 {Plan 6}'!AP$15)),"",'III_Plan comp 438.68 {Plan 6}'!AP$15&amp;analysismethod8)</f>
        <v xml:space="preserve">Timely Access Data Tool (TADT); 
</v>
      </c>
      <c r="CX83" s="251" t="str">
        <f>IF(ISNUMBER(FIND(analysismethod8,'III_Plan comp 438.68 {Plan 6}'!AQ$15)),"",'III_Plan comp 438.68 {Plan 6}'!AQ$15&amp;analysismethod8)</f>
        <v xml:space="preserve">Timely Access Data Tool (TADT); 
</v>
      </c>
      <c r="CY83" s="251" t="str">
        <f>IF(ISNUMBER(FIND(analysismethod8,'III_Plan comp 438.68 {Plan 6}'!AR$15)),"",'III_Plan comp 438.68 {Plan 6}'!AR$15&amp;analysismethod8)</f>
        <v xml:space="preserve">Timely Access Data Tool (TADT); 
</v>
      </c>
      <c r="CZ83" s="251" t="str">
        <f>IF(ISNUMBER(FIND(analysismethod8,'III_Plan comp 438.68 {Plan 6}'!AS$15)),"",'III_Plan comp 438.68 {Plan 6}'!AS$15&amp;analysismethod8)</f>
        <v xml:space="preserve">Timely Access Data Tool (TADT); 
</v>
      </c>
      <c r="DA83" s="251" t="str">
        <f>IF(ISNUMBER(FIND(analysismethod8,'III_Plan comp 438.68 {Plan 6}'!AT$15)),"",'III_Plan comp 438.68 {Plan 6}'!AT$15&amp;analysismethod8)</f>
        <v xml:space="preserve">Timely Access Data Tool (TADT); 
</v>
      </c>
      <c r="DB83" s="251" t="str">
        <f>IF(ISNUMBER(FIND(analysismethod8,'III_Plan comp 438.68 {Plan 6}'!AU$15)),"",'III_Plan comp 438.68 {Plan 6}'!AU$15&amp;analysismethod8)</f>
        <v xml:space="preserve">Timely Access Data Tool (TADT); 
</v>
      </c>
      <c r="DC83" s="251" t="str">
        <f>IF(ISNUMBER(FIND(analysismethod8,'III_Plan comp 438.68 {Plan 6}'!AV$15)),"",'III_Plan comp 438.68 {Plan 6}'!AV$15&amp;analysismethod8)</f>
        <v xml:space="preserve">Timely Access Data Tool (TADT); 
</v>
      </c>
      <c r="DD83" s="251" t="str">
        <f>IF(ISNUMBER(FIND(analysismethod8,'III_Plan comp 438.68 {Plan 6}'!AW$15)),"",'III_Plan comp 438.68 {Plan 6}'!AW$15&amp;analysismethod8)</f>
        <v xml:space="preserve">Timely Access Data Tool (TADT); 
</v>
      </c>
      <c r="DE83" s="251" t="str">
        <f>IF(ISNUMBER(FIND(analysismethod8,'III_Plan comp 438.68 {Plan 6}'!AX$15)),"",'III_Plan comp 438.68 {Plan 6}'!AX$15&amp;analysismethod8)</f>
        <v xml:space="preserve">Timely Access Data Tool (TADT); 
</v>
      </c>
      <c r="DF83" s="251" t="str">
        <f>IF(ISNUMBER(FIND(analysismethod8,'III_Plan comp 438.68 {Plan 6}'!AY$15)),"",'III_Plan comp 438.68 {Plan 6}'!AY$15&amp;analysismethod8)</f>
        <v xml:space="preserve">Timely Access Data Tool (TADT); 
</v>
      </c>
      <c r="DG83" s="251" t="str">
        <f>IF(ISNUMBER(FIND(analysismethod8,'III_Plan comp 438.68 {Plan 6}'!AZ$15)),"",'III_Plan comp 438.68 {Plan 6}'!AZ$15&amp;analysismethod8)</f>
        <v xml:space="preserve">Timely Access Data Tool (TADT); 
</v>
      </c>
      <c r="DH83" s="251" t="str">
        <f>IF(ISNUMBER(FIND(analysismethod8,'III_Plan comp 438.68 {Plan 6}'!BA$15)),"",'III_Plan comp 438.68 {Plan 6}'!BA$15&amp;analysismethod8)</f>
        <v xml:space="preserve">Timely Access Data Tool (TADT); 
</v>
      </c>
      <c r="DI83" s="251" t="str">
        <f>IF(ISNUMBER(FIND(analysismethod8,'III_Plan comp 438.68 {Plan 6}'!BB$15)),"",'III_Plan comp 438.68 {Plan 6}'!BB$15&amp;analysismethod8)</f>
        <v xml:space="preserve">Timely Access Data Tool (TADT); 
</v>
      </c>
      <c r="DJ83" s="251" t="str">
        <f>IF(ISNUMBER(FIND(analysismethod8,'III_Plan comp 438.68 {Plan 6}'!BC$15)),"",'III_Plan comp 438.68 {Plan 6}'!BC$15&amp;analysismethod8)</f>
        <v xml:space="preserve">Timely Access Data Tool (TADT); 
</v>
      </c>
      <c r="DK83" s="251" t="str">
        <f>IF(ISNUMBER(FIND(analysismethod8,'III_Plan comp 438.68 {Plan 6}'!BD$15)),"",'III_Plan comp 438.68 {Plan 6}'!BD$15&amp;analysismethod8)</f>
        <v xml:space="preserve">Timely Access Data Tool (TADT); 
</v>
      </c>
      <c r="DL83" s="251" t="str">
        <f>IF(ISNUMBER(FIND(analysismethod8,'III_Plan comp 438.68 {Plan 6}'!BE$15)),"",'III_Plan comp 438.68 {Plan 6}'!BE$15&amp;analysismethod8)</f>
        <v xml:space="preserve">Timely Access Data Tool (TADT); 
</v>
      </c>
      <c r="DM83" s="251" t="str">
        <f>IF(ISNUMBER(FIND(analysismethod8,'III_Plan comp 438.68 {Plan 6}'!BF$15)),"",'III_Plan comp 438.68 {Plan 6}'!BF$15&amp;analysismethod8)</f>
        <v xml:space="preserve">Timely Access Data Tool (TADT); 
</v>
      </c>
      <c r="DN83" s="251" t="str">
        <f>IF(ISNUMBER(FIND(analysismethod8,'III_Plan comp 438.68 {Plan 6}'!BG$15)),"",'III_Plan comp 438.68 {Plan 6}'!BG$15&amp;analysismethod8)</f>
        <v xml:space="preserve">Timely Access Data Tool (TADT); 
</v>
      </c>
      <c r="DO83" s="251" t="str">
        <f>IF(ISNUMBER(FIND(analysismethod8,'III_Plan comp 438.68 {Plan 6}'!BH$15)),"",'III_Plan comp 438.68 {Plan 6}'!BH$15&amp;analysismethod8)</f>
        <v xml:space="preserve">Timely Access Data Tool (TADT); 
</v>
      </c>
      <c r="DP83" s="251" t="str">
        <f>IF(ISNUMBER(FIND(analysismethod8,'III_Plan comp 438.68 {Plan 6}'!BI$15)),"",'III_Plan comp 438.68 {Plan 6}'!BI$15&amp;analysismethod8)</f>
        <v xml:space="preserve">Timely Access Data Tool (TADT); 
</v>
      </c>
      <c r="DQ83" s="251" t="str">
        <f>IF(ISNUMBER(FIND(analysismethod8,'III_Plan comp 438.68 {Plan 6}'!BJ$15)),"",'III_Plan comp 438.68 {Plan 6}'!BJ$15&amp;analysismethod8)</f>
        <v xml:space="preserve">Timely Access Data Tool (TADT); 
</v>
      </c>
      <c r="DR83" s="251" t="str">
        <f>IF(ISNUMBER(FIND(analysismethod8,'III_Plan comp 438.68 {Plan 6}'!BK$15)),"",'III_Plan comp 438.68 {Plan 6}'!BK$15&amp;analysismethod8)</f>
        <v xml:space="preserve">Timely Access Data Tool (TADT); 
</v>
      </c>
      <c r="DS83" s="251" t="str">
        <f>IF(ISNUMBER(FIND(analysismethod8,'III_Plan comp 438.68 {Plan 6}'!BL$15)),"",'III_Plan comp 438.68 {Plan 6}'!BL$15&amp;analysismethod8)</f>
        <v xml:space="preserve">Timely Access Data Tool (TADT); 
</v>
      </c>
      <c r="DT83" s="251" t="str">
        <f>IF(ISNUMBER(FIND(analysismethod8,'III_Plan comp 438.68 {Plan 6}'!BM$15)),"",'III_Plan comp 438.68 {Plan 6}'!BM$15&amp;analysismethod8)</f>
        <v xml:space="preserve">Timely Access Data Tool (TADT); 
</v>
      </c>
      <c r="DU83" s="251" t="str">
        <f>IF(ISNUMBER(FIND(analysismethod8,'III_Plan comp 438.68 {Plan 6}'!BN$15)),"",'III_Plan comp 438.68 {Plan 6}'!BN$15&amp;analysismethod8)</f>
        <v xml:space="preserve">Timely Access Data Tool (TADT); 
</v>
      </c>
      <c r="DV83" s="251" t="str">
        <f>IF(ISNUMBER(FIND(analysismethod8,'III_Plan comp 438.68 {Plan 6}'!BO$15)),"",'III_Plan comp 438.68 {Plan 6}'!BO$15&amp;analysismethod8)</f>
        <v xml:space="preserve">Timely Access Data Tool (TADT); 
</v>
      </c>
      <c r="DW83" s="251" t="str">
        <f>IF(ISNUMBER(FIND(analysismethod8,'III_Plan comp 438.68 {Plan 6}'!BP$15)),"",'III_Plan comp 438.68 {Plan 6}'!BP$15&amp;analysismethod8)</f>
        <v xml:space="preserve">Timely Access Data Tool (TADT); 
</v>
      </c>
      <c r="DX83" s="251" t="str">
        <f>IF(ISNUMBER(FIND(analysismethod8,'III_Plan comp 438.68 {Plan 6}'!BQ$15)),"",'III_Plan comp 438.68 {Plan 6}'!BQ$15&amp;analysismethod8)</f>
        <v xml:space="preserve">Timely Access Data Tool (TADT); 
</v>
      </c>
      <c r="DY83" s="251" t="str">
        <f>IF(ISNUMBER(FIND(analysismethod8,'III_Plan comp 438.68 {Plan 6}'!BR$15)),"",'III_Plan comp 438.68 {Plan 6}'!BR$15&amp;analysismethod8)</f>
        <v xml:space="preserve">Timely Access Data Tool (TADT); 
</v>
      </c>
      <c r="DZ83" s="251" t="str">
        <f>IF(ISNUMBER(FIND(analysismethod8,'III_Plan comp 438.68 {Plan 6}'!BS$15)),"",'III_Plan comp 438.68 {Plan 6}'!BS$15&amp;analysismethod8)</f>
        <v xml:space="preserve">Timely Access Data Tool (TADT); 
</v>
      </c>
      <c r="EA83" s="251" t="str">
        <f>IF(ISNUMBER(FIND(analysismethod8,'III_Plan comp 438.68 {Plan 6}'!BT$15)),"",'III_Plan comp 438.68 {Plan 6}'!BT$15&amp;analysismethod8)</f>
        <v xml:space="preserve">Timely Access Data Tool (TADT); 
</v>
      </c>
      <c r="EB83" s="251" t="str">
        <f>IF(ISNUMBER(FIND(analysismethod8,'III_Plan comp 438.68 {Plan 6}'!BU$15)),"",'III_Plan comp 438.68 {Plan 6}'!BU$15&amp;analysismethod8)</f>
        <v xml:space="preserve">Timely Access Data Tool (TADT); 
</v>
      </c>
      <c r="EC83" s="251" t="str">
        <f>IF(ISNUMBER(FIND(analysismethod8,'III_Plan comp 438.68 {Plan 6}'!BV$15)),"",'III_Plan comp 438.68 {Plan 6}'!BV$15&amp;analysismethod8)</f>
        <v xml:space="preserve">Timely Access Data Tool (TADT); 
</v>
      </c>
      <c r="ED83" s="251" t="str">
        <f>IF(ISNUMBER(FIND(analysismethod8,'III_Plan comp 438.68 {Plan 6}'!BW$15)),"",'III_Plan comp 438.68 {Plan 6}'!BW$15&amp;analysismethod8)</f>
        <v xml:space="preserve">Timely Access Data Tool (TADT); 
</v>
      </c>
      <c r="EE83" s="251" t="str">
        <f>IF(ISNUMBER(FIND(analysismethod8,'III_Plan comp 438.68 {Plan 6}'!BX$15)),"",'III_Plan comp 438.68 {Plan 6}'!BX$15&amp;analysismethod8)</f>
        <v xml:space="preserve">Timely Access Data Tool (TADT); 
</v>
      </c>
      <c r="EF83" s="251" t="str">
        <f>IF(ISNUMBER(FIND(analysismethod8,'III_Plan comp 438.68 {Plan 6}'!BY$15)),"",'III_Plan comp 438.68 {Plan 6}'!BY$15&amp;analysismethod8)</f>
        <v xml:space="preserve">Timely Access Data Tool (TADT); 
</v>
      </c>
      <c r="EG83" s="251" t="str">
        <f>IF(ISNUMBER(FIND(analysismethod8,'III_Plan comp 438.68 {Plan 6}'!BZ$15)),"",'III_Plan comp 438.68 {Plan 6}'!BZ$15&amp;analysismethod8)</f>
        <v xml:space="preserve">Timely Access Data Tool (TADT); 
</v>
      </c>
      <c r="EH83" s="251" t="str">
        <f>IF(ISNUMBER(FIND(analysismethod8,'III_Plan comp 438.68 {Plan 6}'!CA$15)),"",'III_Plan comp 438.68 {Plan 6}'!CA$15&amp;analysismethod8)</f>
        <v xml:space="preserve">Timely Access Data Tool (TADT); 
</v>
      </c>
      <c r="EI83" s="251" t="str">
        <f>IF(ISNUMBER(FIND(analysismethod8,'III_Plan comp 438.68 {Plan 6}'!CB$15)),"",'III_Plan comp 438.68 {Plan 6}'!CB$15&amp;analysismethod8)</f>
        <v xml:space="preserve">Timely Access Data Tool (TADT); 
</v>
      </c>
      <c r="EJ83" s="251" t="str">
        <f>IF(ISNUMBER(FIND(analysismethod8,'III_Plan comp 438.68 {Plan 6}'!CC$15)),"",'III_Plan comp 438.68 {Plan 6}'!CC$15&amp;analysismethod8)</f>
        <v xml:space="preserve">Timely Access Data Tool (TADT); 
</v>
      </c>
      <c r="EK83" s="251" t="str">
        <f>IF(ISNUMBER(FIND(analysismethod8,'III_Plan comp 438.68 {Plan 6}'!CD$15)),"",'III_Plan comp 438.68 {Plan 6}'!CD$15&amp;analysismethod8)</f>
        <v xml:space="preserve">Timely Access Data Tool (TADT); 
</v>
      </c>
      <c r="EL83" s="251" t="str">
        <f>IF(ISNUMBER(FIND(analysismethod8,'III_Plan comp 438.68 {Plan 6}'!CE$15)),"",'III_Plan comp 438.68 {Plan 6}'!CE$15&amp;analysismethod8)</f>
        <v xml:space="preserve">Timely Access Data Tool (TADT); 
</v>
      </c>
      <c r="EM83" s="251" t="str">
        <f>IF(ISNUMBER(FIND(analysismethod8,'III_Plan comp 438.68 {Plan 6}'!CF$15)),"",'III_Plan comp 438.68 {Plan 6}'!CF$15&amp;analysismethod8)</f>
        <v xml:space="preserve">Timely Access Data Tool (TADT); 
</v>
      </c>
      <c r="EN83" s="251" t="str">
        <f>IF(ISNUMBER(FIND(analysismethod8,'III_Plan comp 438.68 {Plan 6}'!CG$15)),"",'III_Plan comp 438.68 {Plan 6}'!CG$15&amp;analysismethod8)</f>
        <v xml:space="preserve">Timely Access Data Tool (TADT); 
</v>
      </c>
      <c r="EO83" s="251" t="str">
        <f>IF(ISNUMBER(FIND(analysismethod8,'III_Plan comp 438.68 {Plan 6}'!CH$15)),"",'III_Plan comp 438.68 {Plan 6}'!CH$15&amp;analysismethod8)</f>
        <v xml:space="preserve">Timely Access Data Tool (TADT); 
</v>
      </c>
      <c r="EP83" s="251" t="str">
        <f>IF(ISNUMBER(FIND(analysismethod8,'III_Plan comp 438.68 {Plan 6}'!CI$15)),"",'III_Plan comp 438.68 {Plan 6}'!CI$15&amp;analysismethod8)</f>
        <v xml:space="preserve">Timely Access Data Tool (TADT); 
</v>
      </c>
      <c r="EQ83" s="251" t="str">
        <f>IF(ISNUMBER(FIND(analysismethod8,'III_Plan comp 438.68 {Plan 6}'!CJ$15)),"",'III_Plan comp 438.68 {Plan 6}'!CJ$15&amp;analysismethod8)</f>
        <v xml:space="preserve">Timely Access Data Tool (TADT); 
</v>
      </c>
      <c r="ER83" s="251" t="str">
        <f>IF(ISNUMBER(FIND(analysismethod8,'III_Plan comp 438.68 {Plan 6}'!CK$15)),"",'III_Plan comp 438.68 {Plan 6}'!CK$15&amp;analysismethod8)</f>
        <v xml:space="preserve">Timely Access Data Tool (TADT); 
</v>
      </c>
      <c r="ES83" s="251" t="str">
        <f>IF(ISNUMBER(FIND(analysismethod8,'III_Plan comp 438.68 {Plan 6}'!CL$15)),"",'III_Plan comp 438.68 {Plan 6}'!CL$15&amp;analysismethod8)</f>
        <v xml:space="preserve">Timely Access Data Tool (TADT); 
</v>
      </c>
      <c r="ET83" s="251" t="str">
        <f>IF(ISNUMBER(FIND(analysismethod8,'III_Plan comp 438.68 {Plan 6}'!CM$15)),"",'III_Plan comp 438.68 {Plan 6}'!CM$15&amp;analysismethod8)</f>
        <v xml:space="preserve">Timely Access Data Tool (TADT); 
</v>
      </c>
      <c r="EU83" s="251" t="str">
        <f>IF(ISNUMBER(FIND(analysismethod8,'III_Plan comp 438.68 {Plan 6}'!CN$15)),"",'III_Plan comp 438.68 {Plan 6}'!CN$15&amp;analysismethod8)</f>
        <v xml:space="preserve">Timely Access Data Tool (TADT); 
</v>
      </c>
      <c r="EV83" s="251" t="str">
        <f>IF(ISNUMBER(FIND(analysismethod8,'III_Plan comp 438.68 {Plan 6}'!CO$15)),"",'III_Plan comp 438.68 {Plan 6}'!CO$15&amp;analysismethod8)</f>
        <v xml:space="preserve">Timely Access Data Tool (TADT); 
</v>
      </c>
      <c r="EW83" s="251" t="str">
        <f>IF(ISNUMBER(FIND(analysismethod8,'III_Plan comp 438.68 {Plan 6}'!CP$15)),"",'III_Plan comp 438.68 {Plan 6}'!CP$15&amp;analysismethod8)</f>
        <v xml:space="preserve">Timely Access Data Tool (TADT); 
</v>
      </c>
      <c r="EX83" s="251" t="str">
        <f>IF(ISNUMBER(FIND(analysismethod8,'III_Plan comp 438.68 {Plan 6}'!CQ$15)),"",'III_Plan comp 438.68 {Plan 6}'!CQ$15&amp;analysismethod8)</f>
        <v xml:space="preserve">Timely Access Data Tool (TADT); 
</v>
      </c>
      <c r="EY83" s="251" t="str">
        <f>IF(ISNUMBER(FIND(analysismethod8,'III_Plan comp 438.68 {Plan 6}'!CR$15)),"",'III_Plan comp 438.68 {Plan 6}'!CR$15&amp;analysismethod8)</f>
        <v xml:space="preserve">Timely Access Data Tool (TADT); 
</v>
      </c>
      <c r="EZ83" s="251" t="str">
        <f>IF(ISNUMBER(FIND(analysismethod8,'III_Plan comp 438.68 {Plan 6}'!CS$15)),"",'III_Plan comp 438.68 {Plan 6}'!CS$15&amp;analysismethod8)</f>
        <v xml:space="preserve">Timely Access Data Tool (TADT); 
</v>
      </c>
      <c r="FA83" s="251" t="str">
        <f>IF(ISNUMBER(FIND(analysismethod8,'III_Plan comp 438.68 {Plan 6}'!CT$15)),"",'III_Plan comp 438.68 {Plan 6}'!CT$15&amp;analysismethod8)</f>
        <v xml:space="preserve">Timely Access Data Tool (TADT); 
</v>
      </c>
      <c r="FB83" s="251" t="str">
        <f>IF(ISNUMBER(FIND(analysismethod8,'III_Plan comp 438.68 {Plan 6}'!CU$15)),"",'III_Plan comp 438.68 {Plan 6}'!CU$15&amp;analysismethod8)</f>
        <v xml:space="preserve">Timely Access Data Tool (TADT); 
</v>
      </c>
      <c r="FC83" s="251" t="str">
        <f>IF(ISNUMBER(FIND(analysismethod8,'III_Plan comp 438.68 {Plan 6}'!CV$15)),"",'III_Plan comp 438.68 {Plan 6}'!CV$15&amp;analysismethod8)</f>
        <v xml:space="preserve">Timely Access Data Tool (TADT); 
</v>
      </c>
      <c r="FD83" s="251" t="str">
        <f>IF(ISNUMBER(FIND(analysismethod8,'III_Plan comp 438.68 {Plan 6}'!CW$15)),"",'III_Plan comp 438.68 {Plan 6}'!CW$15&amp;analysismethod8)</f>
        <v xml:space="preserve">Timely Access Data Tool (TADT); 
</v>
      </c>
      <c r="FE83" s="251" t="str">
        <f>IF(ISNUMBER(FIND(analysismethod8,'III_Plan comp 438.68 {Plan 6}'!CX$15)),"",'III_Plan comp 438.68 {Plan 6}'!CX$15&amp;analysismethod8)</f>
        <v xml:space="preserve">Timely Access Data Tool (TADT); 
</v>
      </c>
      <c r="FF83" s="251" t="str">
        <f>IF(ISNUMBER(FIND(analysismethod8,'III_Plan comp 438.68 {Plan 6}'!CY$15)),"",'III_Plan comp 438.68 {Plan 6}'!CY$15&amp;analysismethod8)</f>
        <v xml:space="preserve">Timely Access Data Tool (TADT); 
</v>
      </c>
      <c r="FG83" s="251" t="str">
        <f>IF(ISNUMBER(FIND(analysismethod8,'III_Plan comp 438.68 {Plan 6}'!CZ$15)),"",'III_Plan comp 438.68 {Plan 6}'!CZ$15&amp;analysismethod8)</f>
        <v xml:space="preserve">Timely Access Data Tool (TADT);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Language Capabilities: Contract
IHCP: Contract/Good-faith effort to contract; 
</v>
      </c>
      <c r="BM84" s="251" t="str">
        <f>IF(ISNUMBER(FIND(analysismethod9,'III_Plan comp 438.68 {Plan 6}'!F$15)),"",'III_Plan comp 438.68 {Plan 6}'!F$15&amp;analysismethod9)</f>
        <v xml:space="preserve">Language Capabilities: Contract
IHCP: Contract/Good-faith effort to contract; 
</v>
      </c>
      <c r="BN84" s="251" t="str">
        <f>IF(ISNUMBER(FIND(analysismethod9,'III_Plan comp 438.68 {Plan 6}'!G$15)),"",'III_Plan comp 438.68 {Plan 6}'!G$15&amp;analysismethod9)</f>
        <v xml:space="preserve">Language Capabilities: Contract
IHCP: Contract/Good-faith effort to contract; 
</v>
      </c>
      <c r="BO84" s="251" t="str">
        <f>IF(ISNUMBER(FIND(analysismethod9,'III_Plan comp 438.68 {Plan 6}'!H$15)),"",'III_Plan comp 438.68 {Plan 6}'!H$15&amp;analysismethod9)</f>
        <v xml:space="preserve">274 File; 
Language Capabilities: Contract
IHCP: Contract/Good-faith effort to contract; 
</v>
      </c>
      <c r="BP84" s="251" t="str">
        <f>IF(ISNUMBER(FIND(analysismethod9,'III_Plan comp 438.68 {Plan 6}'!I$15)),"",'III_Plan comp 438.68 {Plan 6}'!I$15&amp;analysismethod9)</f>
        <v xml:space="preserve">274 File; 
Language Capabilities: Contract
IHCP: Contract/Good-faith effort to contract; 
</v>
      </c>
      <c r="BQ84" s="251" t="str">
        <f>IF(ISNUMBER(FIND(analysismethod9,'III_Plan comp 438.68 {Plan 6}'!J$15)),"",'III_Plan comp 438.68 {Plan 6}'!J$15&amp;analysismethod9)</f>
        <v xml:space="preserve">Language Capabilities: Contract
IHCP: Contract/Good-faith effort to contract; 
</v>
      </c>
      <c r="BR84" s="251" t="str">
        <f>IF(ISNUMBER(FIND(analysismethod9,'III_Plan comp 438.68 {Plan 6}'!K$15)),"",'III_Plan comp 438.68 {Plan 6}'!K$15&amp;analysismethod9)</f>
        <v xml:space="preserve">Timely Access Data Tool (TADT); 
Language Capabilities: Contract
IHCP: Contract/Good-faith effort to contract; 
</v>
      </c>
      <c r="BS84" s="251" t="str">
        <f>IF(ISNUMBER(FIND(analysismethod9,'III_Plan comp 438.68 {Plan 6}'!L$15)),"",'III_Plan comp 438.68 {Plan 6}'!L$15&amp;analysismethod9)</f>
        <v xml:space="preserve">Timely Access Data Tool (TADT); 
Language Capabilities: Contract
IHCP: Contract/Good-faith effort to contract; 
</v>
      </c>
      <c r="BT84" s="251" t="str">
        <f>IF(ISNUMBER(FIND(analysismethod9,'III_Plan comp 438.68 {Plan 6}'!M$15)),"",'III_Plan comp 438.68 {Plan 6}'!M$15&amp;analysismethod9)</f>
        <v xml:space="preserve">Language Capabilities: Contract
IHCP: Contract/Good-faith effort to contract; 
</v>
      </c>
      <c r="BU84" s="251" t="str">
        <f>IF(ISNUMBER(FIND(analysismethod9,'III_Plan comp 438.68 {Plan 6}'!N$15)),"",'III_Plan comp 438.68 {Plan 6}'!N$15&amp;analysismethod9)</f>
        <v xml:space="preserve">Language Capabilities: Contract
IHCP: Contract/Good-faith effort to contract; 
</v>
      </c>
      <c r="BV84" s="251" t="str">
        <f>IF(ISNUMBER(FIND(analysismethod9,'III_Plan comp 438.68 {Plan 6}'!O$15)),"",'III_Plan comp 438.68 {Plan 6}'!O$15&amp;analysismethod9)</f>
        <v xml:space="preserve">Language Capabilities: Contract
IHCP: Contract/Good-faith effort to contract; 
</v>
      </c>
      <c r="BW84" s="251" t="str">
        <f>IF(ISNUMBER(FIND(analysismethod9,'III_Plan comp 438.68 {Plan 6}'!P$15)),"",'III_Plan comp 438.68 {Plan 6}'!P$15&amp;analysismethod9)</f>
        <v xml:space="preserve">Language Capabilities: Contract
IHCP: Contract/Good-faith effort to contract; 
</v>
      </c>
      <c r="BX84" s="251" t="str">
        <f>IF(ISNUMBER(FIND(analysismethod9,'III_Plan comp 438.68 {Plan 6}'!Q$15)),"",'III_Plan comp 438.68 {Plan 6}'!Q$15&amp;analysismethod9)</f>
        <v xml:space="preserve">274 File; 
Language Capabilities: Contract
IHCP: Contract/Good-faith effort to contract; 
Language Capabilities: Contract
IHCP: Contract/Good-faith effort to contract; 
</v>
      </c>
      <c r="BY84" s="251" t="str">
        <f>IF(ISNUMBER(FIND(analysismethod9,'III_Plan comp 438.68 {Plan 6}'!R$15)),"",'III_Plan comp 438.68 {Plan 6}'!R$15&amp;analysismethod9)</f>
        <v xml:space="preserve">Language Capabilities: Contract
IHCP: Contract/Good-faith effort to contract; 
</v>
      </c>
      <c r="BZ84" s="251" t="str">
        <f>IF(ISNUMBER(FIND(analysismethod9,'III_Plan comp 438.68 {Plan 6}'!S$15)),"",'III_Plan comp 438.68 {Plan 6}'!S$15&amp;analysismethod9)</f>
        <v xml:space="preserve">Language Capabilities: Contract
IHCP: Contract/Good-faith effort to contract; 
</v>
      </c>
      <c r="CA84" s="251" t="str">
        <f>IF(ISNUMBER(FIND(analysismethod9,'III_Plan comp 438.68 {Plan 6}'!T$15)),"",'III_Plan comp 438.68 {Plan 6}'!T$15&amp;analysismethod9)</f>
        <v xml:space="preserve">Language Capabilities: Contract
IHCP: Contract/Good-faith effort to contract; 
</v>
      </c>
      <c r="CB84" s="251" t="str">
        <f>IF(ISNUMBER(FIND(analysismethod9,'III_Plan comp 438.68 {Plan 6}'!U$15)),"",'III_Plan comp 438.68 {Plan 6}'!U$15&amp;analysismethod9)</f>
        <v xml:space="preserve">Language Capabilities: Contract
IHCP: Contract/Good-faith effort to contract; 
</v>
      </c>
      <c r="CC84" s="251" t="str">
        <f>IF(ISNUMBER(FIND(analysismethod9,'III_Plan comp 438.68 {Plan 6}'!V$15)),"",'III_Plan comp 438.68 {Plan 6}'!V$15&amp;analysismethod9)</f>
        <v xml:space="preserve">Language Capabilities: Contract
IHCP: Contract/Good-faith effort to contract; 
</v>
      </c>
      <c r="CD84" s="251" t="str">
        <f>IF(ISNUMBER(FIND(analysismethod9,'III_Plan comp 438.68 {Plan 6}'!W$15)),"",'III_Plan comp 438.68 {Plan 6}'!W$15&amp;analysismethod9)</f>
        <v xml:space="preserve">Language Capabilities: Contract
IHCP: Contract/Good-faith effort to contract; 
</v>
      </c>
      <c r="CE84" s="251" t="str">
        <f>IF(ISNUMBER(FIND(analysismethod9,'III_Plan comp 438.68 {Plan 6}'!X$15)),"",'III_Plan comp 438.68 {Plan 6}'!X$15&amp;analysismethod9)</f>
        <v xml:space="preserve">Language Capabilities: Contract
IHCP: Contract/Good-faith effort to contract; 
</v>
      </c>
      <c r="CF84" s="251" t="str">
        <f>IF(ISNUMBER(FIND(analysismethod9,'III_Plan comp 438.68 {Plan 6}'!Y$15)),"",'III_Plan comp 438.68 {Plan 6}'!Y$15&amp;analysismethod9)</f>
        <v xml:space="preserve">Language Capabilities: Contract
IHCP: Contract/Good-faith effort to contract; 
</v>
      </c>
      <c r="CG84" s="251" t="str">
        <f>IF(ISNUMBER(FIND(analysismethod9,'III_Plan comp 438.68 {Plan 6}'!Z$15)),"",'III_Plan comp 438.68 {Plan 6}'!Z$15&amp;analysismethod9)</f>
        <v xml:space="preserve">Language Capabilities: Contract
IHCP: Contract/Good-faith effort to contract; 
</v>
      </c>
      <c r="CH84" s="251" t="str">
        <f>IF(ISNUMBER(FIND(analysismethod9,'III_Plan comp 438.68 {Plan 6}'!AA$15)),"",'III_Plan comp 438.68 {Plan 6}'!AA$15&amp;analysismethod9)</f>
        <v xml:space="preserve">Language Capabilities: Contract
IHCP: Contract/Good-faith effort to contract; 
</v>
      </c>
      <c r="CI84" s="251" t="str">
        <f>IF(ISNUMBER(FIND(analysismethod9,'III_Plan comp 438.68 {Plan 6}'!AB$15)),"",'III_Plan comp 438.68 {Plan 6}'!AB$15&amp;analysismethod9)</f>
        <v xml:space="preserve">Language Capabilities: Contract
IHCP: Contract/Good-faith effort to contract; 
</v>
      </c>
      <c r="CJ84" s="251" t="str">
        <f>IF(ISNUMBER(FIND(analysismethod9,'III_Plan comp 438.68 {Plan 6}'!AC$15)),"",'III_Plan comp 438.68 {Plan 6}'!AC$15&amp;analysismethod9)</f>
        <v xml:space="preserve">Language Capabilities: Contract
IHCP: Contract/Good-faith effort to contract; 
</v>
      </c>
      <c r="CK84" s="251" t="str">
        <f>IF(ISNUMBER(FIND(analysismethod9,'III_Plan comp 438.68 {Plan 6}'!AD$15)),"",'III_Plan comp 438.68 {Plan 6}'!AD$15&amp;analysismethod9)</f>
        <v xml:space="preserve">Language Capabilities: Contract
IHCP: Contract/Good-faith effort to contract; 
</v>
      </c>
      <c r="CL84" s="251" t="str">
        <f>IF(ISNUMBER(FIND(analysismethod9,'III_Plan comp 438.68 {Plan 6}'!AE$15)),"",'III_Plan comp 438.68 {Plan 6}'!AE$15&amp;analysismethod9)</f>
        <v xml:space="preserve">Language Capabilities: Contract
IHCP: Contract/Good-faith effort to contract; 
</v>
      </c>
      <c r="CM84" s="251" t="str">
        <f>IF(ISNUMBER(FIND(analysismethod9,'III_Plan comp 438.68 {Plan 6}'!AF$15)),"",'III_Plan comp 438.68 {Plan 6}'!AF$15&amp;analysismethod9)</f>
        <v xml:space="preserve">Language Capabilities: Contract
IHCP: Contract/Good-faith effort to contract; 
</v>
      </c>
      <c r="CN84" s="251" t="str">
        <f>IF(ISNUMBER(FIND(analysismethod9,'III_Plan comp 438.68 {Plan 6}'!AG$15)),"",'III_Plan comp 438.68 {Plan 6}'!AG$15&amp;analysismethod9)</f>
        <v xml:space="preserve">Language Capabilities: Contract
IHCP: Contract/Good-faith effort to contract; 
</v>
      </c>
      <c r="CO84" s="251" t="str">
        <f>IF(ISNUMBER(FIND(analysismethod9,'III_Plan comp 438.68 {Plan 6}'!AH$15)),"",'III_Plan comp 438.68 {Plan 6}'!AH$15&amp;analysismethod9)</f>
        <v xml:space="preserve">Language Capabilities: Contract
IHCP: Contract/Good-faith effort to contract; 
</v>
      </c>
      <c r="CP84" s="251" t="str">
        <f>IF(ISNUMBER(FIND(analysismethod9,'III_Plan comp 438.68 {Plan 6}'!AI$15)),"",'III_Plan comp 438.68 {Plan 6}'!AI$15&amp;analysismethod9)</f>
        <v xml:space="preserve">Language Capabilities: Contract
IHCP: Contract/Good-faith effort to contract; 
</v>
      </c>
      <c r="CQ84" s="251" t="str">
        <f>IF(ISNUMBER(FIND(analysismethod9,'III_Plan comp 438.68 {Plan 6}'!AJ$15)),"",'III_Plan comp 438.68 {Plan 6}'!AJ$15&amp;analysismethod9)</f>
        <v xml:space="preserve">Language Capabilities: Contract
IHCP: Contract/Good-faith effort to contract; 
</v>
      </c>
      <c r="CR84" s="251" t="str">
        <f>IF(ISNUMBER(FIND(analysismethod9,'III_Plan comp 438.68 {Plan 6}'!AK$15)),"",'III_Plan comp 438.68 {Plan 6}'!AK$15&amp;analysismethod9)</f>
        <v xml:space="preserve">Language Capabilities: Contract
IHCP: Contract/Good-faith effort to contract; 
</v>
      </c>
      <c r="CS84" s="251" t="str">
        <f>IF(ISNUMBER(FIND(analysismethod9,'III_Plan comp 438.68 {Plan 6}'!AL$15)),"",'III_Plan comp 438.68 {Plan 6}'!AL$15&amp;analysismethod9)</f>
        <v xml:space="preserve">Language Capabilities: Contract
IHCP: Contract/Good-faith effort to contract; 
</v>
      </c>
      <c r="CT84" s="251" t="str">
        <f>IF(ISNUMBER(FIND(analysismethod9,'III_Plan comp 438.68 {Plan 6}'!AM$15)),"",'III_Plan comp 438.68 {Plan 6}'!AM$15&amp;analysismethod9)</f>
        <v xml:space="preserve">Language Capabilities: Contract
IHCP: Contract/Good-faith effort to contract; 
</v>
      </c>
      <c r="CU84" s="251" t="str">
        <f>IF(ISNUMBER(FIND(analysismethod9,'III_Plan comp 438.68 {Plan 6}'!AN$15)),"",'III_Plan comp 438.68 {Plan 6}'!AN$15&amp;analysismethod9)</f>
        <v xml:space="preserve">Language Capabilities: Contract
IHCP: Contract/Good-faith effort to contract; 
</v>
      </c>
      <c r="CV84" s="251" t="str">
        <f>IF(ISNUMBER(FIND(analysismethod9,'III_Plan comp 438.68 {Plan 6}'!AO$15)),"",'III_Plan comp 438.68 {Plan 6}'!AO$15&amp;analysismethod9)</f>
        <v xml:space="preserve">Language Capabilities: Contract
IHCP: Contract/Good-faith effort to contract; 
</v>
      </c>
      <c r="CW84" s="251" t="str">
        <f>IF(ISNUMBER(FIND(analysismethod9,'III_Plan comp 438.68 {Plan 6}'!AP$15)),"",'III_Plan comp 438.68 {Plan 6}'!AP$15&amp;analysismethod9)</f>
        <v xml:space="preserve">Language Capabilities: Contract
IHCP: Contract/Good-faith effort to contract; 
</v>
      </c>
      <c r="CX84" s="251" t="str">
        <f>IF(ISNUMBER(FIND(analysismethod9,'III_Plan comp 438.68 {Plan 6}'!AQ$15)),"",'III_Plan comp 438.68 {Plan 6}'!AQ$15&amp;analysismethod9)</f>
        <v xml:space="preserve">Language Capabilities: Contract
IHCP: Contract/Good-faith effort to contract; 
</v>
      </c>
      <c r="CY84" s="251" t="str">
        <f>IF(ISNUMBER(FIND(analysismethod9,'III_Plan comp 438.68 {Plan 6}'!AR$15)),"",'III_Plan comp 438.68 {Plan 6}'!AR$15&amp;analysismethod9)</f>
        <v xml:space="preserve">Language Capabilities: Contract
IHCP: Contract/Good-faith effort to contract; 
</v>
      </c>
      <c r="CZ84" s="251" t="str">
        <f>IF(ISNUMBER(FIND(analysismethod9,'III_Plan comp 438.68 {Plan 6}'!AS$15)),"",'III_Plan comp 438.68 {Plan 6}'!AS$15&amp;analysismethod9)</f>
        <v xml:space="preserve">Language Capabilities: Contract
IHCP: Contract/Good-faith effort to contract; 
</v>
      </c>
      <c r="DA84" s="251" t="str">
        <f>IF(ISNUMBER(FIND(analysismethod9,'III_Plan comp 438.68 {Plan 6}'!AT$15)),"",'III_Plan comp 438.68 {Plan 6}'!AT$15&amp;analysismethod9)</f>
        <v xml:space="preserve">Language Capabilities: Contract
IHCP: Contract/Good-faith effort to contract; 
</v>
      </c>
      <c r="DB84" s="251" t="str">
        <f>IF(ISNUMBER(FIND(analysismethod9,'III_Plan comp 438.68 {Plan 6}'!AU$15)),"",'III_Plan comp 438.68 {Plan 6}'!AU$15&amp;analysismethod9)</f>
        <v xml:space="preserve">Language Capabilities: Contract
IHCP: Contract/Good-faith effort to contract; 
</v>
      </c>
      <c r="DC84" s="251" t="str">
        <f>IF(ISNUMBER(FIND(analysismethod9,'III_Plan comp 438.68 {Plan 6}'!AV$15)),"",'III_Plan comp 438.68 {Plan 6}'!AV$15&amp;analysismethod9)</f>
        <v xml:space="preserve">Language Capabilities: Contract
IHCP: Contract/Good-faith effort to contract; 
</v>
      </c>
      <c r="DD84" s="251" t="str">
        <f>IF(ISNUMBER(FIND(analysismethod9,'III_Plan comp 438.68 {Plan 6}'!AW$15)),"",'III_Plan comp 438.68 {Plan 6}'!AW$15&amp;analysismethod9)</f>
        <v xml:space="preserve">Language Capabilities: Contract
IHCP: Contract/Good-faith effort to contract; 
</v>
      </c>
      <c r="DE84" s="251" t="str">
        <f>IF(ISNUMBER(FIND(analysismethod9,'III_Plan comp 438.68 {Plan 6}'!AX$15)),"",'III_Plan comp 438.68 {Plan 6}'!AX$15&amp;analysismethod9)</f>
        <v xml:space="preserve">Language Capabilities: Contract
IHCP: Contract/Good-faith effort to contract; 
</v>
      </c>
      <c r="DF84" s="251" t="str">
        <f>IF(ISNUMBER(FIND(analysismethod9,'III_Plan comp 438.68 {Plan 6}'!AY$15)),"",'III_Plan comp 438.68 {Plan 6}'!AY$15&amp;analysismethod9)</f>
        <v xml:space="preserve">Language Capabilities: Contract
IHCP: Contract/Good-faith effort to contract; 
</v>
      </c>
      <c r="DG84" s="251" t="str">
        <f>IF(ISNUMBER(FIND(analysismethod9,'III_Plan comp 438.68 {Plan 6}'!AZ$15)),"",'III_Plan comp 438.68 {Plan 6}'!AZ$15&amp;analysismethod9)</f>
        <v xml:space="preserve">Language Capabilities: Contract
IHCP: Contract/Good-faith effort to contract; 
</v>
      </c>
      <c r="DH84" s="251" t="str">
        <f>IF(ISNUMBER(FIND(analysismethod9,'III_Plan comp 438.68 {Plan 6}'!BA$15)),"",'III_Plan comp 438.68 {Plan 6}'!BA$15&amp;analysismethod9)</f>
        <v xml:space="preserve">Language Capabilities: Contract
IHCP: Contract/Good-faith effort to contract; 
</v>
      </c>
      <c r="DI84" s="251" t="str">
        <f>IF(ISNUMBER(FIND(analysismethod9,'III_Plan comp 438.68 {Plan 6}'!BB$15)),"",'III_Plan comp 438.68 {Plan 6}'!BB$15&amp;analysismethod9)</f>
        <v xml:space="preserve">Language Capabilities: Contract
IHCP: Contract/Good-faith effort to contract; 
</v>
      </c>
      <c r="DJ84" s="251" t="str">
        <f>IF(ISNUMBER(FIND(analysismethod9,'III_Plan comp 438.68 {Plan 6}'!BC$15)),"",'III_Plan comp 438.68 {Plan 6}'!BC$15&amp;analysismethod9)</f>
        <v xml:space="preserve">Language Capabilities: Contract
IHCP: Contract/Good-faith effort to contract; 
</v>
      </c>
      <c r="DK84" s="251" t="str">
        <f>IF(ISNUMBER(FIND(analysismethod9,'III_Plan comp 438.68 {Plan 6}'!BD$15)),"",'III_Plan comp 438.68 {Plan 6}'!BD$15&amp;analysismethod9)</f>
        <v xml:space="preserve">Language Capabilities: Contract
IHCP: Contract/Good-faith effort to contract; 
</v>
      </c>
      <c r="DL84" s="251" t="str">
        <f>IF(ISNUMBER(FIND(analysismethod9,'III_Plan comp 438.68 {Plan 6}'!BE$15)),"",'III_Plan comp 438.68 {Plan 6}'!BE$15&amp;analysismethod9)</f>
        <v xml:space="preserve">Language Capabilities: Contract
IHCP: Contract/Good-faith effort to contract; 
</v>
      </c>
      <c r="DM84" s="251" t="str">
        <f>IF(ISNUMBER(FIND(analysismethod9,'III_Plan comp 438.68 {Plan 6}'!BF$15)),"",'III_Plan comp 438.68 {Plan 6}'!BF$15&amp;analysismethod9)</f>
        <v xml:space="preserve">Language Capabilities: Contract
IHCP: Contract/Good-faith effort to contract; 
</v>
      </c>
      <c r="DN84" s="251" t="str">
        <f>IF(ISNUMBER(FIND(analysismethod9,'III_Plan comp 438.68 {Plan 6}'!BG$15)),"",'III_Plan comp 438.68 {Plan 6}'!BG$15&amp;analysismethod9)</f>
        <v xml:space="preserve">Language Capabilities: Contract
IHCP: Contract/Good-faith effort to contract; 
</v>
      </c>
      <c r="DO84" s="251" t="str">
        <f>IF(ISNUMBER(FIND(analysismethod9,'III_Plan comp 438.68 {Plan 6}'!BH$15)),"",'III_Plan comp 438.68 {Plan 6}'!BH$15&amp;analysismethod9)</f>
        <v xml:space="preserve">Language Capabilities: Contract
IHCP: Contract/Good-faith effort to contract; 
</v>
      </c>
      <c r="DP84" s="251" t="str">
        <f>IF(ISNUMBER(FIND(analysismethod9,'III_Plan comp 438.68 {Plan 6}'!BI$15)),"",'III_Plan comp 438.68 {Plan 6}'!BI$15&amp;analysismethod9)</f>
        <v xml:space="preserve">Language Capabilities: Contract
IHCP: Contract/Good-faith effort to contract; 
</v>
      </c>
      <c r="DQ84" s="251" t="str">
        <f>IF(ISNUMBER(FIND(analysismethod9,'III_Plan comp 438.68 {Plan 6}'!BJ$15)),"",'III_Plan comp 438.68 {Plan 6}'!BJ$15&amp;analysismethod9)</f>
        <v xml:space="preserve">Language Capabilities: Contract
IHCP: Contract/Good-faith effort to contract; 
</v>
      </c>
      <c r="DR84" s="251" t="str">
        <f>IF(ISNUMBER(FIND(analysismethod9,'III_Plan comp 438.68 {Plan 6}'!BK$15)),"",'III_Plan comp 438.68 {Plan 6}'!BK$15&amp;analysismethod9)</f>
        <v xml:space="preserve">Language Capabilities: Contract
IHCP: Contract/Good-faith effort to contract; 
</v>
      </c>
      <c r="DS84" s="251" t="str">
        <f>IF(ISNUMBER(FIND(analysismethod9,'III_Plan comp 438.68 {Plan 6}'!BL$15)),"",'III_Plan comp 438.68 {Plan 6}'!BL$15&amp;analysismethod9)</f>
        <v xml:space="preserve">Language Capabilities: Contract
IHCP: Contract/Good-faith effort to contract; 
</v>
      </c>
      <c r="DT84" s="251" t="str">
        <f>IF(ISNUMBER(FIND(analysismethod9,'III_Plan comp 438.68 {Plan 6}'!BM$15)),"",'III_Plan comp 438.68 {Plan 6}'!BM$15&amp;analysismethod9)</f>
        <v xml:space="preserve">Language Capabilities: Contract
IHCP: Contract/Good-faith effort to contract; 
</v>
      </c>
      <c r="DU84" s="251" t="str">
        <f>IF(ISNUMBER(FIND(analysismethod9,'III_Plan comp 438.68 {Plan 6}'!BN$15)),"",'III_Plan comp 438.68 {Plan 6}'!BN$15&amp;analysismethod9)</f>
        <v xml:space="preserve">Language Capabilities: Contract
IHCP: Contract/Good-faith effort to contract; 
</v>
      </c>
      <c r="DV84" s="251" t="str">
        <f>IF(ISNUMBER(FIND(analysismethod9,'III_Plan comp 438.68 {Plan 6}'!BO$15)),"",'III_Plan comp 438.68 {Plan 6}'!BO$15&amp;analysismethod9)</f>
        <v xml:space="preserve">Language Capabilities: Contract
IHCP: Contract/Good-faith effort to contract; 
</v>
      </c>
      <c r="DW84" s="251" t="str">
        <f>IF(ISNUMBER(FIND(analysismethod9,'III_Plan comp 438.68 {Plan 6}'!BP$15)),"",'III_Plan comp 438.68 {Plan 6}'!BP$15&amp;analysismethod9)</f>
        <v xml:space="preserve">Language Capabilities: Contract
IHCP: Contract/Good-faith effort to contract; 
</v>
      </c>
      <c r="DX84" s="251" t="str">
        <f>IF(ISNUMBER(FIND(analysismethod9,'III_Plan comp 438.68 {Plan 6}'!BQ$15)),"",'III_Plan comp 438.68 {Plan 6}'!BQ$15&amp;analysismethod9)</f>
        <v xml:space="preserve">Language Capabilities: Contract
IHCP: Contract/Good-faith effort to contract; 
</v>
      </c>
      <c r="DY84" s="251" t="str">
        <f>IF(ISNUMBER(FIND(analysismethod9,'III_Plan comp 438.68 {Plan 6}'!BR$15)),"",'III_Plan comp 438.68 {Plan 6}'!BR$15&amp;analysismethod9)</f>
        <v xml:space="preserve">Language Capabilities: Contract
IHCP: Contract/Good-faith effort to contract; 
</v>
      </c>
      <c r="DZ84" s="251" t="str">
        <f>IF(ISNUMBER(FIND(analysismethod9,'III_Plan comp 438.68 {Plan 6}'!BS$15)),"",'III_Plan comp 438.68 {Plan 6}'!BS$15&amp;analysismethod9)</f>
        <v xml:space="preserve">Language Capabilities: Contract
IHCP: Contract/Good-faith effort to contract; 
</v>
      </c>
      <c r="EA84" s="251" t="str">
        <f>IF(ISNUMBER(FIND(analysismethod9,'III_Plan comp 438.68 {Plan 6}'!BT$15)),"",'III_Plan comp 438.68 {Plan 6}'!BT$15&amp;analysismethod9)</f>
        <v xml:space="preserve">Language Capabilities: Contract
IHCP: Contract/Good-faith effort to contract; 
</v>
      </c>
      <c r="EB84" s="251" t="str">
        <f>IF(ISNUMBER(FIND(analysismethod9,'III_Plan comp 438.68 {Plan 6}'!BU$15)),"",'III_Plan comp 438.68 {Plan 6}'!BU$15&amp;analysismethod9)</f>
        <v xml:space="preserve">Language Capabilities: Contract
IHCP: Contract/Good-faith effort to contract; 
</v>
      </c>
      <c r="EC84" s="251" t="str">
        <f>IF(ISNUMBER(FIND(analysismethod9,'III_Plan comp 438.68 {Plan 6}'!BV$15)),"",'III_Plan comp 438.68 {Plan 6}'!BV$15&amp;analysismethod9)</f>
        <v xml:space="preserve">Language Capabilities: Contract
IHCP: Contract/Good-faith effort to contract; 
</v>
      </c>
      <c r="ED84" s="251" t="str">
        <f>IF(ISNUMBER(FIND(analysismethod9,'III_Plan comp 438.68 {Plan 6}'!BW$15)),"",'III_Plan comp 438.68 {Plan 6}'!BW$15&amp;analysismethod9)</f>
        <v xml:space="preserve">Language Capabilities: Contract
IHCP: Contract/Good-faith effort to contract; 
</v>
      </c>
      <c r="EE84" s="251" t="str">
        <f>IF(ISNUMBER(FIND(analysismethod9,'III_Plan comp 438.68 {Plan 6}'!BX$15)),"",'III_Plan comp 438.68 {Plan 6}'!BX$15&amp;analysismethod9)</f>
        <v xml:space="preserve">Language Capabilities: Contract
IHCP: Contract/Good-faith effort to contract; 
</v>
      </c>
      <c r="EF84" s="251" t="str">
        <f>IF(ISNUMBER(FIND(analysismethod9,'III_Plan comp 438.68 {Plan 6}'!BY$15)),"",'III_Plan comp 438.68 {Plan 6}'!BY$15&amp;analysismethod9)</f>
        <v xml:space="preserve">Language Capabilities: Contract
IHCP: Contract/Good-faith effort to contract; 
</v>
      </c>
      <c r="EG84" s="251" t="str">
        <f>IF(ISNUMBER(FIND(analysismethod9,'III_Plan comp 438.68 {Plan 6}'!BZ$15)),"",'III_Plan comp 438.68 {Plan 6}'!BZ$15&amp;analysismethod9)</f>
        <v xml:space="preserve">Language Capabilities: Contract
IHCP: Contract/Good-faith effort to contract; 
</v>
      </c>
      <c r="EH84" s="251" t="str">
        <f>IF(ISNUMBER(FIND(analysismethod9,'III_Plan comp 438.68 {Plan 6}'!CA$15)),"",'III_Plan comp 438.68 {Plan 6}'!CA$15&amp;analysismethod9)</f>
        <v xml:space="preserve">Language Capabilities: Contract
IHCP: Contract/Good-faith effort to contract; 
</v>
      </c>
      <c r="EI84" s="251" t="str">
        <f>IF(ISNUMBER(FIND(analysismethod9,'III_Plan comp 438.68 {Plan 6}'!CB$15)),"",'III_Plan comp 438.68 {Plan 6}'!CB$15&amp;analysismethod9)</f>
        <v xml:space="preserve">Language Capabilities: Contract
IHCP: Contract/Good-faith effort to contract; 
</v>
      </c>
      <c r="EJ84" s="251" t="str">
        <f>IF(ISNUMBER(FIND(analysismethod9,'III_Plan comp 438.68 {Plan 6}'!CC$15)),"",'III_Plan comp 438.68 {Plan 6}'!CC$15&amp;analysismethod9)</f>
        <v xml:space="preserve">Language Capabilities: Contract
IHCP: Contract/Good-faith effort to contract; 
</v>
      </c>
      <c r="EK84" s="251" t="str">
        <f>IF(ISNUMBER(FIND(analysismethod9,'III_Plan comp 438.68 {Plan 6}'!CD$15)),"",'III_Plan comp 438.68 {Plan 6}'!CD$15&amp;analysismethod9)</f>
        <v xml:space="preserve">Language Capabilities: Contract
IHCP: Contract/Good-faith effort to contract; 
</v>
      </c>
      <c r="EL84" s="251" t="str">
        <f>IF(ISNUMBER(FIND(analysismethod9,'III_Plan comp 438.68 {Plan 6}'!CE$15)),"",'III_Plan comp 438.68 {Plan 6}'!CE$15&amp;analysismethod9)</f>
        <v xml:space="preserve">Language Capabilities: Contract
IHCP: Contract/Good-faith effort to contract; 
</v>
      </c>
      <c r="EM84" s="251" t="str">
        <f>IF(ISNUMBER(FIND(analysismethod9,'III_Plan comp 438.68 {Plan 6}'!CF$15)),"",'III_Plan comp 438.68 {Plan 6}'!CF$15&amp;analysismethod9)</f>
        <v xml:space="preserve">Language Capabilities: Contract
IHCP: Contract/Good-faith effort to contract; 
</v>
      </c>
      <c r="EN84" s="251" t="str">
        <f>IF(ISNUMBER(FIND(analysismethod9,'III_Plan comp 438.68 {Plan 6}'!CG$15)),"",'III_Plan comp 438.68 {Plan 6}'!CG$15&amp;analysismethod9)</f>
        <v xml:space="preserve">Language Capabilities: Contract
IHCP: Contract/Good-faith effort to contract; 
</v>
      </c>
      <c r="EO84" s="251" t="str">
        <f>IF(ISNUMBER(FIND(analysismethod9,'III_Plan comp 438.68 {Plan 6}'!CH$15)),"",'III_Plan comp 438.68 {Plan 6}'!CH$15&amp;analysismethod9)</f>
        <v xml:space="preserve">Language Capabilities: Contract
IHCP: Contract/Good-faith effort to contract; 
</v>
      </c>
      <c r="EP84" s="251" t="str">
        <f>IF(ISNUMBER(FIND(analysismethod9,'III_Plan comp 438.68 {Plan 6}'!CI$15)),"",'III_Plan comp 438.68 {Plan 6}'!CI$15&amp;analysismethod9)</f>
        <v xml:space="preserve">Language Capabilities: Contract
IHCP: Contract/Good-faith effort to contract; 
</v>
      </c>
      <c r="EQ84" s="251" t="str">
        <f>IF(ISNUMBER(FIND(analysismethod9,'III_Plan comp 438.68 {Plan 6}'!CJ$15)),"",'III_Plan comp 438.68 {Plan 6}'!CJ$15&amp;analysismethod9)</f>
        <v xml:space="preserve">Language Capabilities: Contract
IHCP: Contract/Good-faith effort to contract; 
</v>
      </c>
      <c r="ER84" s="251" t="str">
        <f>IF(ISNUMBER(FIND(analysismethod9,'III_Plan comp 438.68 {Plan 6}'!CK$15)),"",'III_Plan comp 438.68 {Plan 6}'!CK$15&amp;analysismethod9)</f>
        <v xml:space="preserve">Language Capabilities: Contract
IHCP: Contract/Good-faith effort to contract; 
</v>
      </c>
      <c r="ES84" s="251" t="str">
        <f>IF(ISNUMBER(FIND(analysismethod9,'III_Plan comp 438.68 {Plan 6}'!CL$15)),"",'III_Plan comp 438.68 {Plan 6}'!CL$15&amp;analysismethod9)</f>
        <v xml:space="preserve">Language Capabilities: Contract
IHCP: Contract/Good-faith effort to contract; 
</v>
      </c>
      <c r="ET84" s="251" t="str">
        <f>IF(ISNUMBER(FIND(analysismethod9,'III_Plan comp 438.68 {Plan 6}'!CM$15)),"",'III_Plan comp 438.68 {Plan 6}'!CM$15&amp;analysismethod9)</f>
        <v xml:space="preserve">Language Capabilities: Contract
IHCP: Contract/Good-faith effort to contract; 
</v>
      </c>
      <c r="EU84" s="251" t="str">
        <f>IF(ISNUMBER(FIND(analysismethod9,'III_Plan comp 438.68 {Plan 6}'!CN$15)),"",'III_Plan comp 438.68 {Plan 6}'!CN$15&amp;analysismethod9)</f>
        <v xml:space="preserve">Language Capabilities: Contract
IHCP: Contract/Good-faith effort to contract; 
</v>
      </c>
      <c r="EV84" s="251" t="str">
        <f>IF(ISNUMBER(FIND(analysismethod9,'III_Plan comp 438.68 {Plan 6}'!CO$15)),"",'III_Plan comp 438.68 {Plan 6}'!CO$15&amp;analysismethod9)</f>
        <v xml:space="preserve">Language Capabilities: Contract
IHCP: Contract/Good-faith effort to contract; 
</v>
      </c>
      <c r="EW84" s="251" t="str">
        <f>IF(ISNUMBER(FIND(analysismethod9,'III_Plan comp 438.68 {Plan 6}'!CP$15)),"",'III_Plan comp 438.68 {Plan 6}'!CP$15&amp;analysismethod9)</f>
        <v xml:space="preserve">Language Capabilities: Contract
IHCP: Contract/Good-faith effort to contract; 
</v>
      </c>
      <c r="EX84" s="251" t="str">
        <f>IF(ISNUMBER(FIND(analysismethod9,'III_Plan comp 438.68 {Plan 6}'!CQ$15)),"",'III_Plan comp 438.68 {Plan 6}'!CQ$15&amp;analysismethod9)</f>
        <v xml:space="preserve">Language Capabilities: Contract
IHCP: Contract/Good-faith effort to contract; 
</v>
      </c>
      <c r="EY84" s="251" t="str">
        <f>IF(ISNUMBER(FIND(analysismethod9,'III_Plan comp 438.68 {Plan 6}'!CR$15)),"",'III_Plan comp 438.68 {Plan 6}'!CR$15&amp;analysismethod9)</f>
        <v xml:space="preserve">Language Capabilities: Contract
IHCP: Contract/Good-faith effort to contract; 
</v>
      </c>
      <c r="EZ84" s="251" t="str">
        <f>IF(ISNUMBER(FIND(analysismethod9,'III_Plan comp 438.68 {Plan 6}'!CS$15)),"",'III_Plan comp 438.68 {Plan 6}'!CS$15&amp;analysismethod9)</f>
        <v xml:space="preserve">Language Capabilities: Contract
IHCP: Contract/Good-faith effort to contract; 
</v>
      </c>
      <c r="FA84" s="251" t="str">
        <f>IF(ISNUMBER(FIND(analysismethod9,'III_Plan comp 438.68 {Plan 6}'!CT$15)),"",'III_Plan comp 438.68 {Plan 6}'!CT$15&amp;analysismethod9)</f>
        <v xml:space="preserve">Language Capabilities: Contract
IHCP: Contract/Good-faith effort to contract; 
</v>
      </c>
      <c r="FB84" s="251" t="str">
        <f>IF(ISNUMBER(FIND(analysismethod9,'III_Plan comp 438.68 {Plan 6}'!CU$15)),"",'III_Plan comp 438.68 {Plan 6}'!CU$15&amp;analysismethod9)</f>
        <v xml:space="preserve">Language Capabilities: Contract
IHCP: Contract/Good-faith effort to contract; 
</v>
      </c>
      <c r="FC84" s="251" t="str">
        <f>IF(ISNUMBER(FIND(analysismethod9,'III_Plan comp 438.68 {Plan 6}'!CV$15)),"",'III_Plan comp 438.68 {Plan 6}'!CV$15&amp;analysismethod9)</f>
        <v xml:space="preserve">Language Capabilities: Contract
IHCP: Contract/Good-faith effort to contract; 
</v>
      </c>
      <c r="FD84" s="251" t="str">
        <f>IF(ISNUMBER(FIND(analysismethod9,'III_Plan comp 438.68 {Plan 6}'!CW$15)),"",'III_Plan comp 438.68 {Plan 6}'!CW$15&amp;analysismethod9)</f>
        <v xml:space="preserve">Language Capabilities: Contract
IHCP: Contract/Good-faith effort to contract; 
</v>
      </c>
      <c r="FE84" s="251" t="str">
        <f>IF(ISNUMBER(FIND(analysismethod9,'III_Plan comp 438.68 {Plan 6}'!CX$15)),"",'III_Plan comp 438.68 {Plan 6}'!CX$15&amp;analysismethod9)</f>
        <v xml:space="preserve">Language Capabilities: Contract
IHCP: Contract/Good-faith effort to contract; 
</v>
      </c>
      <c r="FF84" s="251" t="str">
        <f>IF(ISNUMBER(FIND(analysismethod9,'III_Plan comp 438.68 {Plan 6}'!CY$15)),"",'III_Plan comp 438.68 {Plan 6}'!CY$15&amp;analysismethod9)</f>
        <v xml:space="preserve">Language Capabilities: Contract
IHCP: Contract/Good-faith effort to contract; 
</v>
      </c>
      <c r="FG84" s="251" t="str">
        <f>IF(ISNUMBER(FIND(analysismethod9,'III_Plan comp 438.68 {Plan 6}'!CZ$15)),"",'III_Plan comp 438.68 {Plan 6}'!CZ$15&amp;analysismethod9)</f>
        <v xml:space="preserve">Language Capabilities: Contract
IHCP: Contract/Good-faith effort to contract; 
</v>
      </c>
    </row>
    <row r="85" spans="62:163" ht="1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274 File; 
</v>
      </c>
      <c r="BM85" s="254" t="str">
        <f>IF(ISNUMBER(FIND(analysismethod10,'III_Plan comp 438.68 {Plan 6}'!F$15)),"",'III_Plan comp 438.68 {Plan 6}'!F$15&amp;analysismethod10)</f>
        <v xml:space="preserve">274 File; 
</v>
      </c>
      <c r="BN85" s="254" t="str">
        <f>IF(ISNUMBER(FIND(analysismethod10,'III_Plan comp 438.68 {Plan 6}'!G$15)),"",'III_Plan comp 438.68 {Plan 6}'!G$15&amp;analysismethod10)</f>
        <v xml:space="preserve">274 File; 
</v>
      </c>
      <c r="BO85" s="254" t="str">
        <f>IF(ISNUMBER(FIND(analysismethod10,'III_Plan comp 438.68 {Plan 6}'!H$15)),"",'III_Plan comp 438.68 {Plan 6}'!H$15&amp;analysismethod10)</f>
        <v/>
      </c>
      <c r="BP85" s="254" t="str">
        <f>IF(ISNUMBER(FIND(analysismethod10,'III_Plan comp 438.68 {Plan 6}'!I$15)),"",'III_Plan comp 438.68 {Plan 6}'!I$15&amp;analysismethod10)</f>
        <v/>
      </c>
      <c r="BQ85" s="254" t="str">
        <f>IF(ISNUMBER(FIND(analysismethod10,'III_Plan comp 438.68 {Plan 6}'!J$15)),"",'III_Plan comp 438.68 {Plan 6}'!J$15&amp;analysismethod10)</f>
        <v xml:space="preserve">274 File; 
</v>
      </c>
      <c r="BR85" s="254" t="str">
        <f>IF(ISNUMBER(FIND(analysismethod10,'III_Plan comp 438.68 {Plan 6}'!K$15)),"",'III_Plan comp 438.68 {Plan 6}'!K$15&amp;analysismethod10)</f>
        <v xml:space="preserve">Timely Access Data Tool (TADT); 
274 File; 
</v>
      </c>
      <c r="BS85" s="254" t="str">
        <f>IF(ISNUMBER(FIND(analysismethod10,'III_Plan comp 438.68 {Plan 6}'!L$15)),"",'III_Plan comp 438.68 {Plan 6}'!L$15&amp;analysismethod10)</f>
        <v xml:space="preserve">Timely Access Data Tool (TADT); 
274 File; 
</v>
      </c>
      <c r="BT85" s="254" t="str">
        <f>IF(ISNUMBER(FIND(analysismethod10,'III_Plan comp 438.68 {Plan 6}'!M$15)),"",'III_Plan comp 438.68 {Plan 6}'!M$15&amp;analysismethod10)</f>
        <v xml:space="preserve">274 File; 
</v>
      </c>
      <c r="BU85" s="254" t="str">
        <f>IF(ISNUMBER(FIND(analysismethod10,'III_Plan comp 438.68 {Plan 6}'!N$15)),"",'III_Plan comp 438.68 {Plan 6}'!N$15&amp;analysismethod10)</f>
        <v xml:space="preserve">274 File; 
</v>
      </c>
      <c r="BV85" s="254" t="str">
        <f>IF(ISNUMBER(FIND(analysismethod10,'III_Plan comp 438.68 {Plan 6}'!O$15)),"",'III_Plan comp 438.68 {Plan 6}'!O$15&amp;analysismethod10)</f>
        <v xml:space="preserve">274 File; 
</v>
      </c>
      <c r="BW85" s="254" t="str">
        <f>IF(ISNUMBER(FIND(analysismethod10,'III_Plan comp 438.68 {Plan 6}'!P$15)),"",'III_Plan comp 438.68 {Plan 6}'!P$15&amp;analysismethod10)</f>
        <v xml:space="preserve">274 File; 
</v>
      </c>
      <c r="BX85" s="254" t="str">
        <f>IF(ISNUMBER(FIND(analysismethod10,'III_Plan comp 438.68 {Plan 6}'!Q$15)),"",'III_Plan comp 438.68 {Plan 6}'!Q$15&amp;analysismethod10)</f>
        <v/>
      </c>
      <c r="BY85" s="254" t="str">
        <f>IF(ISNUMBER(FIND(analysismethod10,'III_Plan comp 438.68 {Plan 6}'!R$15)),"",'III_Plan comp 438.68 {Plan 6}'!R$15&amp;analysismethod10)</f>
        <v xml:space="preserve">274 File; 
</v>
      </c>
      <c r="BZ85" s="254" t="str">
        <f>IF(ISNUMBER(FIND(analysismethod10,'III_Plan comp 438.68 {Plan 6}'!S$15)),"",'III_Plan comp 438.68 {Plan 6}'!S$15&amp;analysismethod10)</f>
        <v xml:space="preserve">274 File; 
</v>
      </c>
      <c r="CA85" s="254" t="str">
        <f>IF(ISNUMBER(FIND(analysismethod10,'III_Plan comp 438.68 {Plan 6}'!T$15)),"",'III_Plan comp 438.68 {Plan 6}'!T$15&amp;analysismethod10)</f>
        <v xml:space="preserve">274 File; 
</v>
      </c>
      <c r="CB85" s="254" t="str">
        <f>IF(ISNUMBER(FIND(analysismethod10,'III_Plan comp 438.68 {Plan 6}'!U$15)),"",'III_Plan comp 438.68 {Plan 6}'!U$15&amp;analysismethod10)</f>
        <v xml:space="preserve">274 File; 
</v>
      </c>
      <c r="CC85" s="254" t="str">
        <f>IF(ISNUMBER(FIND(analysismethod10,'III_Plan comp 438.68 {Plan 6}'!V$15)),"",'III_Plan comp 438.68 {Plan 6}'!V$15&amp;analysismethod10)</f>
        <v xml:space="preserve">274 File; 
</v>
      </c>
      <c r="CD85" s="254" t="str">
        <f>IF(ISNUMBER(FIND(analysismethod10,'III_Plan comp 438.68 {Plan 6}'!W$15)),"",'III_Plan comp 438.68 {Plan 6}'!W$15&amp;analysismethod10)</f>
        <v xml:space="preserve">274 File; 
</v>
      </c>
      <c r="CE85" s="254" t="str">
        <f>IF(ISNUMBER(FIND(analysismethod10,'III_Plan comp 438.68 {Plan 6}'!X$15)),"",'III_Plan comp 438.68 {Plan 6}'!X$15&amp;analysismethod10)</f>
        <v xml:space="preserve">274 File; 
</v>
      </c>
      <c r="CF85" s="254" t="str">
        <f>IF(ISNUMBER(FIND(analysismethod10,'III_Plan comp 438.68 {Plan 6}'!Y$15)),"",'III_Plan comp 438.68 {Plan 6}'!Y$15&amp;analysismethod10)</f>
        <v xml:space="preserve">274 File; 
</v>
      </c>
      <c r="CG85" s="254" t="str">
        <f>IF(ISNUMBER(FIND(analysismethod10,'III_Plan comp 438.68 {Plan 6}'!Z$15)),"",'III_Plan comp 438.68 {Plan 6}'!Z$15&amp;analysismethod10)</f>
        <v xml:space="preserve">274 File; 
</v>
      </c>
      <c r="CH85" s="254" t="str">
        <f>IF(ISNUMBER(FIND(analysismethod10,'III_Plan comp 438.68 {Plan 6}'!AA$15)),"",'III_Plan comp 438.68 {Plan 6}'!AA$15&amp;analysismethod10)</f>
        <v xml:space="preserve">274 File; 
</v>
      </c>
      <c r="CI85" s="254" t="str">
        <f>IF(ISNUMBER(FIND(analysismethod10,'III_Plan comp 438.68 {Plan 6}'!AB$15)),"",'III_Plan comp 438.68 {Plan 6}'!AB$15&amp;analysismethod10)</f>
        <v xml:space="preserve">274 File; 
</v>
      </c>
      <c r="CJ85" s="254" t="str">
        <f>IF(ISNUMBER(FIND(analysismethod10,'III_Plan comp 438.68 {Plan 6}'!AC$15)),"",'III_Plan comp 438.68 {Plan 6}'!AC$15&amp;analysismethod10)</f>
        <v xml:space="preserve">274 File; 
</v>
      </c>
      <c r="CK85" s="254" t="str">
        <f>IF(ISNUMBER(FIND(analysismethod10,'III_Plan comp 438.68 {Plan 6}'!AD$15)),"",'III_Plan comp 438.68 {Plan 6}'!AD$15&amp;analysismethod10)</f>
        <v xml:space="preserve">274 File; 
</v>
      </c>
      <c r="CL85" s="254" t="str">
        <f>IF(ISNUMBER(FIND(analysismethod10,'III_Plan comp 438.68 {Plan 6}'!AE$15)),"",'III_Plan comp 438.68 {Plan 6}'!AE$15&amp;analysismethod10)</f>
        <v xml:space="preserve">274 File; 
</v>
      </c>
      <c r="CM85" s="254" t="str">
        <f>IF(ISNUMBER(FIND(analysismethod10,'III_Plan comp 438.68 {Plan 6}'!AF$15)),"",'III_Plan comp 438.68 {Plan 6}'!AF$15&amp;analysismethod10)</f>
        <v xml:space="preserve">274 File; 
</v>
      </c>
      <c r="CN85" s="254" t="str">
        <f>IF(ISNUMBER(FIND(analysismethod10,'III_Plan comp 438.68 {Plan 6}'!AG$15)),"",'III_Plan comp 438.68 {Plan 6}'!AG$15&amp;analysismethod10)</f>
        <v xml:space="preserve">274 File; 
</v>
      </c>
      <c r="CO85" s="254" t="str">
        <f>IF(ISNUMBER(FIND(analysismethod10,'III_Plan comp 438.68 {Plan 6}'!AH$15)),"",'III_Plan comp 438.68 {Plan 6}'!AH$15&amp;analysismethod10)</f>
        <v xml:space="preserve">274 File; 
</v>
      </c>
      <c r="CP85" s="254" t="str">
        <f>IF(ISNUMBER(FIND(analysismethod10,'III_Plan comp 438.68 {Plan 6}'!AI$15)),"",'III_Plan comp 438.68 {Plan 6}'!AI$15&amp;analysismethod10)</f>
        <v xml:space="preserve">274 File; 
</v>
      </c>
      <c r="CQ85" s="254" t="str">
        <f>IF(ISNUMBER(FIND(analysismethod10,'III_Plan comp 438.68 {Plan 6}'!AJ$15)),"",'III_Plan comp 438.68 {Plan 6}'!AJ$15&amp;analysismethod10)</f>
        <v xml:space="preserve">274 File; 
</v>
      </c>
      <c r="CR85" s="254" t="str">
        <f>IF(ISNUMBER(FIND(analysismethod10,'III_Plan comp 438.68 {Plan 6}'!AK$15)),"",'III_Plan comp 438.68 {Plan 6}'!AK$15&amp;analysismethod10)</f>
        <v xml:space="preserve">274 File; 
</v>
      </c>
      <c r="CS85" s="254" t="str">
        <f>IF(ISNUMBER(FIND(analysismethod10,'III_Plan comp 438.68 {Plan 6}'!AL$15)),"",'III_Plan comp 438.68 {Plan 6}'!AL$15&amp;analysismethod10)</f>
        <v xml:space="preserve">274 File; 
</v>
      </c>
      <c r="CT85" s="254" t="str">
        <f>IF(ISNUMBER(FIND(analysismethod10,'III_Plan comp 438.68 {Plan 6}'!AM$15)),"",'III_Plan comp 438.68 {Plan 6}'!AM$15&amp;analysismethod10)</f>
        <v xml:space="preserve">274 File; 
</v>
      </c>
      <c r="CU85" s="254" t="str">
        <f>IF(ISNUMBER(FIND(analysismethod10,'III_Plan comp 438.68 {Plan 6}'!AN$15)),"",'III_Plan comp 438.68 {Plan 6}'!AN$15&amp;analysismethod10)</f>
        <v xml:space="preserve">274 File; 
</v>
      </c>
      <c r="CV85" s="254" t="str">
        <f>IF(ISNUMBER(FIND(analysismethod10,'III_Plan comp 438.68 {Plan 6}'!AO$15)),"",'III_Plan comp 438.68 {Plan 6}'!AO$15&amp;analysismethod10)</f>
        <v xml:space="preserve">274 File; 
</v>
      </c>
      <c r="CW85" s="254" t="str">
        <f>IF(ISNUMBER(FIND(analysismethod10,'III_Plan comp 438.68 {Plan 6}'!AP$15)),"",'III_Plan comp 438.68 {Plan 6}'!AP$15&amp;analysismethod10)</f>
        <v xml:space="preserve">274 File; 
</v>
      </c>
      <c r="CX85" s="254" t="str">
        <f>IF(ISNUMBER(FIND(analysismethod10,'III_Plan comp 438.68 {Plan 6}'!AQ$15)),"",'III_Plan comp 438.68 {Plan 6}'!AQ$15&amp;analysismethod10)</f>
        <v xml:space="preserve">274 File; 
</v>
      </c>
      <c r="CY85" s="254" t="str">
        <f>IF(ISNUMBER(FIND(analysismethod10,'III_Plan comp 438.68 {Plan 6}'!AR$15)),"",'III_Plan comp 438.68 {Plan 6}'!AR$15&amp;analysismethod10)</f>
        <v xml:space="preserve">274 File; 
</v>
      </c>
      <c r="CZ85" s="254" t="str">
        <f>IF(ISNUMBER(FIND(analysismethod10,'III_Plan comp 438.68 {Plan 6}'!AS$15)),"",'III_Plan comp 438.68 {Plan 6}'!AS$15&amp;analysismethod10)</f>
        <v xml:space="preserve">274 File; 
</v>
      </c>
      <c r="DA85" s="254" t="str">
        <f>IF(ISNUMBER(FIND(analysismethod10,'III_Plan comp 438.68 {Plan 6}'!AT$15)),"",'III_Plan comp 438.68 {Plan 6}'!AT$15&amp;analysismethod10)</f>
        <v xml:space="preserve">274 File; 
</v>
      </c>
      <c r="DB85" s="254" t="str">
        <f>IF(ISNUMBER(FIND(analysismethod10,'III_Plan comp 438.68 {Plan 6}'!AU$15)),"",'III_Plan comp 438.68 {Plan 6}'!AU$15&amp;analysismethod10)</f>
        <v xml:space="preserve">274 File; 
</v>
      </c>
      <c r="DC85" s="254" t="str">
        <f>IF(ISNUMBER(FIND(analysismethod10,'III_Plan comp 438.68 {Plan 6}'!AV$15)),"",'III_Plan comp 438.68 {Plan 6}'!AV$15&amp;analysismethod10)</f>
        <v xml:space="preserve">274 File; 
</v>
      </c>
      <c r="DD85" s="254" t="str">
        <f>IF(ISNUMBER(FIND(analysismethod10,'III_Plan comp 438.68 {Plan 6}'!AW$15)),"",'III_Plan comp 438.68 {Plan 6}'!AW$15&amp;analysismethod10)</f>
        <v xml:space="preserve">274 File; 
</v>
      </c>
      <c r="DE85" s="254" t="str">
        <f>IF(ISNUMBER(FIND(analysismethod10,'III_Plan comp 438.68 {Plan 6}'!AX$15)),"",'III_Plan comp 438.68 {Plan 6}'!AX$15&amp;analysismethod10)</f>
        <v xml:space="preserve">274 File; 
</v>
      </c>
      <c r="DF85" s="254" t="str">
        <f>IF(ISNUMBER(FIND(analysismethod10,'III_Plan comp 438.68 {Plan 6}'!AY$15)),"",'III_Plan comp 438.68 {Plan 6}'!AY$15&amp;analysismethod10)</f>
        <v xml:space="preserve">274 File; 
</v>
      </c>
      <c r="DG85" s="254" t="str">
        <f>IF(ISNUMBER(FIND(analysismethod10,'III_Plan comp 438.68 {Plan 6}'!AZ$15)),"",'III_Plan comp 438.68 {Plan 6}'!AZ$15&amp;analysismethod10)</f>
        <v xml:space="preserve">274 File; 
</v>
      </c>
      <c r="DH85" s="254" t="str">
        <f>IF(ISNUMBER(FIND(analysismethod10,'III_Plan comp 438.68 {Plan 6}'!BA$15)),"",'III_Plan comp 438.68 {Plan 6}'!BA$15&amp;analysismethod10)</f>
        <v xml:space="preserve">274 File; 
</v>
      </c>
      <c r="DI85" s="254" t="str">
        <f>IF(ISNUMBER(FIND(analysismethod10,'III_Plan comp 438.68 {Plan 6}'!BB$15)),"",'III_Plan comp 438.68 {Plan 6}'!BB$15&amp;analysismethod10)</f>
        <v xml:space="preserve">274 File; 
</v>
      </c>
      <c r="DJ85" s="254" t="str">
        <f>IF(ISNUMBER(FIND(analysismethod10,'III_Plan comp 438.68 {Plan 6}'!BC$15)),"",'III_Plan comp 438.68 {Plan 6}'!BC$15&amp;analysismethod10)</f>
        <v xml:space="preserve">274 File; 
</v>
      </c>
      <c r="DK85" s="254" t="str">
        <f>IF(ISNUMBER(FIND(analysismethod10,'III_Plan comp 438.68 {Plan 6}'!BD$15)),"",'III_Plan comp 438.68 {Plan 6}'!BD$15&amp;analysismethod10)</f>
        <v xml:space="preserve">274 File; 
</v>
      </c>
      <c r="DL85" s="254" t="str">
        <f>IF(ISNUMBER(FIND(analysismethod10,'III_Plan comp 438.68 {Plan 6}'!BE$15)),"",'III_Plan comp 438.68 {Plan 6}'!BE$15&amp;analysismethod10)</f>
        <v xml:space="preserve">274 File; 
</v>
      </c>
      <c r="DM85" s="254" t="str">
        <f>IF(ISNUMBER(FIND(analysismethod10,'III_Plan comp 438.68 {Plan 6}'!BF$15)),"",'III_Plan comp 438.68 {Plan 6}'!BF$15&amp;analysismethod10)</f>
        <v xml:space="preserve">274 File; 
</v>
      </c>
      <c r="DN85" s="254" t="str">
        <f>IF(ISNUMBER(FIND(analysismethod10,'III_Plan comp 438.68 {Plan 6}'!BG$15)),"",'III_Plan comp 438.68 {Plan 6}'!BG$15&amp;analysismethod10)</f>
        <v xml:space="preserve">274 File; 
</v>
      </c>
      <c r="DO85" s="254" t="str">
        <f>IF(ISNUMBER(FIND(analysismethod10,'III_Plan comp 438.68 {Plan 6}'!BH$15)),"",'III_Plan comp 438.68 {Plan 6}'!BH$15&amp;analysismethod10)</f>
        <v xml:space="preserve">274 File; 
</v>
      </c>
      <c r="DP85" s="254" t="str">
        <f>IF(ISNUMBER(FIND(analysismethod10,'III_Plan comp 438.68 {Plan 6}'!BI$15)),"",'III_Plan comp 438.68 {Plan 6}'!BI$15&amp;analysismethod10)</f>
        <v xml:space="preserve">274 File; 
</v>
      </c>
      <c r="DQ85" s="254" t="str">
        <f>IF(ISNUMBER(FIND(analysismethod10,'III_Plan comp 438.68 {Plan 6}'!BJ$15)),"",'III_Plan comp 438.68 {Plan 6}'!BJ$15&amp;analysismethod10)</f>
        <v xml:space="preserve">274 File; 
</v>
      </c>
      <c r="DR85" s="254" t="str">
        <f>IF(ISNUMBER(FIND(analysismethod10,'III_Plan comp 438.68 {Plan 6}'!BK$15)),"",'III_Plan comp 438.68 {Plan 6}'!BK$15&amp;analysismethod10)</f>
        <v xml:space="preserve">274 File; 
</v>
      </c>
      <c r="DS85" s="254" t="str">
        <f>IF(ISNUMBER(FIND(analysismethod10,'III_Plan comp 438.68 {Plan 6}'!BL$15)),"",'III_Plan comp 438.68 {Plan 6}'!BL$15&amp;analysismethod10)</f>
        <v xml:space="preserve">274 File; 
</v>
      </c>
      <c r="DT85" s="254" t="str">
        <f>IF(ISNUMBER(FIND(analysismethod10,'III_Plan comp 438.68 {Plan 6}'!BM$15)),"",'III_Plan comp 438.68 {Plan 6}'!BM$15&amp;analysismethod10)</f>
        <v xml:space="preserve">274 File; 
</v>
      </c>
      <c r="DU85" s="254" t="str">
        <f>IF(ISNUMBER(FIND(analysismethod10,'III_Plan comp 438.68 {Plan 6}'!BN$15)),"",'III_Plan comp 438.68 {Plan 6}'!BN$15&amp;analysismethod10)</f>
        <v xml:space="preserve">274 File; 
</v>
      </c>
      <c r="DV85" s="254" t="str">
        <f>IF(ISNUMBER(FIND(analysismethod10,'III_Plan comp 438.68 {Plan 6}'!BO$15)),"",'III_Plan comp 438.68 {Plan 6}'!BO$15&amp;analysismethod10)</f>
        <v xml:space="preserve">274 File; 
</v>
      </c>
      <c r="DW85" s="254" t="str">
        <f>IF(ISNUMBER(FIND(analysismethod10,'III_Plan comp 438.68 {Plan 6}'!BP$15)),"",'III_Plan comp 438.68 {Plan 6}'!BP$15&amp;analysismethod10)</f>
        <v xml:space="preserve">274 File; 
</v>
      </c>
      <c r="DX85" s="254" t="str">
        <f>IF(ISNUMBER(FIND(analysismethod10,'III_Plan comp 438.68 {Plan 6}'!BQ$15)),"",'III_Plan comp 438.68 {Plan 6}'!BQ$15&amp;analysismethod10)</f>
        <v xml:space="preserve">274 File; 
</v>
      </c>
      <c r="DY85" s="254" t="str">
        <f>IF(ISNUMBER(FIND(analysismethod10,'III_Plan comp 438.68 {Plan 6}'!BR$15)),"",'III_Plan comp 438.68 {Plan 6}'!BR$15&amp;analysismethod10)</f>
        <v xml:space="preserve">274 File; 
</v>
      </c>
      <c r="DZ85" s="254" t="str">
        <f>IF(ISNUMBER(FIND(analysismethod10,'III_Plan comp 438.68 {Plan 6}'!BS$15)),"",'III_Plan comp 438.68 {Plan 6}'!BS$15&amp;analysismethod10)</f>
        <v xml:space="preserve">274 File; 
</v>
      </c>
      <c r="EA85" s="254" t="str">
        <f>IF(ISNUMBER(FIND(analysismethod10,'III_Plan comp 438.68 {Plan 6}'!BT$15)),"",'III_Plan comp 438.68 {Plan 6}'!BT$15&amp;analysismethod10)</f>
        <v xml:space="preserve">274 File; 
</v>
      </c>
      <c r="EB85" s="254" t="str">
        <f>IF(ISNUMBER(FIND(analysismethod10,'III_Plan comp 438.68 {Plan 6}'!BU$15)),"",'III_Plan comp 438.68 {Plan 6}'!BU$15&amp;analysismethod10)</f>
        <v xml:space="preserve">274 File; 
</v>
      </c>
      <c r="EC85" s="254" t="str">
        <f>IF(ISNUMBER(FIND(analysismethod10,'III_Plan comp 438.68 {Plan 6}'!BV$15)),"",'III_Plan comp 438.68 {Plan 6}'!BV$15&amp;analysismethod10)</f>
        <v xml:space="preserve">274 File; 
</v>
      </c>
      <c r="ED85" s="254" t="str">
        <f>IF(ISNUMBER(FIND(analysismethod10,'III_Plan comp 438.68 {Plan 6}'!BW$15)),"",'III_Plan comp 438.68 {Plan 6}'!BW$15&amp;analysismethod10)</f>
        <v xml:space="preserve">274 File; 
</v>
      </c>
      <c r="EE85" s="254" t="str">
        <f>IF(ISNUMBER(FIND(analysismethod10,'III_Plan comp 438.68 {Plan 6}'!BX$15)),"",'III_Plan comp 438.68 {Plan 6}'!BX$15&amp;analysismethod10)</f>
        <v xml:space="preserve">274 File; 
</v>
      </c>
      <c r="EF85" s="254" t="str">
        <f>IF(ISNUMBER(FIND(analysismethod10,'III_Plan comp 438.68 {Plan 6}'!BY$15)),"",'III_Plan comp 438.68 {Plan 6}'!BY$15&amp;analysismethod10)</f>
        <v xml:space="preserve">274 File; 
</v>
      </c>
      <c r="EG85" s="254" t="str">
        <f>IF(ISNUMBER(FIND(analysismethod10,'III_Plan comp 438.68 {Plan 6}'!BZ$15)),"",'III_Plan comp 438.68 {Plan 6}'!BZ$15&amp;analysismethod10)</f>
        <v xml:space="preserve">274 File; 
</v>
      </c>
      <c r="EH85" s="254" t="str">
        <f>IF(ISNUMBER(FIND(analysismethod10,'III_Plan comp 438.68 {Plan 6}'!CA$15)),"",'III_Plan comp 438.68 {Plan 6}'!CA$15&amp;analysismethod10)</f>
        <v xml:space="preserve">274 File; 
</v>
      </c>
      <c r="EI85" s="254" t="str">
        <f>IF(ISNUMBER(FIND(analysismethod10,'III_Plan comp 438.68 {Plan 6}'!CB$15)),"",'III_Plan comp 438.68 {Plan 6}'!CB$15&amp;analysismethod10)</f>
        <v xml:space="preserve">274 File; 
</v>
      </c>
      <c r="EJ85" s="254" t="str">
        <f>IF(ISNUMBER(FIND(analysismethod10,'III_Plan comp 438.68 {Plan 6}'!CC$15)),"",'III_Plan comp 438.68 {Plan 6}'!CC$15&amp;analysismethod10)</f>
        <v xml:space="preserve">274 File; 
</v>
      </c>
      <c r="EK85" s="254" t="str">
        <f>IF(ISNUMBER(FIND(analysismethod10,'III_Plan comp 438.68 {Plan 6}'!CD$15)),"",'III_Plan comp 438.68 {Plan 6}'!CD$15&amp;analysismethod10)</f>
        <v xml:space="preserve">274 File; 
</v>
      </c>
      <c r="EL85" s="254" t="str">
        <f>IF(ISNUMBER(FIND(analysismethod10,'III_Plan comp 438.68 {Plan 6}'!CE$15)),"",'III_Plan comp 438.68 {Plan 6}'!CE$15&amp;analysismethod10)</f>
        <v xml:space="preserve">274 File; 
</v>
      </c>
      <c r="EM85" s="254" t="str">
        <f>IF(ISNUMBER(FIND(analysismethod10,'III_Plan comp 438.68 {Plan 6}'!CF$15)),"",'III_Plan comp 438.68 {Plan 6}'!CF$15&amp;analysismethod10)</f>
        <v xml:space="preserve">274 File; 
</v>
      </c>
      <c r="EN85" s="254" t="str">
        <f>IF(ISNUMBER(FIND(analysismethod10,'III_Plan comp 438.68 {Plan 6}'!CG$15)),"",'III_Plan comp 438.68 {Plan 6}'!CG$15&amp;analysismethod10)</f>
        <v xml:space="preserve">274 File; 
</v>
      </c>
      <c r="EO85" s="254" t="str">
        <f>IF(ISNUMBER(FIND(analysismethod10,'III_Plan comp 438.68 {Plan 6}'!CH$15)),"",'III_Plan comp 438.68 {Plan 6}'!CH$15&amp;analysismethod10)</f>
        <v xml:space="preserve">274 File; 
</v>
      </c>
      <c r="EP85" s="254" t="str">
        <f>IF(ISNUMBER(FIND(analysismethod10,'III_Plan comp 438.68 {Plan 6}'!CI$15)),"",'III_Plan comp 438.68 {Plan 6}'!CI$15&amp;analysismethod10)</f>
        <v xml:space="preserve">274 File; 
</v>
      </c>
      <c r="EQ85" s="254" t="str">
        <f>IF(ISNUMBER(FIND(analysismethod10,'III_Plan comp 438.68 {Plan 6}'!CJ$15)),"",'III_Plan comp 438.68 {Plan 6}'!CJ$15&amp;analysismethod10)</f>
        <v xml:space="preserve">274 File; 
</v>
      </c>
      <c r="ER85" s="254" t="str">
        <f>IF(ISNUMBER(FIND(analysismethod10,'III_Plan comp 438.68 {Plan 6}'!CK$15)),"",'III_Plan comp 438.68 {Plan 6}'!CK$15&amp;analysismethod10)</f>
        <v xml:space="preserve">274 File; 
</v>
      </c>
      <c r="ES85" s="254" t="str">
        <f>IF(ISNUMBER(FIND(analysismethod10,'III_Plan comp 438.68 {Plan 6}'!CL$15)),"",'III_Plan comp 438.68 {Plan 6}'!CL$15&amp;analysismethod10)</f>
        <v xml:space="preserve">274 File; 
</v>
      </c>
      <c r="ET85" s="254" t="str">
        <f>IF(ISNUMBER(FIND(analysismethod10,'III_Plan comp 438.68 {Plan 6}'!CM$15)),"",'III_Plan comp 438.68 {Plan 6}'!CM$15&amp;analysismethod10)</f>
        <v xml:space="preserve">274 File; 
</v>
      </c>
      <c r="EU85" s="254" t="str">
        <f>IF(ISNUMBER(FIND(analysismethod10,'III_Plan comp 438.68 {Plan 6}'!CN$15)),"",'III_Plan comp 438.68 {Plan 6}'!CN$15&amp;analysismethod10)</f>
        <v xml:space="preserve">274 File; 
</v>
      </c>
      <c r="EV85" s="254" t="str">
        <f>IF(ISNUMBER(FIND(analysismethod10,'III_Plan comp 438.68 {Plan 6}'!CO$15)),"",'III_Plan comp 438.68 {Plan 6}'!CO$15&amp;analysismethod10)</f>
        <v xml:space="preserve">274 File; 
</v>
      </c>
      <c r="EW85" s="254" t="str">
        <f>IF(ISNUMBER(FIND(analysismethod10,'III_Plan comp 438.68 {Plan 6}'!CP$15)),"",'III_Plan comp 438.68 {Plan 6}'!CP$15&amp;analysismethod10)</f>
        <v xml:space="preserve">274 File; 
</v>
      </c>
      <c r="EX85" s="254" t="str">
        <f>IF(ISNUMBER(FIND(analysismethod10,'III_Plan comp 438.68 {Plan 6}'!CQ$15)),"",'III_Plan comp 438.68 {Plan 6}'!CQ$15&amp;analysismethod10)</f>
        <v xml:space="preserve">274 File; 
</v>
      </c>
      <c r="EY85" s="254" t="str">
        <f>IF(ISNUMBER(FIND(analysismethod10,'III_Plan comp 438.68 {Plan 6}'!CR$15)),"",'III_Plan comp 438.68 {Plan 6}'!CR$15&amp;analysismethod10)</f>
        <v xml:space="preserve">274 File; 
</v>
      </c>
      <c r="EZ85" s="254" t="str">
        <f>IF(ISNUMBER(FIND(analysismethod10,'III_Plan comp 438.68 {Plan 6}'!CS$15)),"",'III_Plan comp 438.68 {Plan 6}'!CS$15&amp;analysismethod10)</f>
        <v xml:space="preserve">274 File; 
</v>
      </c>
      <c r="FA85" s="254" t="str">
        <f>IF(ISNUMBER(FIND(analysismethod10,'III_Plan comp 438.68 {Plan 6}'!CT$15)),"",'III_Plan comp 438.68 {Plan 6}'!CT$15&amp;analysismethod10)</f>
        <v xml:space="preserve">274 File; 
</v>
      </c>
      <c r="FB85" s="254" t="str">
        <f>IF(ISNUMBER(FIND(analysismethod10,'III_Plan comp 438.68 {Plan 6}'!CU$15)),"",'III_Plan comp 438.68 {Plan 6}'!CU$15&amp;analysismethod10)</f>
        <v xml:space="preserve">274 File; 
</v>
      </c>
      <c r="FC85" s="254" t="str">
        <f>IF(ISNUMBER(FIND(analysismethod10,'III_Plan comp 438.68 {Plan 6}'!CV$15)),"",'III_Plan comp 438.68 {Plan 6}'!CV$15&amp;analysismethod10)</f>
        <v xml:space="preserve">274 File; 
</v>
      </c>
      <c r="FD85" s="254" t="str">
        <f>IF(ISNUMBER(FIND(analysismethod10,'III_Plan comp 438.68 {Plan 6}'!CW$15)),"",'III_Plan comp 438.68 {Plan 6}'!CW$15&amp;analysismethod10)</f>
        <v xml:space="preserve">274 File; 
</v>
      </c>
      <c r="FE85" s="254" t="str">
        <f>IF(ISNUMBER(FIND(analysismethod10,'III_Plan comp 438.68 {Plan 6}'!CX$15)),"",'III_Plan comp 438.68 {Plan 6}'!CX$15&amp;analysismethod10)</f>
        <v xml:space="preserve">274 File; 
</v>
      </c>
      <c r="FF85" s="254" t="str">
        <f>IF(ISNUMBER(FIND(analysismethod10,'III_Plan comp 438.68 {Plan 6}'!CY$15)),"",'III_Plan comp 438.68 {Plan 6}'!CY$15&amp;analysismethod10)</f>
        <v xml:space="preserve">274 File; 
</v>
      </c>
      <c r="FG85" s="254" t="str">
        <f>IF(ISNUMBER(FIND(analysismethod10,'III_Plan comp 438.68 {Plan 6}'!CZ$15)),"",'III_Plan comp 438.68 {Plan 6}'!CZ$15&amp;analysismethod10)</f>
        <v xml:space="preserve">274 File; 
</v>
      </c>
    </row>
    <row r="86" spans="62:163" ht="15" thickTop="1"/>
    <row r="87" spans="62:163" ht="15" thickBot="1"/>
    <row r="88" spans="62:163" ht="15.75" thickTop="1">
      <c r="BJ88" s="268" t="s">
        <v>116</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274 File; 
Geomapping; 
</v>
      </c>
      <c r="BR88" s="248" t="str">
        <f>IF(ISNUMBER(FIND(analysismethod1,'III_Plan comp 438.68 {Plan 7}'!K$15)),"",'III_Plan comp 438.68 {Plan 7}'!K$15&amp;analysismethod1)</f>
        <v xml:space="preserve">Timely Access Data Tool (TADT); 
Geomapping; 
</v>
      </c>
      <c r="BS88" s="248" t="str">
        <f>IF(ISNUMBER(FIND(analysismethod1,'III_Plan comp 438.68 {Plan 7}'!L$15)),"",'III_Plan comp 438.68 {Plan 7}'!L$15&amp;analysismethod1)</f>
        <v xml:space="preserve">Timely Access Data Tool (TADT); 
Geomapping; 
</v>
      </c>
      <c r="BT88" s="248" t="str">
        <f>IF(ISNUMBER(FIND(analysismethod1,'III_Plan comp 438.68 {Plan 7}'!M$15)),"",'III_Plan comp 438.68 {Plan 7}'!M$15&amp;analysismethod1)</f>
        <v xml:space="preserve">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Timely Access Data Tool (TADT); 
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274 File; 
Language Capabilities: Contract
IHCP: Contract/Good-faith effort to contract; 
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ht="15">
      <c r="BJ89" s="268"/>
      <c r="BK89" s="266" t="str">
        <f>IF('I_State and program information'!$E$54="Yes","Plan Provider Directory Review"&amp;"; "&amp;CHAR(10)&amp;CHAR(10),"")</f>
        <v/>
      </c>
      <c r="BL89" s="251" t="str">
        <f>IF(ISNUMBER(FIND(analysismethod2,'III_Plan comp 438.68 {Plan 7}'!E$15)),"",'III_Plan comp 438.68 {Plan 7}'!E$15&amp;analysismethod2)</f>
        <v/>
      </c>
      <c r="BM89" s="251" t="str">
        <f>IF(ISNUMBER(FIND(analysismethod2,'III_Plan comp 438.68 {Plan 7}'!F$15)),"",'III_Plan comp 438.68 {Plan 7}'!F$15&amp;analysismethod2)</f>
        <v/>
      </c>
      <c r="BN89" s="251" t="str">
        <f>IF(ISNUMBER(FIND(analysismethod2,'III_Plan comp 438.68 {Plan 7}'!G$15)),"",'III_Plan comp 438.68 {Plan 7}'!G$15&amp;analysismethod2)</f>
        <v/>
      </c>
      <c r="BO89" s="251" t="str">
        <f>IF(ISNUMBER(FIND(analysismethod2,'III_Plan comp 438.68 {Plan 7}'!H$15)),"",'III_Plan comp 438.68 {Plan 7}'!H$15&amp;analysismethod2)</f>
        <v/>
      </c>
      <c r="BP89" s="251" t="str">
        <f>IF(ISNUMBER(FIND(analysismethod2,'III_Plan comp 438.68 {Plan 7}'!I$15)),"",'III_Plan comp 438.68 {Plan 7}'!I$15&amp;analysismethod2)</f>
        <v/>
      </c>
      <c r="BQ89" s="251" t="str">
        <f>IF(ISNUMBER(FIND(analysismethod2,'III_Plan comp 438.68 {Plan 7}'!J$15)),"",'III_Plan comp 438.68 {Plan 7}'!J$15&amp;analysismethod2)</f>
        <v/>
      </c>
      <c r="BR89" s="251" t="str">
        <f>IF(ISNUMBER(FIND(analysismethod2,'III_Plan comp 438.68 {Plan 7}'!K$15)),"",'III_Plan comp 438.68 {Plan 7}'!K$15&amp;analysismethod2)</f>
        <v/>
      </c>
      <c r="BS89" s="251" t="str">
        <f>IF(ISNUMBER(FIND(analysismethod2,'III_Plan comp 438.68 {Plan 7}'!L$15)),"",'III_Plan comp 438.68 {Plan 7}'!L$15&amp;analysismethod2)</f>
        <v/>
      </c>
      <c r="BT89" s="251" t="str">
        <f>IF(ISNUMBER(FIND(analysismethod2,'III_Plan comp 438.68 {Plan 7}'!M$15)),"",'III_Plan comp 438.68 {Plan 7}'!M$15&amp;analysismethod2)</f>
        <v/>
      </c>
      <c r="BU89" s="251" t="str">
        <f>IF(ISNUMBER(FIND(analysismethod2,'III_Plan comp 438.68 {Plan 7}'!N$15)),"",'III_Plan comp 438.68 {Plan 7}'!N$15&amp;analysismethod2)</f>
        <v/>
      </c>
      <c r="BV89" s="251" t="str">
        <f>IF(ISNUMBER(FIND(analysismethod2,'III_Plan comp 438.68 {Plan 7}'!O$15)),"",'III_Plan comp 438.68 {Plan 7}'!O$15&amp;analysismethod2)</f>
        <v/>
      </c>
      <c r="BW89" s="251" t="str">
        <f>IF(ISNUMBER(FIND(analysismethod2,'III_Plan comp 438.68 {Plan 7}'!P$15)),"",'III_Plan comp 438.68 {Plan 7}'!P$15&amp;analysismethod2)</f>
        <v/>
      </c>
      <c r="BX89" s="251" t="str">
        <f>IF(ISNUMBER(FIND(analysismethod2,'III_Plan comp 438.68 {Plan 7}'!Q$15)),"",'III_Plan comp 438.68 {Plan 7}'!Q$15&amp;analysismethod2)</f>
        <v/>
      </c>
      <c r="BY89" s="251" t="str">
        <f>IF(ISNUMBER(FIND(analysismethod2,'III_Plan comp 438.68 {Plan 7}'!R$15)),"",'III_Plan comp 438.68 {Plan 7}'!R$15&amp;analysismethod2)</f>
        <v/>
      </c>
      <c r="BZ89" s="251" t="str">
        <f>IF(ISNUMBER(FIND(analysismethod2,'III_Plan comp 438.68 {Plan 7}'!S$15)),"",'III_Plan comp 438.68 {Plan 7}'!S$15&amp;analysismethod2)</f>
        <v/>
      </c>
      <c r="CA89" s="251" t="str">
        <f>IF(ISNUMBER(FIND(analysismethod2,'III_Plan comp 438.68 {Plan 7}'!T$15)),"",'III_Plan comp 438.68 {Plan 7}'!T$15&amp;analysismethod2)</f>
        <v/>
      </c>
      <c r="CB89" s="251" t="str">
        <f>IF(ISNUMBER(FIND(analysismethod2,'III_Plan comp 438.68 {Plan 7}'!U$15)),"",'III_Plan comp 438.68 {Plan 7}'!U$15&amp;analysismethod2)</f>
        <v/>
      </c>
      <c r="CC89" s="251" t="str">
        <f>IF(ISNUMBER(FIND(analysismethod2,'III_Plan comp 438.68 {Plan 7}'!V$15)),"",'III_Plan comp 438.68 {Plan 7}'!V$15&amp;analysismethod2)</f>
        <v/>
      </c>
      <c r="CD89" s="251" t="str">
        <f>IF(ISNUMBER(FIND(analysismethod2,'III_Plan comp 438.68 {Plan 7}'!W$15)),"",'III_Plan comp 438.68 {Plan 7}'!W$15&amp;analysismethod2)</f>
        <v/>
      </c>
      <c r="CE89" s="251" t="str">
        <f>IF(ISNUMBER(FIND(analysismethod2,'III_Plan comp 438.68 {Plan 7}'!X$15)),"",'III_Plan comp 438.68 {Plan 7}'!X$15&amp;analysismethod2)</f>
        <v/>
      </c>
      <c r="CF89" s="251" t="str">
        <f>IF(ISNUMBER(FIND(analysismethod2,'III_Plan comp 438.68 {Plan 7}'!Y$15)),"",'III_Plan comp 438.68 {Plan 7}'!Y$15&amp;analysismethod2)</f>
        <v/>
      </c>
      <c r="CG89" s="251" t="str">
        <f>IF(ISNUMBER(FIND(analysismethod2,'III_Plan comp 438.68 {Plan 7}'!Z$15)),"",'III_Plan comp 438.68 {Plan 7}'!Z$15&amp;analysismethod2)</f>
        <v/>
      </c>
      <c r="CH89" s="251" t="str">
        <f>IF(ISNUMBER(FIND(analysismethod2,'III_Plan comp 438.68 {Plan 7}'!AA$15)),"",'III_Plan comp 438.68 {Plan 7}'!AA$15&amp;analysismethod2)</f>
        <v/>
      </c>
      <c r="CI89" s="251" t="str">
        <f>IF(ISNUMBER(FIND(analysismethod2,'III_Plan comp 438.68 {Plan 7}'!AB$15)),"",'III_Plan comp 438.68 {Plan 7}'!AB$15&amp;analysismethod2)</f>
        <v/>
      </c>
      <c r="CJ89" s="251" t="str">
        <f>IF(ISNUMBER(FIND(analysismethod2,'III_Plan comp 438.68 {Plan 7}'!AC$15)),"",'III_Plan comp 438.68 {Plan 7}'!AC$15&amp;analysismethod2)</f>
        <v/>
      </c>
      <c r="CK89" s="251" t="str">
        <f>IF(ISNUMBER(FIND(analysismethod2,'III_Plan comp 438.68 {Plan 7}'!AD$15)),"",'III_Plan comp 438.68 {Plan 7}'!AD$15&amp;analysismethod2)</f>
        <v/>
      </c>
      <c r="CL89" s="251" t="str">
        <f>IF(ISNUMBER(FIND(analysismethod2,'III_Plan comp 438.68 {Plan 7}'!AE$15)),"",'III_Plan comp 438.68 {Plan 7}'!AE$15&amp;analysismethod2)</f>
        <v/>
      </c>
      <c r="CM89" s="251" t="str">
        <f>IF(ISNUMBER(FIND(analysismethod2,'III_Plan comp 438.68 {Plan 7}'!AF$15)),"",'III_Plan comp 438.68 {Plan 7}'!AF$15&amp;analysismethod2)</f>
        <v/>
      </c>
      <c r="CN89" s="251" t="str">
        <f>IF(ISNUMBER(FIND(analysismethod2,'III_Plan comp 438.68 {Plan 7}'!AG$15)),"",'III_Plan comp 438.68 {Plan 7}'!AG$15&amp;analysismethod2)</f>
        <v/>
      </c>
      <c r="CO89" s="251" t="str">
        <f>IF(ISNUMBER(FIND(analysismethod2,'III_Plan comp 438.68 {Plan 7}'!AH$15)),"",'III_Plan comp 438.68 {Plan 7}'!AH$15&amp;analysismethod2)</f>
        <v/>
      </c>
      <c r="CP89" s="251" t="str">
        <f>IF(ISNUMBER(FIND(analysismethod2,'III_Plan comp 438.68 {Plan 7}'!AI$15)),"",'III_Plan comp 438.68 {Plan 7}'!AI$15&amp;analysismethod2)</f>
        <v/>
      </c>
      <c r="CQ89" s="251" t="str">
        <f>IF(ISNUMBER(FIND(analysismethod2,'III_Plan comp 438.68 {Plan 7}'!AJ$15)),"",'III_Plan comp 438.68 {Plan 7}'!AJ$15&amp;analysismethod2)</f>
        <v/>
      </c>
      <c r="CR89" s="251" t="str">
        <f>IF(ISNUMBER(FIND(analysismethod2,'III_Plan comp 438.68 {Plan 7}'!AK$15)),"",'III_Plan comp 438.68 {Plan 7}'!AK$15&amp;analysismethod2)</f>
        <v/>
      </c>
      <c r="CS89" s="251" t="str">
        <f>IF(ISNUMBER(FIND(analysismethod2,'III_Plan comp 438.68 {Plan 7}'!AL$15)),"",'III_Plan comp 438.68 {Plan 7}'!AL$15&amp;analysismethod2)</f>
        <v/>
      </c>
      <c r="CT89" s="251" t="str">
        <f>IF(ISNUMBER(FIND(analysismethod2,'III_Plan comp 438.68 {Plan 7}'!AM$15)),"",'III_Plan comp 438.68 {Plan 7}'!AM$15&amp;analysismethod2)</f>
        <v/>
      </c>
      <c r="CU89" s="251" t="str">
        <f>IF(ISNUMBER(FIND(analysismethod2,'III_Plan comp 438.68 {Plan 7}'!AN$15)),"",'III_Plan comp 438.68 {Plan 7}'!AN$15&amp;analysismethod2)</f>
        <v/>
      </c>
      <c r="CV89" s="251" t="str">
        <f>IF(ISNUMBER(FIND(analysismethod2,'III_Plan comp 438.68 {Plan 7}'!AO$15)),"",'III_Plan comp 438.68 {Plan 7}'!AO$15&amp;analysismethod2)</f>
        <v/>
      </c>
      <c r="CW89" s="251" t="str">
        <f>IF(ISNUMBER(FIND(analysismethod2,'III_Plan comp 438.68 {Plan 7}'!AP$15)),"",'III_Plan comp 438.68 {Plan 7}'!AP$15&amp;analysismethod2)</f>
        <v/>
      </c>
      <c r="CX89" s="251" t="str">
        <f>IF(ISNUMBER(FIND(analysismethod2,'III_Plan comp 438.68 {Plan 7}'!AQ$15)),"",'III_Plan comp 438.68 {Plan 7}'!AQ$15&amp;analysismethod2)</f>
        <v/>
      </c>
      <c r="CY89" s="251" t="str">
        <f>IF(ISNUMBER(FIND(analysismethod2,'III_Plan comp 438.68 {Plan 7}'!AR$15)),"",'III_Plan comp 438.68 {Plan 7}'!AR$15&amp;analysismethod2)</f>
        <v/>
      </c>
      <c r="CZ89" s="251" t="str">
        <f>IF(ISNUMBER(FIND(analysismethod2,'III_Plan comp 438.68 {Plan 7}'!AS$15)),"",'III_Plan comp 438.68 {Plan 7}'!AS$15&amp;analysismethod2)</f>
        <v/>
      </c>
      <c r="DA89" s="251" t="str">
        <f>IF(ISNUMBER(FIND(analysismethod2,'III_Plan comp 438.68 {Plan 7}'!AT$15)),"",'III_Plan comp 438.68 {Plan 7}'!AT$15&amp;analysismethod2)</f>
        <v/>
      </c>
      <c r="DB89" s="251" t="str">
        <f>IF(ISNUMBER(FIND(analysismethod2,'III_Plan comp 438.68 {Plan 7}'!AU$15)),"",'III_Plan comp 438.68 {Plan 7}'!AU$15&amp;analysismethod2)</f>
        <v/>
      </c>
      <c r="DC89" s="251" t="str">
        <f>IF(ISNUMBER(FIND(analysismethod2,'III_Plan comp 438.68 {Plan 7}'!AV$15)),"",'III_Plan comp 438.68 {Plan 7}'!AV$15&amp;analysismethod2)</f>
        <v/>
      </c>
      <c r="DD89" s="251" t="str">
        <f>IF(ISNUMBER(FIND(analysismethod2,'III_Plan comp 438.68 {Plan 7}'!AW$15)),"",'III_Plan comp 438.68 {Plan 7}'!AW$15&amp;analysismethod2)</f>
        <v/>
      </c>
      <c r="DE89" s="251" t="str">
        <f>IF(ISNUMBER(FIND(analysismethod2,'III_Plan comp 438.68 {Plan 7}'!AX$15)),"",'III_Plan comp 438.68 {Plan 7}'!AX$15&amp;analysismethod2)</f>
        <v/>
      </c>
      <c r="DF89" s="251" t="str">
        <f>IF(ISNUMBER(FIND(analysismethod2,'III_Plan comp 438.68 {Plan 7}'!AY$15)),"",'III_Plan comp 438.68 {Plan 7}'!AY$15&amp;analysismethod2)</f>
        <v/>
      </c>
      <c r="DG89" s="251" t="str">
        <f>IF(ISNUMBER(FIND(analysismethod2,'III_Plan comp 438.68 {Plan 7}'!AZ$15)),"",'III_Plan comp 438.68 {Plan 7}'!AZ$15&amp;analysismethod2)</f>
        <v/>
      </c>
      <c r="DH89" s="251" t="str">
        <f>IF(ISNUMBER(FIND(analysismethod2,'III_Plan comp 438.68 {Plan 7}'!BA$15)),"",'III_Plan comp 438.68 {Plan 7}'!BA$15&amp;analysismethod2)</f>
        <v/>
      </c>
      <c r="DI89" s="251" t="str">
        <f>IF(ISNUMBER(FIND(analysismethod2,'III_Plan comp 438.68 {Plan 7}'!BB$15)),"",'III_Plan comp 438.68 {Plan 7}'!BB$15&amp;analysismethod2)</f>
        <v/>
      </c>
      <c r="DJ89" s="251" t="str">
        <f>IF(ISNUMBER(FIND(analysismethod2,'III_Plan comp 438.68 {Plan 7}'!BC$15)),"",'III_Plan comp 438.68 {Plan 7}'!BC$15&amp;analysismethod2)</f>
        <v/>
      </c>
      <c r="DK89" s="251" t="str">
        <f>IF(ISNUMBER(FIND(analysismethod2,'III_Plan comp 438.68 {Plan 7}'!BD$15)),"",'III_Plan comp 438.68 {Plan 7}'!BD$15&amp;analysismethod2)</f>
        <v/>
      </c>
      <c r="DL89" s="251" t="str">
        <f>IF(ISNUMBER(FIND(analysismethod2,'III_Plan comp 438.68 {Plan 7}'!BE$15)),"",'III_Plan comp 438.68 {Plan 7}'!BE$15&amp;analysismethod2)</f>
        <v/>
      </c>
      <c r="DM89" s="251" t="str">
        <f>IF(ISNUMBER(FIND(analysismethod2,'III_Plan comp 438.68 {Plan 7}'!BF$15)),"",'III_Plan comp 438.68 {Plan 7}'!BF$15&amp;analysismethod2)</f>
        <v/>
      </c>
      <c r="DN89" s="251" t="str">
        <f>IF(ISNUMBER(FIND(analysismethod2,'III_Plan comp 438.68 {Plan 7}'!BG$15)),"",'III_Plan comp 438.68 {Plan 7}'!BG$15&amp;analysismethod2)</f>
        <v/>
      </c>
      <c r="DO89" s="251" t="str">
        <f>IF(ISNUMBER(FIND(analysismethod2,'III_Plan comp 438.68 {Plan 7}'!BH$15)),"",'III_Plan comp 438.68 {Plan 7}'!BH$15&amp;analysismethod2)</f>
        <v/>
      </c>
      <c r="DP89" s="251" t="str">
        <f>IF(ISNUMBER(FIND(analysismethod2,'III_Plan comp 438.68 {Plan 7}'!BI$15)),"",'III_Plan comp 438.68 {Plan 7}'!BI$15&amp;analysismethod2)</f>
        <v/>
      </c>
      <c r="DQ89" s="251" t="str">
        <f>IF(ISNUMBER(FIND(analysismethod2,'III_Plan comp 438.68 {Plan 7}'!BJ$15)),"",'III_Plan comp 438.68 {Plan 7}'!BJ$15&amp;analysismethod2)</f>
        <v/>
      </c>
      <c r="DR89" s="251" t="str">
        <f>IF(ISNUMBER(FIND(analysismethod2,'III_Plan comp 438.68 {Plan 7}'!BK$15)),"",'III_Plan comp 438.68 {Plan 7}'!BK$15&amp;analysismethod2)</f>
        <v/>
      </c>
      <c r="DS89" s="251" t="str">
        <f>IF(ISNUMBER(FIND(analysismethod2,'III_Plan comp 438.68 {Plan 7}'!BL$15)),"",'III_Plan comp 438.68 {Plan 7}'!BL$15&amp;analysismethod2)</f>
        <v/>
      </c>
      <c r="DT89" s="251" t="str">
        <f>IF(ISNUMBER(FIND(analysismethod2,'III_Plan comp 438.68 {Plan 7}'!BM$15)),"",'III_Plan comp 438.68 {Plan 7}'!BM$15&amp;analysismethod2)</f>
        <v/>
      </c>
      <c r="DU89" s="251" t="str">
        <f>IF(ISNUMBER(FIND(analysismethod2,'III_Plan comp 438.68 {Plan 7}'!BN$15)),"",'III_Plan comp 438.68 {Plan 7}'!BN$15&amp;analysismethod2)</f>
        <v/>
      </c>
      <c r="DV89" s="251" t="str">
        <f>IF(ISNUMBER(FIND(analysismethod2,'III_Plan comp 438.68 {Plan 7}'!BO$15)),"",'III_Plan comp 438.68 {Plan 7}'!BO$15&amp;analysismethod2)</f>
        <v/>
      </c>
      <c r="DW89" s="251" t="str">
        <f>IF(ISNUMBER(FIND(analysismethod2,'III_Plan comp 438.68 {Plan 7}'!BP$15)),"",'III_Plan comp 438.68 {Plan 7}'!BP$15&amp;analysismethod2)</f>
        <v/>
      </c>
      <c r="DX89" s="251" t="str">
        <f>IF(ISNUMBER(FIND(analysismethod2,'III_Plan comp 438.68 {Plan 7}'!BQ$15)),"",'III_Plan comp 438.68 {Plan 7}'!BQ$15&amp;analysismethod2)</f>
        <v/>
      </c>
      <c r="DY89" s="251" t="str">
        <f>IF(ISNUMBER(FIND(analysismethod2,'III_Plan comp 438.68 {Plan 7}'!BR$15)),"",'III_Plan comp 438.68 {Plan 7}'!BR$15&amp;analysismethod2)</f>
        <v/>
      </c>
      <c r="DZ89" s="251" t="str">
        <f>IF(ISNUMBER(FIND(analysismethod2,'III_Plan comp 438.68 {Plan 7}'!BS$15)),"",'III_Plan comp 438.68 {Plan 7}'!BS$15&amp;analysismethod2)</f>
        <v/>
      </c>
      <c r="EA89" s="251" t="str">
        <f>IF(ISNUMBER(FIND(analysismethod2,'III_Plan comp 438.68 {Plan 7}'!BT$15)),"",'III_Plan comp 438.68 {Plan 7}'!BT$15&amp;analysismethod2)</f>
        <v/>
      </c>
      <c r="EB89" s="251" t="str">
        <f>IF(ISNUMBER(FIND(analysismethod2,'III_Plan comp 438.68 {Plan 7}'!BU$15)),"",'III_Plan comp 438.68 {Plan 7}'!BU$15&amp;analysismethod2)</f>
        <v/>
      </c>
      <c r="EC89" s="251" t="str">
        <f>IF(ISNUMBER(FIND(analysismethod2,'III_Plan comp 438.68 {Plan 7}'!BV$15)),"",'III_Plan comp 438.68 {Plan 7}'!BV$15&amp;analysismethod2)</f>
        <v/>
      </c>
      <c r="ED89" s="251" t="str">
        <f>IF(ISNUMBER(FIND(analysismethod2,'III_Plan comp 438.68 {Plan 7}'!BW$15)),"",'III_Plan comp 438.68 {Plan 7}'!BW$15&amp;analysismethod2)</f>
        <v/>
      </c>
      <c r="EE89" s="251" t="str">
        <f>IF(ISNUMBER(FIND(analysismethod2,'III_Plan comp 438.68 {Plan 7}'!BX$15)),"",'III_Plan comp 438.68 {Plan 7}'!BX$15&amp;analysismethod2)</f>
        <v/>
      </c>
      <c r="EF89" s="251" t="str">
        <f>IF(ISNUMBER(FIND(analysismethod2,'III_Plan comp 438.68 {Plan 7}'!BY$15)),"",'III_Plan comp 438.68 {Plan 7}'!BY$15&amp;analysismethod2)</f>
        <v/>
      </c>
      <c r="EG89" s="251" t="str">
        <f>IF(ISNUMBER(FIND(analysismethod2,'III_Plan comp 438.68 {Plan 7}'!BZ$15)),"",'III_Plan comp 438.68 {Plan 7}'!BZ$15&amp;analysismethod2)</f>
        <v/>
      </c>
      <c r="EH89" s="251" t="str">
        <f>IF(ISNUMBER(FIND(analysismethod2,'III_Plan comp 438.68 {Plan 7}'!CA$15)),"",'III_Plan comp 438.68 {Plan 7}'!CA$15&amp;analysismethod2)</f>
        <v/>
      </c>
      <c r="EI89" s="251" t="str">
        <f>IF(ISNUMBER(FIND(analysismethod2,'III_Plan comp 438.68 {Plan 7}'!CB$15)),"",'III_Plan comp 438.68 {Plan 7}'!CB$15&amp;analysismethod2)</f>
        <v/>
      </c>
      <c r="EJ89" s="251" t="str">
        <f>IF(ISNUMBER(FIND(analysismethod2,'III_Plan comp 438.68 {Plan 7}'!CC$15)),"",'III_Plan comp 438.68 {Plan 7}'!CC$15&amp;analysismethod2)</f>
        <v/>
      </c>
      <c r="EK89" s="251" t="str">
        <f>IF(ISNUMBER(FIND(analysismethod2,'III_Plan comp 438.68 {Plan 7}'!CD$15)),"",'III_Plan comp 438.68 {Plan 7}'!CD$15&amp;analysismethod2)</f>
        <v/>
      </c>
      <c r="EL89" s="251" t="str">
        <f>IF(ISNUMBER(FIND(analysismethod2,'III_Plan comp 438.68 {Plan 7}'!CE$15)),"",'III_Plan comp 438.68 {Plan 7}'!CE$15&amp;analysismethod2)</f>
        <v/>
      </c>
      <c r="EM89" s="251" t="str">
        <f>IF(ISNUMBER(FIND(analysismethod2,'III_Plan comp 438.68 {Plan 7}'!CF$15)),"",'III_Plan comp 438.68 {Plan 7}'!CF$15&amp;analysismethod2)</f>
        <v/>
      </c>
      <c r="EN89" s="251" t="str">
        <f>IF(ISNUMBER(FIND(analysismethod2,'III_Plan comp 438.68 {Plan 7}'!CG$15)),"",'III_Plan comp 438.68 {Plan 7}'!CG$15&amp;analysismethod2)</f>
        <v/>
      </c>
      <c r="EO89" s="251" t="str">
        <f>IF(ISNUMBER(FIND(analysismethod2,'III_Plan comp 438.68 {Plan 7}'!CH$15)),"",'III_Plan comp 438.68 {Plan 7}'!CH$15&amp;analysismethod2)</f>
        <v/>
      </c>
      <c r="EP89" s="251" t="str">
        <f>IF(ISNUMBER(FIND(analysismethod2,'III_Plan comp 438.68 {Plan 7}'!CI$15)),"",'III_Plan comp 438.68 {Plan 7}'!CI$15&amp;analysismethod2)</f>
        <v/>
      </c>
      <c r="EQ89" s="251" t="str">
        <f>IF(ISNUMBER(FIND(analysismethod2,'III_Plan comp 438.68 {Plan 7}'!CJ$15)),"",'III_Plan comp 438.68 {Plan 7}'!CJ$15&amp;analysismethod2)</f>
        <v/>
      </c>
      <c r="ER89" s="251" t="str">
        <f>IF(ISNUMBER(FIND(analysismethod2,'III_Plan comp 438.68 {Plan 7}'!CK$15)),"",'III_Plan comp 438.68 {Plan 7}'!CK$15&amp;analysismethod2)</f>
        <v/>
      </c>
      <c r="ES89" s="251" t="str">
        <f>IF(ISNUMBER(FIND(analysismethod2,'III_Plan comp 438.68 {Plan 7}'!CL$15)),"",'III_Plan comp 438.68 {Plan 7}'!CL$15&amp;analysismethod2)</f>
        <v/>
      </c>
      <c r="ET89" s="251" t="str">
        <f>IF(ISNUMBER(FIND(analysismethod2,'III_Plan comp 438.68 {Plan 7}'!CM$15)),"",'III_Plan comp 438.68 {Plan 7}'!CM$15&amp;analysismethod2)</f>
        <v/>
      </c>
      <c r="EU89" s="251" t="str">
        <f>IF(ISNUMBER(FIND(analysismethod2,'III_Plan comp 438.68 {Plan 7}'!CN$15)),"",'III_Plan comp 438.68 {Plan 7}'!CN$15&amp;analysismethod2)</f>
        <v/>
      </c>
      <c r="EV89" s="251" t="str">
        <f>IF(ISNUMBER(FIND(analysismethod2,'III_Plan comp 438.68 {Plan 7}'!CO$15)),"",'III_Plan comp 438.68 {Plan 7}'!CO$15&amp;analysismethod2)</f>
        <v/>
      </c>
      <c r="EW89" s="251" t="str">
        <f>IF(ISNUMBER(FIND(analysismethod2,'III_Plan comp 438.68 {Plan 7}'!CP$15)),"",'III_Plan comp 438.68 {Plan 7}'!CP$15&amp;analysismethod2)</f>
        <v/>
      </c>
      <c r="EX89" s="251" t="str">
        <f>IF(ISNUMBER(FIND(analysismethod2,'III_Plan comp 438.68 {Plan 7}'!CQ$15)),"",'III_Plan comp 438.68 {Plan 7}'!CQ$15&amp;analysismethod2)</f>
        <v/>
      </c>
      <c r="EY89" s="251" t="str">
        <f>IF(ISNUMBER(FIND(analysismethod2,'III_Plan comp 438.68 {Plan 7}'!CR$15)),"",'III_Plan comp 438.68 {Plan 7}'!CR$15&amp;analysismethod2)</f>
        <v/>
      </c>
      <c r="EZ89" s="251" t="str">
        <f>IF(ISNUMBER(FIND(analysismethod2,'III_Plan comp 438.68 {Plan 7}'!CS$15)),"",'III_Plan comp 438.68 {Plan 7}'!CS$15&amp;analysismethod2)</f>
        <v/>
      </c>
      <c r="FA89" s="251" t="str">
        <f>IF(ISNUMBER(FIND(analysismethod2,'III_Plan comp 438.68 {Plan 7}'!CT$15)),"",'III_Plan comp 438.68 {Plan 7}'!CT$15&amp;analysismethod2)</f>
        <v/>
      </c>
      <c r="FB89" s="251" t="str">
        <f>IF(ISNUMBER(FIND(analysismethod2,'III_Plan comp 438.68 {Plan 7}'!CU$15)),"",'III_Plan comp 438.68 {Plan 7}'!CU$15&amp;analysismethod2)</f>
        <v/>
      </c>
      <c r="FC89" s="251" t="str">
        <f>IF(ISNUMBER(FIND(analysismethod2,'III_Plan comp 438.68 {Plan 7}'!CV$15)),"",'III_Plan comp 438.68 {Plan 7}'!CV$15&amp;analysismethod2)</f>
        <v/>
      </c>
      <c r="FD89" s="251" t="str">
        <f>IF(ISNUMBER(FIND(analysismethod2,'III_Plan comp 438.68 {Plan 7}'!CW$15)),"",'III_Plan comp 438.68 {Plan 7}'!CW$15&amp;analysismethod2)</f>
        <v/>
      </c>
      <c r="FE89" s="251" t="str">
        <f>IF(ISNUMBER(FIND(analysismethod2,'III_Plan comp 438.68 {Plan 7}'!CX$15)),"",'III_Plan comp 438.68 {Plan 7}'!CX$15&amp;analysismethod2)</f>
        <v/>
      </c>
      <c r="FF89" s="251" t="str">
        <f>IF(ISNUMBER(FIND(analysismethod2,'III_Plan comp 438.68 {Plan 7}'!CY$15)),"",'III_Plan comp 438.68 {Plan 7}'!CY$15&amp;analysismethod2)</f>
        <v/>
      </c>
      <c r="FG89" s="251" t="str">
        <f>IF(ISNUMBER(FIND(analysismethod2,'III_Plan comp 438.68 {Plan 7}'!CZ$15)),"",'III_Plan comp 438.68 {Plan 7}'!CZ$15&amp;analysismethod2)</f>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c>
      <c r="BL93" s="251" t="str">
        <f>IF(ISNUMBER(FIND(analysismethod6,'III_Plan comp 438.68 {Plan 7}'!E$15)),"",'III_Plan comp 438.68 {Plan 7}'!E$15&amp;analysismethod6)</f>
        <v/>
      </c>
      <c r="BM93" s="251" t="str">
        <f>IF(ISNUMBER(FIND(analysismethod6,'III_Plan comp 438.68 {Plan 7}'!F$15)),"",'III_Plan comp 438.68 {Plan 7}'!F$15&amp;analysismethod6)</f>
        <v/>
      </c>
      <c r="BN93" s="251" t="str">
        <f>IF(ISNUMBER(FIND(analysismethod6,'III_Plan comp 438.68 {Plan 7}'!G$15)),"",'III_Plan comp 438.68 {Plan 7}'!G$15&amp;analysismethod6)</f>
        <v/>
      </c>
      <c r="BO93" s="251" t="str">
        <f>IF(ISNUMBER(FIND(analysismethod6,'III_Plan comp 438.68 {Plan 7}'!H$15)),"",'III_Plan comp 438.68 {Plan 7}'!H$15&amp;analysismethod6)</f>
        <v/>
      </c>
      <c r="BP93" s="251" t="str">
        <f>IF(ISNUMBER(FIND(analysismethod6,'III_Plan comp 438.68 {Plan 7}'!I$15)),"",'III_Plan comp 438.68 {Plan 7}'!I$15&amp;analysismethod6)</f>
        <v/>
      </c>
      <c r="BQ93" s="251" t="str">
        <f>IF(ISNUMBER(FIND(analysismethod6,'III_Plan comp 438.68 {Plan 7}'!J$15)),"",'III_Plan comp 438.68 {Plan 7}'!J$15&amp;analysismethod6)</f>
        <v/>
      </c>
      <c r="BR93" s="251" t="str">
        <f>IF(ISNUMBER(FIND(analysismethod6,'III_Plan comp 438.68 {Plan 7}'!K$15)),"",'III_Plan comp 438.68 {Plan 7}'!K$15&amp;analysismethod6)</f>
        <v/>
      </c>
      <c r="BS93" s="251" t="str">
        <f>IF(ISNUMBER(FIND(analysismethod6,'III_Plan comp 438.68 {Plan 7}'!L$15)),"",'III_Plan comp 438.68 {Plan 7}'!L$15&amp;analysismethod6)</f>
        <v/>
      </c>
      <c r="BT93" s="251" t="str">
        <f>IF(ISNUMBER(FIND(analysismethod6,'III_Plan comp 438.68 {Plan 7}'!M$15)),"",'III_Plan comp 438.68 {Plan 7}'!M$15&amp;analysismethod6)</f>
        <v/>
      </c>
      <c r="BU93" s="251" t="str">
        <f>IF(ISNUMBER(FIND(analysismethod6,'III_Plan comp 438.68 {Plan 7}'!N$15)),"",'III_Plan comp 438.68 {Plan 7}'!N$15&amp;analysismethod6)</f>
        <v/>
      </c>
      <c r="BV93" s="251" t="str">
        <f>IF(ISNUMBER(FIND(analysismethod6,'III_Plan comp 438.68 {Plan 7}'!O$15)),"",'III_Plan comp 438.68 {Plan 7}'!O$15&amp;analysismethod6)</f>
        <v/>
      </c>
      <c r="BW93" s="251" t="str">
        <f>IF(ISNUMBER(FIND(analysismethod6,'III_Plan comp 438.68 {Plan 7}'!P$15)),"",'III_Plan comp 438.68 {Plan 7}'!P$15&amp;analysismethod6)</f>
        <v/>
      </c>
      <c r="BX93" s="251" t="str">
        <f>IF(ISNUMBER(FIND(analysismethod6,'III_Plan comp 438.68 {Plan 7}'!Q$15)),"",'III_Plan comp 438.68 {Plan 7}'!Q$15&amp;analysismethod6)</f>
        <v/>
      </c>
      <c r="BY93" s="251" t="str">
        <f>IF(ISNUMBER(FIND(analysismethod6,'III_Plan comp 438.68 {Plan 7}'!R$15)),"",'III_Plan comp 438.68 {Plan 7}'!R$15&amp;analysismethod6)</f>
        <v/>
      </c>
      <c r="BZ93" s="251" t="str">
        <f>IF(ISNUMBER(FIND(analysismethod6,'III_Plan comp 438.68 {Plan 7}'!S$15)),"",'III_Plan comp 438.68 {Plan 7}'!S$15&amp;analysismethod6)</f>
        <v/>
      </c>
      <c r="CA93" s="251" t="str">
        <f>IF(ISNUMBER(FIND(analysismethod6,'III_Plan comp 438.68 {Plan 7}'!T$15)),"",'III_Plan comp 438.68 {Plan 7}'!T$15&amp;analysismethod6)</f>
        <v/>
      </c>
      <c r="CB93" s="251" t="str">
        <f>IF(ISNUMBER(FIND(analysismethod6,'III_Plan comp 438.68 {Plan 7}'!U$15)),"",'III_Plan comp 438.68 {Plan 7}'!U$15&amp;analysismethod6)</f>
        <v/>
      </c>
      <c r="CC93" s="251" t="str">
        <f>IF(ISNUMBER(FIND(analysismethod6,'III_Plan comp 438.68 {Plan 7}'!V$15)),"",'III_Plan comp 438.68 {Plan 7}'!V$15&amp;analysismethod6)</f>
        <v/>
      </c>
      <c r="CD93" s="251" t="str">
        <f>IF(ISNUMBER(FIND(analysismethod6,'III_Plan comp 438.68 {Plan 7}'!W$15)),"",'III_Plan comp 438.68 {Plan 7}'!W$15&amp;analysismethod6)</f>
        <v/>
      </c>
      <c r="CE93" s="251" t="str">
        <f>IF(ISNUMBER(FIND(analysismethod6,'III_Plan comp 438.68 {Plan 7}'!X$15)),"",'III_Plan comp 438.68 {Plan 7}'!X$15&amp;analysismethod6)</f>
        <v/>
      </c>
      <c r="CF93" s="251" t="str">
        <f>IF(ISNUMBER(FIND(analysismethod6,'III_Plan comp 438.68 {Plan 7}'!Y$15)),"",'III_Plan comp 438.68 {Plan 7}'!Y$15&amp;analysismethod6)</f>
        <v/>
      </c>
      <c r="CG93" s="251" t="str">
        <f>IF(ISNUMBER(FIND(analysismethod6,'III_Plan comp 438.68 {Plan 7}'!Z$15)),"",'III_Plan comp 438.68 {Plan 7}'!Z$15&amp;analysismethod6)</f>
        <v/>
      </c>
      <c r="CH93" s="251" t="str">
        <f>IF(ISNUMBER(FIND(analysismethod6,'III_Plan comp 438.68 {Plan 7}'!AA$15)),"",'III_Plan comp 438.68 {Plan 7}'!AA$15&amp;analysismethod6)</f>
        <v/>
      </c>
      <c r="CI93" s="251" t="str">
        <f>IF(ISNUMBER(FIND(analysismethod6,'III_Plan comp 438.68 {Plan 7}'!AB$15)),"",'III_Plan comp 438.68 {Plan 7}'!AB$15&amp;analysismethod6)</f>
        <v/>
      </c>
      <c r="CJ93" s="251" t="str">
        <f>IF(ISNUMBER(FIND(analysismethod6,'III_Plan comp 438.68 {Plan 7}'!AC$15)),"",'III_Plan comp 438.68 {Plan 7}'!AC$15&amp;analysismethod6)</f>
        <v/>
      </c>
      <c r="CK93" s="251" t="str">
        <f>IF(ISNUMBER(FIND(analysismethod6,'III_Plan comp 438.68 {Plan 7}'!AD$15)),"",'III_Plan comp 438.68 {Plan 7}'!AD$15&amp;analysismethod6)</f>
        <v/>
      </c>
      <c r="CL93" s="251" t="str">
        <f>IF(ISNUMBER(FIND(analysismethod6,'III_Plan comp 438.68 {Plan 7}'!AE$15)),"",'III_Plan comp 438.68 {Plan 7}'!AE$15&amp;analysismethod6)</f>
        <v/>
      </c>
      <c r="CM93" s="251" t="str">
        <f>IF(ISNUMBER(FIND(analysismethod6,'III_Plan comp 438.68 {Plan 7}'!AF$15)),"",'III_Plan comp 438.68 {Plan 7}'!AF$15&amp;analysismethod6)</f>
        <v/>
      </c>
      <c r="CN93" s="251" t="str">
        <f>IF(ISNUMBER(FIND(analysismethod6,'III_Plan comp 438.68 {Plan 7}'!AG$15)),"",'III_Plan comp 438.68 {Plan 7}'!AG$15&amp;analysismethod6)</f>
        <v/>
      </c>
      <c r="CO93" s="251" t="str">
        <f>IF(ISNUMBER(FIND(analysismethod6,'III_Plan comp 438.68 {Plan 7}'!AH$15)),"",'III_Plan comp 438.68 {Plan 7}'!AH$15&amp;analysismethod6)</f>
        <v/>
      </c>
      <c r="CP93" s="251" t="str">
        <f>IF(ISNUMBER(FIND(analysismethod6,'III_Plan comp 438.68 {Plan 7}'!AI$15)),"",'III_Plan comp 438.68 {Plan 7}'!AI$15&amp;analysismethod6)</f>
        <v/>
      </c>
      <c r="CQ93" s="251" t="str">
        <f>IF(ISNUMBER(FIND(analysismethod6,'III_Plan comp 438.68 {Plan 7}'!AJ$15)),"",'III_Plan comp 438.68 {Plan 7}'!AJ$15&amp;analysismethod6)</f>
        <v/>
      </c>
      <c r="CR93" s="251" t="str">
        <f>IF(ISNUMBER(FIND(analysismethod6,'III_Plan comp 438.68 {Plan 7}'!AK$15)),"",'III_Plan comp 438.68 {Plan 7}'!AK$15&amp;analysismethod6)</f>
        <v/>
      </c>
      <c r="CS93" s="251" t="str">
        <f>IF(ISNUMBER(FIND(analysismethod6,'III_Plan comp 438.68 {Plan 7}'!AL$15)),"",'III_Plan comp 438.68 {Plan 7}'!AL$15&amp;analysismethod6)</f>
        <v/>
      </c>
      <c r="CT93" s="251" t="str">
        <f>IF(ISNUMBER(FIND(analysismethod6,'III_Plan comp 438.68 {Plan 7}'!AM$15)),"",'III_Plan comp 438.68 {Plan 7}'!AM$15&amp;analysismethod6)</f>
        <v/>
      </c>
      <c r="CU93" s="251" t="str">
        <f>IF(ISNUMBER(FIND(analysismethod6,'III_Plan comp 438.68 {Plan 7}'!AN$15)),"",'III_Plan comp 438.68 {Plan 7}'!AN$15&amp;analysismethod6)</f>
        <v/>
      </c>
      <c r="CV93" s="251" t="str">
        <f>IF(ISNUMBER(FIND(analysismethod6,'III_Plan comp 438.68 {Plan 7}'!AO$15)),"",'III_Plan comp 438.68 {Plan 7}'!AO$15&amp;analysismethod6)</f>
        <v/>
      </c>
      <c r="CW93" s="251" t="str">
        <f>IF(ISNUMBER(FIND(analysismethod6,'III_Plan comp 438.68 {Plan 7}'!AP$15)),"",'III_Plan comp 438.68 {Plan 7}'!AP$15&amp;analysismethod6)</f>
        <v/>
      </c>
      <c r="CX93" s="251" t="str">
        <f>IF(ISNUMBER(FIND(analysismethod6,'III_Plan comp 438.68 {Plan 7}'!AQ$15)),"",'III_Plan comp 438.68 {Plan 7}'!AQ$15&amp;analysismethod6)</f>
        <v/>
      </c>
      <c r="CY93" s="251" t="str">
        <f>IF(ISNUMBER(FIND(analysismethod6,'III_Plan comp 438.68 {Plan 7}'!AR$15)),"",'III_Plan comp 438.68 {Plan 7}'!AR$15&amp;analysismethod6)</f>
        <v/>
      </c>
      <c r="CZ93" s="251" t="str">
        <f>IF(ISNUMBER(FIND(analysismethod6,'III_Plan comp 438.68 {Plan 7}'!AS$15)),"",'III_Plan comp 438.68 {Plan 7}'!AS$15&amp;analysismethod6)</f>
        <v/>
      </c>
      <c r="DA93" s="251" t="str">
        <f>IF(ISNUMBER(FIND(analysismethod6,'III_Plan comp 438.68 {Plan 7}'!AT$15)),"",'III_Plan comp 438.68 {Plan 7}'!AT$15&amp;analysismethod6)</f>
        <v/>
      </c>
      <c r="DB93" s="251" t="str">
        <f>IF(ISNUMBER(FIND(analysismethod6,'III_Plan comp 438.68 {Plan 7}'!AU$15)),"",'III_Plan comp 438.68 {Plan 7}'!AU$15&amp;analysismethod6)</f>
        <v/>
      </c>
      <c r="DC93" s="251" t="str">
        <f>IF(ISNUMBER(FIND(analysismethod6,'III_Plan comp 438.68 {Plan 7}'!AV$15)),"",'III_Plan comp 438.68 {Plan 7}'!AV$15&amp;analysismethod6)</f>
        <v/>
      </c>
      <c r="DD93" s="251" t="str">
        <f>IF(ISNUMBER(FIND(analysismethod6,'III_Plan comp 438.68 {Plan 7}'!AW$15)),"",'III_Plan comp 438.68 {Plan 7}'!AW$15&amp;analysismethod6)</f>
        <v/>
      </c>
      <c r="DE93" s="251" t="str">
        <f>IF(ISNUMBER(FIND(analysismethod6,'III_Plan comp 438.68 {Plan 7}'!AX$15)),"",'III_Plan comp 438.68 {Plan 7}'!AX$15&amp;analysismethod6)</f>
        <v/>
      </c>
      <c r="DF93" s="251" t="str">
        <f>IF(ISNUMBER(FIND(analysismethod6,'III_Plan comp 438.68 {Plan 7}'!AY$15)),"",'III_Plan comp 438.68 {Plan 7}'!AY$15&amp;analysismethod6)</f>
        <v/>
      </c>
      <c r="DG93" s="251" t="str">
        <f>IF(ISNUMBER(FIND(analysismethod6,'III_Plan comp 438.68 {Plan 7}'!AZ$15)),"",'III_Plan comp 438.68 {Plan 7}'!AZ$15&amp;analysismethod6)</f>
        <v/>
      </c>
      <c r="DH93" s="251" t="str">
        <f>IF(ISNUMBER(FIND(analysismethod6,'III_Plan comp 438.68 {Plan 7}'!BA$15)),"",'III_Plan comp 438.68 {Plan 7}'!BA$15&amp;analysismethod6)</f>
        <v/>
      </c>
      <c r="DI93" s="251" t="str">
        <f>IF(ISNUMBER(FIND(analysismethod6,'III_Plan comp 438.68 {Plan 7}'!BB$15)),"",'III_Plan comp 438.68 {Plan 7}'!BB$15&amp;analysismethod6)</f>
        <v/>
      </c>
      <c r="DJ93" s="251" t="str">
        <f>IF(ISNUMBER(FIND(analysismethod6,'III_Plan comp 438.68 {Plan 7}'!BC$15)),"",'III_Plan comp 438.68 {Plan 7}'!BC$15&amp;analysismethod6)</f>
        <v/>
      </c>
      <c r="DK93" s="251" t="str">
        <f>IF(ISNUMBER(FIND(analysismethod6,'III_Plan comp 438.68 {Plan 7}'!BD$15)),"",'III_Plan comp 438.68 {Plan 7}'!BD$15&amp;analysismethod6)</f>
        <v/>
      </c>
      <c r="DL93" s="251" t="str">
        <f>IF(ISNUMBER(FIND(analysismethod6,'III_Plan comp 438.68 {Plan 7}'!BE$15)),"",'III_Plan comp 438.68 {Plan 7}'!BE$15&amp;analysismethod6)</f>
        <v/>
      </c>
      <c r="DM93" s="251" t="str">
        <f>IF(ISNUMBER(FIND(analysismethod6,'III_Plan comp 438.68 {Plan 7}'!BF$15)),"",'III_Plan comp 438.68 {Plan 7}'!BF$15&amp;analysismethod6)</f>
        <v/>
      </c>
      <c r="DN93" s="251" t="str">
        <f>IF(ISNUMBER(FIND(analysismethod6,'III_Plan comp 438.68 {Plan 7}'!BG$15)),"",'III_Plan comp 438.68 {Plan 7}'!BG$15&amp;analysismethod6)</f>
        <v/>
      </c>
      <c r="DO93" s="251" t="str">
        <f>IF(ISNUMBER(FIND(analysismethod6,'III_Plan comp 438.68 {Plan 7}'!BH$15)),"",'III_Plan comp 438.68 {Plan 7}'!BH$15&amp;analysismethod6)</f>
        <v/>
      </c>
      <c r="DP93" s="251" t="str">
        <f>IF(ISNUMBER(FIND(analysismethod6,'III_Plan comp 438.68 {Plan 7}'!BI$15)),"",'III_Plan comp 438.68 {Plan 7}'!BI$15&amp;analysismethod6)</f>
        <v/>
      </c>
      <c r="DQ93" s="251" t="str">
        <f>IF(ISNUMBER(FIND(analysismethod6,'III_Plan comp 438.68 {Plan 7}'!BJ$15)),"",'III_Plan comp 438.68 {Plan 7}'!BJ$15&amp;analysismethod6)</f>
        <v/>
      </c>
      <c r="DR93" s="251" t="str">
        <f>IF(ISNUMBER(FIND(analysismethod6,'III_Plan comp 438.68 {Plan 7}'!BK$15)),"",'III_Plan comp 438.68 {Plan 7}'!BK$15&amp;analysismethod6)</f>
        <v/>
      </c>
      <c r="DS93" s="251" t="str">
        <f>IF(ISNUMBER(FIND(analysismethod6,'III_Plan comp 438.68 {Plan 7}'!BL$15)),"",'III_Plan comp 438.68 {Plan 7}'!BL$15&amp;analysismethod6)</f>
        <v/>
      </c>
      <c r="DT93" s="251" t="str">
        <f>IF(ISNUMBER(FIND(analysismethod6,'III_Plan comp 438.68 {Plan 7}'!BM$15)),"",'III_Plan comp 438.68 {Plan 7}'!BM$15&amp;analysismethod6)</f>
        <v/>
      </c>
      <c r="DU93" s="251" t="str">
        <f>IF(ISNUMBER(FIND(analysismethod6,'III_Plan comp 438.68 {Plan 7}'!BN$15)),"",'III_Plan comp 438.68 {Plan 7}'!BN$15&amp;analysismethod6)</f>
        <v/>
      </c>
      <c r="DV93" s="251" t="str">
        <f>IF(ISNUMBER(FIND(analysismethod6,'III_Plan comp 438.68 {Plan 7}'!BO$15)),"",'III_Plan comp 438.68 {Plan 7}'!BO$15&amp;analysismethod6)</f>
        <v/>
      </c>
      <c r="DW93" s="251" t="str">
        <f>IF(ISNUMBER(FIND(analysismethod6,'III_Plan comp 438.68 {Plan 7}'!BP$15)),"",'III_Plan comp 438.68 {Plan 7}'!BP$15&amp;analysismethod6)</f>
        <v/>
      </c>
      <c r="DX93" s="251" t="str">
        <f>IF(ISNUMBER(FIND(analysismethod6,'III_Plan comp 438.68 {Plan 7}'!BQ$15)),"",'III_Plan comp 438.68 {Plan 7}'!BQ$15&amp;analysismethod6)</f>
        <v/>
      </c>
      <c r="DY93" s="251" t="str">
        <f>IF(ISNUMBER(FIND(analysismethod6,'III_Plan comp 438.68 {Plan 7}'!BR$15)),"",'III_Plan comp 438.68 {Plan 7}'!BR$15&amp;analysismethod6)</f>
        <v/>
      </c>
      <c r="DZ93" s="251" t="str">
        <f>IF(ISNUMBER(FIND(analysismethod6,'III_Plan comp 438.68 {Plan 7}'!BS$15)),"",'III_Plan comp 438.68 {Plan 7}'!BS$15&amp;analysismethod6)</f>
        <v/>
      </c>
      <c r="EA93" s="251" t="str">
        <f>IF(ISNUMBER(FIND(analysismethod6,'III_Plan comp 438.68 {Plan 7}'!BT$15)),"",'III_Plan comp 438.68 {Plan 7}'!BT$15&amp;analysismethod6)</f>
        <v/>
      </c>
      <c r="EB93" s="251" t="str">
        <f>IF(ISNUMBER(FIND(analysismethod6,'III_Plan comp 438.68 {Plan 7}'!BU$15)),"",'III_Plan comp 438.68 {Plan 7}'!BU$15&amp;analysismethod6)</f>
        <v/>
      </c>
      <c r="EC93" s="251" t="str">
        <f>IF(ISNUMBER(FIND(analysismethod6,'III_Plan comp 438.68 {Plan 7}'!BV$15)),"",'III_Plan comp 438.68 {Plan 7}'!BV$15&amp;analysismethod6)</f>
        <v/>
      </c>
      <c r="ED93" s="251" t="str">
        <f>IF(ISNUMBER(FIND(analysismethod6,'III_Plan comp 438.68 {Plan 7}'!BW$15)),"",'III_Plan comp 438.68 {Plan 7}'!BW$15&amp;analysismethod6)</f>
        <v/>
      </c>
      <c r="EE93" s="251" t="str">
        <f>IF(ISNUMBER(FIND(analysismethod6,'III_Plan comp 438.68 {Plan 7}'!BX$15)),"",'III_Plan comp 438.68 {Plan 7}'!BX$15&amp;analysismethod6)</f>
        <v/>
      </c>
      <c r="EF93" s="251" t="str">
        <f>IF(ISNUMBER(FIND(analysismethod6,'III_Plan comp 438.68 {Plan 7}'!BY$15)),"",'III_Plan comp 438.68 {Plan 7}'!BY$15&amp;analysismethod6)</f>
        <v/>
      </c>
      <c r="EG93" s="251" t="str">
        <f>IF(ISNUMBER(FIND(analysismethod6,'III_Plan comp 438.68 {Plan 7}'!BZ$15)),"",'III_Plan comp 438.68 {Plan 7}'!BZ$15&amp;analysismethod6)</f>
        <v/>
      </c>
      <c r="EH93" s="251" t="str">
        <f>IF(ISNUMBER(FIND(analysismethod6,'III_Plan comp 438.68 {Plan 7}'!CA$15)),"",'III_Plan comp 438.68 {Plan 7}'!CA$15&amp;analysismethod6)</f>
        <v/>
      </c>
      <c r="EI93" s="251" t="str">
        <f>IF(ISNUMBER(FIND(analysismethod6,'III_Plan comp 438.68 {Plan 7}'!CB$15)),"",'III_Plan comp 438.68 {Plan 7}'!CB$15&amp;analysismethod6)</f>
        <v/>
      </c>
      <c r="EJ93" s="251" t="str">
        <f>IF(ISNUMBER(FIND(analysismethod6,'III_Plan comp 438.68 {Plan 7}'!CC$15)),"",'III_Plan comp 438.68 {Plan 7}'!CC$15&amp;analysismethod6)</f>
        <v/>
      </c>
      <c r="EK93" s="251" t="str">
        <f>IF(ISNUMBER(FIND(analysismethod6,'III_Plan comp 438.68 {Plan 7}'!CD$15)),"",'III_Plan comp 438.68 {Plan 7}'!CD$15&amp;analysismethod6)</f>
        <v/>
      </c>
      <c r="EL93" s="251" t="str">
        <f>IF(ISNUMBER(FIND(analysismethod6,'III_Plan comp 438.68 {Plan 7}'!CE$15)),"",'III_Plan comp 438.68 {Plan 7}'!CE$15&amp;analysismethod6)</f>
        <v/>
      </c>
      <c r="EM93" s="251" t="str">
        <f>IF(ISNUMBER(FIND(analysismethod6,'III_Plan comp 438.68 {Plan 7}'!CF$15)),"",'III_Plan comp 438.68 {Plan 7}'!CF$15&amp;analysismethod6)</f>
        <v/>
      </c>
      <c r="EN93" s="251" t="str">
        <f>IF(ISNUMBER(FIND(analysismethod6,'III_Plan comp 438.68 {Plan 7}'!CG$15)),"",'III_Plan comp 438.68 {Plan 7}'!CG$15&amp;analysismethod6)</f>
        <v/>
      </c>
      <c r="EO93" s="251" t="str">
        <f>IF(ISNUMBER(FIND(analysismethod6,'III_Plan comp 438.68 {Plan 7}'!CH$15)),"",'III_Plan comp 438.68 {Plan 7}'!CH$15&amp;analysismethod6)</f>
        <v/>
      </c>
      <c r="EP93" s="251" t="str">
        <f>IF(ISNUMBER(FIND(analysismethod6,'III_Plan comp 438.68 {Plan 7}'!CI$15)),"",'III_Plan comp 438.68 {Plan 7}'!CI$15&amp;analysismethod6)</f>
        <v/>
      </c>
      <c r="EQ93" s="251" t="str">
        <f>IF(ISNUMBER(FIND(analysismethod6,'III_Plan comp 438.68 {Plan 7}'!CJ$15)),"",'III_Plan comp 438.68 {Plan 7}'!CJ$15&amp;analysismethod6)</f>
        <v/>
      </c>
      <c r="ER93" s="251" t="str">
        <f>IF(ISNUMBER(FIND(analysismethod6,'III_Plan comp 438.68 {Plan 7}'!CK$15)),"",'III_Plan comp 438.68 {Plan 7}'!CK$15&amp;analysismethod6)</f>
        <v/>
      </c>
      <c r="ES93" s="251" t="str">
        <f>IF(ISNUMBER(FIND(analysismethod6,'III_Plan comp 438.68 {Plan 7}'!CL$15)),"",'III_Plan comp 438.68 {Plan 7}'!CL$15&amp;analysismethod6)</f>
        <v/>
      </c>
      <c r="ET93" s="251" t="str">
        <f>IF(ISNUMBER(FIND(analysismethod6,'III_Plan comp 438.68 {Plan 7}'!CM$15)),"",'III_Plan comp 438.68 {Plan 7}'!CM$15&amp;analysismethod6)</f>
        <v/>
      </c>
      <c r="EU93" s="251" t="str">
        <f>IF(ISNUMBER(FIND(analysismethod6,'III_Plan comp 438.68 {Plan 7}'!CN$15)),"",'III_Plan comp 438.68 {Plan 7}'!CN$15&amp;analysismethod6)</f>
        <v/>
      </c>
      <c r="EV93" s="251" t="str">
        <f>IF(ISNUMBER(FIND(analysismethod6,'III_Plan comp 438.68 {Plan 7}'!CO$15)),"",'III_Plan comp 438.68 {Plan 7}'!CO$15&amp;analysismethod6)</f>
        <v/>
      </c>
      <c r="EW93" s="251" t="str">
        <f>IF(ISNUMBER(FIND(analysismethod6,'III_Plan comp 438.68 {Plan 7}'!CP$15)),"",'III_Plan comp 438.68 {Plan 7}'!CP$15&amp;analysismethod6)</f>
        <v/>
      </c>
      <c r="EX93" s="251" t="str">
        <f>IF(ISNUMBER(FIND(analysismethod6,'III_Plan comp 438.68 {Plan 7}'!CQ$15)),"",'III_Plan comp 438.68 {Plan 7}'!CQ$15&amp;analysismethod6)</f>
        <v/>
      </c>
      <c r="EY93" s="251" t="str">
        <f>IF(ISNUMBER(FIND(analysismethod6,'III_Plan comp 438.68 {Plan 7}'!CR$15)),"",'III_Plan comp 438.68 {Plan 7}'!CR$15&amp;analysismethod6)</f>
        <v/>
      </c>
      <c r="EZ93" s="251" t="str">
        <f>IF(ISNUMBER(FIND(analysismethod6,'III_Plan comp 438.68 {Plan 7}'!CS$15)),"",'III_Plan comp 438.68 {Plan 7}'!CS$15&amp;analysismethod6)</f>
        <v/>
      </c>
      <c r="FA93" s="251" t="str">
        <f>IF(ISNUMBER(FIND(analysismethod6,'III_Plan comp 438.68 {Plan 7}'!CT$15)),"",'III_Plan comp 438.68 {Plan 7}'!CT$15&amp;analysismethod6)</f>
        <v/>
      </c>
      <c r="FB93" s="251" t="str">
        <f>IF(ISNUMBER(FIND(analysismethod6,'III_Plan comp 438.68 {Plan 7}'!CU$15)),"",'III_Plan comp 438.68 {Plan 7}'!CU$15&amp;analysismethod6)</f>
        <v/>
      </c>
      <c r="FC93" s="251" t="str">
        <f>IF(ISNUMBER(FIND(analysismethod6,'III_Plan comp 438.68 {Plan 7}'!CV$15)),"",'III_Plan comp 438.68 {Plan 7}'!CV$15&amp;analysismethod6)</f>
        <v/>
      </c>
      <c r="FD93" s="251" t="str">
        <f>IF(ISNUMBER(FIND(analysismethod6,'III_Plan comp 438.68 {Plan 7}'!CW$15)),"",'III_Plan comp 438.68 {Plan 7}'!CW$15&amp;analysismethod6)</f>
        <v/>
      </c>
      <c r="FE93" s="251" t="str">
        <f>IF(ISNUMBER(FIND(analysismethod6,'III_Plan comp 438.68 {Plan 7}'!CX$15)),"",'III_Plan comp 438.68 {Plan 7}'!CX$15&amp;analysismethod6)</f>
        <v/>
      </c>
      <c r="FF93" s="251" t="str">
        <f>IF(ISNUMBER(FIND(analysismethod6,'III_Plan comp 438.68 {Plan 7}'!CY$15)),"",'III_Plan comp 438.68 {Plan 7}'!CY$15&amp;analysismethod6)</f>
        <v/>
      </c>
      <c r="FG93" s="251" t="str">
        <f>IF(ISNUMBER(FIND(analysismethod6,'III_Plan comp 438.68 {Plan 7}'!CZ$15)),"",'III_Plan comp 438.68 {Plan 7}'!CZ$15&amp;analysismethod6)</f>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Timely Access Data Tool (TADT); 
</v>
      </c>
      <c r="BM95" s="251" t="str">
        <f>IF(ISNUMBER(FIND(analysismethod8,'III_Plan comp 438.68 {Plan 7}'!F$15)),"",'III_Plan comp 438.68 {Plan 7}'!F$15&amp;analysismethod8)</f>
        <v xml:space="preserve">Timely Access Data Tool (TADT); 
</v>
      </c>
      <c r="BN95" s="251" t="str">
        <f>IF(ISNUMBER(FIND(analysismethod8,'III_Plan comp 438.68 {Plan 7}'!G$15)),"",'III_Plan comp 438.68 {Plan 7}'!G$15&amp;analysismethod8)</f>
        <v xml:space="preserve">Timely Access Data Tool (TADT); 
</v>
      </c>
      <c r="BO95" s="251" t="str">
        <f>IF(ISNUMBER(FIND(analysismethod8,'III_Plan comp 438.68 {Plan 7}'!H$15)),"",'III_Plan comp 438.68 {Plan 7}'!H$15&amp;analysismethod8)</f>
        <v xml:space="preserve">Timely Access Data Tool (TADT); 
</v>
      </c>
      <c r="BP95" s="251" t="str">
        <f>IF(ISNUMBER(FIND(analysismethod8,'III_Plan comp 438.68 {Plan 7}'!I$15)),"",'III_Plan comp 438.68 {Plan 7}'!I$15&amp;analysismethod8)</f>
        <v xml:space="preserve">Timely Access Data Tool (TADT); 
</v>
      </c>
      <c r="BQ95" s="251" t="str">
        <f>IF(ISNUMBER(FIND(analysismethod8,'III_Plan comp 438.68 {Plan 7}'!J$15)),"",'III_Plan comp 438.68 {Plan 7}'!J$15&amp;analysismethod8)</f>
        <v xml:space="preserve">274 File; 
Timely Access Data Tool (TADT); 
</v>
      </c>
      <c r="BR95" s="251" t="str">
        <f>IF(ISNUMBER(FIND(analysismethod8,'III_Plan comp 438.68 {Plan 7}'!K$15)),"",'III_Plan comp 438.68 {Plan 7}'!K$15&amp;analysismethod8)</f>
        <v/>
      </c>
      <c r="BS95" s="251" t="str">
        <f>IF(ISNUMBER(FIND(analysismethod8,'III_Plan comp 438.68 {Plan 7}'!L$15)),"",'III_Plan comp 438.68 {Plan 7}'!L$15&amp;analysismethod8)</f>
        <v/>
      </c>
      <c r="BT95" s="251" t="str">
        <f>IF(ISNUMBER(FIND(analysismethod8,'III_Plan comp 438.68 {Plan 7}'!M$15)),"",'III_Plan comp 438.68 {Plan 7}'!M$15&amp;analysismethod8)</f>
        <v xml:space="preserve">Timely Access Data Tool (TADT); 
</v>
      </c>
      <c r="BU95" s="251" t="str">
        <f>IF(ISNUMBER(FIND(analysismethod8,'III_Plan comp 438.68 {Plan 7}'!N$15)),"",'III_Plan comp 438.68 {Plan 7}'!N$15&amp;analysismethod8)</f>
        <v xml:space="preserve">Timely Access Data Tool (TADT); 
</v>
      </c>
      <c r="BV95" s="251" t="str">
        <f>IF(ISNUMBER(FIND(analysismethod8,'III_Plan comp 438.68 {Plan 7}'!O$15)),"",'III_Plan comp 438.68 {Plan 7}'!O$15&amp;analysismethod8)</f>
        <v/>
      </c>
      <c r="BW95" s="251" t="str">
        <f>IF(ISNUMBER(FIND(analysismethod8,'III_Plan comp 438.68 {Plan 7}'!P$15)),"",'III_Plan comp 438.68 {Plan 7}'!P$15&amp;analysismethod8)</f>
        <v xml:space="preserve">Timely Access Data Tool (TADT); 
</v>
      </c>
      <c r="BX95" s="251" t="str">
        <f>IF(ISNUMBER(FIND(analysismethod8,'III_Plan comp 438.68 {Plan 7}'!Q$15)),"",'III_Plan comp 438.68 {Plan 7}'!Q$15&amp;analysismethod8)</f>
        <v xml:space="preserve">274 File; 
Language Capabilities: Contract
IHCP: Contract/Good-faith effort to contract; 
Timely Access Data Tool (TADT); 
</v>
      </c>
      <c r="BY95" s="251" t="str">
        <f>IF(ISNUMBER(FIND(analysismethod8,'III_Plan comp 438.68 {Plan 7}'!R$15)),"",'III_Plan comp 438.68 {Plan 7}'!R$15&amp;analysismethod8)</f>
        <v xml:space="preserve">Timely Access Data Tool (TADT); 
</v>
      </c>
      <c r="BZ95" s="251" t="str">
        <f>IF(ISNUMBER(FIND(analysismethod8,'III_Plan comp 438.68 {Plan 7}'!S$15)),"",'III_Plan comp 438.68 {Plan 7}'!S$15&amp;analysismethod8)</f>
        <v xml:space="preserve">Timely Access Data Tool (TADT); 
</v>
      </c>
      <c r="CA95" s="251" t="str">
        <f>IF(ISNUMBER(FIND(analysismethod8,'III_Plan comp 438.68 {Plan 7}'!T$15)),"",'III_Plan comp 438.68 {Plan 7}'!T$15&amp;analysismethod8)</f>
        <v xml:space="preserve">Timely Access Data Tool (TADT); 
</v>
      </c>
      <c r="CB95" s="251" t="str">
        <f>IF(ISNUMBER(FIND(analysismethod8,'III_Plan comp 438.68 {Plan 7}'!U$15)),"",'III_Plan comp 438.68 {Plan 7}'!U$15&amp;analysismethod8)</f>
        <v xml:space="preserve">Timely Access Data Tool (TADT); 
</v>
      </c>
      <c r="CC95" s="251" t="str">
        <f>IF(ISNUMBER(FIND(analysismethod8,'III_Plan comp 438.68 {Plan 7}'!V$15)),"",'III_Plan comp 438.68 {Plan 7}'!V$15&amp;analysismethod8)</f>
        <v xml:space="preserve">Timely Access Data Tool (TADT); 
</v>
      </c>
      <c r="CD95" s="251" t="str">
        <f>IF(ISNUMBER(FIND(analysismethod8,'III_Plan comp 438.68 {Plan 7}'!W$15)),"",'III_Plan comp 438.68 {Plan 7}'!W$15&amp;analysismethod8)</f>
        <v xml:space="preserve">Timely Access Data Tool (TADT); 
</v>
      </c>
      <c r="CE95" s="251" t="str">
        <f>IF(ISNUMBER(FIND(analysismethod8,'III_Plan comp 438.68 {Plan 7}'!X$15)),"",'III_Plan comp 438.68 {Plan 7}'!X$15&amp;analysismethod8)</f>
        <v xml:space="preserve">Timely Access Data Tool (TADT); 
</v>
      </c>
      <c r="CF95" s="251" t="str">
        <f>IF(ISNUMBER(FIND(analysismethod8,'III_Plan comp 438.68 {Plan 7}'!Y$15)),"",'III_Plan comp 438.68 {Plan 7}'!Y$15&amp;analysismethod8)</f>
        <v xml:space="preserve">Timely Access Data Tool (TADT); 
</v>
      </c>
      <c r="CG95" s="251" t="str">
        <f>IF(ISNUMBER(FIND(analysismethod8,'III_Plan comp 438.68 {Plan 7}'!Z$15)),"",'III_Plan comp 438.68 {Plan 7}'!Z$15&amp;analysismethod8)</f>
        <v xml:space="preserve">Timely Access Data Tool (TADT); 
</v>
      </c>
      <c r="CH95" s="251" t="str">
        <f>IF(ISNUMBER(FIND(analysismethod8,'III_Plan comp 438.68 {Plan 7}'!AA$15)),"",'III_Plan comp 438.68 {Plan 7}'!AA$15&amp;analysismethod8)</f>
        <v xml:space="preserve">Timely Access Data Tool (TADT); 
</v>
      </c>
      <c r="CI95" s="251" t="str">
        <f>IF(ISNUMBER(FIND(analysismethod8,'III_Plan comp 438.68 {Plan 7}'!AB$15)),"",'III_Plan comp 438.68 {Plan 7}'!AB$15&amp;analysismethod8)</f>
        <v xml:space="preserve">Timely Access Data Tool (TADT); 
</v>
      </c>
      <c r="CJ95" s="251" t="str">
        <f>IF(ISNUMBER(FIND(analysismethod8,'III_Plan comp 438.68 {Plan 7}'!AC$15)),"",'III_Plan comp 438.68 {Plan 7}'!AC$15&amp;analysismethod8)</f>
        <v xml:space="preserve">Timely Access Data Tool (TADT); 
</v>
      </c>
      <c r="CK95" s="251" t="str">
        <f>IF(ISNUMBER(FIND(analysismethod8,'III_Plan comp 438.68 {Plan 7}'!AD$15)),"",'III_Plan comp 438.68 {Plan 7}'!AD$15&amp;analysismethod8)</f>
        <v xml:space="preserve">Timely Access Data Tool (TADT); 
</v>
      </c>
      <c r="CL95" s="251" t="str">
        <f>IF(ISNUMBER(FIND(analysismethod8,'III_Plan comp 438.68 {Plan 7}'!AE$15)),"",'III_Plan comp 438.68 {Plan 7}'!AE$15&amp;analysismethod8)</f>
        <v xml:space="preserve">Timely Access Data Tool (TADT); 
</v>
      </c>
      <c r="CM95" s="251" t="str">
        <f>IF(ISNUMBER(FIND(analysismethod8,'III_Plan comp 438.68 {Plan 7}'!AF$15)),"",'III_Plan comp 438.68 {Plan 7}'!AF$15&amp;analysismethod8)</f>
        <v xml:space="preserve">Timely Access Data Tool (TADT); 
</v>
      </c>
      <c r="CN95" s="251" t="str">
        <f>IF(ISNUMBER(FIND(analysismethod8,'III_Plan comp 438.68 {Plan 7}'!AG$15)),"",'III_Plan comp 438.68 {Plan 7}'!AG$15&amp;analysismethod8)</f>
        <v xml:space="preserve">Timely Access Data Tool (TADT); 
</v>
      </c>
      <c r="CO95" s="251" t="str">
        <f>IF(ISNUMBER(FIND(analysismethod8,'III_Plan comp 438.68 {Plan 7}'!AH$15)),"",'III_Plan comp 438.68 {Plan 7}'!AH$15&amp;analysismethod8)</f>
        <v xml:space="preserve">Timely Access Data Tool (TADT); 
</v>
      </c>
      <c r="CP95" s="251" t="str">
        <f>IF(ISNUMBER(FIND(analysismethod8,'III_Plan comp 438.68 {Plan 7}'!AI$15)),"",'III_Plan comp 438.68 {Plan 7}'!AI$15&amp;analysismethod8)</f>
        <v xml:space="preserve">Timely Access Data Tool (TADT); 
</v>
      </c>
      <c r="CQ95" s="251" t="str">
        <f>IF(ISNUMBER(FIND(analysismethod8,'III_Plan comp 438.68 {Plan 7}'!AJ$15)),"",'III_Plan comp 438.68 {Plan 7}'!AJ$15&amp;analysismethod8)</f>
        <v xml:space="preserve">Timely Access Data Tool (TADT); 
</v>
      </c>
      <c r="CR95" s="251" t="str">
        <f>IF(ISNUMBER(FIND(analysismethod8,'III_Plan comp 438.68 {Plan 7}'!AK$15)),"",'III_Plan comp 438.68 {Plan 7}'!AK$15&amp;analysismethod8)</f>
        <v xml:space="preserve">Timely Access Data Tool (TADT); 
</v>
      </c>
      <c r="CS95" s="251" t="str">
        <f>IF(ISNUMBER(FIND(analysismethod8,'III_Plan comp 438.68 {Plan 7}'!AL$15)),"",'III_Plan comp 438.68 {Plan 7}'!AL$15&amp;analysismethod8)</f>
        <v xml:space="preserve">Timely Access Data Tool (TADT); 
</v>
      </c>
      <c r="CT95" s="251" t="str">
        <f>IF(ISNUMBER(FIND(analysismethod8,'III_Plan comp 438.68 {Plan 7}'!AM$15)),"",'III_Plan comp 438.68 {Plan 7}'!AM$15&amp;analysismethod8)</f>
        <v xml:space="preserve">Timely Access Data Tool (TADT); 
</v>
      </c>
      <c r="CU95" s="251" t="str">
        <f>IF(ISNUMBER(FIND(analysismethod8,'III_Plan comp 438.68 {Plan 7}'!AN$15)),"",'III_Plan comp 438.68 {Plan 7}'!AN$15&amp;analysismethod8)</f>
        <v xml:space="preserve">Timely Access Data Tool (TADT); 
</v>
      </c>
      <c r="CV95" s="251" t="str">
        <f>IF(ISNUMBER(FIND(analysismethod8,'III_Plan comp 438.68 {Plan 7}'!AO$15)),"",'III_Plan comp 438.68 {Plan 7}'!AO$15&amp;analysismethod8)</f>
        <v xml:space="preserve">Timely Access Data Tool (TADT); 
</v>
      </c>
      <c r="CW95" s="251" t="str">
        <f>IF(ISNUMBER(FIND(analysismethod8,'III_Plan comp 438.68 {Plan 7}'!AP$15)),"",'III_Plan comp 438.68 {Plan 7}'!AP$15&amp;analysismethod8)</f>
        <v xml:space="preserve">Timely Access Data Tool (TADT); 
</v>
      </c>
      <c r="CX95" s="251" t="str">
        <f>IF(ISNUMBER(FIND(analysismethod8,'III_Plan comp 438.68 {Plan 7}'!AQ$15)),"",'III_Plan comp 438.68 {Plan 7}'!AQ$15&amp;analysismethod8)</f>
        <v xml:space="preserve">Timely Access Data Tool (TADT); 
</v>
      </c>
      <c r="CY95" s="251" t="str">
        <f>IF(ISNUMBER(FIND(analysismethod8,'III_Plan comp 438.68 {Plan 7}'!AR$15)),"",'III_Plan comp 438.68 {Plan 7}'!AR$15&amp;analysismethod8)</f>
        <v xml:space="preserve">Timely Access Data Tool (TADT); 
</v>
      </c>
      <c r="CZ95" s="251" t="str">
        <f>IF(ISNUMBER(FIND(analysismethod8,'III_Plan comp 438.68 {Plan 7}'!AS$15)),"",'III_Plan comp 438.68 {Plan 7}'!AS$15&amp;analysismethod8)</f>
        <v xml:space="preserve">Timely Access Data Tool (TADT); 
</v>
      </c>
      <c r="DA95" s="251" t="str">
        <f>IF(ISNUMBER(FIND(analysismethod8,'III_Plan comp 438.68 {Plan 7}'!AT$15)),"",'III_Plan comp 438.68 {Plan 7}'!AT$15&amp;analysismethod8)</f>
        <v xml:space="preserve">Timely Access Data Tool (TADT); 
</v>
      </c>
      <c r="DB95" s="251" t="str">
        <f>IF(ISNUMBER(FIND(analysismethod8,'III_Plan comp 438.68 {Plan 7}'!AU$15)),"",'III_Plan comp 438.68 {Plan 7}'!AU$15&amp;analysismethod8)</f>
        <v xml:space="preserve">Timely Access Data Tool (TADT); 
</v>
      </c>
      <c r="DC95" s="251" t="str">
        <f>IF(ISNUMBER(FIND(analysismethod8,'III_Plan comp 438.68 {Plan 7}'!AV$15)),"",'III_Plan comp 438.68 {Plan 7}'!AV$15&amp;analysismethod8)</f>
        <v xml:space="preserve">Timely Access Data Tool (TADT); 
</v>
      </c>
      <c r="DD95" s="251" t="str">
        <f>IF(ISNUMBER(FIND(analysismethod8,'III_Plan comp 438.68 {Plan 7}'!AW$15)),"",'III_Plan comp 438.68 {Plan 7}'!AW$15&amp;analysismethod8)</f>
        <v xml:space="preserve">Timely Access Data Tool (TADT); 
</v>
      </c>
      <c r="DE95" s="251" t="str">
        <f>IF(ISNUMBER(FIND(analysismethod8,'III_Plan comp 438.68 {Plan 7}'!AX$15)),"",'III_Plan comp 438.68 {Plan 7}'!AX$15&amp;analysismethod8)</f>
        <v xml:space="preserve">Timely Access Data Tool (TADT); 
</v>
      </c>
      <c r="DF95" s="251" t="str">
        <f>IF(ISNUMBER(FIND(analysismethod8,'III_Plan comp 438.68 {Plan 7}'!AY$15)),"",'III_Plan comp 438.68 {Plan 7}'!AY$15&amp;analysismethod8)</f>
        <v xml:space="preserve">Timely Access Data Tool (TADT); 
</v>
      </c>
      <c r="DG95" s="251" t="str">
        <f>IF(ISNUMBER(FIND(analysismethod8,'III_Plan comp 438.68 {Plan 7}'!AZ$15)),"",'III_Plan comp 438.68 {Plan 7}'!AZ$15&amp;analysismethod8)</f>
        <v xml:space="preserve">Timely Access Data Tool (TADT); 
</v>
      </c>
      <c r="DH95" s="251" t="str">
        <f>IF(ISNUMBER(FIND(analysismethod8,'III_Plan comp 438.68 {Plan 7}'!BA$15)),"",'III_Plan comp 438.68 {Plan 7}'!BA$15&amp;analysismethod8)</f>
        <v xml:space="preserve">Timely Access Data Tool (TADT); 
</v>
      </c>
      <c r="DI95" s="251" t="str">
        <f>IF(ISNUMBER(FIND(analysismethod8,'III_Plan comp 438.68 {Plan 7}'!BB$15)),"",'III_Plan comp 438.68 {Plan 7}'!BB$15&amp;analysismethod8)</f>
        <v xml:space="preserve">Timely Access Data Tool (TADT); 
</v>
      </c>
      <c r="DJ95" s="251" t="str">
        <f>IF(ISNUMBER(FIND(analysismethod8,'III_Plan comp 438.68 {Plan 7}'!BC$15)),"",'III_Plan comp 438.68 {Plan 7}'!BC$15&amp;analysismethod8)</f>
        <v xml:space="preserve">Timely Access Data Tool (TADT); 
</v>
      </c>
      <c r="DK95" s="251" t="str">
        <f>IF(ISNUMBER(FIND(analysismethod8,'III_Plan comp 438.68 {Plan 7}'!BD$15)),"",'III_Plan comp 438.68 {Plan 7}'!BD$15&amp;analysismethod8)</f>
        <v xml:space="preserve">Timely Access Data Tool (TADT); 
</v>
      </c>
      <c r="DL95" s="251" t="str">
        <f>IF(ISNUMBER(FIND(analysismethod8,'III_Plan comp 438.68 {Plan 7}'!BE$15)),"",'III_Plan comp 438.68 {Plan 7}'!BE$15&amp;analysismethod8)</f>
        <v xml:space="preserve">Timely Access Data Tool (TADT); 
</v>
      </c>
      <c r="DM95" s="251" t="str">
        <f>IF(ISNUMBER(FIND(analysismethod8,'III_Plan comp 438.68 {Plan 7}'!BF$15)),"",'III_Plan comp 438.68 {Plan 7}'!BF$15&amp;analysismethod8)</f>
        <v xml:space="preserve">Timely Access Data Tool (TADT); 
</v>
      </c>
      <c r="DN95" s="251" t="str">
        <f>IF(ISNUMBER(FIND(analysismethod8,'III_Plan comp 438.68 {Plan 7}'!BG$15)),"",'III_Plan comp 438.68 {Plan 7}'!BG$15&amp;analysismethod8)</f>
        <v xml:space="preserve">Timely Access Data Tool (TADT); 
</v>
      </c>
      <c r="DO95" s="251" t="str">
        <f>IF(ISNUMBER(FIND(analysismethod8,'III_Plan comp 438.68 {Plan 7}'!BH$15)),"",'III_Plan comp 438.68 {Plan 7}'!BH$15&amp;analysismethod8)</f>
        <v xml:space="preserve">Timely Access Data Tool (TADT); 
</v>
      </c>
      <c r="DP95" s="251" t="str">
        <f>IF(ISNUMBER(FIND(analysismethod8,'III_Plan comp 438.68 {Plan 7}'!BI$15)),"",'III_Plan comp 438.68 {Plan 7}'!BI$15&amp;analysismethod8)</f>
        <v xml:space="preserve">Timely Access Data Tool (TADT); 
</v>
      </c>
      <c r="DQ95" s="251" t="str">
        <f>IF(ISNUMBER(FIND(analysismethod8,'III_Plan comp 438.68 {Plan 7}'!BJ$15)),"",'III_Plan comp 438.68 {Plan 7}'!BJ$15&amp;analysismethod8)</f>
        <v xml:space="preserve">Timely Access Data Tool (TADT); 
</v>
      </c>
      <c r="DR95" s="251" t="str">
        <f>IF(ISNUMBER(FIND(analysismethod8,'III_Plan comp 438.68 {Plan 7}'!BK$15)),"",'III_Plan comp 438.68 {Plan 7}'!BK$15&amp;analysismethod8)</f>
        <v xml:space="preserve">Timely Access Data Tool (TADT); 
</v>
      </c>
      <c r="DS95" s="251" t="str">
        <f>IF(ISNUMBER(FIND(analysismethod8,'III_Plan comp 438.68 {Plan 7}'!BL$15)),"",'III_Plan comp 438.68 {Plan 7}'!BL$15&amp;analysismethod8)</f>
        <v xml:space="preserve">Timely Access Data Tool (TADT); 
</v>
      </c>
      <c r="DT95" s="251" t="str">
        <f>IF(ISNUMBER(FIND(analysismethod8,'III_Plan comp 438.68 {Plan 7}'!BM$15)),"",'III_Plan comp 438.68 {Plan 7}'!BM$15&amp;analysismethod8)</f>
        <v xml:space="preserve">Timely Access Data Tool (TADT); 
</v>
      </c>
      <c r="DU95" s="251" t="str">
        <f>IF(ISNUMBER(FIND(analysismethod8,'III_Plan comp 438.68 {Plan 7}'!BN$15)),"",'III_Plan comp 438.68 {Plan 7}'!BN$15&amp;analysismethod8)</f>
        <v xml:space="preserve">Timely Access Data Tool (TADT); 
</v>
      </c>
      <c r="DV95" s="251" t="str">
        <f>IF(ISNUMBER(FIND(analysismethod8,'III_Plan comp 438.68 {Plan 7}'!BO$15)),"",'III_Plan comp 438.68 {Plan 7}'!BO$15&amp;analysismethod8)</f>
        <v xml:space="preserve">Timely Access Data Tool (TADT); 
</v>
      </c>
      <c r="DW95" s="251" t="str">
        <f>IF(ISNUMBER(FIND(analysismethod8,'III_Plan comp 438.68 {Plan 7}'!BP$15)),"",'III_Plan comp 438.68 {Plan 7}'!BP$15&amp;analysismethod8)</f>
        <v xml:space="preserve">Timely Access Data Tool (TADT); 
</v>
      </c>
      <c r="DX95" s="251" t="str">
        <f>IF(ISNUMBER(FIND(analysismethod8,'III_Plan comp 438.68 {Plan 7}'!BQ$15)),"",'III_Plan comp 438.68 {Plan 7}'!BQ$15&amp;analysismethod8)</f>
        <v xml:space="preserve">Timely Access Data Tool (TADT); 
</v>
      </c>
      <c r="DY95" s="251" t="str">
        <f>IF(ISNUMBER(FIND(analysismethod8,'III_Plan comp 438.68 {Plan 7}'!BR$15)),"",'III_Plan comp 438.68 {Plan 7}'!BR$15&amp;analysismethod8)</f>
        <v xml:space="preserve">Timely Access Data Tool (TADT); 
</v>
      </c>
      <c r="DZ95" s="251" t="str">
        <f>IF(ISNUMBER(FIND(analysismethod8,'III_Plan comp 438.68 {Plan 7}'!BS$15)),"",'III_Plan comp 438.68 {Plan 7}'!BS$15&amp;analysismethod8)</f>
        <v xml:space="preserve">Timely Access Data Tool (TADT); 
</v>
      </c>
      <c r="EA95" s="251" t="str">
        <f>IF(ISNUMBER(FIND(analysismethod8,'III_Plan comp 438.68 {Plan 7}'!BT$15)),"",'III_Plan comp 438.68 {Plan 7}'!BT$15&amp;analysismethod8)</f>
        <v xml:space="preserve">Timely Access Data Tool (TADT); 
</v>
      </c>
      <c r="EB95" s="251" t="str">
        <f>IF(ISNUMBER(FIND(analysismethod8,'III_Plan comp 438.68 {Plan 7}'!BU$15)),"",'III_Plan comp 438.68 {Plan 7}'!BU$15&amp;analysismethod8)</f>
        <v xml:space="preserve">Timely Access Data Tool (TADT); 
</v>
      </c>
      <c r="EC95" s="251" t="str">
        <f>IF(ISNUMBER(FIND(analysismethod8,'III_Plan comp 438.68 {Plan 7}'!BV$15)),"",'III_Plan comp 438.68 {Plan 7}'!BV$15&amp;analysismethod8)</f>
        <v xml:space="preserve">Timely Access Data Tool (TADT); 
</v>
      </c>
      <c r="ED95" s="251" t="str">
        <f>IF(ISNUMBER(FIND(analysismethod8,'III_Plan comp 438.68 {Plan 7}'!BW$15)),"",'III_Plan comp 438.68 {Plan 7}'!BW$15&amp;analysismethod8)</f>
        <v xml:space="preserve">Timely Access Data Tool (TADT); 
</v>
      </c>
      <c r="EE95" s="251" t="str">
        <f>IF(ISNUMBER(FIND(analysismethod8,'III_Plan comp 438.68 {Plan 7}'!BX$15)),"",'III_Plan comp 438.68 {Plan 7}'!BX$15&amp;analysismethod8)</f>
        <v xml:space="preserve">Timely Access Data Tool (TADT); 
</v>
      </c>
      <c r="EF95" s="251" t="str">
        <f>IF(ISNUMBER(FIND(analysismethod8,'III_Plan comp 438.68 {Plan 7}'!BY$15)),"",'III_Plan comp 438.68 {Plan 7}'!BY$15&amp;analysismethod8)</f>
        <v xml:space="preserve">Timely Access Data Tool (TADT); 
</v>
      </c>
      <c r="EG95" s="251" t="str">
        <f>IF(ISNUMBER(FIND(analysismethod8,'III_Plan comp 438.68 {Plan 7}'!BZ$15)),"",'III_Plan comp 438.68 {Plan 7}'!BZ$15&amp;analysismethod8)</f>
        <v xml:space="preserve">Timely Access Data Tool (TADT); 
</v>
      </c>
      <c r="EH95" s="251" t="str">
        <f>IF(ISNUMBER(FIND(analysismethod8,'III_Plan comp 438.68 {Plan 7}'!CA$15)),"",'III_Plan comp 438.68 {Plan 7}'!CA$15&amp;analysismethod8)</f>
        <v xml:space="preserve">Timely Access Data Tool (TADT); 
</v>
      </c>
      <c r="EI95" s="251" t="str">
        <f>IF(ISNUMBER(FIND(analysismethod8,'III_Plan comp 438.68 {Plan 7}'!CB$15)),"",'III_Plan comp 438.68 {Plan 7}'!CB$15&amp;analysismethod8)</f>
        <v xml:space="preserve">Timely Access Data Tool (TADT); 
</v>
      </c>
      <c r="EJ95" s="251" t="str">
        <f>IF(ISNUMBER(FIND(analysismethod8,'III_Plan comp 438.68 {Plan 7}'!CC$15)),"",'III_Plan comp 438.68 {Plan 7}'!CC$15&amp;analysismethod8)</f>
        <v xml:space="preserve">Timely Access Data Tool (TADT); 
</v>
      </c>
      <c r="EK95" s="251" t="str">
        <f>IF(ISNUMBER(FIND(analysismethod8,'III_Plan comp 438.68 {Plan 7}'!CD$15)),"",'III_Plan comp 438.68 {Plan 7}'!CD$15&amp;analysismethod8)</f>
        <v xml:space="preserve">Timely Access Data Tool (TADT); 
</v>
      </c>
      <c r="EL95" s="251" t="str">
        <f>IF(ISNUMBER(FIND(analysismethod8,'III_Plan comp 438.68 {Plan 7}'!CE$15)),"",'III_Plan comp 438.68 {Plan 7}'!CE$15&amp;analysismethod8)</f>
        <v xml:space="preserve">Timely Access Data Tool (TADT); 
</v>
      </c>
      <c r="EM95" s="251" t="str">
        <f>IF(ISNUMBER(FIND(analysismethod8,'III_Plan comp 438.68 {Plan 7}'!CF$15)),"",'III_Plan comp 438.68 {Plan 7}'!CF$15&amp;analysismethod8)</f>
        <v xml:space="preserve">Timely Access Data Tool (TADT); 
</v>
      </c>
      <c r="EN95" s="251" t="str">
        <f>IF(ISNUMBER(FIND(analysismethod8,'III_Plan comp 438.68 {Plan 7}'!CG$15)),"",'III_Plan comp 438.68 {Plan 7}'!CG$15&amp;analysismethod8)</f>
        <v xml:space="preserve">Timely Access Data Tool (TADT); 
</v>
      </c>
      <c r="EO95" s="251" t="str">
        <f>IF(ISNUMBER(FIND(analysismethod8,'III_Plan comp 438.68 {Plan 7}'!CH$15)),"",'III_Plan comp 438.68 {Plan 7}'!CH$15&amp;analysismethod8)</f>
        <v xml:space="preserve">Timely Access Data Tool (TADT); 
</v>
      </c>
      <c r="EP95" s="251" t="str">
        <f>IF(ISNUMBER(FIND(analysismethod8,'III_Plan comp 438.68 {Plan 7}'!CI$15)),"",'III_Plan comp 438.68 {Plan 7}'!CI$15&amp;analysismethod8)</f>
        <v xml:space="preserve">Timely Access Data Tool (TADT); 
</v>
      </c>
      <c r="EQ95" s="251" t="str">
        <f>IF(ISNUMBER(FIND(analysismethod8,'III_Plan comp 438.68 {Plan 7}'!CJ$15)),"",'III_Plan comp 438.68 {Plan 7}'!CJ$15&amp;analysismethod8)</f>
        <v xml:space="preserve">Timely Access Data Tool (TADT); 
</v>
      </c>
      <c r="ER95" s="251" t="str">
        <f>IF(ISNUMBER(FIND(analysismethod8,'III_Plan comp 438.68 {Plan 7}'!CK$15)),"",'III_Plan comp 438.68 {Plan 7}'!CK$15&amp;analysismethod8)</f>
        <v xml:space="preserve">Timely Access Data Tool (TADT); 
</v>
      </c>
      <c r="ES95" s="251" t="str">
        <f>IF(ISNUMBER(FIND(analysismethod8,'III_Plan comp 438.68 {Plan 7}'!CL$15)),"",'III_Plan comp 438.68 {Plan 7}'!CL$15&amp;analysismethod8)</f>
        <v xml:space="preserve">Timely Access Data Tool (TADT); 
</v>
      </c>
      <c r="ET95" s="251" t="str">
        <f>IF(ISNUMBER(FIND(analysismethod8,'III_Plan comp 438.68 {Plan 7}'!CM$15)),"",'III_Plan comp 438.68 {Plan 7}'!CM$15&amp;analysismethod8)</f>
        <v xml:space="preserve">Timely Access Data Tool (TADT); 
</v>
      </c>
      <c r="EU95" s="251" t="str">
        <f>IF(ISNUMBER(FIND(analysismethod8,'III_Plan comp 438.68 {Plan 7}'!CN$15)),"",'III_Plan comp 438.68 {Plan 7}'!CN$15&amp;analysismethod8)</f>
        <v xml:space="preserve">Timely Access Data Tool (TADT); 
</v>
      </c>
      <c r="EV95" s="251" t="str">
        <f>IF(ISNUMBER(FIND(analysismethod8,'III_Plan comp 438.68 {Plan 7}'!CO$15)),"",'III_Plan comp 438.68 {Plan 7}'!CO$15&amp;analysismethod8)</f>
        <v xml:space="preserve">Timely Access Data Tool (TADT); 
</v>
      </c>
      <c r="EW95" s="251" t="str">
        <f>IF(ISNUMBER(FIND(analysismethod8,'III_Plan comp 438.68 {Plan 7}'!CP$15)),"",'III_Plan comp 438.68 {Plan 7}'!CP$15&amp;analysismethod8)</f>
        <v xml:space="preserve">Timely Access Data Tool (TADT); 
</v>
      </c>
      <c r="EX95" s="251" t="str">
        <f>IF(ISNUMBER(FIND(analysismethod8,'III_Plan comp 438.68 {Plan 7}'!CQ$15)),"",'III_Plan comp 438.68 {Plan 7}'!CQ$15&amp;analysismethod8)</f>
        <v xml:space="preserve">Timely Access Data Tool (TADT); 
</v>
      </c>
      <c r="EY95" s="251" t="str">
        <f>IF(ISNUMBER(FIND(analysismethod8,'III_Plan comp 438.68 {Plan 7}'!CR$15)),"",'III_Plan comp 438.68 {Plan 7}'!CR$15&amp;analysismethod8)</f>
        <v xml:space="preserve">Timely Access Data Tool (TADT); 
</v>
      </c>
      <c r="EZ95" s="251" t="str">
        <f>IF(ISNUMBER(FIND(analysismethod8,'III_Plan comp 438.68 {Plan 7}'!CS$15)),"",'III_Plan comp 438.68 {Plan 7}'!CS$15&amp;analysismethod8)</f>
        <v xml:space="preserve">Timely Access Data Tool (TADT); 
</v>
      </c>
      <c r="FA95" s="251" t="str">
        <f>IF(ISNUMBER(FIND(analysismethod8,'III_Plan comp 438.68 {Plan 7}'!CT$15)),"",'III_Plan comp 438.68 {Plan 7}'!CT$15&amp;analysismethod8)</f>
        <v xml:space="preserve">Timely Access Data Tool (TADT); 
</v>
      </c>
      <c r="FB95" s="251" t="str">
        <f>IF(ISNUMBER(FIND(analysismethod8,'III_Plan comp 438.68 {Plan 7}'!CU$15)),"",'III_Plan comp 438.68 {Plan 7}'!CU$15&amp;analysismethod8)</f>
        <v xml:space="preserve">Timely Access Data Tool (TADT); 
</v>
      </c>
      <c r="FC95" s="251" t="str">
        <f>IF(ISNUMBER(FIND(analysismethod8,'III_Plan comp 438.68 {Plan 7}'!CV$15)),"",'III_Plan comp 438.68 {Plan 7}'!CV$15&amp;analysismethod8)</f>
        <v xml:space="preserve">Timely Access Data Tool (TADT); 
</v>
      </c>
      <c r="FD95" s="251" t="str">
        <f>IF(ISNUMBER(FIND(analysismethod8,'III_Plan comp 438.68 {Plan 7}'!CW$15)),"",'III_Plan comp 438.68 {Plan 7}'!CW$15&amp;analysismethod8)</f>
        <v xml:space="preserve">Timely Access Data Tool (TADT); 
</v>
      </c>
      <c r="FE95" s="251" t="str">
        <f>IF(ISNUMBER(FIND(analysismethod8,'III_Plan comp 438.68 {Plan 7}'!CX$15)),"",'III_Plan comp 438.68 {Plan 7}'!CX$15&amp;analysismethod8)</f>
        <v xml:space="preserve">Timely Access Data Tool (TADT); 
</v>
      </c>
      <c r="FF95" s="251" t="str">
        <f>IF(ISNUMBER(FIND(analysismethod8,'III_Plan comp 438.68 {Plan 7}'!CY$15)),"",'III_Plan comp 438.68 {Plan 7}'!CY$15&amp;analysismethod8)</f>
        <v xml:space="preserve">Timely Access Data Tool (TADT); 
</v>
      </c>
      <c r="FG95" s="251" t="str">
        <f>IF(ISNUMBER(FIND(analysismethod8,'III_Plan comp 438.68 {Plan 7}'!CZ$15)),"",'III_Plan comp 438.68 {Plan 7}'!CZ$15&amp;analysismethod8)</f>
        <v xml:space="preserve">Timely Access Data Tool (TADT);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Language Capabilities: Contract
IHCP: Contract/Good-faith effort to contract; 
</v>
      </c>
      <c r="BM96" s="251" t="str">
        <f>IF(ISNUMBER(FIND(analysismethod9,'III_Plan comp 438.68 {Plan 7}'!F$15)),"",'III_Plan comp 438.68 {Plan 7}'!F$15&amp;analysismethod9)</f>
        <v xml:space="preserve">Language Capabilities: Contract
IHCP: Contract/Good-faith effort to contract; 
</v>
      </c>
      <c r="BN96" s="251" t="str">
        <f>IF(ISNUMBER(FIND(analysismethod9,'III_Plan comp 438.68 {Plan 7}'!G$15)),"",'III_Plan comp 438.68 {Plan 7}'!G$15&amp;analysismethod9)</f>
        <v xml:space="preserve">Language Capabilities: Contract
IHCP: Contract/Good-faith effort to contract; 
</v>
      </c>
      <c r="BO96" s="251" t="str">
        <f>IF(ISNUMBER(FIND(analysismethod9,'III_Plan comp 438.68 {Plan 7}'!H$15)),"",'III_Plan comp 438.68 {Plan 7}'!H$15&amp;analysismethod9)</f>
        <v xml:space="preserve">Language Capabilities: Contract
IHCP: Contract/Good-faith effort to contract; 
</v>
      </c>
      <c r="BP96" s="251" t="str">
        <f>IF(ISNUMBER(FIND(analysismethod9,'III_Plan comp 438.68 {Plan 7}'!I$15)),"",'III_Plan comp 438.68 {Plan 7}'!I$15&amp;analysismethod9)</f>
        <v xml:space="preserve">Language Capabilities: Contract
IHCP: Contract/Good-faith effort to contract; 
</v>
      </c>
      <c r="BQ96" s="251" t="str">
        <f>IF(ISNUMBER(FIND(analysismethod9,'III_Plan comp 438.68 {Plan 7}'!J$15)),"",'III_Plan comp 438.68 {Plan 7}'!J$15&amp;analysismethod9)</f>
        <v xml:space="preserve">274 File; 
Language Capabilities: Contract
IHCP: Contract/Good-faith effort to contract; 
</v>
      </c>
      <c r="BR96" s="251" t="str">
        <f>IF(ISNUMBER(FIND(analysismethod9,'III_Plan comp 438.68 {Plan 7}'!K$15)),"",'III_Plan comp 438.68 {Plan 7}'!K$15&amp;analysismethod9)</f>
        <v xml:space="preserve">Timely Access Data Tool (TADT); 
Language Capabilities: Contract
IHCP: Contract/Good-faith effort to contract; 
</v>
      </c>
      <c r="BS96" s="251" t="str">
        <f>IF(ISNUMBER(FIND(analysismethod9,'III_Plan comp 438.68 {Plan 7}'!L$15)),"",'III_Plan comp 438.68 {Plan 7}'!L$15&amp;analysismethod9)</f>
        <v xml:space="preserve">Timely Access Data Tool (TADT); 
Language Capabilities: Contract
IHCP: Contract/Good-faith effort to contract; 
</v>
      </c>
      <c r="BT96" s="251" t="str">
        <f>IF(ISNUMBER(FIND(analysismethod9,'III_Plan comp 438.68 {Plan 7}'!M$15)),"",'III_Plan comp 438.68 {Plan 7}'!M$15&amp;analysismethod9)</f>
        <v xml:space="preserve">Language Capabilities: Contract
IHCP: Contract/Good-faith effort to contract; 
</v>
      </c>
      <c r="BU96" s="251" t="str">
        <f>IF(ISNUMBER(FIND(analysismethod9,'III_Plan comp 438.68 {Plan 7}'!N$15)),"",'III_Plan comp 438.68 {Plan 7}'!N$15&amp;analysismethod9)</f>
        <v xml:space="preserve">Language Capabilities: Contract
IHCP: Contract/Good-faith effort to contract; 
</v>
      </c>
      <c r="BV96" s="251" t="str">
        <f>IF(ISNUMBER(FIND(analysismethod9,'III_Plan comp 438.68 {Plan 7}'!O$15)),"",'III_Plan comp 438.68 {Plan 7}'!O$15&amp;analysismethod9)</f>
        <v xml:space="preserve">Timely Access Data Tool (TADT); 
Language Capabilities: Contract
IHCP: Contract/Good-faith effort to contract; 
</v>
      </c>
      <c r="BW96" s="251" t="str">
        <f>IF(ISNUMBER(FIND(analysismethod9,'III_Plan comp 438.68 {Plan 7}'!P$15)),"",'III_Plan comp 438.68 {Plan 7}'!P$15&amp;analysismethod9)</f>
        <v xml:space="preserve">Language Capabilities: Contract
IHCP: Contract/Good-faith effort to contract; 
</v>
      </c>
      <c r="BX96" s="251" t="str">
        <f>IF(ISNUMBER(FIND(analysismethod9,'III_Plan comp 438.68 {Plan 7}'!Q$15)),"",'III_Plan comp 438.68 {Plan 7}'!Q$15&amp;analysismethod9)</f>
        <v xml:space="preserve">274 File; 
Language Capabilities: Contract
IHCP: Contract/Good-faith effort to contract; 
Language Capabilities: Contract
IHCP: Contract/Good-faith effort to contract; 
</v>
      </c>
      <c r="BY96" s="251" t="str">
        <f>IF(ISNUMBER(FIND(analysismethod9,'III_Plan comp 438.68 {Plan 7}'!R$15)),"",'III_Plan comp 438.68 {Plan 7}'!R$15&amp;analysismethod9)</f>
        <v xml:space="preserve">Language Capabilities: Contract
IHCP: Contract/Good-faith effort to contract; 
</v>
      </c>
      <c r="BZ96" s="251" t="str">
        <f>IF(ISNUMBER(FIND(analysismethod9,'III_Plan comp 438.68 {Plan 7}'!S$15)),"",'III_Plan comp 438.68 {Plan 7}'!S$15&amp;analysismethod9)</f>
        <v xml:space="preserve">Language Capabilities: Contract
IHCP: Contract/Good-faith effort to contract; 
</v>
      </c>
      <c r="CA96" s="251" t="str">
        <f>IF(ISNUMBER(FIND(analysismethod9,'III_Plan comp 438.68 {Plan 7}'!T$15)),"",'III_Plan comp 438.68 {Plan 7}'!T$15&amp;analysismethod9)</f>
        <v xml:space="preserve">Language Capabilities: Contract
IHCP: Contract/Good-faith effort to contract; 
</v>
      </c>
      <c r="CB96" s="251" t="str">
        <f>IF(ISNUMBER(FIND(analysismethod9,'III_Plan comp 438.68 {Plan 7}'!U$15)),"",'III_Plan comp 438.68 {Plan 7}'!U$15&amp;analysismethod9)</f>
        <v xml:space="preserve">Language Capabilities: Contract
IHCP: Contract/Good-faith effort to contract; 
</v>
      </c>
      <c r="CC96" s="251" t="str">
        <f>IF(ISNUMBER(FIND(analysismethod9,'III_Plan comp 438.68 {Plan 7}'!V$15)),"",'III_Plan comp 438.68 {Plan 7}'!V$15&amp;analysismethod9)</f>
        <v xml:space="preserve">Language Capabilities: Contract
IHCP: Contract/Good-faith effort to contract; 
</v>
      </c>
      <c r="CD96" s="251" t="str">
        <f>IF(ISNUMBER(FIND(analysismethod9,'III_Plan comp 438.68 {Plan 7}'!W$15)),"",'III_Plan comp 438.68 {Plan 7}'!W$15&amp;analysismethod9)</f>
        <v xml:space="preserve">Language Capabilities: Contract
IHCP: Contract/Good-faith effort to contract; 
</v>
      </c>
      <c r="CE96" s="251" t="str">
        <f>IF(ISNUMBER(FIND(analysismethod9,'III_Plan comp 438.68 {Plan 7}'!X$15)),"",'III_Plan comp 438.68 {Plan 7}'!X$15&amp;analysismethod9)</f>
        <v xml:space="preserve">Language Capabilities: Contract
IHCP: Contract/Good-faith effort to contract; 
</v>
      </c>
      <c r="CF96" s="251" t="str">
        <f>IF(ISNUMBER(FIND(analysismethod9,'III_Plan comp 438.68 {Plan 7}'!Y$15)),"",'III_Plan comp 438.68 {Plan 7}'!Y$15&amp;analysismethod9)</f>
        <v xml:space="preserve">Language Capabilities: Contract
IHCP: Contract/Good-faith effort to contract; 
</v>
      </c>
      <c r="CG96" s="251" t="str">
        <f>IF(ISNUMBER(FIND(analysismethod9,'III_Plan comp 438.68 {Plan 7}'!Z$15)),"",'III_Plan comp 438.68 {Plan 7}'!Z$15&amp;analysismethod9)</f>
        <v xml:space="preserve">Language Capabilities: Contract
IHCP: Contract/Good-faith effort to contract; 
</v>
      </c>
      <c r="CH96" s="251" t="str">
        <f>IF(ISNUMBER(FIND(analysismethod9,'III_Plan comp 438.68 {Plan 7}'!AA$15)),"",'III_Plan comp 438.68 {Plan 7}'!AA$15&amp;analysismethod9)</f>
        <v xml:space="preserve">Language Capabilities: Contract
IHCP: Contract/Good-faith effort to contract; 
</v>
      </c>
      <c r="CI96" s="251" t="str">
        <f>IF(ISNUMBER(FIND(analysismethod9,'III_Plan comp 438.68 {Plan 7}'!AB$15)),"",'III_Plan comp 438.68 {Plan 7}'!AB$15&amp;analysismethod9)</f>
        <v xml:space="preserve">Language Capabilities: Contract
IHCP: Contract/Good-faith effort to contract; 
</v>
      </c>
      <c r="CJ96" s="251" t="str">
        <f>IF(ISNUMBER(FIND(analysismethod9,'III_Plan comp 438.68 {Plan 7}'!AC$15)),"",'III_Plan comp 438.68 {Plan 7}'!AC$15&amp;analysismethod9)</f>
        <v xml:space="preserve">Language Capabilities: Contract
IHCP: Contract/Good-faith effort to contract; 
</v>
      </c>
      <c r="CK96" s="251" t="str">
        <f>IF(ISNUMBER(FIND(analysismethod9,'III_Plan comp 438.68 {Plan 7}'!AD$15)),"",'III_Plan comp 438.68 {Plan 7}'!AD$15&amp;analysismethod9)</f>
        <v xml:space="preserve">Language Capabilities: Contract
IHCP: Contract/Good-faith effort to contract; 
</v>
      </c>
      <c r="CL96" s="251" t="str">
        <f>IF(ISNUMBER(FIND(analysismethod9,'III_Plan comp 438.68 {Plan 7}'!AE$15)),"",'III_Plan comp 438.68 {Plan 7}'!AE$15&amp;analysismethod9)</f>
        <v xml:space="preserve">Language Capabilities: Contract
IHCP: Contract/Good-faith effort to contract; 
</v>
      </c>
      <c r="CM96" s="251" t="str">
        <f>IF(ISNUMBER(FIND(analysismethod9,'III_Plan comp 438.68 {Plan 7}'!AF$15)),"",'III_Plan comp 438.68 {Plan 7}'!AF$15&amp;analysismethod9)</f>
        <v xml:space="preserve">Language Capabilities: Contract
IHCP: Contract/Good-faith effort to contract; 
</v>
      </c>
      <c r="CN96" s="251" t="str">
        <f>IF(ISNUMBER(FIND(analysismethod9,'III_Plan comp 438.68 {Plan 7}'!AG$15)),"",'III_Plan comp 438.68 {Plan 7}'!AG$15&amp;analysismethod9)</f>
        <v xml:space="preserve">Language Capabilities: Contract
IHCP: Contract/Good-faith effort to contract; 
</v>
      </c>
      <c r="CO96" s="251" t="str">
        <f>IF(ISNUMBER(FIND(analysismethod9,'III_Plan comp 438.68 {Plan 7}'!AH$15)),"",'III_Plan comp 438.68 {Plan 7}'!AH$15&amp;analysismethod9)</f>
        <v xml:space="preserve">Language Capabilities: Contract
IHCP: Contract/Good-faith effort to contract; 
</v>
      </c>
      <c r="CP96" s="251" t="str">
        <f>IF(ISNUMBER(FIND(analysismethod9,'III_Plan comp 438.68 {Plan 7}'!AI$15)),"",'III_Plan comp 438.68 {Plan 7}'!AI$15&amp;analysismethod9)</f>
        <v xml:space="preserve">Language Capabilities: Contract
IHCP: Contract/Good-faith effort to contract; 
</v>
      </c>
      <c r="CQ96" s="251" t="str">
        <f>IF(ISNUMBER(FIND(analysismethod9,'III_Plan comp 438.68 {Plan 7}'!AJ$15)),"",'III_Plan comp 438.68 {Plan 7}'!AJ$15&amp;analysismethod9)</f>
        <v xml:space="preserve">Language Capabilities: Contract
IHCP: Contract/Good-faith effort to contract; 
</v>
      </c>
      <c r="CR96" s="251" t="str">
        <f>IF(ISNUMBER(FIND(analysismethod9,'III_Plan comp 438.68 {Plan 7}'!AK$15)),"",'III_Plan comp 438.68 {Plan 7}'!AK$15&amp;analysismethod9)</f>
        <v xml:space="preserve">Language Capabilities: Contract
IHCP: Contract/Good-faith effort to contract; 
</v>
      </c>
      <c r="CS96" s="251" t="str">
        <f>IF(ISNUMBER(FIND(analysismethod9,'III_Plan comp 438.68 {Plan 7}'!AL$15)),"",'III_Plan comp 438.68 {Plan 7}'!AL$15&amp;analysismethod9)</f>
        <v xml:space="preserve">Language Capabilities: Contract
IHCP: Contract/Good-faith effort to contract; 
</v>
      </c>
      <c r="CT96" s="251" t="str">
        <f>IF(ISNUMBER(FIND(analysismethod9,'III_Plan comp 438.68 {Plan 7}'!AM$15)),"",'III_Plan comp 438.68 {Plan 7}'!AM$15&amp;analysismethod9)</f>
        <v xml:space="preserve">Language Capabilities: Contract
IHCP: Contract/Good-faith effort to contract; 
</v>
      </c>
      <c r="CU96" s="251" t="str">
        <f>IF(ISNUMBER(FIND(analysismethod9,'III_Plan comp 438.68 {Plan 7}'!AN$15)),"",'III_Plan comp 438.68 {Plan 7}'!AN$15&amp;analysismethod9)</f>
        <v xml:space="preserve">Language Capabilities: Contract
IHCP: Contract/Good-faith effort to contract; 
</v>
      </c>
      <c r="CV96" s="251" t="str">
        <f>IF(ISNUMBER(FIND(analysismethod9,'III_Plan comp 438.68 {Plan 7}'!AO$15)),"",'III_Plan comp 438.68 {Plan 7}'!AO$15&amp;analysismethod9)</f>
        <v xml:space="preserve">Language Capabilities: Contract
IHCP: Contract/Good-faith effort to contract; 
</v>
      </c>
      <c r="CW96" s="251" t="str">
        <f>IF(ISNUMBER(FIND(analysismethod9,'III_Plan comp 438.68 {Plan 7}'!AP$15)),"",'III_Plan comp 438.68 {Plan 7}'!AP$15&amp;analysismethod9)</f>
        <v xml:space="preserve">Language Capabilities: Contract
IHCP: Contract/Good-faith effort to contract; 
</v>
      </c>
      <c r="CX96" s="251" t="str">
        <f>IF(ISNUMBER(FIND(analysismethod9,'III_Plan comp 438.68 {Plan 7}'!AQ$15)),"",'III_Plan comp 438.68 {Plan 7}'!AQ$15&amp;analysismethod9)</f>
        <v xml:space="preserve">Language Capabilities: Contract
IHCP: Contract/Good-faith effort to contract; 
</v>
      </c>
      <c r="CY96" s="251" t="str">
        <f>IF(ISNUMBER(FIND(analysismethod9,'III_Plan comp 438.68 {Plan 7}'!AR$15)),"",'III_Plan comp 438.68 {Plan 7}'!AR$15&amp;analysismethod9)</f>
        <v xml:space="preserve">Language Capabilities: Contract
IHCP: Contract/Good-faith effort to contract; 
</v>
      </c>
      <c r="CZ96" s="251" t="str">
        <f>IF(ISNUMBER(FIND(analysismethod9,'III_Plan comp 438.68 {Plan 7}'!AS$15)),"",'III_Plan comp 438.68 {Plan 7}'!AS$15&amp;analysismethod9)</f>
        <v xml:space="preserve">Language Capabilities: Contract
IHCP: Contract/Good-faith effort to contract; 
</v>
      </c>
      <c r="DA96" s="251" t="str">
        <f>IF(ISNUMBER(FIND(analysismethod9,'III_Plan comp 438.68 {Plan 7}'!AT$15)),"",'III_Plan comp 438.68 {Plan 7}'!AT$15&amp;analysismethod9)</f>
        <v xml:space="preserve">Language Capabilities: Contract
IHCP: Contract/Good-faith effort to contract; 
</v>
      </c>
      <c r="DB96" s="251" t="str">
        <f>IF(ISNUMBER(FIND(analysismethod9,'III_Plan comp 438.68 {Plan 7}'!AU$15)),"",'III_Plan comp 438.68 {Plan 7}'!AU$15&amp;analysismethod9)</f>
        <v xml:space="preserve">Language Capabilities: Contract
IHCP: Contract/Good-faith effort to contract; 
</v>
      </c>
      <c r="DC96" s="251" t="str">
        <f>IF(ISNUMBER(FIND(analysismethod9,'III_Plan comp 438.68 {Plan 7}'!AV$15)),"",'III_Plan comp 438.68 {Plan 7}'!AV$15&amp;analysismethod9)</f>
        <v xml:space="preserve">Language Capabilities: Contract
IHCP: Contract/Good-faith effort to contract; 
</v>
      </c>
      <c r="DD96" s="251" t="str">
        <f>IF(ISNUMBER(FIND(analysismethod9,'III_Plan comp 438.68 {Plan 7}'!AW$15)),"",'III_Plan comp 438.68 {Plan 7}'!AW$15&amp;analysismethod9)</f>
        <v xml:space="preserve">Language Capabilities: Contract
IHCP: Contract/Good-faith effort to contract; 
</v>
      </c>
      <c r="DE96" s="251" t="str">
        <f>IF(ISNUMBER(FIND(analysismethod9,'III_Plan comp 438.68 {Plan 7}'!AX$15)),"",'III_Plan comp 438.68 {Plan 7}'!AX$15&amp;analysismethod9)</f>
        <v xml:space="preserve">Language Capabilities: Contract
IHCP: Contract/Good-faith effort to contract; 
</v>
      </c>
      <c r="DF96" s="251" t="str">
        <f>IF(ISNUMBER(FIND(analysismethod9,'III_Plan comp 438.68 {Plan 7}'!AY$15)),"",'III_Plan comp 438.68 {Plan 7}'!AY$15&amp;analysismethod9)</f>
        <v xml:space="preserve">Language Capabilities: Contract
IHCP: Contract/Good-faith effort to contract; 
</v>
      </c>
      <c r="DG96" s="251" t="str">
        <f>IF(ISNUMBER(FIND(analysismethod9,'III_Plan comp 438.68 {Plan 7}'!AZ$15)),"",'III_Plan comp 438.68 {Plan 7}'!AZ$15&amp;analysismethod9)</f>
        <v xml:space="preserve">Language Capabilities: Contract
IHCP: Contract/Good-faith effort to contract; 
</v>
      </c>
      <c r="DH96" s="251" t="str">
        <f>IF(ISNUMBER(FIND(analysismethod9,'III_Plan comp 438.68 {Plan 7}'!BA$15)),"",'III_Plan comp 438.68 {Plan 7}'!BA$15&amp;analysismethod9)</f>
        <v xml:space="preserve">Language Capabilities: Contract
IHCP: Contract/Good-faith effort to contract; 
</v>
      </c>
      <c r="DI96" s="251" t="str">
        <f>IF(ISNUMBER(FIND(analysismethod9,'III_Plan comp 438.68 {Plan 7}'!BB$15)),"",'III_Plan comp 438.68 {Plan 7}'!BB$15&amp;analysismethod9)</f>
        <v xml:space="preserve">Language Capabilities: Contract
IHCP: Contract/Good-faith effort to contract; 
</v>
      </c>
      <c r="DJ96" s="251" t="str">
        <f>IF(ISNUMBER(FIND(analysismethod9,'III_Plan comp 438.68 {Plan 7}'!BC$15)),"",'III_Plan comp 438.68 {Plan 7}'!BC$15&amp;analysismethod9)</f>
        <v xml:space="preserve">Language Capabilities: Contract
IHCP: Contract/Good-faith effort to contract; 
</v>
      </c>
      <c r="DK96" s="251" t="str">
        <f>IF(ISNUMBER(FIND(analysismethod9,'III_Plan comp 438.68 {Plan 7}'!BD$15)),"",'III_Plan comp 438.68 {Plan 7}'!BD$15&amp;analysismethod9)</f>
        <v xml:space="preserve">Language Capabilities: Contract
IHCP: Contract/Good-faith effort to contract; 
</v>
      </c>
      <c r="DL96" s="251" t="str">
        <f>IF(ISNUMBER(FIND(analysismethod9,'III_Plan comp 438.68 {Plan 7}'!BE$15)),"",'III_Plan comp 438.68 {Plan 7}'!BE$15&amp;analysismethod9)</f>
        <v xml:space="preserve">Language Capabilities: Contract
IHCP: Contract/Good-faith effort to contract; 
</v>
      </c>
      <c r="DM96" s="251" t="str">
        <f>IF(ISNUMBER(FIND(analysismethod9,'III_Plan comp 438.68 {Plan 7}'!BF$15)),"",'III_Plan comp 438.68 {Plan 7}'!BF$15&amp;analysismethod9)</f>
        <v xml:space="preserve">Language Capabilities: Contract
IHCP: Contract/Good-faith effort to contract; 
</v>
      </c>
      <c r="DN96" s="251" t="str">
        <f>IF(ISNUMBER(FIND(analysismethod9,'III_Plan comp 438.68 {Plan 7}'!BG$15)),"",'III_Plan comp 438.68 {Plan 7}'!BG$15&amp;analysismethod9)</f>
        <v xml:space="preserve">Language Capabilities: Contract
IHCP: Contract/Good-faith effort to contract; 
</v>
      </c>
      <c r="DO96" s="251" t="str">
        <f>IF(ISNUMBER(FIND(analysismethod9,'III_Plan comp 438.68 {Plan 7}'!BH$15)),"",'III_Plan comp 438.68 {Plan 7}'!BH$15&amp;analysismethod9)</f>
        <v xml:space="preserve">Language Capabilities: Contract
IHCP: Contract/Good-faith effort to contract; 
</v>
      </c>
      <c r="DP96" s="251" t="str">
        <f>IF(ISNUMBER(FIND(analysismethod9,'III_Plan comp 438.68 {Plan 7}'!BI$15)),"",'III_Plan comp 438.68 {Plan 7}'!BI$15&amp;analysismethod9)</f>
        <v xml:space="preserve">Language Capabilities: Contract
IHCP: Contract/Good-faith effort to contract; 
</v>
      </c>
      <c r="DQ96" s="251" t="str">
        <f>IF(ISNUMBER(FIND(analysismethod9,'III_Plan comp 438.68 {Plan 7}'!BJ$15)),"",'III_Plan comp 438.68 {Plan 7}'!BJ$15&amp;analysismethod9)</f>
        <v xml:space="preserve">Language Capabilities: Contract
IHCP: Contract/Good-faith effort to contract; 
</v>
      </c>
      <c r="DR96" s="251" t="str">
        <f>IF(ISNUMBER(FIND(analysismethod9,'III_Plan comp 438.68 {Plan 7}'!BK$15)),"",'III_Plan comp 438.68 {Plan 7}'!BK$15&amp;analysismethod9)</f>
        <v xml:space="preserve">Language Capabilities: Contract
IHCP: Contract/Good-faith effort to contract; 
</v>
      </c>
      <c r="DS96" s="251" t="str">
        <f>IF(ISNUMBER(FIND(analysismethod9,'III_Plan comp 438.68 {Plan 7}'!BL$15)),"",'III_Plan comp 438.68 {Plan 7}'!BL$15&amp;analysismethod9)</f>
        <v xml:space="preserve">Language Capabilities: Contract
IHCP: Contract/Good-faith effort to contract; 
</v>
      </c>
      <c r="DT96" s="251" t="str">
        <f>IF(ISNUMBER(FIND(analysismethod9,'III_Plan comp 438.68 {Plan 7}'!BM$15)),"",'III_Plan comp 438.68 {Plan 7}'!BM$15&amp;analysismethod9)</f>
        <v xml:space="preserve">Language Capabilities: Contract
IHCP: Contract/Good-faith effort to contract; 
</v>
      </c>
      <c r="DU96" s="251" t="str">
        <f>IF(ISNUMBER(FIND(analysismethod9,'III_Plan comp 438.68 {Plan 7}'!BN$15)),"",'III_Plan comp 438.68 {Plan 7}'!BN$15&amp;analysismethod9)</f>
        <v xml:space="preserve">Language Capabilities: Contract
IHCP: Contract/Good-faith effort to contract; 
</v>
      </c>
      <c r="DV96" s="251" t="str">
        <f>IF(ISNUMBER(FIND(analysismethod9,'III_Plan comp 438.68 {Plan 7}'!BO$15)),"",'III_Plan comp 438.68 {Plan 7}'!BO$15&amp;analysismethod9)</f>
        <v xml:space="preserve">Language Capabilities: Contract
IHCP: Contract/Good-faith effort to contract; 
</v>
      </c>
      <c r="DW96" s="251" t="str">
        <f>IF(ISNUMBER(FIND(analysismethod9,'III_Plan comp 438.68 {Plan 7}'!BP$15)),"",'III_Plan comp 438.68 {Plan 7}'!BP$15&amp;analysismethod9)</f>
        <v xml:space="preserve">Language Capabilities: Contract
IHCP: Contract/Good-faith effort to contract; 
</v>
      </c>
      <c r="DX96" s="251" t="str">
        <f>IF(ISNUMBER(FIND(analysismethod9,'III_Plan comp 438.68 {Plan 7}'!BQ$15)),"",'III_Plan comp 438.68 {Plan 7}'!BQ$15&amp;analysismethod9)</f>
        <v xml:space="preserve">Language Capabilities: Contract
IHCP: Contract/Good-faith effort to contract; 
</v>
      </c>
      <c r="DY96" s="251" t="str">
        <f>IF(ISNUMBER(FIND(analysismethod9,'III_Plan comp 438.68 {Plan 7}'!BR$15)),"",'III_Plan comp 438.68 {Plan 7}'!BR$15&amp;analysismethod9)</f>
        <v xml:space="preserve">Language Capabilities: Contract
IHCP: Contract/Good-faith effort to contract; 
</v>
      </c>
      <c r="DZ96" s="251" t="str">
        <f>IF(ISNUMBER(FIND(analysismethod9,'III_Plan comp 438.68 {Plan 7}'!BS$15)),"",'III_Plan comp 438.68 {Plan 7}'!BS$15&amp;analysismethod9)</f>
        <v xml:space="preserve">Language Capabilities: Contract
IHCP: Contract/Good-faith effort to contract; 
</v>
      </c>
      <c r="EA96" s="251" t="str">
        <f>IF(ISNUMBER(FIND(analysismethod9,'III_Plan comp 438.68 {Plan 7}'!BT$15)),"",'III_Plan comp 438.68 {Plan 7}'!BT$15&amp;analysismethod9)</f>
        <v xml:space="preserve">Language Capabilities: Contract
IHCP: Contract/Good-faith effort to contract; 
</v>
      </c>
      <c r="EB96" s="251" t="str">
        <f>IF(ISNUMBER(FIND(analysismethod9,'III_Plan comp 438.68 {Plan 7}'!BU$15)),"",'III_Plan comp 438.68 {Plan 7}'!BU$15&amp;analysismethod9)</f>
        <v xml:space="preserve">Language Capabilities: Contract
IHCP: Contract/Good-faith effort to contract; 
</v>
      </c>
      <c r="EC96" s="251" t="str">
        <f>IF(ISNUMBER(FIND(analysismethod9,'III_Plan comp 438.68 {Plan 7}'!BV$15)),"",'III_Plan comp 438.68 {Plan 7}'!BV$15&amp;analysismethod9)</f>
        <v xml:space="preserve">Language Capabilities: Contract
IHCP: Contract/Good-faith effort to contract; 
</v>
      </c>
      <c r="ED96" s="251" t="str">
        <f>IF(ISNUMBER(FIND(analysismethod9,'III_Plan comp 438.68 {Plan 7}'!BW$15)),"",'III_Plan comp 438.68 {Plan 7}'!BW$15&amp;analysismethod9)</f>
        <v xml:space="preserve">Language Capabilities: Contract
IHCP: Contract/Good-faith effort to contract; 
</v>
      </c>
      <c r="EE96" s="251" t="str">
        <f>IF(ISNUMBER(FIND(analysismethod9,'III_Plan comp 438.68 {Plan 7}'!BX$15)),"",'III_Plan comp 438.68 {Plan 7}'!BX$15&amp;analysismethod9)</f>
        <v xml:space="preserve">Language Capabilities: Contract
IHCP: Contract/Good-faith effort to contract; 
</v>
      </c>
      <c r="EF96" s="251" t="str">
        <f>IF(ISNUMBER(FIND(analysismethod9,'III_Plan comp 438.68 {Plan 7}'!BY$15)),"",'III_Plan comp 438.68 {Plan 7}'!BY$15&amp;analysismethod9)</f>
        <v xml:space="preserve">Language Capabilities: Contract
IHCP: Contract/Good-faith effort to contract; 
</v>
      </c>
      <c r="EG96" s="251" t="str">
        <f>IF(ISNUMBER(FIND(analysismethod9,'III_Plan comp 438.68 {Plan 7}'!BZ$15)),"",'III_Plan comp 438.68 {Plan 7}'!BZ$15&amp;analysismethod9)</f>
        <v xml:space="preserve">Language Capabilities: Contract
IHCP: Contract/Good-faith effort to contract; 
</v>
      </c>
      <c r="EH96" s="251" t="str">
        <f>IF(ISNUMBER(FIND(analysismethod9,'III_Plan comp 438.68 {Plan 7}'!CA$15)),"",'III_Plan comp 438.68 {Plan 7}'!CA$15&amp;analysismethod9)</f>
        <v xml:space="preserve">Language Capabilities: Contract
IHCP: Contract/Good-faith effort to contract; 
</v>
      </c>
      <c r="EI96" s="251" t="str">
        <f>IF(ISNUMBER(FIND(analysismethod9,'III_Plan comp 438.68 {Plan 7}'!CB$15)),"",'III_Plan comp 438.68 {Plan 7}'!CB$15&amp;analysismethod9)</f>
        <v xml:space="preserve">Language Capabilities: Contract
IHCP: Contract/Good-faith effort to contract; 
</v>
      </c>
      <c r="EJ96" s="251" t="str">
        <f>IF(ISNUMBER(FIND(analysismethod9,'III_Plan comp 438.68 {Plan 7}'!CC$15)),"",'III_Plan comp 438.68 {Plan 7}'!CC$15&amp;analysismethod9)</f>
        <v xml:space="preserve">Language Capabilities: Contract
IHCP: Contract/Good-faith effort to contract; 
</v>
      </c>
      <c r="EK96" s="251" t="str">
        <f>IF(ISNUMBER(FIND(analysismethod9,'III_Plan comp 438.68 {Plan 7}'!CD$15)),"",'III_Plan comp 438.68 {Plan 7}'!CD$15&amp;analysismethod9)</f>
        <v xml:space="preserve">Language Capabilities: Contract
IHCP: Contract/Good-faith effort to contract; 
</v>
      </c>
      <c r="EL96" s="251" t="str">
        <f>IF(ISNUMBER(FIND(analysismethod9,'III_Plan comp 438.68 {Plan 7}'!CE$15)),"",'III_Plan comp 438.68 {Plan 7}'!CE$15&amp;analysismethod9)</f>
        <v xml:space="preserve">Language Capabilities: Contract
IHCP: Contract/Good-faith effort to contract; 
</v>
      </c>
      <c r="EM96" s="251" t="str">
        <f>IF(ISNUMBER(FIND(analysismethod9,'III_Plan comp 438.68 {Plan 7}'!CF$15)),"",'III_Plan comp 438.68 {Plan 7}'!CF$15&amp;analysismethod9)</f>
        <v xml:space="preserve">Language Capabilities: Contract
IHCP: Contract/Good-faith effort to contract; 
</v>
      </c>
      <c r="EN96" s="251" t="str">
        <f>IF(ISNUMBER(FIND(analysismethod9,'III_Plan comp 438.68 {Plan 7}'!CG$15)),"",'III_Plan comp 438.68 {Plan 7}'!CG$15&amp;analysismethod9)</f>
        <v xml:space="preserve">Language Capabilities: Contract
IHCP: Contract/Good-faith effort to contract; 
</v>
      </c>
      <c r="EO96" s="251" t="str">
        <f>IF(ISNUMBER(FIND(analysismethod9,'III_Plan comp 438.68 {Plan 7}'!CH$15)),"",'III_Plan comp 438.68 {Plan 7}'!CH$15&amp;analysismethod9)</f>
        <v xml:space="preserve">Language Capabilities: Contract
IHCP: Contract/Good-faith effort to contract; 
</v>
      </c>
      <c r="EP96" s="251" t="str">
        <f>IF(ISNUMBER(FIND(analysismethod9,'III_Plan comp 438.68 {Plan 7}'!CI$15)),"",'III_Plan comp 438.68 {Plan 7}'!CI$15&amp;analysismethod9)</f>
        <v xml:space="preserve">Language Capabilities: Contract
IHCP: Contract/Good-faith effort to contract; 
</v>
      </c>
      <c r="EQ96" s="251" t="str">
        <f>IF(ISNUMBER(FIND(analysismethod9,'III_Plan comp 438.68 {Plan 7}'!CJ$15)),"",'III_Plan comp 438.68 {Plan 7}'!CJ$15&amp;analysismethod9)</f>
        <v xml:space="preserve">Language Capabilities: Contract
IHCP: Contract/Good-faith effort to contract; 
</v>
      </c>
      <c r="ER96" s="251" t="str">
        <f>IF(ISNUMBER(FIND(analysismethod9,'III_Plan comp 438.68 {Plan 7}'!CK$15)),"",'III_Plan comp 438.68 {Plan 7}'!CK$15&amp;analysismethod9)</f>
        <v xml:space="preserve">Language Capabilities: Contract
IHCP: Contract/Good-faith effort to contract; 
</v>
      </c>
      <c r="ES96" s="251" t="str">
        <f>IF(ISNUMBER(FIND(analysismethod9,'III_Plan comp 438.68 {Plan 7}'!CL$15)),"",'III_Plan comp 438.68 {Plan 7}'!CL$15&amp;analysismethod9)</f>
        <v xml:space="preserve">Language Capabilities: Contract
IHCP: Contract/Good-faith effort to contract; 
</v>
      </c>
      <c r="ET96" s="251" t="str">
        <f>IF(ISNUMBER(FIND(analysismethod9,'III_Plan comp 438.68 {Plan 7}'!CM$15)),"",'III_Plan comp 438.68 {Plan 7}'!CM$15&amp;analysismethod9)</f>
        <v xml:space="preserve">Language Capabilities: Contract
IHCP: Contract/Good-faith effort to contract; 
</v>
      </c>
      <c r="EU96" s="251" t="str">
        <f>IF(ISNUMBER(FIND(analysismethod9,'III_Plan comp 438.68 {Plan 7}'!CN$15)),"",'III_Plan comp 438.68 {Plan 7}'!CN$15&amp;analysismethod9)</f>
        <v xml:space="preserve">Language Capabilities: Contract
IHCP: Contract/Good-faith effort to contract; 
</v>
      </c>
      <c r="EV96" s="251" t="str">
        <f>IF(ISNUMBER(FIND(analysismethod9,'III_Plan comp 438.68 {Plan 7}'!CO$15)),"",'III_Plan comp 438.68 {Plan 7}'!CO$15&amp;analysismethod9)</f>
        <v xml:space="preserve">Language Capabilities: Contract
IHCP: Contract/Good-faith effort to contract; 
</v>
      </c>
      <c r="EW96" s="251" t="str">
        <f>IF(ISNUMBER(FIND(analysismethod9,'III_Plan comp 438.68 {Plan 7}'!CP$15)),"",'III_Plan comp 438.68 {Plan 7}'!CP$15&amp;analysismethod9)</f>
        <v xml:space="preserve">Language Capabilities: Contract
IHCP: Contract/Good-faith effort to contract; 
</v>
      </c>
      <c r="EX96" s="251" t="str">
        <f>IF(ISNUMBER(FIND(analysismethod9,'III_Plan comp 438.68 {Plan 7}'!CQ$15)),"",'III_Plan comp 438.68 {Plan 7}'!CQ$15&amp;analysismethod9)</f>
        <v xml:space="preserve">Language Capabilities: Contract
IHCP: Contract/Good-faith effort to contract; 
</v>
      </c>
      <c r="EY96" s="251" t="str">
        <f>IF(ISNUMBER(FIND(analysismethod9,'III_Plan comp 438.68 {Plan 7}'!CR$15)),"",'III_Plan comp 438.68 {Plan 7}'!CR$15&amp;analysismethod9)</f>
        <v xml:space="preserve">Language Capabilities: Contract
IHCP: Contract/Good-faith effort to contract; 
</v>
      </c>
      <c r="EZ96" s="251" t="str">
        <f>IF(ISNUMBER(FIND(analysismethod9,'III_Plan comp 438.68 {Plan 7}'!CS$15)),"",'III_Plan comp 438.68 {Plan 7}'!CS$15&amp;analysismethod9)</f>
        <v xml:space="preserve">Language Capabilities: Contract
IHCP: Contract/Good-faith effort to contract; 
</v>
      </c>
      <c r="FA96" s="251" t="str">
        <f>IF(ISNUMBER(FIND(analysismethod9,'III_Plan comp 438.68 {Plan 7}'!CT$15)),"",'III_Plan comp 438.68 {Plan 7}'!CT$15&amp;analysismethod9)</f>
        <v xml:space="preserve">Language Capabilities: Contract
IHCP: Contract/Good-faith effort to contract; 
</v>
      </c>
      <c r="FB96" s="251" t="str">
        <f>IF(ISNUMBER(FIND(analysismethod9,'III_Plan comp 438.68 {Plan 7}'!CU$15)),"",'III_Plan comp 438.68 {Plan 7}'!CU$15&amp;analysismethod9)</f>
        <v xml:space="preserve">Language Capabilities: Contract
IHCP: Contract/Good-faith effort to contract; 
</v>
      </c>
      <c r="FC96" s="251" t="str">
        <f>IF(ISNUMBER(FIND(analysismethod9,'III_Plan comp 438.68 {Plan 7}'!CV$15)),"",'III_Plan comp 438.68 {Plan 7}'!CV$15&amp;analysismethod9)</f>
        <v xml:space="preserve">Language Capabilities: Contract
IHCP: Contract/Good-faith effort to contract; 
</v>
      </c>
      <c r="FD96" s="251" t="str">
        <f>IF(ISNUMBER(FIND(analysismethod9,'III_Plan comp 438.68 {Plan 7}'!CW$15)),"",'III_Plan comp 438.68 {Plan 7}'!CW$15&amp;analysismethod9)</f>
        <v xml:space="preserve">Language Capabilities: Contract
IHCP: Contract/Good-faith effort to contract; 
</v>
      </c>
      <c r="FE96" s="251" t="str">
        <f>IF(ISNUMBER(FIND(analysismethod9,'III_Plan comp 438.68 {Plan 7}'!CX$15)),"",'III_Plan comp 438.68 {Plan 7}'!CX$15&amp;analysismethod9)</f>
        <v xml:space="preserve">Language Capabilities: Contract
IHCP: Contract/Good-faith effort to contract; 
</v>
      </c>
      <c r="FF96" s="251" t="str">
        <f>IF(ISNUMBER(FIND(analysismethod9,'III_Plan comp 438.68 {Plan 7}'!CY$15)),"",'III_Plan comp 438.68 {Plan 7}'!CY$15&amp;analysismethod9)</f>
        <v xml:space="preserve">Language Capabilities: Contract
IHCP: Contract/Good-faith effort to contract; 
</v>
      </c>
      <c r="FG96" s="251" t="str">
        <f>IF(ISNUMBER(FIND(analysismethod9,'III_Plan comp 438.68 {Plan 7}'!CZ$15)),"",'III_Plan comp 438.68 {Plan 7}'!CZ$15&amp;analysismethod9)</f>
        <v xml:space="preserve">Language Capabilities: Contract
IHCP: Contract/Good-faith effort to contract; 
</v>
      </c>
    </row>
    <row r="97" spans="62:163" ht="1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274 File; 
</v>
      </c>
      <c r="BM97" s="254" t="str">
        <f>IF(ISNUMBER(FIND(analysismethod10,'III_Plan comp 438.68 {Plan 7}'!F$15)),"",'III_Plan comp 438.68 {Plan 7}'!F$15&amp;analysismethod10)</f>
        <v xml:space="preserve">274 File; 
</v>
      </c>
      <c r="BN97" s="254" t="str">
        <f>IF(ISNUMBER(FIND(analysismethod10,'III_Plan comp 438.68 {Plan 7}'!G$15)),"",'III_Plan comp 438.68 {Plan 7}'!G$15&amp;analysismethod10)</f>
        <v xml:space="preserve">274 File; 
</v>
      </c>
      <c r="BO97" s="254" t="str">
        <f>IF(ISNUMBER(FIND(analysismethod10,'III_Plan comp 438.68 {Plan 7}'!H$15)),"",'III_Plan comp 438.68 {Plan 7}'!H$15&amp;analysismethod10)</f>
        <v xml:space="preserve">274 File; 
</v>
      </c>
      <c r="BP97" s="254" t="str">
        <f>IF(ISNUMBER(FIND(analysismethod10,'III_Plan comp 438.68 {Plan 7}'!I$15)),"",'III_Plan comp 438.68 {Plan 7}'!I$15&amp;analysismethod10)</f>
        <v xml:space="preserve">274 File; 
</v>
      </c>
      <c r="BQ97" s="254" t="str">
        <f>IF(ISNUMBER(FIND(analysismethod10,'III_Plan comp 438.68 {Plan 7}'!J$15)),"",'III_Plan comp 438.68 {Plan 7}'!J$15&amp;analysismethod10)</f>
        <v/>
      </c>
      <c r="BR97" s="254" t="str">
        <f>IF(ISNUMBER(FIND(analysismethod10,'III_Plan comp 438.68 {Plan 7}'!K$15)),"",'III_Plan comp 438.68 {Plan 7}'!K$15&amp;analysismethod10)</f>
        <v xml:space="preserve">Timely Access Data Tool (TADT); 
274 File; 
</v>
      </c>
      <c r="BS97" s="254" t="str">
        <f>IF(ISNUMBER(FIND(analysismethod10,'III_Plan comp 438.68 {Plan 7}'!L$15)),"",'III_Plan comp 438.68 {Plan 7}'!L$15&amp;analysismethod10)</f>
        <v xml:space="preserve">Timely Access Data Tool (TADT); 
274 File; 
</v>
      </c>
      <c r="BT97" s="254" t="str">
        <f>IF(ISNUMBER(FIND(analysismethod10,'III_Plan comp 438.68 {Plan 7}'!M$15)),"",'III_Plan comp 438.68 {Plan 7}'!M$15&amp;analysismethod10)</f>
        <v xml:space="preserve">274 File; 
</v>
      </c>
      <c r="BU97" s="254" t="str">
        <f>IF(ISNUMBER(FIND(analysismethod10,'III_Plan comp 438.68 {Plan 7}'!N$15)),"",'III_Plan comp 438.68 {Plan 7}'!N$15&amp;analysismethod10)</f>
        <v xml:space="preserve">274 File; 
</v>
      </c>
      <c r="BV97" s="254" t="str">
        <f>IF(ISNUMBER(FIND(analysismethod10,'III_Plan comp 438.68 {Plan 7}'!O$15)),"",'III_Plan comp 438.68 {Plan 7}'!O$15&amp;analysismethod10)</f>
        <v xml:space="preserve">Timely Access Data Tool (TADT); 
274 File; 
</v>
      </c>
      <c r="BW97" s="254" t="str">
        <f>IF(ISNUMBER(FIND(analysismethod10,'III_Plan comp 438.68 {Plan 7}'!P$15)),"",'III_Plan comp 438.68 {Plan 7}'!P$15&amp;analysismethod10)</f>
        <v xml:space="preserve">274 File; 
</v>
      </c>
      <c r="BX97" s="254" t="str">
        <f>IF(ISNUMBER(FIND(analysismethod10,'III_Plan comp 438.68 {Plan 7}'!Q$15)),"",'III_Plan comp 438.68 {Plan 7}'!Q$15&amp;analysismethod10)</f>
        <v/>
      </c>
      <c r="BY97" s="254" t="str">
        <f>IF(ISNUMBER(FIND(analysismethod10,'III_Plan comp 438.68 {Plan 7}'!R$15)),"",'III_Plan comp 438.68 {Plan 7}'!R$15&amp;analysismethod10)</f>
        <v xml:space="preserve">274 File; 
</v>
      </c>
      <c r="BZ97" s="254" t="str">
        <f>IF(ISNUMBER(FIND(analysismethod10,'III_Plan comp 438.68 {Plan 7}'!S$15)),"",'III_Plan comp 438.68 {Plan 7}'!S$15&amp;analysismethod10)</f>
        <v xml:space="preserve">274 File; 
</v>
      </c>
      <c r="CA97" s="254" t="str">
        <f>IF(ISNUMBER(FIND(analysismethod10,'III_Plan comp 438.68 {Plan 7}'!T$15)),"",'III_Plan comp 438.68 {Plan 7}'!T$15&amp;analysismethod10)</f>
        <v xml:space="preserve">274 File; 
</v>
      </c>
      <c r="CB97" s="254" t="str">
        <f>IF(ISNUMBER(FIND(analysismethod10,'III_Plan comp 438.68 {Plan 7}'!U$15)),"",'III_Plan comp 438.68 {Plan 7}'!U$15&amp;analysismethod10)</f>
        <v xml:space="preserve">274 File; 
</v>
      </c>
      <c r="CC97" s="254" t="str">
        <f>IF(ISNUMBER(FIND(analysismethod10,'III_Plan comp 438.68 {Plan 7}'!V$15)),"",'III_Plan comp 438.68 {Plan 7}'!V$15&amp;analysismethod10)</f>
        <v xml:space="preserve">274 File; 
</v>
      </c>
      <c r="CD97" s="254" t="str">
        <f>IF(ISNUMBER(FIND(analysismethod10,'III_Plan comp 438.68 {Plan 7}'!W$15)),"",'III_Plan comp 438.68 {Plan 7}'!W$15&amp;analysismethod10)</f>
        <v xml:space="preserve">274 File; 
</v>
      </c>
      <c r="CE97" s="254" t="str">
        <f>IF(ISNUMBER(FIND(analysismethod10,'III_Plan comp 438.68 {Plan 7}'!X$15)),"",'III_Plan comp 438.68 {Plan 7}'!X$15&amp;analysismethod10)</f>
        <v xml:space="preserve">274 File; 
</v>
      </c>
      <c r="CF97" s="254" t="str">
        <f>IF(ISNUMBER(FIND(analysismethod10,'III_Plan comp 438.68 {Plan 7}'!Y$15)),"",'III_Plan comp 438.68 {Plan 7}'!Y$15&amp;analysismethod10)</f>
        <v xml:space="preserve">274 File; 
</v>
      </c>
      <c r="CG97" s="254" t="str">
        <f>IF(ISNUMBER(FIND(analysismethod10,'III_Plan comp 438.68 {Plan 7}'!Z$15)),"",'III_Plan comp 438.68 {Plan 7}'!Z$15&amp;analysismethod10)</f>
        <v xml:space="preserve">274 File; 
</v>
      </c>
      <c r="CH97" s="254" t="str">
        <f>IF(ISNUMBER(FIND(analysismethod10,'III_Plan comp 438.68 {Plan 7}'!AA$15)),"",'III_Plan comp 438.68 {Plan 7}'!AA$15&amp;analysismethod10)</f>
        <v xml:space="preserve">274 File; 
</v>
      </c>
      <c r="CI97" s="254" t="str">
        <f>IF(ISNUMBER(FIND(analysismethod10,'III_Plan comp 438.68 {Plan 7}'!AB$15)),"",'III_Plan comp 438.68 {Plan 7}'!AB$15&amp;analysismethod10)</f>
        <v xml:space="preserve">274 File; 
</v>
      </c>
      <c r="CJ97" s="254" t="str">
        <f>IF(ISNUMBER(FIND(analysismethod10,'III_Plan comp 438.68 {Plan 7}'!AC$15)),"",'III_Plan comp 438.68 {Plan 7}'!AC$15&amp;analysismethod10)</f>
        <v xml:space="preserve">274 File; 
</v>
      </c>
      <c r="CK97" s="254" t="str">
        <f>IF(ISNUMBER(FIND(analysismethod10,'III_Plan comp 438.68 {Plan 7}'!AD$15)),"",'III_Plan comp 438.68 {Plan 7}'!AD$15&amp;analysismethod10)</f>
        <v xml:space="preserve">274 File; 
</v>
      </c>
      <c r="CL97" s="254" t="str">
        <f>IF(ISNUMBER(FIND(analysismethod10,'III_Plan comp 438.68 {Plan 7}'!AE$15)),"",'III_Plan comp 438.68 {Plan 7}'!AE$15&amp;analysismethod10)</f>
        <v xml:space="preserve">274 File; 
</v>
      </c>
      <c r="CM97" s="254" t="str">
        <f>IF(ISNUMBER(FIND(analysismethod10,'III_Plan comp 438.68 {Plan 7}'!AF$15)),"",'III_Plan comp 438.68 {Plan 7}'!AF$15&amp;analysismethod10)</f>
        <v xml:space="preserve">274 File; 
</v>
      </c>
      <c r="CN97" s="254" t="str">
        <f>IF(ISNUMBER(FIND(analysismethod10,'III_Plan comp 438.68 {Plan 7}'!AG$15)),"",'III_Plan comp 438.68 {Plan 7}'!AG$15&amp;analysismethod10)</f>
        <v xml:space="preserve">274 File; 
</v>
      </c>
      <c r="CO97" s="254" t="str">
        <f>IF(ISNUMBER(FIND(analysismethod10,'III_Plan comp 438.68 {Plan 7}'!AH$15)),"",'III_Plan comp 438.68 {Plan 7}'!AH$15&amp;analysismethod10)</f>
        <v xml:space="preserve">274 File; 
</v>
      </c>
      <c r="CP97" s="254" t="str">
        <f>IF(ISNUMBER(FIND(analysismethod10,'III_Plan comp 438.68 {Plan 7}'!AI$15)),"",'III_Plan comp 438.68 {Plan 7}'!AI$15&amp;analysismethod10)</f>
        <v xml:space="preserve">274 File; 
</v>
      </c>
      <c r="CQ97" s="254" t="str">
        <f>IF(ISNUMBER(FIND(analysismethod10,'III_Plan comp 438.68 {Plan 7}'!AJ$15)),"",'III_Plan comp 438.68 {Plan 7}'!AJ$15&amp;analysismethod10)</f>
        <v xml:space="preserve">274 File; 
</v>
      </c>
      <c r="CR97" s="254" t="str">
        <f>IF(ISNUMBER(FIND(analysismethod10,'III_Plan comp 438.68 {Plan 7}'!AK$15)),"",'III_Plan comp 438.68 {Plan 7}'!AK$15&amp;analysismethod10)</f>
        <v xml:space="preserve">274 File; 
</v>
      </c>
      <c r="CS97" s="254" t="str">
        <f>IF(ISNUMBER(FIND(analysismethod10,'III_Plan comp 438.68 {Plan 7}'!AL$15)),"",'III_Plan comp 438.68 {Plan 7}'!AL$15&amp;analysismethod10)</f>
        <v xml:space="preserve">274 File; 
</v>
      </c>
      <c r="CT97" s="254" t="str">
        <f>IF(ISNUMBER(FIND(analysismethod10,'III_Plan comp 438.68 {Plan 7}'!AM$15)),"",'III_Plan comp 438.68 {Plan 7}'!AM$15&amp;analysismethod10)</f>
        <v xml:space="preserve">274 File; 
</v>
      </c>
      <c r="CU97" s="254" t="str">
        <f>IF(ISNUMBER(FIND(analysismethod10,'III_Plan comp 438.68 {Plan 7}'!AN$15)),"",'III_Plan comp 438.68 {Plan 7}'!AN$15&amp;analysismethod10)</f>
        <v xml:space="preserve">274 File; 
</v>
      </c>
      <c r="CV97" s="254" t="str">
        <f>IF(ISNUMBER(FIND(analysismethod10,'III_Plan comp 438.68 {Plan 7}'!AO$15)),"",'III_Plan comp 438.68 {Plan 7}'!AO$15&amp;analysismethod10)</f>
        <v xml:space="preserve">274 File; 
</v>
      </c>
      <c r="CW97" s="254" t="str">
        <f>IF(ISNUMBER(FIND(analysismethod10,'III_Plan comp 438.68 {Plan 7}'!AP$15)),"",'III_Plan comp 438.68 {Plan 7}'!AP$15&amp;analysismethod10)</f>
        <v xml:space="preserve">274 File; 
</v>
      </c>
      <c r="CX97" s="254" t="str">
        <f>IF(ISNUMBER(FIND(analysismethod10,'III_Plan comp 438.68 {Plan 7}'!AQ$15)),"",'III_Plan comp 438.68 {Plan 7}'!AQ$15&amp;analysismethod10)</f>
        <v xml:space="preserve">274 File; 
</v>
      </c>
      <c r="CY97" s="254" t="str">
        <f>IF(ISNUMBER(FIND(analysismethod10,'III_Plan comp 438.68 {Plan 7}'!AR$15)),"",'III_Plan comp 438.68 {Plan 7}'!AR$15&amp;analysismethod10)</f>
        <v xml:space="preserve">274 File; 
</v>
      </c>
      <c r="CZ97" s="254" t="str">
        <f>IF(ISNUMBER(FIND(analysismethod10,'III_Plan comp 438.68 {Plan 7}'!AS$15)),"",'III_Plan comp 438.68 {Plan 7}'!AS$15&amp;analysismethod10)</f>
        <v xml:space="preserve">274 File; 
</v>
      </c>
      <c r="DA97" s="254" t="str">
        <f>IF(ISNUMBER(FIND(analysismethod10,'III_Plan comp 438.68 {Plan 7}'!AT$15)),"",'III_Plan comp 438.68 {Plan 7}'!AT$15&amp;analysismethod10)</f>
        <v xml:space="preserve">274 File; 
</v>
      </c>
      <c r="DB97" s="254" t="str">
        <f>IF(ISNUMBER(FIND(analysismethod10,'III_Plan comp 438.68 {Plan 7}'!AU$15)),"",'III_Plan comp 438.68 {Plan 7}'!AU$15&amp;analysismethod10)</f>
        <v xml:space="preserve">274 File; 
</v>
      </c>
      <c r="DC97" s="254" t="str">
        <f>IF(ISNUMBER(FIND(analysismethod10,'III_Plan comp 438.68 {Plan 7}'!AV$15)),"",'III_Plan comp 438.68 {Plan 7}'!AV$15&amp;analysismethod10)</f>
        <v xml:space="preserve">274 File; 
</v>
      </c>
      <c r="DD97" s="254" t="str">
        <f>IF(ISNUMBER(FIND(analysismethod10,'III_Plan comp 438.68 {Plan 7}'!AW$15)),"",'III_Plan comp 438.68 {Plan 7}'!AW$15&amp;analysismethod10)</f>
        <v xml:space="preserve">274 File; 
</v>
      </c>
      <c r="DE97" s="254" t="str">
        <f>IF(ISNUMBER(FIND(analysismethod10,'III_Plan comp 438.68 {Plan 7}'!AX$15)),"",'III_Plan comp 438.68 {Plan 7}'!AX$15&amp;analysismethod10)</f>
        <v xml:space="preserve">274 File; 
</v>
      </c>
      <c r="DF97" s="254" t="str">
        <f>IF(ISNUMBER(FIND(analysismethod10,'III_Plan comp 438.68 {Plan 7}'!AY$15)),"",'III_Plan comp 438.68 {Plan 7}'!AY$15&amp;analysismethod10)</f>
        <v xml:space="preserve">274 File; 
</v>
      </c>
      <c r="DG97" s="254" t="str">
        <f>IF(ISNUMBER(FIND(analysismethod10,'III_Plan comp 438.68 {Plan 7}'!AZ$15)),"",'III_Plan comp 438.68 {Plan 7}'!AZ$15&amp;analysismethod10)</f>
        <v xml:space="preserve">274 File; 
</v>
      </c>
      <c r="DH97" s="254" t="str">
        <f>IF(ISNUMBER(FIND(analysismethod10,'III_Plan comp 438.68 {Plan 7}'!BA$15)),"",'III_Plan comp 438.68 {Plan 7}'!BA$15&amp;analysismethod10)</f>
        <v xml:space="preserve">274 File; 
</v>
      </c>
      <c r="DI97" s="254" t="str">
        <f>IF(ISNUMBER(FIND(analysismethod10,'III_Plan comp 438.68 {Plan 7}'!BB$15)),"",'III_Plan comp 438.68 {Plan 7}'!BB$15&amp;analysismethod10)</f>
        <v xml:space="preserve">274 File; 
</v>
      </c>
      <c r="DJ97" s="254" t="str">
        <f>IF(ISNUMBER(FIND(analysismethod10,'III_Plan comp 438.68 {Plan 7}'!BC$15)),"",'III_Plan comp 438.68 {Plan 7}'!BC$15&amp;analysismethod10)</f>
        <v xml:space="preserve">274 File; 
</v>
      </c>
      <c r="DK97" s="254" t="str">
        <f>IF(ISNUMBER(FIND(analysismethod10,'III_Plan comp 438.68 {Plan 7}'!BD$15)),"",'III_Plan comp 438.68 {Plan 7}'!BD$15&amp;analysismethod10)</f>
        <v xml:space="preserve">274 File; 
</v>
      </c>
      <c r="DL97" s="254" t="str">
        <f>IF(ISNUMBER(FIND(analysismethod10,'III_Plan comp 438.68 {Plan 7}'!BE$15)),"",'III_Plan comp 438.68 {Plan 7}'!BE$15&amp;analysismethod10)</f>
        <v xml:space="preserve">274 File; 
</v>
      </c>
      <c r="DM97" s="254" t="str">
        <f>IF(ISNUMBER(FIND(analysismethod10,'III_Plan comp 438.68 {Plan 7}'!BF$15)),"",'III_Plan comp 438.68 {Plan 7}'!BF$15&amp;analysismethod10)</f>
        <v xml:space="preserve">274 File; 
</v>
      </c>
      <c r="DN97" s="254" t="str">
        <f>IF(ISNUMBER(FIND(analysismethod10,'III_Plan comp 438.68 {Plan 7}'!BG$15)),"",'III_Plan comp 438.68 {Plan 7}'!BG$15&amp;analysismethod10)</f>
        <v xml:space="preserve">274 File; 
</v>
      </c>
      <c r="DO97" s="254" t="str">
        <f>IF(ISNUMBER(FIND(analysismethod10,'III_Plan comp 438.68 {Plan 7}'!BH$15)),"",'III_Plan comp 438.68 {Plan 7}'!BH$15&amp;analysismethod10)</f>
        <v xml:space="preserve">274 File; 
</v>
      </c>
      <c r="DP97" s="254" t="str">
        <f>IF(ISNUMBER(FIND(analysismethod10,'III_Plan comp 438.68 {Plan 7}'!BI$15)),"",'III_Plan comp 438.68 {Plan 7}'!BI$15&amp;analysismethod10)</f>
        <v xml:space="preserve">274 File; 
</v>
      </c>
      <c r="DQ97" s="254" t="str">
        <f>IF(ISNUMBER(FIND(analysismethod10,'III_Plan comp 438.68 {Plan 7}'!BJ$15)),"",'III_Plan comp 438.68 {Plan 7}'!BJ$15&amp;analysismethod10)</f>
        <v xml:space="preserve">274 File; 
</v>
      </c>
      <c r="DR97" s="254" t="str">
        <f>IF(ISNUMBER(FIND(analysismethod10,'III_Plan comp 438.68 {Plan 7}'!BK$15)),"",'III_Plan comp 438.68 {Plan 7}'!BK$15&amp;analysismethod10)</f>
        <v xml:space="preserve">274 File; 
</v>
      </c>
      <c r="DS97" s="254" t="str">
        <f>IF(ISNUMBER(FIND(analysismethod10,'III_Plan comp 438.68 {Plan 7}'!BL$15)),"",'III_Plan comp 438.68 {Plan 7}'!BL$15&amp;analysismethod10)</f>
        <v xml:space="preserve">274 File; 
</v>
      </c>
      <c r="DT97" s="254" t="str">
        <f>IF(ISNUMBER(FIND(analysismethod10,'III_Plan comp 438.68 {Plan 7}'!BM$15)),"",'III_Plan comp 438.68 {Plan 7}'!BM$15&amp;analysismethod10)</f>
        <v xml:space="preserve">274 File; 
</v>
      </c>
      <c r="DU97" s="254" t="str">
        <f>IF(ISNUMBER(FIND(analysismethod10,'III_Plan comp 438.68 {Plan 7}'!BN$15)),"",'III_Plan comp 438.68 {Plan 7}'!BN$15&amp;analysismethod10)</f>
        <v xml:space="preserve">274 File; 
</v>
      </c>
      <c r="DV97" s="254" t="str">
        <f>IF(ISNUMBER(FIND(analysismethod10,'III_Plan comp 438.68 {Plan 7}'!BO$15)),"",'III_Plan comp 438.68 {Plan 7}'!BO$15&amp;analysismethod10)</f>
        <v xml:space="preserve">274 File; 
</v>
      </c>
      <c r="DW97" s="254" t="str">
        <f>IF(ISNUMBER(FIND(analysismethod10,'III_Plan comp 438.68 {Plan 7}'!BP$15)),"",'III_Plan comp 438.68 {Plan 7}'!BP$15&amp;analysismethod10)</f>
        <v xml:space="preserve">274 File; 
</v>
      </c>
      <c r="DX97" s="254" t="str">
        <f>IF(ISNUMBER(FIND(analysismethod10,'III_Plan comp 438.68 {Plan 7}'!BQ$15)),"",'III_Plan comp 438.68 {Plan 7}'!BQ$15&amp;analysismethod10)</f>
        <v xml:space="preserve">274 File; 
</v>
      </c>
      <c r="DY97" s="254" t="str">
        <f>IF(ISNUMBER(FIND(analysismethod10,'III_Plan comp 438.68 {Plan 7}'!BR$15)),"",'III_Plan comp 438.68 {Plan 7}'!BR$15&amp;analysismethod10)</f>
        <v xml:space="preserve">274 File; 
</v>
      </c>
      <c r="DZ97" s="254" t="str">
        <f>IF(ISNUMBER(FIND(analysismethod10,'III_Plan comp 438.68 {Plan 7}'!BS$15)),"",'III_Plan comp 438.68 {Plan 7}'!BS$15&amp;analysismethod10)</f>
        <v xml:space="preserve">274 File; 
</v>
      </c>
      <c r="EA97" s="254" t="str">
        <f>IF(ISNUMBER(FIND(analysismethod10,'III_Plan comp 438.68 {Plan 7}'!BT$15)),"",'III_Plan comp 438.68 {Plan 7}'!BT$15&amp;analysismethod10)</f>
        <v xml:space="preserve">274 File; 
</v>
      </c>
      <c r="EB97" s="254" t="str">
        <f>IF(ISNUMBER(FIND(analysismethod10,'III_Plan comp 438.68 {Plan 7}'!BU$15)),"",'III_Plan comp 438.68 {Plan 7}'!BU$15&amp;analysismethod10)</f>
        <v xml:space="preserve">274 File; 
</v>
      </c>
      <c r="EC97" s="254" t="str">
        <f>IF(ISNUMBER(FIND(analysismethod10,'III_Plan comp 438.68 {Plan 7}'!BV$15)),"",'III_Plan comp 438.68 {Plan 7}'!BV$15&amp;analysismethod10)</f>
        <v xml:space="preserve">274 File; 
</v>
      </c>
      <c r="ED97" s="254" t="str">
        <f>IF(ISNUMBER(FIND(analysismethod10,'III_Plan comp 438.68 {Plan 7}'!BW$15)),"",'III_Plan comp 438.68 {Plan 7}'!BW$15&amp;analysismethod10)</f>
        <v xml:space="preserve">274 File; 
</v>
      </c>
      <c r="EE97" s="254" t="str">
        <f>IF(ISNUMBER(FIND(analysismethod10,'III_Plan comp 438.68 {Plan 7}'!BX$15)),"",'III_Plan comp 438.68 {Plan 7}'!BX$15&amp;analysismethod10)</f>
        <v xml:space="preserve">274 File; 
</v>
      </c>
      <c r="EF97" s="254" t="str">
        <f>IF(ISNUMBER(FIND(analysismethod10,'III_Plan comp 438.68 {Plan 7}'!BY$15)),"",'III_Plan comp 438.68 {Plan 7}'!BY$15&amp;analysismethod10)</f>
        <v xml:space="preserve">274 File; 
</v>
      </c>
      <c r="EG97" s="254" t="str">
        <f>IF(ISNUMBER(FIND(analysismethod10,'III_Plan comp 438.68 {Plan 7}'!BZ$15)),"",'III_Plan comp 438.68 {Plan 7}'!BZ$15&amp;analysismethod10)</f>
        <v xml:space="preserve">274 File; 
</v>
      </c>
      <c r="EH97" s="254" t="str">
        <f>IF(ISNUMBER(FIND(analysismethod10,'III_Plan comp 438.68 {Plan 7}'!CA$15)),"",'III_Plan comp 438.68 {Plan 7}'!CA$15&amp;analysismethod10)</f>
        <v xml:space="preserve">274 File; 
</v>
      </c>
      <c r="EI97" s="254" t="str">
        <f>IF(ISNUMBER(FIND(analysismethod10,'III_Plan comp 438.68 {Plan 7}'!CB$15)),"",'III_Plan comp 438.68 {Plan 7}'!CB$15&amp;analysismethod10)</f>
        <v xml:space="preserve">274 File; 
</v>
      </c>
      <c r="EJ97" s="254" t="str">
        <f>IF(ISNUMBER(FIND(analysismethod10,'III_Plan comp 438.68 {Plan 7}'!CC$15)),"",'III_Plan comp 438.68 {Plan 7}'!CC$15&amp;analysismethod10)</f>
        <v xml:space="preserve">274 File; 
</v>
      </c>
      <c r="EK97" s="254" t="str">
        <f>IF(ISNUMBER(FIND(analysismethod10,'III_Plan comp 438.68 {Plan 7}'!CD$15)),"",'III_Plan comp 438.68 {Plan 7}'!CD$15&amp;analysismethod10)</f>
        <v xml:space="preserve">274 File; 
</v>
      </c>
      <c r="EL97" s="254" t="str">
        <f>IF(ISNUMBER(FIND(analysismethod10,'III_Plan comp 438.68 {Plan 7}'!CE$15)),"",'III_Plan comp 438.68 {Plan 7}'!CE$15&amp;analysismethod10)</f>
        <v xml:space="preserve">274 File; 
</v>
      </c>
      <c r="EM97" s="254" t="str">
        <f>IF(ISNUMBER(FIND(analysismethod10,'III_Plan comp 438.68 {Plan 7}'!CF$15)),"",'III_Plan comp 438.68 {Plan 7}'!CF$15&amp;analysismethod10)</f>
        <v xml:space="preserve">274 File; 
</v>
      </c>
      <c r="EN97" s="254" t="str">
        <f>IF(ISNUMBER(FIND(analysismethod10,'III_Plan comp 438.68 {Plan 7}'!CG$15)),"",'III_Plan comp 438.68 {Plan 7}'!CG$15&amp;analysismethod10)</f>
        <v xml:space="preserve">274 File; 
</v>
      </c>
      <c r="EO97" s="254" t="str">
        <f>IF(ISNUMBER(FIND(analysismethod10,'III_Plan comp 438.68 {Plan 7}'!CH$15)),"",'III_Plan comp 438.68 {Plan 7}'!CH$15&amp;analysismethod10)</f>
        <v xml:space="preserve">274 File; 
</v>
      </c>
      <c r="EP97" s="254" t="str">
        <f>IF(ISNUMBER(FIND(analysismethod10,'III_Plan comp 438.68 {Plan 7}'!CI$15)),"",'III_Plan comp 438.68 {Plan 7}'!CI$15&amp;analysismethod10)</f>
        <v xml:space="preserve">274 File; 
</v>
      </c>
      <c r="EQ97" s="254" t="str">
        <f>IF(ISNUMBER(FIND(analysismethod10,'III_Plan comp 438.68 {Plan 7}'!CJ$15)),"",'III_Plan comp 438.68 {Plan 7}'!CJ$15&amp;analysismethod10)</f>
        <v xml:space="preserve">274 File; 
</v>
      </c>
      <c r="ER97" s="254" t="str">
        <f>IF(ISNUMBER(FIND(analysismethod10,'III_Plan comp 438.68 {Plan 7}'!CK$15)),"",'III_Plan comp 438.68 {Plan 7}'!CK$15&amp;analysismethod10)</f>
        <v xml:space="preserve">274 File; 
</v>
      </c>
      <c r="ES97" s="254" t="str">
        <f>IF(ISNUMBER(FIND(analysismethod10,'III_Plan comp 438.68 {Plan 7}'!CL$15)),"",'III_Plan comp 438.68 {Plan 7}'!CL$15&amp;analysismethod10)</f>
        <v xml:space="preserve">274 File; 
</v>
      </c>
      <c r="ET97" s="254" t="str">
        <f>IF(ISNUMBER(FIND(analysismethod10,'III_Plan comp 438.68 {Plan 7}'!CM$15)),"",'III_Plan comp 438.68 {Plan 7}'!CM$15&amp;analysismethod10)</f>
        <v xml:space="preserve">274 File; 
</v>
      </c>
      <c r="EU97" s="254" t="str">
        <f>IF(ISNUMBER(FIND(analysismethod10,'III_Plan comp 438.68 {Plan 7}'!CN$15)),"",'III_Plan comp 438.68 {Plan 7}'!CN$15&amp;analysismethod10)</f>
        <v xml:space="preserve">274 File; 
</v>
      </c>
      <c r="EV97" s="254" t="str">
        <f>IF(ISNUMBER(FIND(analysismethod10,'III_Plan comp 438.68 {Plan 7}'!CO$15)),"",'III_Plan comp 438.68 {Plan 7}'!CO$15&amp;analysismethod10)</f>
        <v xml:space="preserve">274 File; 
</v>
      </c>
      <c r="EW97" s="254" t="str">
        <f>IF(ISNUMBER(FIND(analysismethod10,'III_Plan comp 438.68 {Plan 7}'!CP$15)),"",'III_Plan comp 438.68 {Plan 7}'!CP$15&amp;analysismethod10)</f>
        <v xml:space="preserve">274 File; 
</v>
      </c>
      <c r="EX97" s="254" t="str">
        <f>IF(ISNUMBER(FIND(analysismethod10,'III_Plan comp 438.68 {Plan 7}'!CQ$15)),"",'III_Plan comp 438.68 {Plan 7}'!CQ$15&amp;analysismethod10)</f>
        <v xml:space="preserve">274 File; 
</v>
      </c>
      <c r="EY97" s="254" t="str">
        <f>IF(ISNUMBER(FIND(analysismethod10,'III_Plan comp 438.68 {Plan 7}'!CR$15)),"",'III_Plan comp 438.68 {Plan 7}'!CR$15&amp;analysismethod10)</f>
        <v xml:space="preserve">274 File; 
</v>
      </c>
      <c r="EZ97" s="254" t="str">
        <f>IF(ISNUMBER(FIND(analysismethod10,'III_Plan comp 438.68 {Plan 7}'!CS$15)),"",'III_Plan comp 438.68 {Plan 7}'!CS$15&amp;analysismethod10)</f>
        <v xml:space="preserve">274 File; 
</v>
      </c>
      <c r="FA97" s="254" t="str">
        <f>IF(ISNUMBER(FIND(analysismethod10,'III_Plan comp 438.68 {Plan 7}'!CT$15)),"",'III_Plan comp 438.68 {Plan 7}'!CT$15&amp;analysismethod10)</f>
        <v xml:space="preserve">274 File; 
</v>
      </c>
      <c r="FB97" s="254" t="str">
        <f>IF(ISNUMBER(FIND(analysismethod10,'III_Plan comp 438.68 {Plan 7}'!CU$15)),"",'III_Plan comp 438.68 {Plan 7}'!CU$15&amp;analysismethod10)</f>
        <v xml:space="preserve">274 File; 
</v>
      </c>
      <c r="FC97" s="254" t="str">
        <f>IF(ISNUMBER(FIND(analysismethod10,'III_Plan comp 438.68 {Plan 7}'!CV$15)),"",'III_Plan comp 438.68 {Plan 7}'!CV$15&amp;analysismethod10)</f>
        <v xml:space="preserve">274 File; 
</v>
      </c>
      <c r="FD97" s="254" t="str">
        <f>IF(ISNUMBER(FIND(analysismethod10,'III_Plan comp 438.68 {Plan 7}'!CW$15)),"",'III_Plan comp 438.68 {Plan 7}'!CW$15&amp;analysismethod10)</f>
        <v xml:space="preserve">274 File; 
</v>
      </c>
      <c r="FE97" s="254" t="str">
        <f>IF(ISNUMBER(FIND(analysismethod10,'III_Plan comp 438.68 {Plan 7}'!CX$15)),"",'III_Plan comp 438.68 {Plan 7}'!CX$15&amp;analysismethod10)</f>
        <v xml:space="preserve">274 File; 
</v>
      </c>
      <c r="FF97" s="254" t="str">
        <f>IF(ISNUMBER(FIND(analysismethod10,'III_Plan comp 438.68 {Plan 7}'!CY$15)),"",'III_Plan comp 438.68 {Plan 7}'!CY$15&amp;analysismethod10)</f>
        <v xml:space="preserve">274 File; 
</v>
      </c>
      <c r="FG97" s="254" t="str">
        <f>IF(ISNUMBER(FIND(analysismethod10,'III_Plan comp 438.68 {Plan 7}'!CZ$15)),"",'III_Plan comp 438.68 {Plan 7}'!CZ$15&amp;analysismethod10)</f>
        <v xml:space="preserve">274 File; 
</v>
      </c>
    </row>
    <row r="98" spans="62:163" ht="15" thickTop="1"/>
    <row r="99" spans="62:163" ht="15" thickBot="1"/>
    <row r="100" spans="62:163" ht="15.75" thickTop="1">
      <c r="BJ100" s="268" t="s">
        <v>118</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xml:space="preserve">Geomapping; 
</v>
      </c>
      <c r="BP100" s="248" t="str">
        <f>IF(ISNUMBER(FIND(analysismethod1,'III_Plan comp 438.68 {Plan 8}'!I$15)),"",'III_Plan comp 438.68 {Plan 8}'!I$15&amp;analysismethod1)</f>
        <v xml:space="preserve">Geomapping; 
</v>
      </c>
      <c r="BQ100" s="248" t="str">
        <f>IF(ISNUMBER(FIND(analysismethod1,'III_Plan comp 438.68 {Plan 8}'!J$15)),"",'III_Plan comp 438.68 {Plan 8}'!J$15&amp;analysismethod1)</f>
        <v xml:space="preserve">Geomapping; 
</v>
      </c>
      <c r="BR100" s="248" t="str">
        <f>IF(ISNUMBER(FIND(analysismethod1,'III_Plan comp 438.68 {Plan 8}'!K$15)),"",'III_Plan comp 438.68 {Plan 8}'!K$15&amp;analysismethod1)</f>
        <v xml:space="preserve">Timely Access Data Tool (TADT); 
Geomapping; 
</v>
      </c>
      <c r="BS100" s="248" t="str">
        <f>IF(ISNUMBER(FIND(analysismethod1,'III_Plan comp 438.68 {Plan 8}'!L$15)),"",'III_Plan comp 438.68 {Plan 8}'!L$15&amp;analysismethod1)</f>
        <v xml:space="preserve">Geomapping; 
</v>
      </c>
      <c r="BT100" s="248" t="str">
        <f>IF(ISNUMBER(FIND(analysismethod1,'III_Plan comp 438.68 {Plan 8}'!M$15)),"",'III_Plan comp 438.68 {Plan 8}'!M$15&amp;analysismethod1)</f>
        <v xml:space="preserve">Geomapping; 
</v>
      </c>
      <c r="BU100" s="248" t="str">
        <f>IF(ISNUMBER(FIND(analysismethod1,'III_Plan comp 438.68 {Plan 8}'!N$15)),"",'III_Plan comp 438.68 {Plan 8}'!N$15&amp;analysismethod1)</f>
        <v xml:space="preserve">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Geomapping; 
</v>
      </c>
      <c r="BX100" s="248" t="str">
        <f>IF(ISNUMBER(FIND(analysismethod1,'III_Plan comp 438.68 {Plan 8}'!Q$15)),"",'III_Plan comp 438.68 {Plan 8}'!Q$15&amp;analysismethod1)</f>
        <v xml:space="preserve">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c>
      <c r="BL101" s="251" t="str">
        <f>IF(ISNUMBER(FIND(analysismethod2,'III_Plan comp 438.68 {Plan 8}'!E$15)),"",'III_Plan comp 438.68 {Plan 8}'!E$15&amp;analysismethod2)</f>
        <v/>
      </c>
      <c r="BM101" s="251" t="str">
        <f>IF(ISNUMBER(FIND(analysismethod2,'III_Plan comp 438.68 {Plan 8}'!F$15)),"",'III_Plan comp 438.68 {Plan 8}'!F$15&amp;analysismethod2)</f>
        <v/>
      </c>
      <c r="BN101" s="251" t="str">
        <f>IF(ISNUMBER(FIND(analysismethod2,'III_Plan comp 438.68 {Plan 8}'!G$15)),"",'III_Plan comp 438.68 {Plan 8}'!G$15&amp;analysismethod2)</f>
        <v/>
      </c>
      <c r="BO101" s="251" t="str">
        <f>IF(ISNUMBER(FIND(analysismethod2,'III_Plan comp 438.68 {Plan 8}'!H$15)),"",'III_Plan comp 438.68 {Plan 8}'!H$15&amp;analysismethod2)</f>
        <v/>
      </c>
      <c r="BP101" s="251" t="str">
        <f>IF(ISNUMBER(FIND(analysismethod2,'III_Plan comp 438.68 {Plan 8}'!I$15)),"",'III_Plan comp 438.68 {Plan 8}'!I$15&amp;analysismethod2)</f>
        <v/>
      </c>
      <c r="BQ101" s="251" t="str">
        <f>IF(ISNUMBER(FIND(analysismethod2,'III_Plan comp 438.68 {Plan 8}'!J$15)),"",'III_Plan comp 438.68 {Plan 8}'!J$15&amp;analysismethod2)</f>
        <v/>
      </c>
      <c r="BR101" s="251" t="str">
        <f>IF(ISNUMBER(FIND(analysismethod2,'III_Plan comp 438.68 {Plan 8}'!K$15)),"",'III_Plan comp 438.68 {Plan 8}'!K$15&amp;analysismethod2)</f>
        <v/>
      </c>
      <c r="BS101" s="251" t="str">
        <f>IF(ISNUMBER(FIND(analysismethod2,'III_Plan comp 438.68 {Plan 8}'!L$15)),"",'III_Plan comp 438.68 {Plan 8}'!L$15&amp;analysismethod2)</f>
        <v/>
      </c>
      <c r="BT101" s="251" t="str">
        <f>IF(ISNUMBER(FIND(analysismethod2,'III_Plan comp 438.68 {Plan 8}'!M$15)),"",'III_Plan comp 438.68 {Plan 8}'!M$15&amp;analysismethod2)</f>
        <v/>
      </c>
      <c r="BU101" s="251" t="str">
        <f>IF(ISNUMBER(FIND(analysismethod2,'III_Plan comp 438.68 {Plan 8}'!N$15)),"",'III_Plan comp 438.68 {Plan 8}'!N$15&amp;analysismethod2)</f>
        <v/>
      </c>
      <c r="BV101" s="251" t="str">
        <f>IF(ISNUMBER(FIND(analysismethod2,'III_Plan comp 438.68 {Plan 8}'!O$15)),"",'III_Plan comp 438.68 {Plan 8}'!O$15&amp;analysismethod2)</f>
        <v/>
      </c>
      <c r="BW101" s="251" t="str">
        <f>IF(ISNUMBER(FIND(analysismethod2,'III_Plan comp 438.68 {Plan 8}'!P$15)),"",'III_Plan comp 438.68 {Plan 8}'!P$15&amp;analysismethod2)</f>
        <v/>
      </c>
      <c r="BX101" s="251" t="str">
        <f>IF(ISNUMBER(FIND(analysismethod2,'III_Plan comp 438.68 {Plan 8}'!Q$15)),"",'III_Plan comp 438.68 {Plan 8}'!Q$15&amp;analysismethod2)</f>
        <v/>
      </c>
      <c r="BY101" s="251" t="str">
        <f>IF(ISNUMBER(FIND(analysismethod2,'III_Plan comp 438.68 {Plan 8}'!R$15)),"",'III_Plan comp 438.68 {Plan 8}'!R$15&amp;analysismethod2)</f>
        <v/>
      </c>
      <c r="BZ101" s="251" t="str">
        <f>IF(ISNUMBER(FIND(analysismethod2,'III_Plan comp 438.68 {Plan 8}'!S$15)),"",'III_Plan comp 438.68 {Plan 8}'!S$15&amp;analysismethod2)</f>
        <v/>
      </c>
      <c r="CA101" s="251" t="str">
        <f>IF(ISNUMBER(FIND(analysismethod2,'III_Plan comp 438.68 {Plan 8}'!T$15)),"",'III_Plan comp 438.68 {Plan 8}'!T$15&amp;analysismethod2)</f>
        <v/>
      </c>
      <c r="CB101" s="251" t="str">
        <f>IF(ISNUMBER(FIND(analysismethod2,'III_Plan comp 438.68 {Plan 8}'!U$15)),"",'III_Plan comp 438.68 {Plan 8}'!U$15&amp;analysismethod2)</f>
        <v/>
      </c>
      <c r="CC101" s="251" t="str">
        <f>IF(ISNUMBER(FIND(analysismethod2,'III_Plan comp 438.68 {Plan 8}'!V$15)),"",'III_Plan comp 438.68 {Plan 8}'!V$15&amp;analysismethod2)</f>
        <v/>
      </c>
      <c r="CD101" s="251" t="str">
        <f>IF(ISNUMBER(FIND(analysismethod2,'III_Plan comp 438.68 {Plan 8}'!W$15)),"",'III_Plan comp 438.68 {Plan 8}'!W$15&amp;analysismethod2)</f>
        <v/>
      </c>
      <c r="CE101" s="251" t="str">
        <f>IF(ISNUMBER(FIND(analysismethod2,'III_Plan comp 438.68 {Plan 8}'!X$15)),"",'III_Plan comp 438.68 {Plan 8}'!X$15&amp;analysismethod2)</f>
        <v/>
      </c>
      <c r="CF101" s="251" t="str">
        <f>IF(ISNUMBER(FIND(analysismethod2,'III_Plan comp 438.68 {Plan 8}'!Y$15)),"",'III_Plan comp 438.68 {Plan 8}'!Y$15&amp;analysismethod2)</f>
        <v/>
      </c>
      <c r="CG101" s="251" t="str">
        <f>IF(ISNUMBER(FIND(analysismethod2,'III_Plan comp 438.68 {Plan 8}'!Z$15)),"",'III_Plan comp 438.68 {Plan 8}'!Z$15&amp;analysismethod2)</f>
        <v/>
      </c>
      <c r="CH101" s="251" t="str">
        <f>IF(ISNUMBER(FIND(analysismethod2,'III_Plan comp 438.68 {Plan 8}'!AA$15)),"",'III_Plan comp 438.68 {Plan 8}'!AA$15&amp;analysismethod2)</f>
        <v/>
      </c>
      <c r="CI101" s="251" t="str">
        <f>IF(ISNUMBER(FIND(analysismethod2,'III_Plan comp 438.68 {Plan 8}'!AB$15)),"",'III_Plan comp 438.68 {Plan 8}'!AB$15&amp;analysismethod2)</f>
        <v/>
      </c>
      <c r="CJ101" s="251" t="str">
        <f>IF(ISNUMBER(FIND(analysismethod2,'III_Plan comp 438.68 {Plan 8}'!AC$15)),"",'III_Plan comp 438.68 {Plan 8}'!AC$15&amp;analysismethod2)</f>
        <v/>
      </c>
      <c r="CK101" s="251" t="str">
        <f>IF(ISNUMBER(FIND(analysismethod2,'III_Plan comp 438.68 {Plan 8}'!AD$15)),"",'III_Plan comp 438.68 {Plan 8}'!AD$15&amp;analysismethod2)</f>
        <v/>
      </c>
      <c r="CL101" s="251" t="str">
        <f>IF(ISNUMBER(FIND(analysismethod2,'III_Plan comp 438.68 {Plan 8}'!AE$15)),"",'III_Plan comp 438.68 {Plan 8}'!AE$15&amp;analysismethod2)</f>
        <v/>
      </c>
      <c r="CM101" s="251" t="str">
        <f>IF(ISNUMBER(FIND(analysismethod2,'III_Plan comp 438.68 {Plan 8}'!AF$15)),"",'III_Plan comp 438.68 {Plan 8}'!AF$15&amp;analysismethod2)</f>
        <v/>
      </c>
      <c r="CN101" s="251" t="str">
        <f>IF(ISNUMBER(FIND(analysismethod2,'III_Plan comp 438.68 {Plan 8}'!AG$15)),"",'III_Plan comp 438.68 {Plan 8}'!AG$15&amp;analysismethod2)</f>
        <v/>
      </c>
      <c r="CO101" s="251" t="str">
        <f>IF(ISNUMBER(FIND(analysismethod2,'III_Plan comp 438.68 {Plan 8}'!AH$15)),"",'III_Plan comp 438.68 {Plan 8}'!AH$15&amp;analysismethod2)</f>
        <v/>
      </c>
      <c r="CP101" s="251" t="str">
        <f>IF(ISNUMBER(FIND(analysismethod2,'III_Plan comp 438.68 {Plan 8}'!AI$15)),"",'III_Plan comp 438.68 {Plan 8}'!AI$15&amp;analysismethod2)</f>
        <v/>
      </c>
      <c r="CQ101" s="251" t="str">
        <f>IF(ISNUMBER(FIND(analysismethod2,'III_Plan comp 438.68 {Plan 8}'!AJ$15)),"",'III_Plan comp 438.68 {Plan 8}'!AJ$15&amp;analysismethod2)</f>
        <v/>
      </c>
      <c r="CR101" s="251" t="str">
        <f>IF(ISNUMBER(FIND(analysismethod2,'III_Plan comp 438.68 {Plan 8}'!AK$15)),"",'III_Plan comp 438.68 {Plan 8}'!AK$15&amp;analysismethod2)</f>
        <v/>
      </c>
      <c r="CS101" s="251" t="str">
        <f>IF(ISNUMBER(FIND(analysismethod2,'III_Plan comp 438.68 {Plan 8}'!AL$15)),"",'III_Plan comp 438.68 {Plan 8}'!AL$15&amp;analysismethod2)</f>
        <v/>
      </c>
      <c r="CT101" s="251" t="str">
        <f>IF(ISNUMBER(FIND(analysismethod2,'III_Plan comp 438.68 {Plan 8}'!AM$15)),"",'III_Plan comp 438.68 {Plan 8}'!AM$15&amp;analysismethod2)</f>
        <v/>
      </c>
      <c r="CU101" s="251" t="str">
        <f>IF(ISNUMBER(FIND(analysismethod2,'III_Plan comp 438.68 {Plan 8}'!AN$15)),"",'III_Plan comp 438.68 {Plan 8}'!AN$15&amp;analysismethod2)</f>
        <v/>
      </c>
      <c r="CV101" s="251" t="str">
        <f>IF(ISNUMBER(FIND(analysismethod2,'III_Plan comp 438.68 {Plan 8}'!AO$15)),"",'III_Plan comp 438.68 {Plan 8}'!AO$15&amp;analysismethod2)</f>
        <v/>
      </c>
      <c r="CW101" s="251" t="str">
        <f>IF(ISNUMBER(FIND(analysismethod2,'III_Plan comp 438.68 {Plan 8}'!AP$15)),"",'III_Plan comp 438.68 {Plan 8}'!AP$15&amp;analysismethod2)</f>
        <v/>
      </c>
      <c r="CX101" s="251" t="str">
        <f>IF(ISNUMBER(FIND(analysismethod2,'III_Plan comp 438.68 {Plan 8}'!AQ$15)),"",'III_Plan comp 438.68 {Plan 8}'!AQ$15&amp;analysismethod2)</f>
        <v/>
      </c>
      <c r="CY101" s="251" t="str">
        <f>IF(ISNUMBER(FIND(analysismethod2,'III_Plan comp 438.68 {Plan 8}'!AR$15)),"",'III_Plan comp 438.68 {Plan 8}'!AR$15&amp;analysismethod2)</f>
        <v/>
      </c>
      <c r="CZ101" s="251" t="str">
        <f>IF(ISNUMBER(FIND(analysismethod2,'III_Plan comp 438.68 {Plan 8}'!AS$15)),"",'III_Plan comp 438.68 {Plan 8}'!AS$15&amp;analysismethod2)</f>
        <v/>
      </c>
      <c r="DA101" s="251" t="str">
        <f>IF(ISNUMBER(FIND(analysismethod2,'III_Plan comp 438.68 {Plan 8}'!AT$15)),"",'III_Plan comp 438.68 {Plan 8}'!AT$15&amp;analysismethod2)</f>
        <v/>
      </c>
      <c r="DB101" s="251" t="str">
        <f>IF(ISNUMBER(FIND(analysismethod2,'III_Plan comp 438.68 {Plan 8}'!AU$15)),"",'III_Plan comp 438.68 {Plan 8}'!AU$15&amp;analysismethod2)</f>
        <v/>
      </c>
      <c r="DC101" s="251" t="str">
        <f>IF(ISNUMBER(FIND(analysismethod2,'III_Plan comp 438.68 {Plan 8}'!AV$15)),"",'III_Plan comp 438.68 {Plan 8}'!AV$15&amp;analysismethod2)</f>
        <v/>
      </c>
      <c r="DD101" s="251" t="str">
        <f>IF(ISNUMBER(FIND(analysismethod2,'III_Plan comp 438.68 {Plan 8}'!AW$15)),"",'III_Plan comp 438.68 {Plan 8}'!AW$15&amp;analysismethod2)</f>
        <v/>
      </c>
      <c r="DE101" s="251" t="str">
        <f>IF(ISNUMBER(FIND(analysismethod2,'III_Plan comp 438.68 {Plan 8}'!AX$15)),"",'III_Plan comp 438.68 {Plan 8}'!AX$15&amp;analysismethod2)</f>
        <v/>
      </c>
      <c r="DF101" s="251" t="str">
        <f>IF(ISNUMBER(FIND(analysismethod2,'III_Plan comp 438.68 {Plan 8}'!AY$15)),"",'III_Plan comp 438.68 {Plan 8}'!AY$15&amp;analysismethod2)</f>
        <v/>
      </c>
      <c r="DG101" s="251" t="str">
        <f>IF(ISNUMBER(FIND(analysismethod2,'III_Plan comp 438.68 {Plan 8}'!AZ$15)),"",'III_Plan comp 438.68 {Plan 8}'!AZ$15&amp;analysismethod2)</f>
        <v/>
      </c>
      <c r="DH101" s="251" t="str">
        <f>IF(ISNUMBER(FIND(analysismethod2,'III_Plan comp 438.68 {Plan 8}'!BA$15)),"",'III_Plan comp 438.68 {Plan 8}'!BA$15&amp;analysismethod2)</f>
        <v/>
      </c>
      <c r="DI101" s="251" t="str">
        <f>IF(ISNUMBER(FIND(analysismethod2,'III_Plan comp 438.68 {Plan 8}'!BB$15)),"",'III_Plan comp 438.68 {Plan 8}'!BB$15&amp;analysismethod2)</f>
        <v/>
      </c>
      <c r="DJ101" s="251" t="str">
        <f>IF(ISNUMBER(FIND(analysismethod2,'III_Plan comp 438.68 {Plan 8}'!BC$15)),"",'III_Plan comp 438.68 {Plan 8}'!BC$15&amp;analysismethod2)</f>
        <v/>
      </c>
      <c r="DK101" s="251" t="str">
        <f>IF(ISNUMBER(FIND(analysismethod2,'III_Plan comp 438.68 {Plan 8}'!BD$15)),"",'III_Plan comp 438.68 {Plan 8}'!BD$15&amp;analysismethod2)</f>
        <v/>
      </c>
      <c r="DL101" s="251" t="str">
        <f>IF(ISNUMBER(FIND(analysismethod2,'III_Plan comp 438.68 {Plan 8}'!BE$15)),"",'III_Plan comp 438.68 {Plan 8}'!BE$15&amp;analysismethod2)</f>
        <v/>
      </c>
      <c r="DM101" s="251" t="str">
        <f>IF(ISNUMBER(FIND(analysismethod2,'III_Plan comp 438.68 {Plan 8}'!BF$15)),"",'III_Plan comp 438.68 {Plan 8}'!BF$15&amp;analysismethod2)</f>
        <v/>
      </c>
      <c r="DN101" s="251" t="str">
        <f>IF(ISNUMBER(FIND(analysismethod2,'III_Plan comp 438.68 {Plan 8}'!BG$15)),"",'III_Plan comp 438.68 {Plan 8}'!BG$15&amp;analysismethod2)</f>
        <v/>
      </c>
      <c r="DO101" s="251" t="str">
        <f>IF(ISNUMBER(FIND(analysismethod2,'III_Plan comp 438.68 {Plan 8}'!BH$15)),"",'III_Plan comp 438.68 {Plan 8}'!BH$15&amp;analysismethod2)</f>
        <v/>
      </c>
      <c r="DP101" s="251" t="str">
        <f>IF(ISNUMBER(FIND(analysismethod2,'III_Plan comp 438.68 {Plan 8}'!BI$15)),"",'III_Plan comp 438.68 {Plan 8}'!BI$15&amp;analysismethod2)</f>
        <v/>
      </c>
      <c r="DQ101" s="251" t="str">
        <f>IF(ISNUMBER(FIND(analysismethod2,'III_Plan comp 438.68 {Plan 8}'!BJ$15)),"",'III_Plan comp 438.68 {Plan 8}'!BJ$15&amp;analysismethod2)</f>
        <v/>
      </c>
      <c r="DR101" s="251" t="str">
        <f>IF(ISNUMBER(FIND(analysismethod2,'III_Plan comp 438.68 {Plan 8}'!BK$15)),"",'III_Plan comp 438.68 {Plan 8}'!BK$15&amp;analysismethod2)</f>
        <v/>
      </c>
      <c r="DS101" s="251" t="str">
        <f>IF(ISNUMBER(FIND(analysismethod2,'III_Plan comp 438.68 {Plan 8}'!BL$15)),"",'III_Plan comp 438.68 {Plan 8}'!BL$15&amp;analysismethod2)</f>
        <v/>
      </c>
      <c r="DT101" s="251" t="str">
        <f>IF(ISNUMBER(FIND(analysismethod2,'III_Plan comp 438.68 {Plan 8}'!BM$15)),"",'III_Plan comp 438.68 {Plan 8}'!BM$15&amp;analysismethod2)</f>
        <v/>
      </c>
      <c r="DU101" s="251" t="str">
        <f>IF(ISNUMBER(FIND(analysismethod2,'III_Plan comp 438.68 {Plan 8}'!BN$15)),"",'III_Plan comp 438.68 {Plan 8}'!BN$15&amp;analysismethod2)</f>
        <v/>
      </c>
      <c r="DV101" s="251" t="str">
        <f>IF(ISNUMBER(FIND(analysismethod2,'III_Plan comp 438.68 {Plan 8}'!BO$15)),"",'III_Plan comp 438.68 {Plan 8}'!BO$15&amp;analysismethod2)</f>
        <v/>
      </c>
      <c r="DW101" s="251" t="str">
        <f>IF(ISNUMBER(FIND(analysismethod2,'III_Plan comp 438.68 {Plan 8}'!BP$15)),"",'III_Plan comp 438.68 {Plan 8}'!BP$15&amp;analysismethod2)</f>
        <v/>
      </c>
      <c r="DX101" s="251" t="str">
        <f>IF(ISNUMBER(FIND(analysismethod2,'III_Plan comp 438.68 {Plan 8}'!BQ$15)),"",'III_Plan comp 438.68 {Plan 8}'!BQ$15&amp;analysismethod2)</f>
        <v/>
      </c>
      <c r="DY101" s="251" t="str">
        <f>IF(ISNUMBER(FIND(analysismethod2,'III_Plan comp 438.68 {Plan 8}'!BR$15)),"",'III_Plan comp 438.68 {Plan 8}'!BR$15&amp;analysismethod2)</f>
        <v/>
      </c>
      <c r="DZ101" s="251" t="str">
        <f>IF(ISNUMBER(FIND(analysismethod2,'III_Plan comp 438.68 {Plan 8}'!BS$15)),"",'III_Plan comp 438.68 {Plan 8}'!BS$15&amp;analysismethod2)</f>
        <v/>
      </c>
      <c r="EA101" s="251" t="str">
        <f>IF(ISNUMBER(FIND(analysismethod2,'III_Plan comp 438.68 {Plan 8}'!BT$15)),"",'III_Plan comp 438.68 {Plan 8}'!BT$15&amp;analysismethod2)</f>
        <v/>
      </c>
      <c r="EB101" s="251" t="str">
        <f>IF(ISNUMBER(FIND(analysismethod2,'III_Plan comp 438.68 {Plan 8}'!BU$15)),"",'III_Plan comp 438.68 {Plan 8}'!BU$15&amp;analysismethod2)</f>
        <v/>
      </c>
      <c r="EC101" s="251" t="str">
        <f>IF(ISNUMBER(FIND(analysismethod2,'III_Plan comp 438.68 {Plan 8}'!BV$15)),"",'III_Plan comp 438.68 {Plan 8}'!BV$15&amp;analysismethod2)</f>
        <v/>
      </c>
      <c r="ED101" s="251" t="str">
        <f>IF(ISNUMBER(FIND(analysismethod2,'III_Plan comp 438.68 {Plan 8}'!BW$15)),"",'III_Plan comp 438.68 {Plan 8}'!BW$15&amp;analysismethod2)</f>
        <v/>
      </c>
      <c r="EE101" s="251" t="str">
        <f>IF(ISNUMBER(FIND(analysismethod2,'III_Plan comp 438.68 {Plan 8}'!BX$15)),"",'III_Plan comp 438.68 {Plan 8}'!BX$15&amp;analysismethod2)</f>
        <v/>
      </c>
      <c r="EF101" s="251" t="str">
        <f>IF(ISNUMBER(FIND(analysismethod2,'III_Plan comp 438.68 {Plan 8}'!BY$15)),"",'III_Plan comp 438.68 {Plan 8}'!BY$15&amp;analysismethod2)</f>
        <v/>
      </c>
      <c r="EG101" s="251" t="str">
        <f>IF(ISNUMBER(FIND(analysismethod2,'III_Plan comp 438.68 {Plan 8}'!BZ$15)),"",'III_Plan comp 438.68 {Plan 8}'!BZ$15&amp;analysismethod2)</f>
        <v/>
      </c>
      <c r="EH101" s="251" t="str">
        <f>IF(ISNUMBER(FIND(analysismethod2,'III_Plan comp 438.68 {Plan 8}'!CA$15)),"",'III_Plan comp 438.68 {Plan 8}'!CA$15&amp;analysismethod2)</f>
        <v/>
      </c>
      <c r="EI101" s="251" t="str">
        <f>IF(ISNUMBER(FIND(analysismethod2,'III_Plan comp 438.68 {Plan 8}'!CB$15)),"",'III_Plan comp 438.68 {Plan 8}'!CB$15&amp;analysismethod2)</f>
        <v/>
      </c>
      <c r="EJ101" s="251" t="str">
        <f>IF(ISNUMBER(FIND(analysismethod2,'III_Plan comp 438.68 {Plan 8}'!CC$15)),"",'III_Plan comp 438.68 {Plan 8}'!CC$15&amp;analysismethod2)</f>
        <v/>
      </c>
      <c r="EK101" s="251" t="str">
        <f>IF(ISNUMBER(FIND(analysismethod2,'III_Plan comp 438.68 {Plan 8}'!CD$15)),"",'III_Plan comp 438.68 {Plan 8}'!CD$15&amp;analysismethod2)</f>
        <v/>
      </c>
      <c r="EL101" s="251" t="str">
        <f>IF(ISNUMBER(FIND(analysismethod2,'III_Plan comp 438.68 {Plan 8}'!CE$15)),"",'III_Plan comp 438.68 {Plan 8}'!CE$15&amp;analysismethod2)</f>
        <v/>
      </c>
      <c r="EM101" s="251" t="str">
        <f>IF(ISNUMBER(FIND(analysismethod2,'III_Plan comp 438.68 {Plan 8}'!CF$15)),"",'III_Plan comp 438.68 {Plan 8}'!CF$15&amp;analysismethod2)</f>
        <v/>
      </c>
      <c r="EN101" s="251" t="str">
        <f>IF(ISNUMBER(FIND(analysismethod2,'III_Plan comp 438.68 {Plan 8}'!CG$15)),"",'III_Plan comp 438.68 {Plan 8}'!CG$15&amp;analysismethod2)</f>
        <v/>
      </c>
      <c r="EO101" s="251" t="str">
        <f>IF(ISNUMBER(FIND(analysismethod2,'III_Plan comp 438.68 {Plan 8}'!CH$15)),"",'III_Plan comp 438.68 {Plan 8}'!CH$15&amp;analysismethod2)</f>
        <v/>
      </c>
      <c r="EP101" s="251" t="str">
        <f>IF(ISNUMBER(FIND(analysismethod2,'III_Plan comp 438.68 {Plan 8}'!CI$15)),"",'III_Plan comp 438.68 {Plan 8}'!CI$15&amp;analysismethod2)</f>
        <v/>
      </c>
      <c r="EQ101" s="251" t="str">
        <f>IF(ISNUMBER(FIND(analysismethod2,'III_Plan comp 438.68 {Plan 8}'!CJ$15)),"",'III_Plan comp 438.68 {Plan 8}'!CJ$15&amp;analysismethod2)</f>
        <v/>
      </c>
      <c r="ER101" s="251" t="str">
        <f>IF(ISNUMBER(FIND(analysismethod2,'III_Plan comp 438.68 {Plan 8}'!CK$15)),"",'III_Plan comp 438.68 {Plan 8}'!CK$15&amp;analysismethod2)</f>
        <v/>
      </c>
      <c r="ES101" s="251" t="str">
        <f>IF(ISNUMBER(FIND(analysismethod2,'III_Plan comp 438.68 {Plan 8}'!CL$15)),"",'III_Plan comp 438.68 {Plan 8}'!CL$15&amp;analysismethod2)</f>
        <v/>
      </c>
      <c r="ET101" s="251" t="str">
        <f>IF(ISNUMBER(FIND(analysismethod2,'III_Plan comp 438.68 {Plan 8}'!CM$15)),"",'III_Plan comp 438.68 {Plan 8}'!CM$15&amp;analysismethod2)</f>
        <v/>
      </c>
      <c r="EU101" s="251" t="str">
        <f>IF(ISNUMBER(FIND(analysismethod2,'III_Plan comp 438.68 {Plan 8}'!CN$15)),"",'III_Plan comp 438.68 {Plan 8}'!CN$15&amp;analysismethod2)</f>
        <v/>
      </c>
      <c r="EV101" s="251" t="str">
        <f>IF(ISNUMBER(FIND(analysismethod2,'III_Plan comp 438.68 {Plan 8}'!CO$15)),"",'III_Plan comp 438.68 {Plan 8}'!CO$15&amp;analysismethod2)</f>
        <v/>
      </c>
      <c r="EW101" s="251" t="str">
        <f>IF(ISNUMBER(FIND(analysismethod2,'III_Plan comp 438.68 {Plan 8}'!CP$15)),"",'III_Plan comp 438.68 {Plan 8}'!CP$15&amp;analysismethod2)</f>
        <v/>
      </c>
      <c r="EX101" s="251" t="str">
        <f>IF(ISNUMBER(FIND(analysismethod2,'III_Plan comp 438.68 {Plan 8}'!CQ$15)),"",'III_Plan comp 438.68 {Plan 8}'!CQ$15&amp;analysismethod2)</f>
        <v/>
      </c>
      <c r="EY101" s="251" t="str">
        <f>IF(ISNUMBER(FIND(analysismethod2,'III_Plan comp 438.68 {Plan 8}'!CR$15)),"",'III_Plan comp 438.68 {Plan 8}'!CR$15&amp;analysismethod2)</f>
        <v/>
      </c>
      <c r="EZ101" s="251" t="str">
        <f>IF(ISNUMBER(FIND(analysismethod2,'III_Plan comp 438.68 {Plan 8}'!CS$15)),"",'III_Plan comp 438.68 {Plan 8}'!CS$15&amp;analysismethod2)</f>
        <v/>
      </c>
      <c r="FA101" s="251" t="str">
        <f>IF(ISNUMBER(FIND(analysismethod2,'III_Plan comp 438.68 {Plan 8}'!CT$15)),"",'III_Plan comp 438.68 {Plan 8}'!CT$15&amp;analysismethod2)</f>
        <v/>
      </c>
      <c r="FB101" s="251" t="str">
        <f>IF(ISNUMBER(FIND(analysismethod2,'III_Plan comp 438.68 {Plan 8}'!CU$15)),"",'III_Plan comp 438.68 {Plan 8}'!CU$15&amp;analysismethod2)</f>
        <v/>
      </c>
      <c r="FC101" s="251" t="str">
        <f>IF(ISNUMBER(FIND(analysismethod2,'III_Plan comp 438.68 {Plan 8}'!CV$15)),"",'III_Plan comp 438.68 {Plan 8}'!CV$15&amp;analysismethod2)</f>
        <v/>
      </c>
      <c r="FD101" s="251" t="str">
        <f>IF(ISNUMBER(FIND(analysismethod2,'III_Plan comp 438.68 {Plan 8}'!CW$15)),"",'III_Plan comp 438.68 {Plan 8}'!CW$15&amp;analysismethod2)</f>
        <v/>
      </c>
      <c r="FE101" s="251" t="str">
        <f>IF(ISNUMBER(FIND(analysismethod2,'III_Plan comp 438.68 {Plan 8}'!CX$15)),"",'III_Plan comp 438.68 {Plan 8}'!CX$15&amp;analysismethod2)</f>
        <v/>
      </c>
      <c r="FF101" s="251" t="str">
        <f>IF(ISNUMBER(FIND(analysismethod2,'III_Plan comp 438.68 {Plan 8}'!CY$15)),"",'III_Plan comp 438.68 {Plan 8}'!CY$15&amp;analysismethod2)</f>
        <v/>
      </c>
      <c r="FG101" s="251" t="str">
        <f>IF(ISNUMBER(FIND(analysismethod2,'III_Plan comp 438.68 {Plan 8}'!CZ$15)),"",'III_Plan comp 438.68 {Plan 8}'!CZ$15&amp;analysismethod2)</f>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c>
      <c r="BL105" s="251" t="str">
        <f>IF(ISNUMBER(FIND(analysismethod6,'III_Plan comp 438.68 {Plan 8}'!E$15)),"",'III_Plan comp 438.68 {Plan 8}'!E$15&amp;analysismethod6)</f>
        <v/>
      </c>
      <c r="BM105" s="251" t="str">
        <f>IF(ISNUMBER(FIND(analysismethod6,'III_Plan comp 438.68 {Plan 8}'!F$15)),"",'III_Plan comp 438.68 {Plan 8}'!F$15&amp;analysismethod6)</f>
        <v/>
      </c>
      <c r="BN105" s="251" t="str">
        <f>IF(ISNUMBER(FIND(analysismethod6,'III_Plan comp 438.68 {Plan 8}'!G$15)),"",'III_Plan comp 438.68 {Plan 8}'!G$15&amp;analysismethod6)</f>
        <v/>
      </c>
      <c r="BO105" s="251" t="str">
        <f>IF(ISNUMBER(FIND(analysismethod6,'III_Plan comp 438.68 {Plan 8}'!H$15)),"",'III_Plan comp 438.68 {Plan 8}'!H$15&amp;analysismethod6)</f>
        <v/>
      </c>
      <c r="BP105" s="251" t="str">
        <f>IF(ISNUMBER(FIND(analysismethod6,'III_Plan comp 438.68 {Plan 8}'!I$15)),"",'III_Plan comp 438.68 {Plan 8}'!I$15&amp;analysismethod6)</f>
        <v/>
      </c>
      <c r="BQ105" s="251" t="str">
        <f>IF(ISNUMBER(FIND(analysismethod6,'III_Plan comp 438.68 {Plan 8}'!J$15)),"",'III_Plan comp 438.68 {Plan 8}'!J$15&amp;analysismethod6)</f>
        <v/>
      </c>
      <c r="BR105" s="251" t="str">
        <f>IF(ISNUMBER(FIND(analysismethod6,'III_Plan comp 438.68 {Plan 8}'!K$15)),"",'III_Plan comp 438.68 {Plan 8}'!K$15&amp;analysismethod6)</f>
        <v/>
      </c>
      <c r="BS105" s="251" t="str">
        <f>IF(ISNUMBER(FIND(analysismethod6,'III_Plan comp 438.68 {Plan 8}'!L$15)),"",'III_Plan comp 438.68 {Plan 8}'!L$15&amp;analysismethod6)</f>
        <v/>
      </c>
      <c r="BT105" s="251" t="str">
        <f>IF(ISNUMBER(FIND(analysismethod6,'III_Plan comp 438.68 {Plan 8}'!M$15)),"",'III_Plan comp 438.68 {Plan 8}'!M$15&amp;analysismethod6)</f>
        <v/>
      </c>
      <c r="BU105" s="251" t="str">
        <f>IF(ISNUMBER(FIND(analysismethod6,'III_Plan comp 438.68 {Plan 8}'!N$15)),"",'III_Plan comp 438.68 {Plan 8}'!N$15&amp;analysismethod6)</f>
        <v/>
      </c>
      <c r="BV105" s="251" t="str">
        <f>IF(ISNUMBER(FIND(analysismethod6,'III_Plan comp 438.68 {Plan 8}'!O$15)),"",'III_Plan comp 438.68 {Plan 8}'!O$15&amp;analysismethod6)</f>
        <v/>
      </c>
      <c r="BW105" s="251" t="str">
        <f>IF(ISNUMBER(FIND(analysismethod6,'III_Plan comp 438.68 {Plan 8}'!P$15)),"",'III_Plan comp 438.68 {Plan 8}'!P$15&amp;analysismethod6)</f>
        <v/>
      </c>
      <c r="BX105" s="251" t="str">
        <f>IF(ISNUMBER(FIND(analysismethod6,'III_Plan comp 438.68 {Plan 8}'!Q$15)),"",'III_Plan comp 438.68 {Plan 8}'!Q$15&amp;analysismethod6)</f>
        <v/>
      </c>
      <c r="BY105" s="251" t="str">
        <f>IF(ISNUMBER(FIND(analysismethod6,'III_Plan comp 438.68 {Plan 8}'!R$15)),"",'III_Plan comp 438.68 {Plan 8}'!R$15&amp;analysismethod6)</f>
        <v/>
      </c>
      <c r="BZ105" s="251" t="str">
        <f>IF(ISNUMBER(FIND(analysismethod6,'III_Plan comp 438.68 {Plan 8}'!S$15)),"",'III_Plan comp 438.68 {Plan 8}'!S$15&amp;analysismethod6)</f>
        <v/>
      </c>
      <c r="CA105" s="251" t="str">
        <f>IF(ISNUMBER(FIND(analysismethod6,'III_Plan comp 438.68 {Plan 8}'!T$15)),"",'III_Plan comp 438.68 {Plan 8}'!T$15&amp;analysismethod6)</f>
        <v/>
      </c>
      <c r="CB105" s="251" t="str">
        <f>IF(ISNUMBER(FIND(analysismethod6,'III_Plan comp 438.68 {Plan 8}'!U$15)),"",'III_Plan comp 438.68 {Plan 8}'!U$15&amp;analysismethod6)</f>
        <v/>
      </c>
      <c r="CC105" s="251" t="str">
        <f>IF(ISNUMBER(FIND(analysismethod6,'III_Plan comp 438.68 {Plan 8}'!V$15)),"",'III_Plan comp 438.68 {Plan 8}'!V$15&amp;analysismethod6)</f>
        <v/>
      </c>
      <c r="CD105" s="251" t="str">
        <f>IF(ISNUMBER(FIND(analysismethod6,'III_Plan comp 438.68 {Plan 8}'!W$15)),"",'III_Plan comp 438.68 {Plan 8}'!W$15&amp;analysismethod6)</f>
        <v/>
      </c>
      <c r="CE105" s="251" t="str">
        <f>IF(ISNUMBER(FIND(analysismethod6,'III_Plan comp 438.68 {Plan 8}'!X$15)),"",'III_Plan comp 438.68 {Plan 8}'!X$15&amp;analysismethod6)</f>
        <v/>
      </c>
      <c r="CF105" s="251" t="str">
        <f>IF(ISNUMBER(FIND(analysismethod6,'III_Plan comp 438.68 {Plan 8}'!Y$15)),"",'III_Plan comp 438.68 {Plan 8}'!Y$15&amp;analysismethod6)</f>
        <v/>
      </c>
      <c r="CG105" s="251" t="str">
        <f>IF(ISNUMBER(FIND(analysismethod6,'III_Plan comp 438.68 {Plan 8}'!Z$15)),"",'III_Plan comp 438.68 {Plan 8}'!Z$15&amp;analysismethod6)</f>
        <v/>
      </c>
      <c r="CH105" s="251" t="str">
        <f>IF(ISNUMBER(FIND(analysismethod6,'III_Plan comp 438.68 {Plan 8}'!AA$15)),"",'III_Plan comp 438.68 {Plan 8}'!AA$15&amp;analysismethod6)</f>
        <v/>
      </c>
      <c r="CI105" s="251" t="str">
        <f>IF(ISNUMBER(FIND(analysismethod6,'III_Plan comp 438.68 {Plan 8}'!AB$15)),"",'III_Plan comp 438.68 {Plan 8}'!AB$15&amp;analysismethod6)</f>
        <v/>
      </c>
      <c r="CJ105" s="251" t="str">
        <f>IF(ISNUMBER(FIND(analysismethod6,'III_Plan comp 438.68 {Plan 8}'!AC$15)),"",'III_Plan comp 438.68 {Plan 8}'!AC$15&amp;analysismethod6)</f>
        <v/>
      </c>
      <c r="CK105" s="251" t="str">
        <f>IF(ISNUMBER(FIND(analysismethod6,'III_Plan comp 438.68 {Plan 8}'!AD$15)),"",'III_Plan comp 438.68 {Plan 8}'!AD$15&amp;analysismethod6)</f>
        <v/>
      </c>
      <c r="CL105" s="251" t="str">
        <f>IF(ISNUMBER(FIND(analysismethod6,'III_Plan comp 438.68 {Plan 8}'!AE$15)),"",'III_Plan comp 438.68 {Plan 8}'!AE$15&amp;analysismethod6)</f>
        <v/>
      </c>
      <c r="CM105" s="251" t="str">
        <f>IF(ISNUMBER(FIND(analysismethod6,'III_Plan comp 438.68 {Plan 8}'!AF$15)),"",'III_Plan comp 438.68 {Plan 8}'!AF$15&amp;analysismethod6)</f>
        <v/>
      </c>
      <c r="CN105" s="251" t="str">
        <f>IF(ISNUMBER(FIND(analysismethod6,'III_Plan comp 438.68 {Plan 8}'!AG$15)),"",'III_Plan comp 438.68 {Plan 8}'!AG$15&amp;analysismethod6)</f>
        <v/>
      </c>
      <c r="CO105" s="251" t="str">
        <f>IF(ISNUMBER(FIND(analysismethod6,'III_Plan comp 438.68 {Plan 8}'!AH$15)),"",'III_Plan comp 438.68 {Plan 8}'!AH$15&amp;analysismethod6)</f>
        <v/>
      </c>
      <c r="CP105" s="251" t="str">
        <f>IF(ISNUMBER(FIND(analysismethod6,'III_Plan comp 438.68 {Plan 8}'!AI$15)),"",'III_Plan comp 438.68 {Plan 8}'!AI$15&amp;analysismethod6)</f>
        <v/>
      </c>
      <c r="CQ105" s="251" t="str">
        <f>IF(ISNUMBER(FIND(analysismethod6,'III_Plan comp 438.68 {Plan 8}'!AJ$15)),"",'III_Plan comp 438.68 {Plan 8}'!AJ$15&amp;analysismethod6)</f>
        <v/>
      </c>
      <c r="CR105" s="251" t="str">
        <f>IF(ISNUMBER(FIND(analysismethod6,'III_Plan comp 438.68 {Plan 8}'!AK$15)),"",'III_Plan comp 438.68 {Plan 8}'!AK$15&amp;analysismethod6)</f>
        <v/>
      </c>
      <c r="CS105" s="251" t="str">
        <f>IF(ISNUMBER(FIND(analysismethod6,'III_Plan comp 438.68 {Plan 8}'!AL$15)),"",'III_Plan comp 438.68 {Plan 8}'!AL$15&amp;analysismethod6)</f>
        <v/>
      </c>
      <c r="CT105" s="251" t="str">
        <f>IF(ISNUMBER(FIND(analysismethod6,'III_Plan comp 438.68 {Plan 8}'!AM$15)),"",'III_Plan comp 438.68 {Plan 8}'!AM$15&amp;analysismethod6)</f>
        <v/>
      </c>
      <c r="CU105" s="251" t="str">
        <f>IF(ISNUMBER(FIND(analysismethod6,'III_Plan comp 438.68 {Plan 8}'!AN$15)),"",'III_Plan comp 438.68 {Plan 8}'!AN$15&amp;analysismethod6)</f>
        <v/>
      </c>
      <c r="CV105" s="251" t="str">
        <f>IF(ISNUMBER(FIND(analysismethod6,'III_Plan comp 438.68 {Plan 8}'!AO$15)),"",'III_Plan comp 438.68 {Plan 8}'!AO$15&amp;analysismethod6)</f>
        <v/>
      </c>
      <c r="CW105" s="251" t="str">
        <f>IF(ISNUMBER(FIND(analysismethod6,'III_Plan comp 438.68 {Plan 8}'!AP$15)),"",'III_Plan comp 438.68 {Plan 8}'!AP$15&amp;analysismethod6)</f>
        <v/>
      </c>
      <c r="CX105" s="251" t="str">
        <f>IF(ISNUMBER(FIND(analysismethod6,'III_Plan comp 438.68 {Plan 8}'!AQ$15)),"",'III_Plan comp 438.68 {Plan 8}'!AQ$15&amp;analysismethod6)</f>
        <v/>
      </c>
      <c r="CY105" s="251" t="str">
        <f>IF(ISNUMBER(FIND(analysismethod6,'III_Plan comp 438.68 {Plan 8}'!AR$15)),"",'III_Plan comp 438.68 {Plan 8}'!AR$15&amp;analysismethod6)</f>
        <v/>
      </c>
      <c r="CZ105" s="251" t="str">
        <f>IF(ISNUMBER(FIND(analysismethod6,'III_Plan comp 438.68 {Plan 8}'!AS$15)),"",'III_Plan comp 438.68 {Plan 8}'!AS$15&amp;analysismethod6)</f>
        <v/>
      </c>
      <c r="DA105" s="251" t="str">
        <f>IF(ISNUMBER(FIND(analysismethod6,'III_Plan comp 438.68 {Plan 8}'!AT$15)),"",'III_Plan comp 438.68 {Plan 8}'!AT$15&amp;analysismethod6)</f>
        <v/>
      </c>
      <c r="DB105" s="251" t="str">
        <f>IF(ISNUMBER(FIND(analysismethod6,'III_Plan comp 438.68 {Plan 8}'!AU$15)),"",'III_Plan comp 438.68 {Plan 8}'!AU$15&amp;analysismethod6)</f>
        <v/>
      </c>
      <c r="DC105" s="251" t="str">
        <f>IF(ISNUMBER(FIND(analysismethod6,'III_Plan comp 438.68 {Plan 8}'!AV$15)),"",'III_Plan comp 438.68 {Plan 8}'!AV$15&amp;analysismethod6)</f>
        <v/>
      </c>
      <c r="DD105" s="251" t="str">
        <f>IF(ISNUMBER(FIND(analysismethod6,'III_Plan comp 438.68 {Plan 8}'!AW$15)),"",'III_Plan comp 438.68 {Plan 8}'!AW$15&amp;analysismethod6)</f>
        <v/>
      </c>
      <c r="DE105" s="251" t="str">
        <f>IF(ISNUMBER(FIND(analysismethod6,'III_Plan comp 438.68 {Plan 8}'!AX$15)),"",'III_Plan comp 438.68 {Plan 8}'!AX$15&amp;analysismethod6)</f>
        <v/>
      </c>
      <c r="DF105" s="251" t="str">
        <f>IF(ISNUMBER(FIND(analysismethod6,'III_Plan comp 438.68 {Plan 8}'!AY$15)),"",'III_Plan comp 438.68 {Plan 8}'!AY$15&amp;analysismethod6)</f>
        <v/>
      </c>
      <c r="DG105" s="251" t="str">
        <f>IF(ISNUMBER(FIND(analysismethod6,'III_Plan comp 438.68 {Plan 8}'!AZ$15)),"",'III_Plan comp 438.68 {Plan 8}'!AZ$15&amp;analysismethod6)</f>
        <v/>
      </c>
      <c r="DH105" s="251" t="str">
        <f>IF(ISNUMBER(FIND(analysismethod6,'III_Plan comp 438.68 {Plan 8}'!BA$15)),"",'III_Plan comp 438.68 {Plan 8}'!BA$15&amp;analysismethod6)</f>
        <v/>
      </c>
      <c r="DI105" s="251" t="str">
        <f>IF(ISNUMBER(FIND(analysismethod6,'III_Plan comp 438.68 {Plan 8}'!BB$15)),"",'III_Plan comp 438.68 {Plan 8}'!BB$15&amp;analysismethod6)</f>
        <v/>
      </c>
      <c r="DJ105" s="251" t="str">
        <f>IF(ISNUMBER(FIND(analysismethod6,'III_Plan comp 438.68 {Plan 8}'!BC$15)),"",'III_Plan comp 438.68 {Plan 8}'!BC$15&amp;analysismethod6)</f>
        <v/>
      </c>
      <c r="DK105" s="251" t="str">
        <f>IF(ISNUMBER(FIND(analysismethod6,'III_Plan comp 438.68 {Plan 8}'!BD$15)),"",'III_Plan comp 438.68 {Plan 8}'!BD$15&amp;analysismethod6)</f>
        <v/>
      </c>
      <c r="DL105" s="251" t="str">
        <f>IF(ISNUMBER(FIND(analysismethod6,'III_Plan comp 438.68 {Plan 8}'!BE$15)),"",'III_Plan comp 438.68 {Plan 8}'!BE$15&amp;analysismethod6)</f>
        <v/>
      </c>
      <c r="DM105" s="251" t="str">
        <f>IF(ISNUMBER(FIND(analysismethod6,'III_Plan comp 438.68 {Plan 8}'!BF$15)),"",'III_Plan comp 438.68 {Plan 8}'!BF$15&amp;analysismethod6)</f>
        <v/>
      </c>
      <c r="DN105" s="251" t="str">
        <f>IF(ISNUMBER(FIND(analysismethod6,'III_Plan comp 438.68 {Plan 8}'!BG$15)),"",'III_Plan comp 438.68 {Plan 8}'!BG$15&amp;analysismethod6)</f>
        <v/>
      </c>
      <c r="DO105" s="251" t="str">
        <f>IF(ISNUMBER(FIND(analysismethod6,'III_Plan comp 438.68 {Plan 8}'!BH$15)),"",'III_Plan comp 438.68 {Plan 8}'!BH$15&amp;analysismethod6)</f>
        <v/>
      </c>
      <c r="DP105" s="251" t="str">
        <f>IF(ISNUMBER(FIND(analysismethod6,'III_Plan comp 438.68 {Plan 8}'!BI$15)),"",'III_Plan comp 438.68 {Plan 8}'!BI$15&amp;analysismethod6)</f>
        <v/>
      </c>
      <c r="DQ105" s="251" t="str">
        <f>IF(ISNUMBER(FIND(analysismethod6,'III_Plan comp 438.68 {Plan 8}'!BJ$15)),"",'III_Plan comp 438.68 {Plan 8}'!BJ$15&amp;analysismethod6)</f>
        <v/>
      </c>
      <c r="DR105" s="251" t="str">
        <f>IF(ISNUMBER(FIND(analysismethod6,'III_Plan comp 438.68 {Plan 8}'!BK$15)),"",'III_Plan comp 438.68 {Plan 8}'!BK$15&amp;analysismethod6)</f>
        <v/>
      </c>
      <c r="DS105" s="251" t="str">
        <f>IF(ISNUMBER(FIND(analysismethod6,'III_Plan comp 438.68 {Plan 8}'!BL$15)),"",'III_Plan comp 438.68 {Plan 8}'!BL$15&amp;analysismethod6)</f>
        <v/>
      </c>
      <c r="DT105" s="251" t="str">
        <f>IF(ISNUMBER(FIND(analysismethod6,'III_Plan comp 438.68 {Plan 8}'!BM$15)),"",'III_Plan comp 438.68 {Plan 8}'!BM$15&amp;analysismethod6)</f>
        <v/>
      </c>
      <c r="DU105" s="251" t="str">
        <f>IF(ISNUMBER(FIND(analysismethod6,'III_Plan comp 438.68 {Plan 8}'!BN$15)),"",'III_Plan comp 438.68 {Plan 8}'!BN$15&amp;analysismethod6)</f>
        <v/>
      </c>
      <c r="DV105" s="251" t="str">
        <f>IF(ISNUMBER(FIND(analysismethod6,'III_Plan comp 438.68 {Plan 8}'!BO$15)),"",'III_Plan comp 438.68 {Plan 8}'!BO$15&amp;analysismethod6)</f>
        <v/>
      </c>
      <c r="DW105" s="251" t="str">
        <f>IF(ISNUMBER(FIND(analysismethod6,'III_Plan comp 438.68 {Plan 8}'!BP$15)),"",'III_Plan comp 438.68 {Plan 8}'!BP$15&amp;analysismethod6)</f>
        <v/>
      </c>
      <c r="DX105" s="251" t="str">
        <f>IF(ISNUMBER(FIND(analysismethod6,'III_Plan comp 438.68 {Plan 8}'!BQ$15)),"",'III_Plan comp 438.68 {Plan 8}'!BQ$15&amp;analysismethod6)</f>
        <v/>
      </c>
      <c r="DY105" s="251" t="str">
        <f>IF(ISNUMBER(FIND(analysismethod6,'III_Plan comp 438.68 {Plan 8}'!BR$15)),"",'III_Plan comp 438.68 {Plan 8}'!BR$15&amp;analysismethod6)</f>
        <v/>
      </c>
      <c r="DZ105" s="251" t="str">
        <f>IF(ISNUMBER(FIND(analysismethod6,'III_Plan comp 438.68 {Plan 8}'!BS$15)),"",'III_Plan comp 438.68 {Plan 8}'!BS$15&amp;analysismethod6)</f>
        <v/>
      </c>
      <c r="EA105" s="251" t="str">
        <f>IF(ISNUMBER(FIND(analysismethod6,'III_Plan comp 438.68 {Plan 8}'!BT$15)),"",'III_Plan comp 438.68 {Plan 8}'!BT$15&amp;analysismethod6)</f>
        <v/>
      </c>
      <c r="EB105" s="251" t="str">
        <f>IF(ISNUMBER(FIND(analysismethod6,'III_Plan comp 438.68 {Plan 8}'!BU$15)),"",'III_Plan comp 438.68 {Plan 8}'!BU$15&amp;analysismethod6)</f>
        <v/>
      </c>
      <c r="EC105" s="251" t="str">
        <f>IF(ISNUMBER(FIND(analysismethod6,'III_Plan comp 438.68 {Plan 8}'!BV$15)),"",'III_Plan comp 438.68 {Plan 8}'!BV$15&amp;analysismethod6)</f>
        <v/>
      </c>
      <c r="ED105" s="251" t="str">
        <f>IF(ISNUMBER(FIND(analysismethod6,'III_Plan comp 438.68 {Plan 8}'!BW$15)),"",'III_Plan comp 438.68 {Plan 8}'!BW$15&amp;analysismethod6)</f>
        <v/>
      </c>
      <c r="EE105" s="251" t="str">
        <f>IF(ISNUMBER(FIND(analysismethod6,'III_Plan comp 438.68 {Plan 8}'!BX$15)),"",'III_Plan comp 438.68 {Plan 8}'!BX$15&amp;analysismethod6)</f>
        <v/>
      </c>
      <c r="EF105" s="251" t="str">
        <f>IF(ISNUMBER(FIND(analysismethod6,'III_Plan comp 438.68 {Plan 8}'!BY$15)),"",'III_Plan comp 438.68 {Plan 8}'!BY$15&amp;analysismethod6)</f>
        <v/>
      </c>
      <c r="EG105" s="251" t="str">
        <f>IF(ISNUMBER(FIND(analysismethod6,'III_Plan comp 438.68 {Plan 8}'!BZ$15)),"",'III_Plan comp 438.68 {Plan 8}'!BZ$15&amp;analysismethod6)</f>
        <v/>
      </c>
      <c r="EH105" s="251" t="str">
        <f>IF(ISNUMBER(FIND(analysismethod6,'III_Plan comp 438.68 {Plan 8}'!CA$15)),"",'III_Plan comp 438.68 {Plan 8}'!CA$15&amp;analysismethod6)</f>
        <v/>
      </c>
      <c r="EI105" s="251" t="str">
        <f>IF(ISNUMBER(FIND(analysismethod6,'III_Plan comp 438.68 {Plan 8}'!CB$15)),"",'III_Plan comp 438.68 {Plan 8}'!CB$15&amp;analysismethod6)</f>
        <v/>
      </c>
      <c r="EJ105" s="251" t="str">
        <f>IF(ISNUMBER(FIND(analysismethod6,'III_Plan comp 438.68 {Plan 8}'!CC$15)),"",'III_Plan comp 438.68 {Plan 8}'!CC$15&amp;analysismethod6)</f>
        <v/>
      </c>
      <c r="EK105" s="251" t="str">
        <f>IF(ISNUMBER(FIND(analysismethod6,'III_Plan comp 438.68 {Plan 8}'!CD$15)),"",'III_Plan comp 438.68 {Plan 8}'!CD$15&amp;analysismethod6)</f>
        <v/>
      </c>
      <c r="EL105" s="251" t="str">
        <f>IF(ISNUMBER(FIND(analysismethod6,'III_Plan comp 438.68 {Plan 8}'!CE$15)),"",'III_Plan comp 438.68 {Plan 8}'!CE$15&amp;analysismethod6)</f>
        <v/>
      </c>
      <c r="EM105" s="251" t="str">
        <f>IF(ISNUMBER(FIND(analysismethod6,'III_Plan comp 438.68 {Plan 8}'!CF$15)),"",'III_Plan comp 438.68 {Plan 8}'!CF$15&amp;analysismethod6)</f>
        <v/>
      </c>
      <c r="EN105" s="251" t="str">
        <f>IF(ISNUMBER(FIND(analysismethod6,'III_Plan comp 438.68 {Plan 8}'!CG$15)),"",'III_Plan comp 438.68 {Plan 8}'!CG$15&amp;analysismethod6)</f>
        <v/>
      </c>
      <c r="EO105" s="251" t="str">
        <f>IF(ISNUMBER(FIND(analysismethod6,'III_Plan comp 438.68 {Plan 8}'!CH$15)),"",'III_Plan comp 438.68 {Plan 8}'!CH$15&amp;analysismethod6)</f>
        <v/>
      </c>
      <c r="EP105" s="251" t="str">
        <f>IF(ISNUMBER(FIND(analysismethod6,'III_Plan comp 438.68 {Plan 8}'!CI$15)),"",'III_Plan comp 438.68 {Plan 8}'!CI$15&amp;analysismethod6)</f>
        <v/>
      </c>
      <c r="EQ105" s="251" t="str">
        <f>IF(ISNUMBER(FIND(analysismethod6,'III_Plan comp 438.68 {Plan 8}'!CJ$15)),"",'III_Plan comp 438.68 {Plan 8}'!CJ$15&amp;analysismethod6)</f>
        <v/>
      </c>
      <c r="ER105" s="251" t="str">
        <f>IF(ISNUMBER(FIND(analysismethod6,'III_Plan comp 438.68 {Plan 8}'!CK$15)),"",'III_Plan comp 438.68 {Plan 8}'!CK$15&amp;analysismethod6)</f>
        <v/>
      </c>
      <c r="ES105" s="251" t="str">
        <f>IF(ISNUMBER(FIND(analysismethod6,'III_Plan comp 438.68 {Plan 8}'!CL$15)),"",'III_Plan comp 438.68 {Plan 8}'!CL$15&amp;analysismethod6)</f>
        <v/>
      </c>
      <c r="ET105" s="251" t="str">
        <f>IF(ISNUMBER(FIND(analysismethod6,'III_Plan comp 438.68 {Plan 8}'!CM$15)),"",'III_Plan comp 438.68 {Plan 8}'!CM$15&amp;analysismethod6)</f>
        <v/>
      </c>
      <c r="EU105" s="251" t="str">
        <f>IF(ISNUMBER(FIND(analysismethod6,'III_Plan comp 438.68 {Plan 8}'!CN$15)),"",'III_Plan comp 438.68 {Plan 8}'!CN$15&amp;analysismethod6)</f>
        <v/>
      </c>
      <c r="EV105" s="251" t="str">
        <f>IF(ISNUMBER(FIND(analysismethod6,'III_Plan comp 438.68 {Plan 8}'!CO$15)),"",'III_Plan comp 438.68 {Plan 8}'!CO$15&amp;analysismethod6)</f>
        <v/>
      </c>
      <c r="EW105" s="251" t="str">
        <f>IF(ISNUMBER(FIND(analysismethod6,'III_Plan comp 438.68 {Plan 8}'!CP$15)),"",'III_Plan comp 438.68 {Plan 8}'!CP$15&amp;analysismethod6)</f>
        <v/>
      </c>
      <c r="EX105" s="251" t="str">
        <f>IF(ISNUMBER(FIND(analysismethod6,'III_Plan comp 438.68 {Plan 8}'!CQ$15)),"",'III_Plan comp 438.68 {Plan 8}'!CQ$15&amp;analysismethod6)</f>
        <v/>
      </c>
      <c r="EY105" s="251" t="str">
        <f>IF(ISNUMBER(FIND(analysismethod6,'III_Plan comp 438.68 {Plan 8}'!CR$15)),"",'III_Plan comp 438.68 {Plan 8}'!CR$15&amp;analysismethod6)</f>
        <v/>
      </c>
      <c r="EZ105" s="251" t="str">
        <f>IF(ISNUMBER(FIND(analysismethod6,'III_Plan comp 438.68 {Plan 8}'!CS$15)),"",'III_Plan comp 438.68 {Plan 8}'!CS$15&amp;analysismethod6)</f>
        <v/>
      </c>
      <c r="FA105" s="251" t="str">
        <f>IF(ISNUMBER(FIND(analysismethod6,'III_Plan comp 438.68 {Plan 8}'!CT$15)),"",'III_Plan comp 438.68 {Plan 8}'!CT$15&amp;analysismethod6)</f>
        <v/>
      </c>
      <c r="FB105" s="251" t="str">
        <f>IF(ISNUMBER(FIND(analysismethod6,'III_Plan comp 438.68 {Plan 8}'!CU$15)),"",'III_Plan comp 438.68 {Plan 8}'!CU$15&amp;analysismethod6)</f>
        <v/>
      </c>
      <c r="FC105" s="251" t="str">
        <f>IF(ISNUMBER(FIND(analysismethod6,'III_Plan comp 438.68 {Plan 8}'!CV$15)),"",'III_Plan comp 438.68 {Plan 8}'!CV$15&amp;analysismethod6)</f>
        <v/>
      </c>
      <c r="FD105" s="251" t="str">
        <f>IF(ISNUMBER(FIND(analysismethod6,'III_Plan comp 438.68 {Plan 8}'!CW$15)),"",'III_Plan comp 438.68 {Plan 8}'!CW$15&amp;analysismethod6)</f>
        <v/>
      </c>
      <c r="FE105" s="251" t="str">
        <f>IF(ISNUMBER(FIND(analysismethod6,'III_Plan comp 438.68 {Plan 8}'!CX$15)),"",'III_Plan comp 438.68 {Plan 8}'!CX$15&amp;analysismethod6)</f>
        <v/>
      </c>
      <c r="FF105" s="251" t="str">
        <f>IF(ISNUMBER(FIND(analysismethod6,'III_Plan comp 438.68 {Plan 8}'!CY$15)),"",'III_Plan comp 438.68 {Plan 8}'!CY$15&amp;analysismethod6)</f>
        <v/>
      </c>
      <c r="FG105" s="251" t="str">
        <f>IF(ISNUMBER(FIND(analysismethod6,'III_Plan comp 438.68 {Plan 8}'!CZ$15)),"",'III_Plan comp 438.68 {Plan 8}'!CZ$15&amp;analysismethod6)</f>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Timely Access Data Tool (TADT); 
</v>
      </c>
      <c r="BM107" s="251" t="str">
        <f>IF(ISNUMBER(FIND(analysismethod8,'III_Plan comp 438.68 {Plan 8}'!F$15)),"",'III_Plan comp 438.68 {Plan 8}'!F$15&amp;analysismethod8)</f>
        <v xml:space="preserve">Timely Access Data Tool (TADT); 
</v>
      </c>
      <c r="BN107" s="251" t="str">
        <f>IF(ISNUMBER(FIND(analysismethod8,'III_Plan comp 438.68 {Plan 8}'!G$15)),"",'III_Plan comp 438.68 {Plan 8}'!G$15&amp;analysismethod8)</f>
        <v xml:space="preserve">Timely Access Data Tool (TADT); 
</v>
      </c>
      <c r="BO107" s="251" t="str">
        <f>IF(ISNUMBER(FIND(analysismethod8,'III_Plan comp 438.68 {Plan 8}'!H$15)),"",'III_Plan comp 438.68 {Plan 8}'!H$15&amp;analysismethod8)</f>
        <v xml:space="preserve">Timely Access Data Tool (TADT); 
</v>
      </c>
      <c r="BP107" s="251" t="str">
        <f>IF(ISNUMBER(FIND(analysismethod8,'III_Plan comp 438.68 {Plan 8}'!I$15)),"",'III_Plan comp 438.68 {Plan 8}'!I$15&amp;analysismethod8)</f>
        <v xml:space="preserve">Timely Access Data Tool (TADT); 
</v>
      </c>
      <c r="BQ107" s="251" t="str">
        <f>IF(ISNUMBER(FIND(analysismethod8,'III_Plan comp 438.68 {Plan 8}'!J$15)),"",'III_Plan comp 438.68 {Plan 8}'!J$15&amp;analysismethod8)</f>
        <v xml:space="preserve">Timely Access Data Tool (TADT); 
</v>
      </c>
      <c r="BR107" s="251" t="str">
        <f>IF(ISNUMBER(FIND(analysismethod8,'III_Plan comp 438.68 {Plan 8}'!K$15)),"",'III_Plan comp 438.68 {Plan 8}'!K$15&amp;analysismethod8)</f>
        <v/>
      </c>
      <c r="BS107" s="251" t="str">
        <f>IF(ISNUMBER(FIND(analysismethod8,'III_Plan comp 438.68 {Plan 8}'!L$15)),"",'III_Plan comp 438.68 {Plan 8}'!L$15&amp;analysismethod8)</f>
        <v xml:space="preserve">Timely Access Data Tool (TADT); 
</v>
      </c>
      <c r="BT107" s="251" t="str">
        <f>IF(ISNUMBER(FIND(analysismethod8,'III_Plan comp 438.68 {Plan 8}'!M$15)),"",'III_Plan comp 438.68 {Plan 8}'!M$15&amp;analysismethod8)</f>
        <v xml:space="preserve">Timely Access Data Tool (TADT); 
</v>
      </c>
      <c r="BU107" s="251" t="str">
        <f>IF(ISNUMBER(FIND(analysismethod8,'III_Plan comp 438.68 {Plan 8}'!N$15)),"",'III_Plan comp 438.68 {Plan 8}'!N$15&amp;analysismethod8)</f>
        <v xml:space="preserve">Timely Access Data Tool (TADT); 
</v>
      </c>
      <c r="BV107" s="251" t="str">
        <f>IF(ISNUMBER(FIND(analysismethod8,'III_Plan comp 438.68 {Plan 8}'!O$15)),"",'III_Plan comp 438.68 {Plan 8}'!O$15&amp;analysismethod8)</f>
        <v xml:space="preserve">Timely Access Data Tool (TADT); 
</v>
      </c>
      <c r="BW107" s="251" t="str">
        <f>IF(ISNUMBER(FIND(analysismethod8,'III_Plan comp 438.68 {Plan 8}'!P$15)),"",'III_Plan comp 438.68 {Plan 8}'!P$15&amp;analysismethod8)</f>
        <v xml:space="preserve">Timely Access Data Tool (TADT); 
</v>
      </c>
      <c r="BX107" s="251" t="str">
        <f>IF(ISNUMBER(FIND(analysismethod8,'III_Plan comp 438.68 {Plan 8}'!Q$15)),"",'III_Plan comp 438.68 {Plan 8}'!Q$15&amp;analysismethod8)</f>
        <v xml:space="preserve">Timely Access Data Tool (TADT); 
</v>
      </c>
      <c r="BY107" s="251" t="str">
        <f>IF(ISNUMBER(FIND(analysismethod8,'III_Plan comp 438.68 {Plan 8}'!R$15)),"",'III_Plan comp 438.68 {Plan 8}'!R$15&amp;analysismethod8)</f>
        <v xml:space="preserve">Timely Access Data Tool (TADT); 
</v>
      </c>
      <c r="BZ107" s="251" t="str">
        <f>IF(ISNUMBER(FIND(analysismethod8,'III_Plan comp 438.68 {Plan 8}'!S$15)),"",'III_Plan comp 438.68 {Plan 8}'!S$15&amp;analysismethod8)</f>
        <v xml:space="preserve">Timely Access Data Tool (TADT); 
</v>
      </c>
      <c r="CA107" s="251" t="str">
        <f>IF(ISNUMBER(FIND(analysismethod8,'III_Plan comp 438.68 {Plan 8}'!T$15)),"",'III_Plan comp 438.68 {Plan 8}'!T$15&amp;analysismethod8)</f>
        <v xml:space="preserve">Timely Access Data Tool (TADT); 
</v>
      </c>
      <c r="CB107" s="251" t="str">
        <f>IF(ISNUMBER(FIND(analysismethod8,'III_Plan comp 438.68 {Plan 8}'!U$15)),"",'III_Plan comp 438.68 {Plan 8}'!U$15&amp;analysismethod8)</f>
        <v xml:space="preserve">Timely Access Data Tool (TADT); 
</v>
      </c>
      <c r="CC107" s="251" t="str">
        <f>IF(ISNUMBER(FIND(analysismethod8,'III_Plan comp 438.68 {Plan 8}'!V$15)),"",'III_Plan comp 438.68 {Plan 8}'!V$15&amp;analysismethod8)</f>
        <v xml:space="preserve">Timely Access Data Tool (TADT); 
</v>
      </c>
      <c r="CD107" s="251" t="str">
        <f>IF(ISNUMBER(FIND(analysismethod8,'III_Plan comp 438.68 {Plan 8}'!W$15)),"",'III_Plan comp 438.68 {Plan 8}'!W$15&amp;analysismethod8)</f>
        <v xml:space="preserve">Timely Access Data Tool (TADT); 
</v>
      </c>
      <c r="CE107" s="251" t="str">
        <f>IF(ISNUMBER(FIND(analysismethod8,'III_Plan comp 438.68 {Plan 8}'!X$15)),"",'III_Plan comp 438.68 {Plan 8}'!X$15&amp;analysismethod8)</f>
        <v xml:space="preserve">Timely Access Data Tool (TADT); 
</v>
      </c>
      <c r="CF107" s="251" t="str">
        <f>IF(ISNUMBER(FIND(analysismethod8,'III_Plan comp 438.68 {Plan 8}'!Y$15)),"",'III_Plan comp 438.68 {Plan 8}'!Y$15&amp;analysismethod8)</f>
        <v xml:space="preserve">Timely Access Data Tool (TADT); 
</v>
      </c>
      <c r="CG107" s="251" t="str">
        <f>IF(ISNUMBER(FIND(analysismethod8,'III_Plan comp 438.68 {Plan 8}'!Z$15)),"",'III_Plan comp 438.68 {Plan 8}'!Z$15&amp;analysismethod8)</f>
        <v xml:space="preserve">Timely Access Data Tool (TADT); 
</v>
      </c>
      <c r="CH107" s="251" t="str">
        <f>IF(ISNUMBER(FIND(analysismethod8,'III_Plan comp 438.68 {Plan 8}'!AA$15)),"",'III_Plan comp 438.68 {Plan 8}'!AA$15&amp;analysismethod8)</f>
        <v xml:space="preserve">Timely Access Data Tool (TADT); 
</v>
      </c>
      <c r="CI107" s="251" t="str">
        <f>IF(ISNUMBER(FIND(analysismethod8,'III_Plan comp 438.68 {Plan 8}'!AB$15)),"",'III_Plan comp 438.68 {Plan 8}'!AB$15&amp;analysismethod8)</f>
        <v xml:space="preserve">Timely Access Data Tool (TADT); 
</v>
      </c>
      <c r="CJ107" s="251" t="str">
        <f>IF(ISNUMBER(FIND(analysismethod8,'III_Plan comp 438.68 {Plan 8}'!AC$15)),"",'III_Plan comp 438.68 {Plan 8}'!AC$15&amp;analysismethod8)</f>
        <v xml:space="preserve">Timely Access Data Tool (TADT); 
</v>
      </c>
      <c r="CK107" s="251" t="str">
        <f>IF(ISNUMBER(FIND(analysismethod8,'III_Plan comp 438.68 {Plan 8}'!AD$15)),"",'III_Plan comp 438.68 {Plan 8}'!AD$15&amp;analysismethod8)</f>
        <v xml:space="preserve">Timely Access Data Tool (TADT); 
</v>
      </c>
      <c r="CL107" s="251" t="str">
        <f>IF(ISNUMBER(FIND(analysismethod8,'III_Plan comp 438.68 {Plan 8}'!AE$15)),"",'III_Plan comp 438.68 {Plan 8}'!AE$15&amp;analysismethod8)</f>
        <v xml:space="preserve">Timely Access Data Tool (TADT); 
</v>
      </c>
      <c r="CM107" s="251" t="str">
        <f>IF(ISNUMBER(FIND(analysismethod8,'III_Plan comp 438.68 {Plan 8}'!AF$15)),"",'III_Plan comp 438.68 {Plan 8}'!AF$15&amp;analysismethod8)</f>
        <v xml:space="preserve">Timely Access Data Tool (TADT); 
</v>
      </c>
      <c r="CN107" s="251" t="str">
        <f>IF(ISNUMBER(FIND(analysismethod8,'III_Plan comp 438.68 {Plan 8}'!AG$15)),"",'III_Plan comp 438.68 {Plan 8}'!AG$15&amp;analysismethod8)</f>
        <v xml:space="preserve">Timely Access Data Tool (TADT); 
</v>
      </c>
      <c r="CO107" s="251" t="str">
        <f>IF(ISNUMBER(FIND(analysismethod8,'III_Plan comp 438.68 {Plan 8}'!AH$15)),"",'III_Plan comp 438.68 {Plan 8}'!AH$15&amp;analysismethod8)</f>
        <v xml:space="preserve">Timely Access Data Tool (TADT); 
</v>
      </c>
      <c r="CP107" s="251" t="str">
        <f>IF(ISNUMBER(FIND(analysismethod8,'III_Plan comp 438.68 {Plan 8}'!AI$15)),"",'III_Plan comp 438.68 {Plan 8}'!AI$15&amp;analysismethod8)</f>
        <v xml:space="preserve">Timely Access Data Tool (TADT); 
</v>
      </c>
      <c r="CQ107" s="251" t="str">
        <f>IF(ISNUMBER(FIND(analysismethod8,'III_Plan comp 438.68 {Plan 8}'!AJ$15)),"",'III_Plan comp 438.68 {Plan 8}'!AJ$15&amp;analysismethod8)</f>
        <v xml:space="preserve">Timely Access Data Tool (TADT); 
</v>
      </c>
      <c r="CR107" s="251" t="str">
        <f>IF(ISNUMBER(FIND(analysismethod8,'III_Plan comp 438.68 {Plan 8}'!AK$15)),"",'III_Plan comp 438.68 {Plan 8}'!AK$15&amp;analysismethod8)</f>
        <v xml:space="preserve">Timely Access Data Tool (TADT); 
</v>
      </c>
      <c r="CS107" s="251" t="str">
        <f>IF(ISNUMBER(FIND(analysismethod8,'III_Plan comp 438.68 {Plan 8}'!AL$15)),"",'III_Plan comp 438.68 {Plan 8}'!AL$15&amp;analysismethod8)</f>
        <v xml:space="preserve">Timely Access Data Tool (TADT); 
</v>
      </c>
      <c r="CT107" s="251" t="str">
        <f>IF(ISNUMBER(FIND(analysismethod8,'III_Plan comp 438.68 {Plan 8}'!AM$15)),"",'III_Plan comp 438.68 {Plan 8}'!AM$15&amp;analysismethod8)</f>
        <v xml:space="preserve">Timely Access Data Tool (TADT); 
</v>
      </c>
      <c r="CU107" s="251" t="str">
        <f>IF(ISNUMBER(FIND(analysismethod8,'III_Plan comp 438.68 {Plan 8}'!AN$15)),"",'III_Plan comp 438.68 {Plan 8}'!AN$15&amp;analysismethod8)</f>
        <v xml:space="preserve">Timely Access Data Tool (TADT); 
</v>
      </c>
      <c r="CV107" s="251" t="str">
        <f>IF(ISNUMBER(FIND(analysismethod8,'III_Plan comp 438.68 {Plan 8}'!AO$15)),"",'III_Plan comp 438.68 {Plan 8}'!AO$15&amp;analysismethod8)</f>
        <v xml:space="preserve">Timely Access Data Tool (TADT); 
</v>
      </c>
      <c r="CW107" s="251" t="str">
        <f>IF(ISNUMBER(FIND(analysismethod8,'III_Plan comp 438.68 {Plan 8}'!AP$15)),"",'III_Plan comp 438.68 {Plan 8}'!AP$15&amp;analysismethod8)</f>
        <v xml:space="preserve">Timely Access Data Tool (TADT); 
</v>
      </c>
      <c r="CX107" s="251" t="str">
        <f>IF(ISNUMBER(FIND(analysismethod8,'III_Plan comp 438.68 {Plan 8}'!AQ$15)),"",'III_Plan comp 438.68 {Plan 8}'!AQ$15&amp;analysismethod8)</f>
        <v xml:space="preserve">Timely Access Data Tool (TADT); 
</v>
      </c>
      <c r="CY107" s="251" t="str">
        <f>IF(ISNUMBER(FIND(analysismethod8,'III_Plan comp 438.68 {Plan 8}'!AR$15)),"",'III_Plan comp 438.68 {Plan 8}'!AR$15&amp;analysismethod8)</f>
        <v xml:space="preserve">Timely Access Data Tool (TADT); 
</v>
      </c>
      <c r="CZ107" s="251" t="str">
        <f>IF(ISNUMBER(FIND(analysismethod8,'III_Plan comp 438.68 {Plan 8}'!AS$15)),"",'III_Plan comp 438.68 {Plan 8}'!AS$15&amp;analysismethod8)</f>
        <v xml:space="preserve">Timely Access Data Tool (TADT); 
</v>
      </c>
      <c r="DA107" s="251" t="str">
        <f>IF(ISNUMBER(FIND(analysismethod8,'III_Plan comp 438.68 {Plan 8}'!AT$15)),"",'III_Plan comp 438.68 {Plan 8}'!AT$15&amp;analysismethod8)</f>
        <v xml:space="preserve">Timely Access Data Tool (TADT); 
</v>
      </c>
      <c r="DB107" s="251" t="str">
        <f>IF(ISNUMBER(FIND(analysismethod8,'III_Plan comp 438.68 {Plan 8}'!AU$15)),"",'III_Plan comp 438.68 {Plan 8}'!AU$15&amp;analysismethod8)</f>
        <v xml:space="preserve">Timely Access Data Tool (TADT); 
</v>
      </c>
      <c r="DC107" s="251" t="str">
        <f>IF(ISNUMBER(FIND(analysismethod8,'III_Plan comp 438.68 {Plan 8}'!AV$15)),"",'III_Plan comp 438.68 {Plan 8}'!AV$15&amp;analysismethod8)</f>
        <v xml:space="preserve">Timely Access Data Tool (TADT); 
</v>
      </c>
      <c r="DD107" s="251" t="str">
        <f>IF(ISNUMBER(FIND(analysismethod8,'III_Plan comp 438.68 {Plan 8}'!AW$15)),"",'III_Plan comp 438.68 {Plan 8}'!AW$15&amp;analysismethod8)</f>
        <v xml:space="preserve">Timely Access Data Tool (TADT); 
</v>
      </c>
      <c r="DE107" s="251" t="str">
        <f>IF(ISNUMBER(FIND(analysismethod8,'III_Plan comp 438.68 {Plan 8}'!AX$15)),"",'III_Plan comp 438.68 {Plan 8}'!AX$15&amp;analysismethod8)</f>
        <v xml:space="preserve">Timely Access Data Tool (TADT); 
</v>
      </c>
      <c r="DF107" s="251" t="str">
        <f>IF(ISNUMBER(FIND(analysismethod8,'III_Plan comp 438.68 {Plan 8}'!AY$15)),"",'III_Plan comp 438.68 {Plan 8}'!AY$15&amp;analysismethod8)</f>
        <v xml:space="preserve">Timely Access Data Tool (TADT); 
</v>
      </c>
      <c r="DG107" s="251" t="str">
        <f>IF(ISNUMBER(FIND(analysismethod8,'III_Plan comp 438.68 {Plan 8}'!AZ$15)),"",'III_Plan comp 438.68 {Plan 8}'!AZ$15&amp;analysismethod8)</f>
        <v xml:space="preserve">Timely Access Data Tool (TADT); 
</v>
      </c>
      <c r="DH107" s="251" t="str">
        <f>IF(ISNUMBER(FIND(analysismethod8,'III_Plan comp 438.68 {Plan 8}'!BA$15)),"",'III_Plan comp 438.68 {Plan 8}'!BA$15&amp;analysismethod8)</f>
        <v xml:space="preserve">Timely Access Data Tool (TADT); 
</v>
      </c>
      <c r="DI107" s="251" t="str">
        <f>IF(ISNUMBER(FIND(analysismethod8,'III_Plan comp 438.68 {Plan 8}'!BB$15)),"",'III_Plan comp 438.68 {Plan 8}'!BB$15&amp;analysismethod8)</f>
        <v xml:space="preserve">Timely Access Data Tool (TADT); 
</v>
      </c>
      <c r="DJ107" s="251" t="str">
        <f>IF(ISNUMBER(FIND(analysismethod8,'III_Plan comp 438.68 {Plan 8}'!BC$15)),"",'III_Plan comp 438.68 {Plan 8}'!BC$15&amp;analysismethod8)</f>
        <v xml:space="preserve">Timely Access Data Tool (TADT); 
</v>
      </c>
      <c r="DK107" s="251" t="str">
        <f>IF(ISNUMBER(FIND(analysismethod8,'III_Plan comp 438.68 {Plan 8}'!BD$15)),"",'III_Plan comp 438.68 {Plan 8}'!BD$15&amp;analysismethod8)</f>
        <v xml:space="preserve">Timely Access Data Tool (TADT); 
</v>
      </c>
      <c r="DL107" s="251" t="str">
        <f>IF(ISNUMBER(FIND(analysismethod8,'III_Plan comp 438.68 {Plan 8}'!BE$15)),"",'III_Plan comp 438.68 {Plan 8}'!BE$15&amp;analysismethod8)</f>
        <v xml:space="preserve">Timely Access Data Tool (TADT); 
</v>
      </c>
      <c r="DM107" s="251" t="str">
        <f>IF(ISNUMBER(FIND(analysismethod8,'III_Plan comp 438.68 {Plan 8}'!BF$15)),"",'III_Plan comp 438.68 {Plan 8}'!BF$15&amp;analysismethod8)</f>
        <v xml:space="preserve">Timely Access Data Tool (TADT); 
</v>
      </c>
      <c r="DN107" s="251" t="str">
        <f>IF(ISNUMBER(FIND(analysismethod8,'III_Plan comp 438.68 {Plan 8}'!BG$15)),"",'III_Plan comp 438.68 {Plan 8}'!BG$15&amp;analysismethod8)</f>
        <v xml:space="preserve">Timely Access Data Tool (TADT); 
</v>
      </c>
      <c r="DO107" s="251" t="str">
        <f>IF(ISNUMBER(FIND(analysismethod8,'III_Plan comp 438.68 {Plan 8}'!BH$15)),"",'III_Plan comp 438.68 {Plan 8}'!BH$15&amp;analysismethod8)</f>
        <v xml:space="preserve">Timely Access Data Tool (TADT); 
</v>
      </c>
      <c r="DP107" s="251" t="str">
        <f>IF(ISNUMBER(FIND(analysismethod8,'III_Plan comp 438.68 {Plan 8}'!BI$15)),"",'III_Plan comp 438.68 {Plan 8}'!BI$15&amp;analysismethod8)</f>
        <v xml:space="preserve">Timely Access Data Tool (TADT); 
</v>
      </c>
      <c r="DQ107" s="251" t="str">
        <f>IF(ISNUMBER(FIND(analysismethod8,'III_Plan comp 438.68 {Plan 8}'!BJ$15)),"",'III_Plan comp 438.68 {Plan 8}'!BJ$15&amp;analysismethod8)</f>
        <v xml:space="preserve">Timely Access Data Tool (TADT); 
</v>
      </c>
      <c r="DR107" s="251" t="str">
        <f>IF(ISNUMBER(FIND(analysismethod8,'III_Plan comp 438.68 {Plan 8}'!BK$15)),"",'III_Plan comp 438.68 {Plan 8}'!BK$15&amp;analysismethod8)</f>
        <v xml:space="preserve">Timely Access Data Tool (TADT); 
</v>
      </c>
      <c r="DS107" s="251" t="str">
        <f>IF(ISNUMBER(FIND(analysismethod8,'III_Plan comp 438.68 {Plan 8}'!BL$15)),"",'III_Plan comp 438.68 {Plan 8}'!BL$15&amp;analysismethod8)</f>
        <v xml:space="preserve">Timely Access Data Tool (TADT); 
</v>
      </c>
      <c r="DT107" s="251" t="str">
        <f>IF(ISNUMBER(FIND(analysismethod8,'III_Plan comp 438.68 {Plan 8}'!BM$15)),"",'III_Plan comp 438.68 {Plan 8}'!BM$15&amp;analysismethod8)</f>
        <v xml:space="preserve">Timely Access Data Tool (TADT); 
</v>
      </c>
      <c r="DU107" s="251" t="str">
        <f>IF(ISNUMBER(FIND(analysismethod8,'III_Plan comp 438.68 {Plan 8}'!BN$15)),"",'III_Plan comp 438.68 {Plan 8}'!BN$15&amp;analysismethod8)</f>
        <v xml:space="preserve">Timely Access Data Tool (TADT); 
</v>
      </c>
      <c r="DV107" s="251" t="str">
        <f>IF(ISNUMBER(FIND(analysismethod8,'III_Plan comp 438.68 {Plan 8}'!BO$15)),"",'III_Plan comp 438.68 {Plan 8}'!BO$15&amp;analysismethod8)</f>
        <v xml:space="preserve">Timely Access Data Tool (TADT); 
</v>
      </c>
      <c r="DW107" s="251" t="str">
        <f>IF(ISNUMBER(FIND(analysismethod8,'III_Plan comp 438.68 {Plan 8}'!BP$15)),"",'III_Plan comp 438.68 {Plan 8}'!BP$15&amp;analysismethod8)</f>
        <v xml:space="preserve">Timely Access Data Tool (TADT); 
</v>
      </c>
      <c r="DX107" s="251" t="str">
        <f>IF(ISNUMBER(FIND(analysismethod8,'III_Plan comp 438.68 {Plan 8}'!BQ$15)),"",'III_Plan comp 438.68 {Plan 8}'!BQ$15&amp;analysismethod8)</f>
        <v xml:space="preserve">Timely Access Data Tool (TADT); 
</v>
      </c>
      <c r="DY107" s="251" t="str">
        <f>IF(ISNUMBER(FIND(analysismethod8,'III_Plan comp 438.68 {Plan 8}'!BR$15)),"",'III_Plan comp 438.68 {Plan 8}'!BR$15&amp;analysismethod8)</f>
        <v xml:space="preserve">Timely Access Data Tool (TADT); 
</v>
      </c>
      <c r="DZ107" s="251" t="str">
        <f>IF(ISNUMBER(FIND(analysismethod8,'III_Plan comp 438.68 {Plan 8}'!BS$15)),"",'III_Plan comp 438.68 {Plan 8}'!BS$15&amp;analysismethod8)</f>
        <v xml:space="preserve">Timely Access Data Tool (TADT); 
</v>
      </c>
      <c r="EA107" s="251" t="str">
        <f>IF(ISNUMBER(FIND(analysismethod8,'III_Plan comp 438.68 {Plan 8}'!BT$15)),"",'III_Plan comp 438.68 {Plan 8}'!BT$15&amp;analysismethod8)</f>
        <v xml:space="preserve">Timely Access Data Tool (TADT); 
</v>
      </c>
      <c r="EB107" s="251" t="str">
        <f>IF(ISNUMBER(FIND(analysismethod8,'III_Plan comp 438.68 {Plan 8}'!BU$15)),"",'III_Plan comp 438.68 {Plan 8}'!BU$15&amp;analysismethod8)</f>
        <v xml:space="preserve">Timely Access Data Tool (TADT); 
</v>
      </c>
      <c r="EC107" s="251" t="str">
        <f>IF(ISNUMBER(FIND(analysismethod8,'III_Plan comp 438.68 {Plan 8}'!BV$15)),"",'III_Plan comp 438.68 {Plan 8}'!BV$15&amp;analysismethod8)</f>
        <v xml:space="preserve">Timely Access Data Tool (TADT); 
</v>
      </c>
      <c r="ED107" s="251" t="str">
        <f>IF(ISNUMBER(FIND(analysismethod8,'III_Plan comp 438.68 {Plan 8}'!BW$15)),"",'III_Plan comp 438.68 {Plan 8}'!BW$15&amp;analysismethod8)</f>
        <v xml:space="preserve">Timely Access Data Tool (TADT); 
</v>
      </c>
      <c r="EE107" s="251" t="str">
        <f>IF(ISNUMBER(FIND(analysismethod8,'III_Plan comp 438.68 {Plan 8}'!BX$15)),"",'III_Plan comp 438.68 {Plan 8}'!BX$15&amp;analysismethod8)</f>
        <v xml:space="preserve">Timely Access Data Tool (TADT); 
</v>
      </c>
      <c r="EF107" s="251" t="str">
        <f>IF(ISNUMBER(FIND(analysismethod8,'III_Plan comp 438.68 {Plan 8}'!BY$15)),"",'III_Plan comp 438.68 {Plan 8}'!BY$15&amp;analysismethod8)</f>
        <v xml:space="preserve">Timely Access Data Tool (TADT); 
</v>
      </c>
      <c r="EG107" s="251" t="str">
        <f>IF(ISNUMBER(FIND(analysismethod8,'III_Plan comp 438.68 {Plan 8}'!BZ$15)),"",'III_Plan comp 438.68 {Plan 8}'!BZ$15&amp;analysismethod8)</f>
        <v xml:space="preserve">Timely Access Data Tool (TADT); 
</v>
      </c>
      <c r="EH107" s="251" t="str">
        <f>IF(ISNUMBER(FIND(analysismethod8,'III_Plan comp 438.68 {Plan 8}'!CA$15)),"",'III_Plan comp 438.68 {Plan 8}'!CA$15&amp;analysismethod8)</f>
        <v xml:space="preserve">Timely Access Data Tool (TADT); 
</v>
      </c>
      <c r="EI107" s="251" t="str">
        <f>IF(ISNUMBER(FIND(analysismethod8,'III_Plan comp 438.68 {Plan 8}'!CB$15)),"",'III_Plan comp 438.68 {Plan 8}'!CB$15&amp;analysismethod8)</f>
        <v xml:space="preserve">Timely Access Data Tool (TADT); 
</v>
      </c>
      <c r="EJ107" s="251" t="str">
        <f>IF(ISNUMBER(FIND(analysismethod8,'III_Plan comp 438.68 {Plan 8}'!CC$15)),"",'III_Plan comp 438.68 {Plan 8}'!CC$15&amp;analysismethod8)</f>
        <v xml:space="preserve">Timely Access Data Tool (TADT); 
</v>
      </c>
      <c r="EK107" s="251" t="str">
        <f>IF(ISNUMBER(FIND(analysismethod8,'III_Plan comp 438.68 {Plan 8}'!CD$15)),"",'III_Plan comp 438.68 {Plan 8}'!CD$15&amp;analysismethod8)</f>
        <v xml:space="preserve">Timely Access Data Tool (TADT); 
</v>
      </c>
      <c r="EL107" s="251" t="str">
        <f>IF(ISNUMBER(FIND(analysismethod8,'III_Plan comp 438.68 {Plan 8}'!CE$15)),"",'III_Plan comp 438.68 {Plan 8}'!CE$15&amp;analysismethod8)</f>
        <v xml:space="preserve">Timely Access Data Tool (TADT); 
</v>
      </c>
      <c r="EM107" s="251" t="str">
        <f>IF(ISNUMBER(FIND(analysismethod8,'III_Plan comp 438.68 {Plan 8}'!CF$15)),"",'III_Plan comp 438.68 {Plan 8}'!CF$15&amp;analysismethod8)</f>
        <v xml:space="preserve">Timely Access Data Tool (TADT); 
</v>
      </c>
      <c r="EN107" s="251" t="str">
        <f>IF(ISNUMBER(FIND(analysismethod8,'III_Plan comp 438.68 {Plan 8}'!CG$15)),"",'III_Plan comp 438.68 {Plan 8}'!CG$15&amp;analysismethod8)</f>
        <v xml:space="preserve">Timely Access Data Tool (TADT); 
</v>
      </c>
      <c r="EO107" s="251" t="str">
        <f>IF(ISNUMBER(FIND(analysismethod8,'III_Plan comp 438.68 {Plan 8}'!CH$15)),"",'III_Plan comp 438.68 {Plan 8}'!CH$15&amp;analysismethod8)</f>
        <v xml:space="preserve">Timely Access Data Tool (TADT); 
</v>
      </c>
      <c r="EP107" s="251" t="str">
        <f>IF(ISNUMBER(FIND(analysismethod8,'III_Plan comp 438.68 {Plan 8}'!CI$15)),"",'III_Plan comp 438.68 {Plan 8}'!CI$15&amp;analysismethod8)</f>
        <v xml:space="preserve">Timely Access Data Tool (TADT); 
</v>
      </c>
      <c r="EQ107" s="251" t="str">
        <f>IF(ISNUMBER(FIND(analysismethod8,'III_Plan comp 438.68 {Plan 8}'!CJ$15)),"",'III_Plan comp 438.68 {Plan 8}'!CJ$15&amp;analysismethod8)</f>
        <v xml:space="preserve">Timely Access Data Tool (TADT); 
</v>
      </c>
      <c r="ER107" s="251" t="str">
        <f>IF(ISNUMBER(FIND(analysismethod8,'III_Plan comp 438.68 {Plan 8}'!CK$15)),"",'III_Plan comp 438.68 {Plan 8}'!CK$15&amp;analysismethod8)</f>
        <v xml:space="preserve">Timely Access Data Tool (TADT); 
</v>
      </c>
      <c r="ES107" s="251" t="str">
        <f>IF(ISNUMBER(FIND(analysismethod8,'III_Plan comp 438.68 {Plan 8}'!CL$15)),"",'III_Plan comp 438.68 {Plan 8}'!CL$15&amp;analysismethod8)</f>
        <v xml:space="preserve">Timely Access Data Tool (TADT); 
</v>
      </c>
      <c r="ET107" s="251" t="str">
        <f>IF(ISNUMBER(FIND(analysismethod8,'III_Plan comp 438.68 {Plan 8}'!CM$15)),"",'III_Plan comp 438.68 {Plan 8}'!CM$15&amp;analysismethod8)</f>
        <v xml:space="preserve">Timely Access Data Tool (TADT); 
</v>
      </c>
      <c r="EU107" s="251" t="str">
        <f>IF(ISNUMBER(FIND(analysismethod8,'III_Plan comp 438.68 {Plan 8}'!CN$15)),"",'III_Plan comp 438.68 {Plan 8}'!CN$15&amp;analysismethod8)</f>
        <v xml:space="preserve">Timely Access Data Tool (TADT); 
</v>
      </c>
      <c r="EV107" s="251" t="str">
        <f>IF(ISNUMBER(FIND(analysismethod8,'III_Plan comp 438.68 {Plan 8}'!CO$15)),"",'III_Plan comp 438.68 {Plan 8}'!CO$15&amp;analysismethod8)</f>
        <v xml:space="preserve">Timely Access Data Tool (TADT); 
</v>
      </c>
      <c r="EW107" s="251" t="str">
        <f>IF(ISNUMBER(FIND(analysismethod8,'III_Plan comp 438.68 {Plan 8}'!CP$15)),"",'III_Plan comp 438.68 {Plan 8}'!CP$15&amp;analysismethod8)</f>
        <v xml:space="preserve">Timely Access Data Tool (TADT); 
</v>
      </c>
      <c r="EX107" s="251" t="str">
        <f>IF(ISNUMBER(FIND(analysismethod8,'III_Plan comp 438.68 {Plan 8}'!CQ$15)),"",'III_Plan comp 438.68 {Plan 8}'!CQ$15&amp;analysismethod8)</f>
        <v xml:space="preserve">Timely Access Data Tool (TADT); 
</v>
      </c>
      <c r="EY107" s="251" t="str">
        <f>IF(ISNUMBER(FIND(analysismethod8,'III_Plan comp 438.68 {Plan 8}'!CR$15)),"",'III_Plan comp 438.68 {Plan 8}'!CR$15&amp;analysismethod8)</f>
        <v xml:space="preserve">Timely Access Data Tool (TADT); 
</v>
      </c>
      <c r="EZ107" s="251" t="str">
        <f>IF(ISNUMBER(FIND(analysismethod8,'III_Plan comp 438.68 {Plan 8}'!CS$15)),"",'III_Plan comp 438.68 {Plan 8}'!CS$15&amp;analysismethod8)</f>
        <v xml:space="preserve">Timely Access Data Tool (TADT); 
</v>
      </c>
      <c r="FA107" s="251" t="str">
        <f>IF(ISNUMBER(FIND(analysismethod8,'III_Plan comp 438.68 {Plan 8}'!CT$15)),"",'III_Plan comp 438.68 {Plan 8}'!CT$15&amp;analysismethod8)</f>
        <v xml:space="preserve">Timely Access Data Tool (TADT); 
</v>
      </c>
      <c r="FB107" s="251" t="str">
        <f>IF(ISNUMBER(FIND(analysismethod8,'III_Plan comp 438.68 {Plan 8}'!CU$15)),"",'III_Plan comp 438.68 {Plan 8}'!CU$15&amp;analysismethod8)</f>
        <v xml:space="preserve">Timely Access Data Tool (TADT); 
</v>
      </c>
      <c r="FC107" s="251" t="str">
        <f>IF(ISNUMBER(FIND(analysismethod8,'III_Plan comp 438.68 {Plan 8}'!CV$15)),"",'III_Plan comp 438.68 {Plan 8}'!CV$15&amp;analysismethod8)</f>
        <v xml:space="preserve">Timely Access Data Tool (TADT); 
</v>
      </c>
      <c r="FD107" s="251" t="str">
        <f>IF(ISNUMBER(FIND(analysismethod8,'III_Plan comp 438.68 {Plan 8}'!CW$15)),"",'III_Plan comp 438.68 {Plan 8}'!CW$15&amp;analysismethod8)</f>
        <v xml:space="preserve">Timely Access Data Tool (TADT); 
</v>
      </c>
      <c r="FE107" s="251" t="str">
        <f>IF(ISNUMBER(FIND(analysismethod8,'III_Plan comp 438.68 {Plan 8}'!CX$15)),"",'III_Plan comp 438.68 {Plan 8}'!CX$15&amp;analysismethod8)</f>
        <v xml:space="preserve">Timely Access Data Tool (TADT); 
</v>
      </c>
      <c r="FF107" s="251" t="str">
        <f>IF(ISNUMBER(FIND(analysismethod8,'III_Plan comp 438.68 {Plan 8}'!CY$15)),"",'III_Plan comp 438.68 {Plan 8}'!CY$15&amp;analysismethod8)</f>
        <v xml:space="preserve">Timely Access Data Tool (TADT); 
</v>
      </c>
      <c r="FG107" s="251" t="str">
        <f>IF(ISNUMBER(FIND(analysismethod8,'III_Plan comp 438.68 {Plan 8}'!CZ$15)),"",'III_Plan comp 438.68 {Plan 8}'!CZ$15&amp;analysismethod8)</f>
        <v xml:space="preserve">Timely Access Data Tool (TADT);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Language Capabilities: Contract
IHCP: Contract/Good-faith effort to contract; 
</v>
      </c>
      <c r="BM108" s="251" t="str">
        <f>IF(ISNUMBER(FIND(analysismethod9,'III_Plan comp 438.68 {Plan 8}'!F$15)),"",'III_Plan comp 438.68 {Plan 8}'!F$15&amp;analysismethod9)</f>
        <v xml:space="preserve">Language Capabilities: Contract
IHCP: Contract/Good-faith effort to contract; 
</v>
      </c>
      <c r="BN108" s="251" t="str">
        <f>IF(ISNUMBER(FIND(analysismethod9,'III_Plan comp 438.68 {Plan 8}'!G$15)),"",'III_Plan comp 438.68 {Plan 8}'!G$15&amp;analysismethod9)</f>
        <v xml:space="preserve">Language Capabilities: Contract
IHCP: Contract/Good-faith effort to contract; 
</v>
      </c>
      <c r="BO108" s="251" t="str">
        <f>IF(ISNUMBER(FIND(analysismethod9,'III_Plan comp 438.68 {Plan 8}'!H$15)),"",'III_Plan comp 438.68 {Plan 8}'!H$15&amp;analysismethod9)</f>
        <v xml:space="preserve">Language Capabilities: Contract
IHCP: Contract/Good-faith effort to contract; 
</v>
      </c>
      <c r="BP108" s="251" t="str">
        <f>IF(ISNUMBER(FIND(analysismethod9,'III_Plan comp 438.68 {Plan 8}'!I$15)),"",'III_Plan comp 438.68 {Plan 8}'!I$15&amp;analysismethod9)</f>
        <v xml:space="preserve">Language Capabilities: Contract
IHCP: Contract/Good-faith effort to contract; 
</v>
      </c>
      <c r="BQ108" s="251" t="str">
        <f>IF(ISNUMBER(FIND(analysismethod9,'III_Plan comp 438.68 {Plan 8}'!J$15)),"",'III_Plan comp 438.68 {Plan 8}'!J$15&amp;analysismethod9)</f>
        <v xml:space="preserve">Language Capabilities: Contract
IHCP: Contract/Good-faith effort to contract; 
</v>
      </c>
      <c r="BR108" s="251" t="str">
        <f>IF(ISNUMBER(FIND(analysismethod9,'III_Plan comp 438.68 {Plan 8}'!K$15)),"",'III_Plan comp 438.68 {Plan 8}'!K$15&amp;analysismethod9)</f>
        <v xml:space="preserve">Timely Access Data Tool (TADT); 
Language Capabilities: Contract
IHCP: Contract/Good-faith effort to contract; 
</v>
      </c>
      <c r="BS108" s="251" t="str">
        <f>IF(ISNUMBER(FIND(analysismethod9,'III_Plan comp 438.68 {Plan 8}'!L$15)),"",'III_Plan comp 438.68 {Plan 8}'!L$15&amp;analysismethod9)</f>
        <v xml:space="preserve">Language Capabilities: Contract
IHCP: Contract/Good-faith effort to contract; 
</v>
      </c>
      <c r="BT108" s="251" t="str">
        <f>IF(ISNUMBER(FIND(analysismethod9,'III_Plan comp 438.68 {Plan 8}'!M$15)),"",'III_Plan comp 438.68 {Plan 8}'!M$15&amp;analysismethod9)</f>
        <v xml:space="preserve">Language Capabilities: Contract
IHCP: Contract/Good-faith effort to contract; 
</v>
      </c>
      <c r="BU108" s="251" t="str">
        <f>IF(ISNUMBER(FIND(analysismethod9,'III_Plan comp 438.68 {Plan 8}'!N$15)),"",'III_Plan comp 438.68 {Plan 8}'!N$15&amp;analysismethod9)</f>
        <v xml:space="preserve">Language Capabilities: Contract
IHCP: Contract/Good-faith effort to contract; 
</v>
      </c>
      <c r="BV108" s="251" t="str">
        <f>IF(ISNUMBER(FIND(analysismethod9,'III_Plan comp 438.68 {Plan 8}'!O$15)),"",'III_Plan comp 438.68 {Plan 8}'!O$15&amp;analysismethod9)</f>
        <v xml:space="preserve">Language Capabilities: Contract
IHCP: Contract/Good-faith effort to contract; 
</v>
      </c>
      <c r="BW108" s="251" t="str">
        <f>IF(ISNUMBER(FIND(analysismethod9,'III_Plan comp 438.68 {Plan 8}'!P$15)),"",'III_Plan comp 438.68 {Plan 8}'!P$15&amp;analysismethod9)</f>
        <v xml:space="preserve">Language Capabilities: Contract
IHCP: Contract/Good-faith effort to contract; 
</v>
      </c>
      <c r="BX108" s="251" t="str">
        <f>IF(ISNUMBER(FIND(analysismethod9,'III_Plan comp 438.68 {Plan 8}'!Q$15)),"",'III_Plan comp 438.68 {Plan 8}'!Q$15&amp;analysismethod9)</f>
        <v xml:space="preserve">Language Capabilities: Contract
IHCP: Contract/Good-faith effort to contract; 
</v>
      </c>
      <c r="BY108" s="251" t="str">
        <f>IF(ISNUMBER(FIND(analysismethod9,'III_Plan comp 438.68 {Plan 8}'!R$15)),"",'III_Plan comp 438.68 {Plan 8}'!R$15&amp;analysismethod9)</f>
        <v xml:space="preserve">Language Capabilities: Contract
IHCP: Contract/Good-faith effort to contract; 
</v>
      </c>
      <c r="BZ108" s="251" t="str">
        <f>IF(ISNUMBER(FIND(analysismethod9,'III_Plan comp 438.68 {Plan 8}'!S$15)),"",'III_Plan comp 438.68 {Plan 8}'!S$15&amp;analysismethod9)</f>
        <v xml:space="preserve">Language Capabilities: Contract
IHCP: Contract/Good-faith effort to contract; 
</v>
      </c>
      <c r="CA108" s="251" t="str">
        <f>IF(ISNUMBER(FIND(analysismethod9,'III_Plan comp 438.68 {Plan 8}'!T$15)),"",'III_Plan comp 438.68 {Plan 8}'!T$15&amp;analysismethod9)</f>
        <v xml:space="preserve">Language Capabilities: Contract
IHCP: Contract/Good-faith effort to contract; 
</v>
      </c>
      <c r="CB108" s="251" t="str">
        <f>IF(ISNUMBER(FIND(analysismethod9,'III_Plan comp 438.68 {Plan 8}'!U$15)),"",'III_Plan comp 438.68 {Plan 8}'!U$15&amp;analysismethod9)</f>
        <v xml:space="preserve">Language Capabilities: Contract
IHCP: Contract/Good-faith effort to contract; 
</v>
      </c>
      <c r="CC108" s="251" t="str">
        <f>IF(ISNUMBER(FIND(analysismethod9,'III_Plan comp 438.68 {Plan 8}'!V$15)),"",'III_Plan comp 438.68 {Plan 8}'!V$15&amp;analysismethod9)</f>
        <v xml:space="preserve">Language Capabilities: Contract
IHCP: Contract/Good-faith effort to contract; 
</v>
      </c>
      <c r="CD108" s="251" t="str">
        <f>IF(ISNUMBER(FIND(analysismethod9,'III_Plan comp 438.68 {Plan 8}'!W$15)),"",'III_Plan comp 438.68 {Plan 8}'!W$15&amp;analysismethod9)</f>
        <v xml:space="preserve">Language Capabilities: Contract
IHCP: Contract/Good-faith effort to contract; 
</v>
      </c>
      <c r="CE108" s="251" t="str">
        <f>IF(ISNUMBER(FIND(analysismethod9,'III_Plan comp 438.68 {Plan 8}'!X$15)),"",'III_Plan comp 438.68 {Plan 8}'!X$15&amp;analysismethod9)</f>
        <v xml:space="preserve">Language Capabilities: Contract
IHCP: Contract/Good-faith effort to contract; 
</v>
      </c>
      <c r="CF108" s="251" t="str">
        <f>IF(ISNUMBER(FIND(analysismethod9,'III_Plan comp 438.68 {Plan 8}'!Y$15)),"",'III_Plan comp 438.68 {Plan 8}'!Y$15&amp;analysismethod9)</f>
        <v xml:space="preserve">Language Capabilities: Contract
IHCP: Contract/Good-faith effort to contract; 
</v>
      </c>
      <c r="CG108" s="251" t="str">
        <f>IF(ISNUMBER(FIND(analysismethod9,'III_Plan comp 438.68 {Plan 8}'!Z$15)),"",'III_Plan comp 438.68 {Plan 8}'!Z$15&amp;analysismethod9)</f>
        <v xml:space="preserve">Language Capabilities: Contract
IHCP: Contract/Good-faith effort to contract; 
</v>
      </c>
      <c r="CH108" s="251" t="str">
        <f>IF(ISNUMBER(FIND(analysismethod9,'III_Plan comp 438.68 {Plan 8}'!AA$15)),"",'III_Plan comp 438.68 {Plan 8}'!AA$15&amp;analysismethod9)</f>
        <v xml:space="preserve">Language Capabilities: Contract
IHCP: Contract/Good-faith effort to contract; 
</v>
      </c>
      <c r="CI108" s="251" t="str">
        <f>IF(ISNUMBER(FIND(analysismethod9,'III_Plan comp 438.68 {Plan 8}'!AB$15)),"",'III_Plan comp 438.68 {Plan 8}'!AB$15&amp;analysismethod9)</f>
        <v xml:space="preserve">Language Capabilities: Contract
IHCP: Contract/Good-faith effort to contract; 
</v>
      </c>
      <c r="CJ108" s="251" t="str">
        <f>IF(ISNUMBER(FIND(analysismethod9,'III_Plan comp 438.68 {Plan 8}'!AC$15)),"",'III_Plan comp 438.68 {Plan 8}'!AC$15&amp;analysismethod9)</f>
        <v xml:space="preserve">Language Capabilities: Contract
IHCP: Contract/Good-faith effort to contract; 
</v>
      </c>
      <c r="CK108" s="251" t="str">
        <f>IF(ISNUMBER(FIND(analysismethod9,'III_Plan comp 438.68 {Plan 8}'!AD$15)),"",'III_Plan comp 438.68 {Plan 8}'!AD$15&amp;analysismethod9)</f>
        <v xml:space="preserve">Language Capabilities: Contract
IHCP: Contract/Good-faith effort to contract; 
</v>
      </c>
      <c r="CL108" s="251" t="str">
        <f>IF(ISNUMBER(FIND(analysismethod9,'III_Plan comp 438.68 {Plan 8}'!AE$15)),"",'III_Plan comp 438.68 {Plan 8}'!AE$15&amp;analysismethod9)</f>
        <v xml:space="preserve">Language Capabilities: Contract
IHCP: Contract/Good-faith effort to contract; 
</v>
      </c>
      <c r="CM108" s="251" t="str">
        <f>IF(ISNUMBER(FIND(analysismethod9,'III_Plan comp 438.68 {Plan 8}'!AF$15)),"",'III_Plan comp 438.68 {Plan 8}'!AF$15&amp;analysismethod9)</f>
        <v xml:space="preserve">Language Capabilities: Contract
IHCP: Contract/Good-faith effort to contract; 
</v>
      </c>
      <c r="CN108" s="251" t="str">
        <f>IF(ISNUMBER(FIND(analysismethod9,'III_Plan comp 438.68 {Plan 8}'!AG$15)),"",'III_Plan comp 438.68 {Plan 8}'!AG$15&amp;analysismethod9)</f>
        <v xml:space="preserve">Language Capabilities: Contract
IHCP: Contract/Good-faith effort to contract; 
</v>
      </c>
      <c r="CO108" s="251" t="str">
        <f>IF(ISNUMBER(FIND(analysismethod9,'III_Plan comp 438.68 {Plan 8}'!AH$15)),"",'III_Plan comp 438.68 {Plan 8}'!AH$15&amp;analysismethod9)</f>
        <v xml:space="preserve">Language Capabilities: Contract
IHCP: Contract/Good-faith effort to contract; 
</v>
      </c>
      <c r="CP108" s="251" t="str">
        <f>IF(ISNUMBER(FIND(analysismethod9,'III_Plan comp 438.68 {Plan 8}'!AI$15)),"",'III_Plan comp 438.68 {Plan 8}'!AI$15&amp;analysismethod9)</f>
        <v xml:space="preserve">Language Capabilities: Contract
IHCP: Contract/Good-faith effort to contract; 
</v>
      </c>
      <c r="CQ108" s="251" t="str">
        <f>IF(ISNUMBER(FIND(analysismethod9,'III_Plan comp 438.68 {Plan 8}'!AJ$15)),"",'III_Plan comp 438.68 {Plan 8}'!AJ$15&amp;analysismethod9)</f>
        <v xml:space="preserve">Language Capabilities: Contract
IHCP: Contract/Good-faith effort to contract; 
</v>
      </c>
      <c r="CR108" s="251" t="str">
        <f>IF(ISNUMBER(FIND(analysismethod9,'III_Plan comp 438.68 {Plan 8}'!AK$15)),"",'III_Plan comp 438.68 {Plan 8}'!AK$15&amp;analysismethod9)</f>
        <v xml:space="preserve">Language Capabilities: Contract
IHCP: Contract/Good-faith effort to contract; 
</v>
      </c>
      <c r="CS108" s="251" t="str">
        <f>IF(ISNUMBER(FIND(analysismethod9,'III_Plan comp 438.68 {Plan 8}'!AL$15)),"",'III_Plan comp 438.68 {Plan 8}'!AL$15&amp;analysismethod9)</f>
        <v xml:space="preserve">Language Capabilities: Contract
IHCP: Contract/Good-faith effort to contract; 
</v>
      </c>
      <c r="CT108" s="251" t="str">
        <f>IF(ISNUMBER(FIND(analysismethod9,'III_Plan comp 438.68 {Plan 8}'!AM$15)),"",'III_Plan comp 438.68 {Plan 8}'!AM$15&amp;analysismethod9)</f>
        <v xml:space="preserve">Language Capabilities: Contract
IHCP: Contract/Good-faith effort to contract; 
</v>
      </c>
      <c r="CU108" s="251" t="str">
        <f>IF(ISNUMBER(FIND(analysismethod9,'III_Plan comp 438.68 {Plan 8}'!AN$15)),"",'III_Plan comp 438.68 {Plan 8}'!AN$15&amp;analysismethod9)</f>
        <v xml:space="preserve">Language Capabilities: Contract
IHCP: Contract/Good-faith effort to contract; 
</v>
      </c>
      <c r="CV108" s="251" t="str">
        <f>IF(ISNUMBER(FIND(analysismethod9,'III_Plan comp 438.68 {Plan 8}'!AO$15)),"",'III_Plan comp 438.68 {Plan 8}'!AO$15&amp;analysismethod9)</f>
        <v xml:space="preserve">Language Capabilities: Contract
IHCP: Contract/Good-faith effort to contract; 
</v>
      </c>
      <c r="CW108" s="251" t="str">
        <f>IF(ISNUMBER(FIND(analysismethod9,'III_Plan comp 438.68 {Plan 8}'!AP$15)),"",'III_Plan comp 438.68 {Plan 8}'!AP$15&amp;analysismethod9)</f>
        <v xml:space="preserve">Language Capabilities: Contract
IHCP: Contract/Good-faith effort to contract; 
</v>
      </c>
      <c r="CX108" s="251" t="str">
        <f>IF(ISNUMBER(FIND(analysismethod9,'III_Plan comp 438.68 {Plan 8}'!AQ$15)),"",'III_Plan comp 438.68 {Plan 8}'!AQ$15&amp;analysismethod9)</f>
        <v xml:space="preserve">Language Capabilities: Contract
IHCP: Contract/Good-faith effort to contract; 
</v>
      </c>
      <c r="CY108" s="251" t="str">
        <f>IF(ISNUMBER(FIND(analysismethod9,'III_Plan comp 438.68 {Plan 8}'!AR$15)),"",'III_Plan comp 438.68 {Plan 8}'!AR$15&amp;analysismethod9)</f>
        <v xml:space="preserve">Language Capabilities: Contract
IHCP: Contract/Good-faith effort to contract; 
</v>
      </c>
      <c r="CZ108" s="251" t="str">
        <f>IF(ISNUMBER(FIND(analysismethod9,'III_Plan comp 438.68 {Plan 8}'!AS$15)),"",'III_Plan comp 438.68 {Plan 8}'!AS$15&amp;analysismethod9)</f>
        <v xml:space="preserve">Language Capabilities: Contract
IHCP: Contract/Good-faith effort to contract; 
</v>
      </c>
      <c r="DA108" s="251" t="str">
        <f>IF(ISNUMBER(FIND(analysismethod9,'III_Plan comp 438.68 {Plan 8}'!AT$15)),"",'III_Plan comp 438.68 {Plan 8}'!AT$15&amp;analysismethod9)</f>
        <v xml:space="preserve">Language Capabilities: Contract
IHCP: Contract/Good-faith effort to contract; 
</v>
      </c>
      <c r="DB108" s="251" t="str">
        <f>IF(ISNUMBER(FIND(analysismethod9,'III_Plan comp 438.68 {Plan 8}'!AU$15)),"",'III_Plan comp 438.68 {Plan 8}'!AU$15&amp;analysismethod9)</f>
        <v xml:space="preserve">Language Capabilities: Contract
IHCP: Contract/Good-faith effort to contract; 
</v>
      </c>
      <c r="DC108" s="251" t="str">
        <f>IF(ISNUMBER(FIND(analysismethod9,'III_Plan comp 438.68 {Plan 8}'!AV$15)),"",'III_Plan comp 438.68 {Plan 8}'!AV$15&amp;analysismethod9)</f>
        <v xml:space="preserve">Language Capabilities: Contract
IHCP: Contract/Good-faith effort to contract; 
</v>
      </c>
      <c r="DD108" s="251" t="str">
        <f>IF(ISNUMBER(FIND(analysismethod9,'III_Plan comp 438.68 {Plan 8}'!AW$15)),"",'III_Plan comp 438.68 {Plan 8}'!AW$15&amp;analysismethod9)</f>
        <v xml:space="preserve">Language Capabilities: Contract
IHCP: Contract/Good-faith effort to contract; 
</v>
      </c>
      <c r="DE108" s="251" t="str">
        <f>IF(ISNUMBER(FIND(analysismethod9,'III_Plan comp 438.68 {Plan 8}'!AX$15)),"",'III_Plan comp 438.68 {Plan 8}'!AX$15&amp;analysismethod9)</f>
        <v xml:space="preserve">Language Capabilities: Contract
IHCP: Contract/Good-faith effort to contract; 
</v>
      </c>
      <c r="DF108" s="251" t="str">
        <f>IF(ISNUMBER(FIND(analysismethod9,'III_Plan comp 438.68 {Plan 8}'!AY$15)),"",'III_Plan comp 438.68 {Plan 8}'!AY$15&amp;analysismethod9)</f>
        <v xml:space="preserve">Language Capabilities: Contract
IHCP: Contract/Good-faith effort to contract; 
</v>
      </c>
      <c r="DG108" s="251" t="str">
        <f>IF(ISNUMBER(FIND(analysismethod9,'III_Plan comp 438.68 {Plan 8}'!AZ$15)),"",'III_Plan comp 438.68 {Plan 8}'!AZ$15&amp;analysismethod9)</f>
        <v xml:space="preserve">Language Capabilities: Contract
IHCP: Contract/Good-faith effort to contract; 
</v>
      </c>
      <c r="DH108" s="251" t="str">
        <f>IF(ISNUMBER(FIND(analysismethod9,'III_Plan comp 438.68 {Plan 8}'!BA$15)),"",'III_Plan comp 438.68 {Plan 8}'!BA$15&amp;analysismethod9)</f>
        <v xml:space="preserve">Language Capabilities: Contract
IHCP: Contract/Good-faith effort to contract; 
</v>
      </c>
      <c r="DI108" s="251" t="str">
        <f>IF(ISNUMBER(FIND(analysismethod9,'III_Plan comp 438.68 {Plan 8}'!BB$15)),"",'III_Plan comp 438.68 {Plan 8}'!BB$15&amp;analysismethod9)</f>
        <v xml:space="preserve">Language Capabilities: Contract
IHCP: Contract/Good-faith effort to contract; 
</v>
      </c>
      <c r="DJ108" s="251" t="str">
        <f>IF(ISNUMBER(FIND(analysismethod9,'III_Plan comp 438.68 {Plan 8}'!BC$15)),"",'III_Plan comp 438.68 {Plan 8}'!BC$15&amp;analysismethod9)</f>
        <v xml:space="preserve">Language Capabilities: Contract
IHCP: Contract/Good-faith effort to contract; 
</v>
      </c>
      <c r="DK108" s="251" t="str">
        <f>IF(ISNUMBER(FIND(analysismethod9,'III_Plan comp 438.68 {Plan 8}'!BD$15)),"",'III_Plan comp 438.68 {Plan 8}'!BD$15&amp;analysismethod9)</f>
        <v xml:space="preserve">Language Capabilities: Contract
IHCP: Contract/Good-faith effort to contract; 
</v>
      </c>
      <c r="DL108" s="251" t="str">
        <f>IF(ISNUMBER(FIND(analysismethod9,'III_Plan comp 438.68 {Plan 8}'!BE$15)),"",'III_Plan comp 438.68 {Plan 8}'!BE$15&amp;analysismethod9)</f>
        <v xml:space="preserve">Language Capabilities: Contract
IHCP: Contract/Good-faith effort to contract; 
</v>
      </c>
      <c r="DM108" s="251" t="str">
        <f>IF(ISNUMBER(FIND(analysismethod9,'III_Plan comp 438.68 {Plan 8}'!BF$15)),"",'III_Plan comp 438.68 {Plan 8}'!BF$15&amp;analysismethod9)</f>
        <v xml:space="preserve">Language Capabilities: Contract
IHCP: Contract/Good-faith effort to contract; 
</v>
      </c>
      <c r="DN108" s="251" t="str">
        <f>IF(ISNUMBER(FIND(analysismethod9,'III_Plan comp 438.68 {Plan 8}'!BG$15)),"",'III_Plan comp 438.68 {Plan 8}'!BG$15&amp;analysismethod9)</f>
        <v xml:space="preserve">Language Capabilities: Contract
IHCP: Contract/Good-faith effort to contract; 
</v>
      </c>
      <c r="DO108" s="251" t="str">
        <f>IF(ISNUMBER(FIND(analysismethod9,'III_Plan comp 438.68 {Plan 8}'!BH$15)),"",'III_Plan comp 438.68 {Plan 8}'!BH$15&amp;analysismethod9)</f>
        <v xml:space="preserve">Language Capabilities: Contract
IHCP: Contract/Good-faith effort to contract; 
</v>
      </c>
      <c r="DP108" s="251" t="str">
        <f>IF(ISNUMBER(FIND(analysismethod9,'III_Plan comp 438.68 {Plan 8}'!BI$15)),"",'III_Plan comp 438.68 {Plan 8}'!BI$15&amp;analysismethod9)</f>
        <v xml:space="preserve">Language Capabilities: Contract
IHCP: Contract/Good-faith effort to contract; 
</v>
      </c>
      <c r="DQ108" s="251" t="str">
        <f>IF(ISNUMBER(FIND(analysismethod9,'III_Plan comp 438.68 {Plan 8}'!BJ$15)),"",'III_Plan comp 438.68 {Plan 8}'!BJ$15&amp;analysismethod9)</f>
        <v xml:space="preserve">Language Capabilities: Contract
IHCP: Contract/Good-faith effort to contract; 
</v>
      </c>
      <c r="DR108" s="251" t="str">
        <f>IF(ISNUMBER(FIND(analysismethod9,'III_Plan comp 438.68 {Plan 8}'!BK$15)),"",'III_Plan comp 438.68 {Plan 8}'!BK$15&amp;analysismethod9)</f>
        <v xml:space="preserve">Language Capabilities: Contract
IHCP: Contract/Good-faith effort to contract; 
</v>
      </c>
      <c r="DS108" s="251" t="str">
        <f>IF(ISNUMBER(FIND(analysismethod9,'III_Plan comp 438.68 {Plan 8}'!BL$15)),"",'III_Plan comp 438.68 {Plan 8}'!BL$15&amp;analysismethod9)</f>
        <v xml:space="preserve">Language Capabilities: Contract
IHCP: Contract/Good-faith effort to contract; 
</v>
      </c>
      <c r="DT108" s="251" t="str">
        <f>IF(ISNUMBER(FIND(analysismethod9,'III_Plan comp 438.68 {Plan 8}'!BM$15)),"",'III_Plan comp 438.68 {Plan 8}'!BM$15&amp;analysismethod9)</f>
        <v xml:space="preserve">Language Capabilities: Contract
IHCP: Contract/Good-faith effort to contract; 
</v>
      </c>
      <c r="DU108" s="251" t="str">
        <f>IF(ISNUMBER(FIND(analysismethod9,'III_Plan comp 438.68 {Plan 8}'!BN$15)),"",'III_Plan comp 438.68 {Plan 8}'!BN$15&amp;analysismethod9)</f>
        <v xml:space="preserve">Language Capabilities: Contract
IHCP: Contract/Good-faith effort to contract; 
</v>
      </c>
      <c r="DV108" s="251" t="str">
        <f>IF(ISNUMBER(FIND(analysismethod9,'III_Plan comp 438.68 {Plan 8}'!BO$15)),"",'III_Plan comp 438.68 {Plan 8}'!BO$15&amp;analysismethod9)</f>
        <v xml:space="preserve">Language Capabilities: Contract
IHCP: Contract/Good-faith effort to contract; 
</v>
      </c>
      <c r="DW108" s="251" t="str">
        <f>IF(ISNUMBER(FIND(analysismethod9,'III_Plan comp 438.68 {Plan 8}'!BP$15)),"",'III_Plan comp 438.68 {Plan 8}'!BP$15&amp;analysismethod9)</f>
        <v xml:space="preserve">Language Capabilities: Contract
IHCP: Contract/Good-faith effort to contract; 
</v>
      </c>
      <c r="DX108" s="251" t="str">
        <f>IF(ISNUMBER(FIND(analysismethod9,'III_Plan comp 438.68 {Plan 8}'!BQ$15)),"",'III_Plan comp 438.68 {Plan 8}'!BQ$15&amp;analysismethod9)</f>
        <v xml:space="preserve">Language Capabilities: Contract
IHCP: Contract/Good-faith effort to contract; 
</v>
      </c>
      <c r="DY108" s="251" t="str">
        <f>IF(ISNUMBER(FIND(analysismethod9,'III_Plan comp 438.68 {Plan 8}'!BR$15)),"",'III_Plan comp 438.68 {Plan 8}'!BR$15&amp;analysismethod9)</f>
        <v xml:space="preserve">Language Capabilities: Contract
IHCP: Contract/Good-faith effort to contract; 
</v>
      </c>
      <c r="DZ108" s="251" t="str">
        <f>IF(ISNUMBER(FIND(analysismethod9,'III_Plan comp 438.68 {Plan 8}'!BS$15)),"",'III_Plan comp 438.68 {Plan 8}'!BS$15&amp;analysismethod9)</f>
        <v xml:space="preserve">Language Capabilities: Contract
IHCP: Contract/Good-faith effort to contract; 
</v>
      </c>
      <c r="EA108" s="251" t="str">
        <f>IF(ISNUMBER(FIND(analysismethod9,'III_Plan comp 438.68 {Plan 8}'!BT$15)),"",'III_Plan comp 438.68 {Plan 8}'!BT$15&amp;analysismethod9)</f>
        <v xml:space="preserve">Language Capabilities: Contract
IHCP: Contract/Good-faith effort to contract; 
</v>
      </c>
      <c r="EB108" s="251" t="str">
        <f>IF(ISNUMBER(FIND(analysismethod9,'III_Plan comp 438.68 {Plan 8}'!BU$15)),"",'III_Plan comp 438.68 {Plan 8}'!BU$15&amp;analysismethod9)</f>
        <v xml:space="preserve">Language Capabilities: Contract
IHCP: Contract/Good-faith effort to contract; 
</v>
      </c>
      <c r="EC108" s="251" t="str">
        <f>IF(ISNUMBER(FIND(analysismethod9,'III_Plan comp 438.68 {Plan 8}'!BV$15)),"",'III_Plan comp 438.68 {Plan 8}'!BV$15&amp;analysismethod9)</f>
        <v xml:space="preserve">Language Capabilities: Contract
IHCP: Contract/Good-faith effort to contract; 
</v>
      </c>
      <c r="ED108" s="251" t="str">
        <f>IF(ISNUMBER(FIND(analysismethod9,'III_Plan comp 438.68 {Plan 8}'!BW$15)),"",'III_Plan comp 438.68 {Plan 8}'!BW$15&amp;analysismethod9)</f>
        <v xml:space="preserve">Language Capabilities: Contract
IHCP: Contract/Good-faith effort to contract; 
</v>
      </c>
      <c r="EE108" s="251" t="str">
        <f>IF(ISNUMBER(FIND(analysismethod9,'III_Plan comp 438.68 {Plan 8}'!BX$15)),"",'III_Plan comp 438.68 {Plan 8}'!BX$15&amp;analysismethod9)</f>
        <v xml:space="preserve">Language Capabilities: Contract
IHCP: Contract/Good-faith effort to contract; 
</v>
      </c>
      <c r="EF108" s="251" t="str">
        <f>IF(ISNUMBER(FIND(analysismethod9,'III_Plan comp 438.68 {Plan 8}'!BY$15)),"",'III_Plan comp 438.68 {Plan 8}'!BY$15&amp;analysismethod9)</f>
        <v xml:space="preserve">Language Capabilities: Contract
IHCP: Contract/Good-faith effort to contract; 
</v>
      </c>
      <c r="EG108" s="251" t="str">
        <f>IF(ISNUMBER(FIND(analysismethod9,'III_Plan comp 438.68 {Plan 8}'!BZ$15)),"",'III_Plan comp 438.68 {Plan 8}'!BZ$15&amp;analysismethod9)</f>
        <v xml:space="preserve">Language Capabilities: Contract
IHCP: Contract/Good-faith effort to contract; 
</v>
      </c>
      <c r="EH108" s="251" t="str">
        <f>IF(ISNUMBER(FIND(analysismethod9,'III_Plan comp 438.68 {Plan 8}'!CA$15)),"",'III_Plan comp 438.68 {Plan 8}'!CA$15&amp;analysismethod9)</f>
        <v xml:space="preserve">Language Capabilities: Contract
IHCP: Contract/Good-faith effort to contract; 
</v>
      </c>
      <c r="EI108" s="251" t="str">
        <f>IF(ISNUMBER(FIND(analysismethod9,'III_Plan comp 438.68 {Plan 8}'!CB$15)),"",'III_Plan comp 438.68 {Plan 8}'!CB$15&amp;analysismethod9)</f>
        <v xml:space="preserve">Language Capabilities: Contract
IHCP: Contract/Good-faith effort to contract; 
</v>
      </c>
      <c r="EJ108" s="251" t="str">
        <f>IF(ISNUMBER(FIND(analysismethod9,'III_Plan comp 438.68 {Plan 8}'!CC$15)),"",'III_Plan comp 438.68 {Plan 8}'!CC$15&amp;analysismethod9)</f>
        <v xml:space="preserve">Language Capabilities: Contract
IHCP: Contract/Good-faith effort to contract; 
</v>
      </c>
      <c r="EK108" s="251" t="str">
        <f>IF(ISNUMBER(FIND(analysismethod9,'III_Plan comp 438.68 {Plan 8}'!CD$15)),"",'III_Plan comp 438.68 {Plan 8}'!CD$15&amp;analysismethod9)</f>
        <v xml:space="preserve">Language Capabilities: Contract
IHCP: Contract/Good-faith effort to contract; 
</v>
      </c>
      <c r="EL108" s="251" t="str">
        <f>IF(ISNUMBER(FIND(analysismethod9,'III_Plan comp 438.68 {Plan 8}'!CE$15)),"",'III_Plan comp 438.68 {Plan 8}'!CE$15&amp;analysismethod9)</f>
        <v xml:space="preserve">Language Capabilities: Contract
IHCP: Contract/Good-faith effort to contract; 
</v>
      </c>
      <c r="EM108" s="251" t="str">
        <f>IF(ISNUMBER(FIND(analysismethod9,'III_Plan comp 438.68 {Plan 8}'!CF$15)),"",'III_Plan comp 438.68 {Plan 8}'!CF$15&amp;analysismethod9)</f>
        <v xml:space="preserve">Language Capabilities: Contract
IHCP: Contract/Good-faith effort to contract; 
</v>
      </c>
      <c r="EN108" s="251" t="str">
        <f>IF(ISNUMBER(FIND(analysismethod9,'III_Plan comp 438.68 {Plan 8}'!CG$15)),"",'III_Plan comp 438.68 {Plan 8}'!CG$15&amp;analysismethod9)</f>
        <v xml:space="preserve">Language Capabilities: Contract
IHCP: Contract/Good-faith effort to contract; 
</v>
      </c>
      <c r="EO108" s="251" t="str">
        <f>IF(ISNUMBER(FIND(analysismethod9,'III_Plan comp 438.68 {Plan 8}'!CH$15)),"",'III_Plan comp 438.68 {Plan 8}'!CH$15&amp;analysismethod9)</f>
        <v xml:space="preserve">Language Capabilities: Contract
IHCP: Contract/Good-faith effort to contract; 
</v>
      </c>
      <c r="EP108" s="251" t="str">
        <f>IF(ISNUMBER(FIND(analysismethod9,'III_Plan comp 438.68 {Plan 8}'!CI$15)),"",'III_Plan comp 438.68 {Plan 8}'!CI$15&amp;analysismethod9)</f>
        <v xml:space="preserve">Language Capabilities: Contract
IHCP: Contract/Good-faith effort to contract; 
</v>
      </c>
      <c r="EQ108" s="251" t="str">
        <f>IF(ISNUMBER(FIND(analysismethod9,'III_Plan comp 438.68 {Plan 8}'!CJ$15)),"",'III_Plan comp 438.68 {Plan 8}'!CJ$15&amp;analysismethod9)</f>
        <v xml:space="preserve">Language Capabilities: Contract
IHCP: Contract/Good-faith effort to contract; 
</v>
      </c>
      <c r="ER108" s="251" t="str">
        <f>IF(ISNUMBER(FIND(analysismethod9,'III_Plan comp 438.68 {Plan 8}'!CK$15)),"",'III_Plan comp 438.68 {Plan 8}'!CK$15&amp;analysismethod9)</f>
        <v xml:space="preserve">Language Capabilities: Contract
IHCP: Contract/Good-faith effort to contract; 
</v>
      </c>
      <c r="ES108" s="251" t="str">
        <f>IF(ISNUMBER(FIND(analysismethod9,'III_Plan comp 438.68 {Plan 8}'!CL$15)),"",'III_Plan comp 438.68 {Plan 8}'!CL$15&amp;analysismethod9)</f>
        <v xml:space="preserve">Language Capabilities: Contract
IHCP: Contract/Good-faith effort to contract; 
</v>
      </c>
      <c r="ET108" s="251" t="str">
        <f>IF(ISNUMBER(FIND(analysismethod9,'III_Plan comp 438.68 {Plan 8}'!CM$15)),"",'III_Plan comp 438.68 {Plan 8}'!CM$15&amp;analysismethod9)</f>
        <v xml:space="preserve">Language Capabilities: Contract
IHCP: Contract/Good-faith effort to contract; 
</v>
      </c>
      <c r="EU108" s="251" t="str">
        <f>IF(ISNUMBER(FIND(analysismethod9,'III_Plan comp 438.68 {Plan 8}'!CN$15)),"",'III_Plan comp 438.68 {Plan 8}'!CN$15&amp;analysismethod9)</f>
        <v xml:space="preserve">Language Capabilities: Contract
IHCP: Contract/Good-faith effort to contract; 
</v>
      </c>
      <c r="EV108" s="251" t="str">
        <f>IF(ISNUMBER(FIND(analysismethod9,'III_Plan comp 438.68 {Plan 8}'!CO$15)),"",'III_Plan comp 438.68 {Plan 8}'!CO$15&amp;analysismethod9)</f>
        <v xml:space="preserve">Language Capabilities: Contract
IHCP: Contract/Good-faith effort to contract; 
</v>
      </c>
      <c r="EW108" s="251" t="str">
        <f>IF(ISNUMBER(FIND(analysismethod9,'III_Plan comp 438.68 {Plan 8}'!CP$15)),"",'III_Plan comp 438.68 {Plan 8}'!CP$15&amp;analysismethod9)</f>
        <v xml:space="preserve">Language Capabilities: Contract
IHCP: Contract/Good-faith effort to contract; 
</v>
      </c>
      <c r="EX108" s="251" t="str">
        <f>IF(ISNUMBER(FIND(analysismethod9,'III_Plan comp 438.68 {Plan 8}'!CQ$15)),"",'III_Plan comp 438.68 {Plan 8}'!CQ$15&amp;analysismethod9)</f>
        <v xml:space="preserve">Language Capabilities: Contract
IHCP: Contract/Good-faith effort to contract; 
</v>
      </c>
      <c r="EY108" s="251" t="str">
        <f>IF(ISNUMBER(FIND(analysismethod9,'III_Plan comp 438.68 {Plan 8}'!CR$15)),"",'III_Plan comp 438.68 {Plan 8}'!CR$15&amp;analysismethod9)</f>
        <v xml:space="preserve">Language Capabilities: Contract
IHCP: Contract/Good-faith effort to contract; 
</v>
      </c>
      <c r="EZ108" s="251" t="str">
        <f>IF(ISNUMBER(FIND(analysismethod9,'III_Plan comp 438.68 {Plan 8}'!CS$15)),"",'III_Plan comp 438.68 {Plan 8}'!CS$15&amp;analysismethod9)</f>
        <v xml:space="preserve">Language Capabilities: Contract
IHCP: Contract/Good-faith effort to contract; 
</v>
      </c>
      <c r="FA108" s="251" t="str">
        <f>IF(ISNUMBER(FIND(analysismethod9,'III_Plan comp 438.68 {Plan 8}'!CT$15)),"",'III_Plan comp 438.68 {Plan 8}'!CT$15&amp;analysismethod9)</f>
        <v xml:space="preserve">Language Capabilities: Contract
IHCP: Contract/Good-faith effort to contract; 
</v>
      </c>
      <c r="FB108" s="251" t="str">
        <f>IF(ISNUMBER(FIND(analysismethod9,'III_Plan comp 438.68 {Plan 8}'!CU$15)),"",'III_Plan comp 438.68 {Plan 8}'!CU$15&amp;analysismethod9)</f>
        <v xml:space="preserve">Language Capabilities: Contract
IHCP: Contract/Good-faith effort to contract; 
</v>
      </c>
      <c r="FC108" s="251" t="str">
        <f>IF(ISNUMBER(FIND(analysismethod9,'III_Plan comp 438.68 {Plan 8}'!CV$15)),"",'III_Plan comp 438.68 {Plan 8}'!CV$15&amp;analysismethod9)</f>
        <v xml:space="preserve">Language Capabilities: Contract
IHCP: Contract/Good-faith effort to contract; 
</v>
      </c>
      <c r="FD108" s="251" t="str">
        <f>IF(ISNUMBER(FIND(analysismethod9,'III_Plan comp 438.68 {Plan 8}'!CW$15)),"",'III_Plan comp 438.68 {Plan 8}'!CW$15&amp;analysismethod9)</f>
        <v xml:space="preserve">Language Capabilities: Contract
IHCP: Contract/Good-faith effort to contract; 
</v>
      </c>
      <c r="FE108" s="251" t="str">
        <f>IF(ISNUMBER(FIND(analysismethod9,'III_Plan comp 438.68 {Plan 8}'!CX$15)),"",'III_Plan comp 438.68 {Plan 8}'!CX$15&amp;analysismethod9)</f>
        <v xml:space="preserve">Language Capabilities: Contract
IHCP: Contract/Good-faith effort to contract; 
</v>
      </c>
      <c r="FF108" s="251" t="str">
        <f>IF(ISNUMBER(FIND(analysismethod9,'III_Plan comp 438.68 {Plan 8}'!CY$15)),"",'III_Plan comp 438.68 {Plan 8}'!CY$15&amp;analysismethod9)</f>
        <v xml:space="preserve">Language Capabilities: Contract
IHCP: Contract/Good-faith effort to contract; 
</v>
      </c>
      <c r="FG108" s="251" t="str">
        <f>IF(ISNUMBER(FIND(analysismethod9,'III_Plan comp 438.68 {Plan 8}'!CZ$15)),"",'III_Plan comp 438.68 {Plan 8}'!CZ$15&amp;analysismethod9)</f>
        <v xml:space="preserve">Language Capabilities: Contract
IHCP: Contract/Good-faith effort to contract; 
</v>
      </c>
    </row>
    <row r="109" spans="62:163" ht="1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274 File; 
</v>
      </c>
      <c r="BM109" s="254" t="str">
        <f>IF(ISNUMBER(FIND(analysismethod10,'III_Plan comp 438.68 {Plan 8}'!F$15)),"",'III_Plan comp 438.68 {Plan 8}'!F$15&amp;analysismethod10)</f>
        <v xml:space="preserve">274 File; 
</v>
      </c>
      <c r="BN109" s="254" t="str">
        <f>IF(ISNUMBER(FIND(analysismethod10,'III_Plan comp 438.68 {Plan 8}'!G$15)),"",'III_Plan comp 438.68 {Plan 8}'!G$15&amp;analysismethod10)</f>
        <v xml:space="preserve">274 File; 
</v>
      </c>
      <c r="BO109" s="254" t="str">
        <f>IF(ISNUMBER(FIND(analysismethod10,'III_Plan comp 438.68 {Plan 8}'!H$15)),"",'III_Plan comp 438.68 {Plan 8}'!H$15&amp;analysismethod10)</f>
        <v xml:space="preserve">274 File; 
</v>
      </c>
      <c r="BP109" s="254" t="str">
        <f>IF(ISNUMBER(FIND(analysismethod10,'III_Plan comp 438.68 {Plan 8}'!I$15)),"",'III_Plan comp 438.68 {Plan 8}'!I$15&amp;analysismethod10)</f>
        <v xml:space="preserve">274 File; 
</v>
      </c>
      <c r="BQ109" s="254" t="str">
        <f>IF(ISNUMBER(FIND(analysismethod10,'III_Plan comp 438.68 {Plan 8}'!J$15)),"",'III_Plan comp 438.68 {Plan 8}'!J$15&amp;analysismethod10)</f>
        <v xml:space="preserve">274 File; 
</v>
      </c>
      <c r="BR109" s="254" t="str">
        <f>IF(ISNUMBER(FIND(analysismethod10,'III_Plan comp 438.68 {Plan 8}'!K$15)),"",'III_Plan comp 438.68 {Plan 8}'!K$15&amp;analysismethod10)</f>
        <v xml:space="preserve">Timely Access Data Tool (TADT); 
274 File; 
</v>
      </c>
      <c r="BS109" s="254" t="str">
        <f>IF(ISNUMBER(FIND(analysismethod10,'III_Plan comp 438.68 {Plan 8}'!L$15)),"",'III_Plan comp 438.68 {Plan 8}'!L$15&amp;analysismethod10)</f>
        <v xml:space="preserve">274 File; 
</v>
      </c>
      <c r="BT109" s="254" t="str">
        <f>IF(ISNUMBER(FIND(analysismethod10,'III_Plan comp 438.68 {Plan 8}'!M$15)),"",'III_Plan comp 438.68 {Plan 8}'!M$15&amp;analysismethod10)</f>
        <v xml:space="preserve">274 File; 
</v>
      </c>
      <c r="BU109" s="254" t="str">
        <f>IF(ISNUMBER(FIND(analysismethod10,'III_Plan comp 438.68 {Plan 8}'!N$15)),"",'III_Plan comp 438.68 {Plan 8}'!N$15&amp;analysismethod10)</f>
        <v xml:space="preserve">274 File; 
</v>
      </c>
      <c r="BV109" s="254" t="str">
        <f>IF(ISNUMBER(FIND(analysismethod10,'III_Plan comp 438.68 {Plan 8}'!O$15)),"",'III_Plan comp 438.68 {Plan 8}'!O$15&amp;analysismethod10)</f>
        <v xml:space="preserve">274 File; 
</v>
      </c>
      <c r="BW109" s="254" t="str">
        <f>IF(ISNUMBER(FIND(analysismethod10,'III_Plan comp 438.68 {Plan 8}'!P$15)),"",'III_Plan comp 438.68 {Plan 8}'!P$15&amp;analysismethod10)</f>
        <v xml:space="preserve">274 File; 
</v>
      </c>
      <c r="BX109" s="254" t="str">
        <f>IF(ISNUMBER(FIND(analysismethod10,'III_Plan comp 438.68 {Plan 8}'!Q$15)),"",'III_Plan comp 438.68 {Plan 8}'!Q$15&amp;analysismethod10)</f>
        <v xml:space="preserve">274 File; 
</v>
      </c>
      <c r="BY109" s="254" t="str">
        <f>IF(ISNUMBER(FIND(analysismethod10,'III_Plan comp 438.68 {Plan 8}'!R$15)),"",'III_Plan comp 438.68 {Plan 8}'!R$15&amp;analysismethod10)</f>
        <v xml:space="preserve">274 File; 
</v>
      </c>
      <c r="BZ109" s="254" t="str">
        <f>IF(ISNUMBER(FIND(analysismethod10,'III_Plan comp 438.68 {Plan 8}'!S$15)),"",'III_Plan comp 438.68 {Plan 8}'!S$15&amp;analysismethod10)</f>
        <v xml:space="preserve">274 File; 
</v>
      </c>
      <c r="CA109" s="254" t="str">
        <f>IF(ISNUMBER(FIND(analysismethod10,'III_Plan comp 438.68 {Plan 8}'!T$15)),"",'III_Plan comp 438.68 {Plan 8}'!T$15&amp;analysismethod10)</f>
        <v xml:space="preserve">274 File; 
</v>
      </c>
      <c r="CB109" s="254" t="str">
        <f>IF(ISNUMBER(FIND(analysismethod10,'III_Plan comp 438.68 {Plan 8}'!U$15)),"",'III_Plan comp 438.68 {Plan 8}'!U$15&amp;analysismethod10)</f>
        <v xml:space="preserve">274 File; 
</v>
      </c>
      <c r="CC109" s="254" t="str">
        <f>IF(ISNUMBER(FIND(analysismethod10,'III_Plan comp 438.68 {Plan 8}'!V$15)),"",'III_Plan comp 438.68 {Plan 8}'!V$15&amp;analysismethod10)</f>
        <v xml:space="preserve">274 File; 
</v>
      </c>
      <c r="CD109" s="254" t="str">
        <f>IF(ISNUMBER(FIND(analysismethod10,'III_Plan comp 438.68 {Plan 8}'!W$15)),"",'III_Plan comp 438.68 {Plan 8}'!W$15&amp;analysismethod10)</f>
        <v xml:space="preserve">274 File; 
</v>
      </c>
      <c r="CE109" s="254" t="str">
        <f>IF(ISNUMBER(FIND(analysismethod10,'III_Plan comp 438.68 {Plan 8}'!X$15)),"",'III_Plan comp 438.68 {Plan 8}'!X$15&amp;analysismethod10)</f>
        <v xml:space="preserve">274 File; 
</v>
      </c>
      <c r="CF109" s="254" t="str">
        <f>IF(ISNUMBER(FIND(analysismethod10,'III_Plan comp 438.68 {Plan 8}'!Y$15)),"",'III_Plan comp 438.68 {Plan 8}'!Y$15&amp;analysismethod10)</f>
        <v xml:space="preserve">274 File; 
</v>
      </c>
      <c r="CG109" s="254" t="str">
        <f>IF(ISNUMBER(FIND(analysismethod10,'III_Plan comp 438.68 {Plan 8}'!Z$15)),"",'III_Plan comp 438.68 {Plan 8}'!Z$15&amp;analysismethod10)</f>
        <v xml:space="preserve">274 File; 
</v>
      </c>
      <c r="CH109" s="254" t="str">
        <f>IF(ISNUMBER(FIND(analysismethod10,'III_Plan comp 438.68 {Plan 8}'!AA$15)),"",'III_Plan comp 438.68 {Plan 8}'!AA$15&amp;analysismethod10)</f>
        <v xml:space="preserve">274 File; 
</v>
      </c>
      <c r="CI109" s="254" t="str">
        <f>IF(ISNUMBER(FIND(analysismethod10,'III_Plan comp 438.68 {Plan 8}'!AB$15)),"",'III_Plan comp 438.68 {Plan 8}'!AB$15&amp;analysismethod10)</f>
        <v xml:space="preserve">274 File; 
</v>
      </c>
      <c r="CJ109" s="254" t="str">
        <f>IF(ISNUMBER(FIND(analysismethod10,'III_Plan comp 438.68 {Plan 8}'!AC$15)),"",'III_Plan comp 438.68 {Plan 8}'!AC$15&amp;analysismethod10)</f>
        <v xml:space="preserve">274 File; 
</v>
      </c>
      <c r="CK109" s="254" t="str">
        <f>IF(ISNUMBER(FIND(analysismethod10,'III_Plan comp 438.68 {Plan 8}'!AD$15)),"",'III_Plan comp 438.68 {Plan 8}'!AD$15&amp;analysismethod10)</f>
        <v xml:space="preserve">274 File; 
</v>
      </c>
      <c r="CL109" s="254" t="str">
        <f>IF(ISNUMBER(FIND(analysismethod10,'III_Plan comp 438.68 {Plan 8}'!AE$15)),"",'III_Plan comp 438.68 {Plan 8}'!AE$15&amp;analysismethod10)</f>
        <v xml:space="preserve">274 File; 
</v>
      </c>
      <c r="CM109" s="254" t="str">
        <f>IF(ISNUMBER(FIND(analysismethod10,'III_Plan comp 438.68 {Plan 8}'!AF$15)),"",'III_Plan comp 438.68 {Plan 8}'!AF$15&amp;analysismethod10)</f>
        <v xml:space="preserve">274 File; 
</v>
      </c>
      <c r="CN109" s="254" t="str">
        <f>IF(ISNUMBER(FIND(analysismethod10,'III_Plan comp 438.68 {Plan 8}'!AG$15)),"",'III_Plan comp 438.68 {Plan 8}'!AG$15&amp;analysismethod10)</f>
        <v xml:space="preserve">274 File; 
</v>
      </c>
      <c r="CO109" s="254" t="str">
        <f>IF(ISNUMBER(FIND(analysismethod10,'III_Plan comp 438.68 {Plan 8}'!AH$15)),"",'III_Plan comp 438.68 {Plan 8}'!AH$15&amp;analysismethod10)</f>
        <v xml:space="preserve">274 File; 
</v>
      </c>
      <c r="CP109" s="254" t="str">
        <f>IF(ISNUMBER(FIND(analysismethod10,'III_Plan comp 438.68 {Plan 8}'!AI$15)),"",'III_Plan comp 438.68 {Plan 8}'!AI$15&amp;analysismethod10)</f>
        <v xml:space="preserve">274 File; 
</v>
      </c>
      <c r="CQ109" s="254" t="str">
        <f>IF(ISNUMBER(FIND(analysismethod10,'III_Plan comp 438.68 {Plan 8}'!AJ$15)),"",'III_Plan comp 438.68 {Plan 8}'!AJ$15&amp;analysismethod10)</f>
        <v xml:space="preserve">274 File; 
</v>
      </c>
      <c r="CR109" s="254" t="str">
        <f>IF(ISNUMBER(FIND(analysismethod10,'III_Plan comp 438.68 {Plan 8}'!AK$15)),"",'III_Plan comp 438.68 {Plan 8}'!AK$15&amp;analysismethod10)</f>
        <v xml:space="preserve">274 File; 
</v>
      </c>
      <c r="CS109" s="254" t="str">
        <f>IF(ISNUMBER(FIND(analysismethod10,'III_Plan comp 438.68 {Plan 8}'!AL$15)),"",'III_Plan comp 438.68 {Plan 8}'!AL$15&amp;analysismethod10)</f>
        <v xml:space="preserve">274 File; 
</v>
      </c>
      <c r="CT109" s="254" t="str">
        <f>IF(ISNUMBER(FIND(analysismethod10,'III_Plan comp 438.68 {Plan 8}'!AM$15)),"",'III_Plan comp 438.68 {Plan 8}'!AM$15&amp;analysismethod10)</f>
        <v xml:space="preserve">274 File; 
</v>
      </c>
      <c r="CU109" s="254" t="str">
        <f>IF(ISNUMBER(FIND(analysismethod10,'III_Plan comp 438.68 {Plan 8}'!AN$15)),"",'III_Plan comp 438.68 {Plan 8}'!AN$15&amp;analysismethod10)</f>
        <v xml:space="preserve">274 File; 
</v>
      </c>
      <c r="CV109" s="254" t="str">
        <f>IF(ISNUMBER(FIND(analysismethod10,'III_Plan comp 438.68 {Plan 8}'!AO$15)),"",'III_Plan comp 438.68 {Plan 8}'!AO$15&amp;analysismethod10)</f>
        <v xml:space="preserve">274 File; 
</v>
      </c>
      <c r="CW109" s="254" t="str">
        <f>IF(ISNUMBER(FIND(analysismethod10,'III_Plan comp 438.68 {Plan 8}'!AP$15)),"",'III_Plan comp 438.68 {Plan 8}'!AP$15&amp;analysismethod10)</f>
        <v xml:space="preserve">274 File; 
</v>
      </c>
      <c r="CX109" s="254" t="str">
        <f>IF(ISNUMBER(FIND(analysismethod10,'III_Plan comp 438.68 {Plan 8}'!AQ$15)),"",'III_Plan comp 438.68 {Plan 8}'!AQ$15&amp;analysismethod10)</f>
        <v xml:space="preserve">274 File; 
</v>
      </c>
      <c r="CY109" s="254" t="str">
        <f>IF(ISNUMBER(FIND(analysismethod10,'III_Plan comp 438.68 {Plan 8}'!AR$15)),"",'III_Plan comp 438.68 {Plan 8}'!AR$15&amp;analysismethod10)</f>
        <v xml:space="preserve">274 File; 
</v>
      </c>
      <c r="CZ109" s="254" t="str">
        <f>IF(ISNUMBER(FIND(analysismethod10,'III_Plan comp 438.68 {Plan 8}'!AS$15)),"",'III_Plan comp 438.68 {Plan 8}'!AS$15&amp;analysismethod10)</f>
        <v xml:space="preserve">274 File; 
</v>
      </c>
      <c r="DA109" s="254" t="str">
        <f>IF(ISNUMBER(FIND(analysismethod10,'III_Plan comp 438.68 {Plan 8}'!AT$15)),"",'III_Plan comp 438.68 {Plan 8}'!AT$15&amp;analysismethod10)</f>
        <v xml:space="preserve">274 File; 
</v>
      </c>
      <c r="DB109" s="254" t="str">
        <f>IF(ISNUMBER(FIND(analysismethod10,'III_Plan comp 438.68 {Plan 8}'!AU$15)),"",'III_Plan comp 438.68 {Plan 8}'!AU$15&amp;analysismethod10)</f>
        <v xml:space="preserve">274 File; 
</v>
      </c>
      <c r="DC109" s="254" t="str">
        <f>IF(ISNUMBER(FIND(analysismethod10,'III_Plan comp 438.68 {Plan 8}'!AV$15)),"",'III_Plan comp 438.68 {Plan 8}'!AV$15&amp;analysismethod10)</f>
        <v xml:space="preserve">274 File; 
</v>
      </c>
      <c r="DD109" s="254" t="str">
        <f>IF(ISNUMBER(FIND(analysismethod10,'III_Plan comp 438.68 {Plan 8}'!AW$15)),"",'III_Plan comp 438.68 {Plan 8}'!AW$15&amp;analysismethod10)</f>
        <v xml:space="preserve">274 File; 
</v>
      </c>
      <c r="DE109" s="254" t="str">
        <f>IF(ISNUMBER(FIND(analysismethod10,'III_Plan comp 438.68 {Plan 8}'!AX$15)),"",'III_Plan comp 438.68 {Plan 8}'!AX$15&amp;analysismethod10)</f>
        <v xml:space="preserve">274 File; 
</v>
      </c>
      <c r="DF109" s="254" t="str">
        <f>IF(ISNUMBER(FIND(analysismethod10,'III_Plan comp 438.68 {Plan 8}'!AY$15)),"",'III_Plan comp 438.68 {Plan 8}'!AY$15&amp;analysismethod10)</f>
        <v xml:space="preserve">274 File; 
</v>
      </c>
      <c r="DG109" s="254" t="str">
        <f>IF(ISNUMBER(FIND(analysismethod10,'III_Plan comp 438.68 {Plan 8}'!AZ$15)),"",'III_Plan comp 438.68 {Plan 8}'!AZ$15&amp;analysismethod10)</f>
        <v xml:space="preserve">274 File; 
</v>
      </c>
      <c r="DH109" s="254" t="str">
        <f>IF(ISNUMBER(FIND(analysismethod10,'III_Plan comp 438.68 {Plan 8}'!BA$15)),"",'III_Plan comp 438.68 {Plan 8}'!BA$15&amp;analysismethod10)</f>
        <v xml:space="preserve">274 File; 
</v>
      </c>
      <c r="DI109" s="254" t="str">
        <f>IF(ISNUMBER(FIND(analysismethod10,'III_Plan comp 438.68 {Plan 8}'!BB$15)),"",'III_Plan comp 438.68 {Plan 8}'!BB$15&amp;analysismethod10)</f>
        <v xml:space="preserve">274 File; 
</v>
      </c>
      <c r="DJ109" s="254" t="str">
        <f>IF(ISNUMBER(FIND(analysismethod10,'III_Plan comp 438.68 {Plan 8}'!BC$15)),"",'III_Plan comp 438.68 {Plan 8}'!BC$15&amp;analysismethod10)</f>
        <v xml:space="preserve">274 File; 
</v>
      </c>
      <c r="DK109" s="254" t="str">
        <f>IF(ISNUMBER(FIND(analysismethod10,'III_Plan comp 438.68 {Plan 8}'!BD$15)),"",'III_Plan comp 438.68 {Plan 8}'!BD$15&amp;analysismethod10)</f>
        <v xml:space="preserve">274 File; 
</v>
      </c>
      <c r="DL109" s="254" t="str">
        <f>IF(ISNUMBER(FIND(analysismethod10,'III_Plan comp 438.68 {Plan 8}'!BE$15)),"",'III_Plan comp 438.68 {Plan 8}'!BE$15&amp;analysismethod10)</f>
        <v xml:space="preserve">274 File; 
</v>
      </c>
      <c r="DM109" s="254" t="str">
        <f>IF(ISNUMBER(FIND(analysismethod10,'III_Plan comp 438.68 {Plan 8}'!BF$15)),"",'III_Plan comp 438.68 {Plan 8}'!BF$15&amp;analysismethod10)</f>
        <v xml:space="preserve">274 File; 
</v>
      </c>
      <c r="DN109" s="254" t="str">
        <f>IF(ISNUMBER(FIND(analysismethod10,'III_Plan comp 438.68 {Plan 8}'!BG$15)),"",'III_Plan comp 438.68 {Plan 8}'!BG$15&amp;analysismethod10)</f>
        <v xml:space="preserve">274 File; 
</v>
      </c>
      <c r="DO109" s="254" t="str">
        <f>IF(ISNUMBER(FIND(analysismethod10,'III_Plan comp 438.68 {Plan 8}'!BH$15)),"",'III_Plan comp 438.68 {Plan 8}'!BH$15&amp;analysismethod10)</f>
        <v xml:space="preserve">274 File; 
</v>
      </c>
      <c r="DP109" s="254" t="str">
        <f>IF(ISNUMBER(FIND(analysismethod10,'III_Plan comp 438.68 {Plan 8}'!BI$15)),"",'III_Plan comp 438.68 {Plan 8}'!BI$15&amp;analysismethod10)</f>
        <v xml:space="preserve">274 File; 
</v>
      </c>
      <c r="DQ109" s="254" t="str">
        <f>IF(ISNUMBER(FIND(analysismethod10,'III_Plan comp 438.68 {Plan 8}'!BJ$15)),"",'III_Plan comp 438.68 {Plan 8}'!BJ$15&amp;analysismethod10)</f>
        <v xml:space="preserve">274 File; 
</v>
      </c>
      <c r="DR109" s="254" t="str">
        <f>IF(ISNUMBER(FIND(analysismethod10,'III_Plan comp 438.68 {Plan 8}'!BK$15)),"",'III_Plan comp 438.68 {Plan 8}'!BK$15&amp;analysismethod10)</f>
        <v xml:space="preserve">274 File; 
</v>
      </c>
      <c r="DS109" s="254" t="str">
        <f>IF(ISNUMBER(FIND(analysismethod10,'III_Plan comp 438.68 {Plan 8}'!BL$15)),"",'III_Plan comp 438.68 {Plan 8}'!BL$15&amp;analysismethod10)</f>
        <v xml:space="preserve">274 File; 
</v>
      </c>
      <c r="DT109" s="254" t="str">
        <f>IF(ISNUMBER(FIND(analysismethod10,'III_Plan comp 438.68 {Plan 8}'!BM$15)),"",'III_Plan comp 438.68 {Plan 8}'!BM$15&amp;analysismethod10)</f>
        <v xml:space="preserve">274 File; 
</v>
      </c>
      <c r="DU109" s="254" t="str">
        <f>IF(ISNUMBER(FIND(analysismethod10,'III_Plan comp 438.68 {Plan 8}'!BN$15)),"",'III_Plan comp 438.68 {Plan 8}'!BN$15&amp;analysismethod10)</f>
        <v xml:space="preserve">274 File; 
</v>
      </c>
      <c r="DV109" s="254" t="str">
        <f>IF(ISNUMBER(FIND(analysismethod10,'III_Plan comp 438.68 {Plan 8}'!BO$15)),"",'III_Plan comp 438.68 {Plan 8}'!BO$15&amp;analysismethod10)</f>
        <v xml:space="preserve">274 File; 
</v>
      </c>
      <c r="DW109" s="254" t="str">
        <f>IF(ISNUMBER(FIND(analysismethod10,'III_Plan comp 438.68 {Plan 8}'!BP$15)),"",'III_Plan comp 438.68 {Plan 8}'!BP$15&amp;analysismethod10)</f>
        <v xml:space="preserve">274 File; 
</v>
      </c>
      <c r="DX109" s="254" t="str">
        <f>IF(ISNUMBER(FIND(analysismethod10,'III_Plan comp 438.68 {Plan 8}'!BQ$15)),"",'III_Plan comp 438.68 {Plan 8}'!BQ$15&amp;analysismethod10)</f>
        <v xml:space="preserve">274 File; 
</v>
      </c>
      <c r="DY109" s="254" t="str">
        <f>IF(ISNUMBER(FIND(analysismethod10,'III_Plan comp 438.68 {Plan 8}'!BR$15)),"",'III_Plan comp 438.68 {Plan 8}'!BR$15&amp;analysismethod10)</f>
        <v xml:space="preserve">274 File; 
</v>
      </c>
      <c r="DZ109" s="254" t="str">
        <f>IF(ISNUMBER(FIND(analysismethod10,'III_Plan comp 438.68 {Plan 8}'!BS$15)),"",'III_Plan comp 438.68 {Plan 8}'!BS$15&amp;analysismethod10)</f>
        <v xml:space="preserve">274 File; 
</v>
      </c>
      <c r="EA109" s="254" t="str">
        <f>IF(ISNUMBER(FIND(analysismethod10,'III_Plan comp 438.68 {Plan 8}'!BT$15)),"",'III_Plan comp 438.68 {Plan 8}'!BT$15&amp;analysismethod10)</f>
        <v xml:space="preserve">274 File; 
</v>
      </c>
      <c r="EB109" s="254" t="str">
        <f>IF(ISNUMBER(FIND(analysismethod10,'III_Plan comp 438.68 {Plan 8}'!BU$15)),"",'III_Plan comp 438.68 {Plan 8}'!BU$15&amp;analysismethod10)</f>
        <v xml:space="preserve">274 File; 
</v>
      </c>
      <c r="EC109" s="254" t="str">
        <f>IF(ISNUMBER(FIND(analysismethod10,'III_Plan comp 438.68 {Plan 8}'!BV$15)),"",'III_Plan comp 438.68 {Plan 8}'!BV$15&amp;analysismethod10)</f>
        <v xml:space="preserve">274 File; 
</v>
      </c>
      <c r="ED109" s="254" t="str">
        <f>IF(ISNUMBER(FIND(analysismethod10,'III_Plan comp 438.68 {Plan 8}'!BW$15)),"",'III_Plan comp 438.68 {Plan 8}'!BW$15&amp;analysismethod10)</f>
        <v xml:space="preserve">274 File; 
</v>
      </c>
      <c r="EE109" s="254" t="str">
        <f>IF(ISNUMBER(FIND(analysismethod10,'III_Plan comp 438.68 {Plan 8}'!BX$15)),"",'III_Plan comp 438.68 {Plan 8}'!BX$15&amp;analysismethod10)</f>
        <v xml:space="preserve">274 File; 
</v>
      </c>
      <c r="EF109" s="254" t="str">
        <f>IF(ISNUMBER(FIND(analysismethod10,'III_Plan comp 438.68 {Plan 8}'!BY$15)),"",'III_Plan comp 438.68 {Plan 8}'!BY$15&amp;analysismethod10)</f>
        <v xml:space="preserve">274 File; 
</v>
      </c>
      <c r="EG109" s="254" t="str">
        <f>IF(ISNUMBER(FIND(analysismethod10,'III_Plan comp 438.68 {Plan 8}'!BZ$15)),"",'III_Plan comp 438.68 {Plan 8}'!BZ$15&amp;analysismethod10)</f>
        <v xml:space="preserve">274 File; 
</v>
      </c>
      <c r="EH109" s="254" t="str">
        <f>IF(ISNUMBER(FIND(analysismethod10,'III_Plan comp 438.68 {Plan 8}'!CA$15)),"",'III_Plan comp 438.68 {Plan 8}'!CA$15&amp;analysismethod10)</f>
        <v xml:space="preserve">274 File; 
</v>
      </c>
      <c r="EI109" s="254" t="str">
        <f>IF(ISNUMBER(FIND(analysismethod10,'III_Plan comp 438.68 {Plan 8}'!CB$15)),"",'III_Plan comp 438.68 {Plan 8}'!CB$15&amp;analysismethod10)</f>
        <v xml:space="preserve">274 File; 
</v>
      </c>
      <c r="EJ109" s="254" t="str">
        <f>IF(ISNUMBER(FIND(analysismethod10,'III_Plan comp 438.68 {Plan 8}'!CC$15)),"",'III_Plan comp 438.68 {Plan 8}'!CC$15&amp;analysismethod10)</f>
        <v xml:space="preserve">274 File; 
</v>
      </c>
      <c r="EK109" s="254" t="str">
        <f>IF(ISNUMBER(FIND(analysismethod10,'III_Plan comp 438.68 {Plan 8}'!CD$15)),"",'III_Plan comp 438.68 {Plan 8}'!CD$15&amp;analysismethod10)</f>
        <v xml:space="preserve">274 File; 
</v>
      </c>
      <c r="EL109" s="254" t="str">
        <f>IF(ISNUMBER(FIND(analysismethod10,'III_Plan comp 438.68 {Plan 8}'!CE$15)),"",'III_Plan comp 438.68 {Plan 8}'!CE$15&amp;analysismethod10)</f>
        <v xml:space="preserve">274 File; 
</v>
      </c>
      <c r="EM109" s="254" t="str">
        <f>IF(ISNUMBER(FIND(analysismethod10,'III_Plan comp 438.68 {Plan 8}'!CF$15)),"",'III_Plan comp 438.68 {Plan 8}'!CF$15&amp;analysismethod10)</f>
        <v xml:space="preserve">274 File; 
</v>
      </c>
      <c r="EN109" s="254" t="str">
        <f>IF(ISNUMBER(FIND(analysismethod10,'III_Plan comp 438.68 {Plan 8}'!CG$15)),"",'III_Plan comp 438.68 {Plan 8}'!CG$15&amp;analysismethod10)</f>
        <v xml:space="preserve">274 File; 
</v>
      </c>
      <c r="EO109" s="254" t="str">
        <f>IF(ISNUMBER(FIND(analysismethod10,'III_Plan comp 438.68 {Plan 8}'!CH$15)),"",'III_Plan comp 438.68 {Plan 8}'!CH$15&amp;analysismethod10)</f>
        <v xml:space="preserve">274 File; 
</v>
      </c>
      <c r="EP109" s="254" t="str">
        <f>IF(ISNUMBER(FIND(analysismethod10,'III_Plan comp 438.68 {Plan 8}'!CI$15)),"",'III_Plan comp 438.68 {Plan 8}'!CI$15&amp;analysismethod10)</f>
        <v xml:space="preserve">274 File; 
</v>
      </c>
      <c r="EQ109" s="254" t="str">
        <f>IF(ISNUMBER(FIND(analysismethod10,'III_Plan comp 438.68 {Plan 8}'!CJ$15)),"",'III_Plan comp 438.68 {Plan 8}'!CJ$15&amp;analysismethod10)</f>
        <v xml:space="preserve">274 File; 
</v>
      </c>
      <c r="ER109" s="254" t="str">
        <f>IF(ISNUMBER(FIND(analysismethod10,'III_Plan comp 438.68 {Plan 8}'!CK$15)),"",'III_Plan comp 438.68 {Plan 8}'!CK$15&amp;analysismethod10)</f>
        <v xml:space="preserve">274 File; 
</v>
      </c>
      <c r="ES109" s="254" t="str">
        <f>IF(ISNUMBER(FIND(analysismethod10,'III_Plan comp 438.68 {Plan 8}'!CL$15)),"",'III_Plan comp 438.68 {Plan 8}'!CL$15&amp;analysismethod10)</f>
        <v xml:space="preserve">274 File; 
</v>
      </c>
      <c r="ET109" s="254" t="str">
        <f>IF(ISNUMBER(FIND(analysismethod10,'III_Plan comp 438.68 {Plan 8}'!CM$15)),"",'III_Plan comp 438.68 {Plan 8}'!CM$15&amp;analysismethod10)</f>
        <v xml:space="preserve">274 File; 
</v>
      </c>
      <c r="EU109" s="254" t="str">
        <f>IF(ISNUMBER(FIND(analysismethod10,'III_Plan comp 438.68 {Plan 8}'!CN$15)),"",'III_Plan comp 438.68 {Plan 8}'!CN$15&amp;analysismethod10)</f>
        <v xml:space="preserve">274 File; 
</v>
      </c>
      <c r="EV109" s="254" t="str">
        <f>IF(ISNUMBER(FIND(analysismethod10,'III_Plan comp 438.68 {Plan 8}'!CO$15)),"",'III_Plan comp 438.68 {Plan 8}'!CO$15&amp;analysismethod10)</f>
        <v xml:space="preserve">274 File; 
</v>
      </c>
      <c r="EW109" s="254" t="str">
        <f>IF(ISNUMBER(FIND(analysismethod10,'III_Plan comp 438.68 {Plan 8}'!CP$15)),"",'III_Plan comp 438.68 {Plan 8}'!CP$15&amp;analysismethod10)</f>
        <v xml:space="preserve">274 File; 
</v>
      </c>
      <c r="EX109" s="254" t="str">
        <f>IF(ISNUMBER(FIND(analysismethod10,'III_Plan comp 438.68 {Plan 8}'!CQ$15)),"",'III_Plan comp 438.68 {Plan 8}'!CQ$15&amp;analysismethod10)</f>
        <v xml:space="preserve">274 File; 
</v>
      </c>
      <c r="EY109" s="254" t="str">
        <f>IF(ISNUMBER(FIND(analysismethod10,'III_Plan comp 438.68 {Plan 8}'!CR$15)),"",'III_Plan comp 438.68 {Plan 8}'!CR$15&amp;analysismethod10)</f>
        <v xml:space="preserve">274 File; 
</v>
      </c>
      <c r="EZ109" s="254" t="str">
        <f>IF(ISNUMBER(FIND(analysismethod10,'III_Plan comp 438.68 {Plan 8}'!CS$15)),"",'III_Plan comp 438.68 {Plan 8}'!CS$15&amp;analysismethod10)</f>
        <v xml:space="preserve">274 File; 
</v>
      </c>
      <c r="FA109" s="254" t="str">
        <f>IF(ISNUMBER(FIND(analysismethod10,'III_Plan comp 438.68 {Plan 8}'!CT$15)),"",'III_Plan comp 438.68 {Plan 8}'!CT$15&amp;analysismethod10)</f>
        <v xml:space="preserve">274 File; 
</v>
      </c>
      <c r="FB109" s="254" t="str">
        <f>IF(ISNUMBER(FIND(analysismethod10,'III_Plan comp 438.68 {Plan 8}'!CU$15)),"",'III_Plan comp 438.68 {Plan 8}'!CU$15&amp;analysismethod10)</f>
        <v xml:space="preserve">274 File; 
</v>
      </c>
      <c r="FC109" s="254" t="str">
        <f>IF(ISNUMBER(FIND(analysismethod10,'III_Plan comp 438.68 {Plan 8}'!CV$15)),"",'III_Plan comp 438.68 {Plan 8}'!CV$15&amp;analysismethod10)</f>
        <v xml:space="preserve">274 File; 
</v>
      </c>
      <c r="FD109" s="254" t="str">
        <f>IF(ISNUMBER(FIND(analysismethod10,'III_Plan comp 438.68 {Plan 8}'!CW$15)),"",'III_Plan comp 438.68 {Plan 8}'!CW$15&amp;analysismethod10)</f>
        <v xml:space="preserve">274 File; 
</v>
      </c>
      <c r="FE109" s="254" t="str">
        <f>IF(ISNUMBER(FIND(analysismethod10,'III_Plan comp 438.68 {Plan 8}'!CX$15)),"",'III_Plan comp 438.68 {Plan 8}'!CX$15&amp;analysismethod10)</f>
        <v xml:space="preserve">274 File; 
</v>
      </c>
      <c r="FF109" s="254" t="str">
        <f>IF(ISNUMBER(FIND(analysismethod10,'III_Plan comp 438.68 {Plan 8}'!CY$15)),"",'III_Plan comp 438.68 {Plan 8}'!CY$15&amp;analysismethod10)</f>
        <v xml:space="preserve">274 File; 
</v>
      </c>
      <c r="FG109" s="254" t="str">
        <f>IF(ISNUMBER(FIND(analysismethod10,'III_Plan comp 438.68 {Plan 8}'!CZ$15)),"",'III_Plan comp 438.68 {Plan 8}'!CZ$15&amp;analysismethod10)</f>
        <v xml:space="preserve">274 File; 
</v>
      </c>
    </row>
    <row r="110" spans="62:163" ht="15" thickTop="1"/>
    <row r="111" spans="62:163" ht="15" thickBot="1"/>
    <row r="112" spans="62:163" ht="15.75" thickTop="1">
      <c r="BJ112" s="268" t="s">
        <v>120</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Timely Access Data Tool (TADT); 
Geomapping; 
</v>
      </c>
      <c r="BU112" s="248" t="str">
        <f>IF(ISNUMBER(FIND(analysismethod1,'III_Plan comp 438.68 {Plan 9}'!N$15)),"",'III_Plan comp 438.68 {Plan 9}'!N$15&amp;analysismethod1)</f>
        <v xml:space="preserve">Timely Access Data Tool (TADT); 
Geomapping; 
</v>
      </c>
      <c r="BV112" s="248" t="str">
        <f>IF(ISNUMBER(FIND(analysismethod1,'III_Plan comp 438.68 {Plan 9}'!O$15)),"",'III_Plan comp 438.68 {Plan 9}'!O$15&amp;analysismethod1)</f>
        <v xml:space="preserve">Timely Access Data Tool (TADT); 
Geomapping; 
</v>
      </c>
      <c r="BW112" s="248" t="str">
        <f>IF(ISNUMBER(FIND(analysismethod1,'III_Plan comp 438.68 {Plan 9}'!P$15)),"",'III_Plan comp 438.68 {Plan 9}'!P$15&amp;analysismethod1)</f>
        <v xml:space="preserve">Language Capabilities: Contract
IHCP: Contract/Good-faith effort to contract; 
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c>
      <c r="BL113" s="251" t="str">
        <f>IF(ISNUMBER(FIND(analysismethod2,'III_Plan comp 438.68 {Plan 9}'!E$15)),"",'III_Plan comp 438.68 {Plan 9}'!E$15&amp;analysismethod2)</f>
        <v/>
      </c>
      <c r="BM113" s="251" t="str">
        <f>IF(ISNUMBER(FIND(analysismethod2,'III_Plan comp 438.68 {Plan 9}'!F$15)),"",'III_Plan comp 438.68 {Plan 9}'!F$15&amp;analysismethod2)</f>
        <v/>
      </c>
      <c r="BN113" s="251" t="str">
        <f>IF(ISNUMBER(FIND(analysismethod2,'III_Plan comp 438.68 {Plan 9}'!G$15)),"",'III_Plan comp 438.68 {Plan 9}'!G$15&amp;analysismethod2)</f>
        <v/>
      </c>
      <c r="BO113" s="251" t="str">
        <f>IF(ISNUMBER(FIND(analysismethod2,'III_Plan comp 438.68 {Plan 9}'!H$15)),"",'III_Plan comp 438.68 {Plan 9}'!H$15&amp;analysismethod2)</f>
        <v/>
      </c>
      <c r="BP113" s="251" t="str">
        <f>IF(ISNUMBER(FIND(analysismethod2,'III_Plan comp 438.68 {Plan 9}'!I$15)),"",'III_Plan comp 438.68 {Plan 9}'!I$15&amp;analysismethod2)</f>
        <v/>
      </c>
      <c r="BQ113" s="251" t="str">
        <f>IF(ISNUMBER(FIND(analysismethod2,'III_Plan comp 438.68 {Plan 9}'!J$15)),"",'III_Plan comp 438.68 {Plan 9}'!J$15&amp;analysismethod2)</f>
        <v/>
      </c>
      <c r="BR113" s="251" t="str">
        <f>IF(ISNUMBER(FIND(analysismethod2,'III_Plan comp 438.68 {Plan 9}'!K$15)),"",'III_Plan comp 438.68 {Plan 9}'!K$15&amp;analysismethod2)</f>
        <v/>
      </c>
      <c r="BS113" s="251" t="str">
        <f>IF(ISNUMBER(FIND(analysismethod2,'III_Plan comp 438.68 {Plan 9}'!L$15)),"",'III_Plan comp 438.68 {Plan 9}'!L$15&amp;analysismethod2)</f>
        <v/>
      </c>
      <c r="BT113" s="251" t="str">
        <f>IF(ISNUMBER(FIND(analysismethod2,'III_Plan comp 438.68 {Plan 9}'!M$15)),"",'III_Plan comp 438.68 {Plan 9}'!M$15&amp;analysismethod2)</f>
        <v/>
      </c>
      <c r="BU113" s="251" t="str">
        <f>IF(ISNUMBER(FIND(analysismethod2,'III_Plan comp 438.68 {Plan 9}'!N$15)),"",'III_Plan comp 438.68 {Plan 9}'!N$15&amp;analysismethod2)</f>
        <v/>
      </c>
      <c r="BV113" s="251" t="str">
        <f>IF(ISNUMBER(FIND(analysismethod2,'III_Plan comp 438.68 {Plan 9}'!O$15)),"",'III_Plan comp 438.68 {Plan 9}'!O$15&amp;analysismethod2)</f>
        <v/>
      </c>
      <c r="BW113" s="251" t="str">
        <f>IF(ISNUMBER(FIND(analysismethod2,'III_Plan comp 438.68 {Plan 9}'!P$15)),"",'III_Plan comp 438.68 {Plan 9}'!P$15&amp;analysismethod2)</f>
        <v/>
      </c>
      <c r="BX113" s="251" t="str">
        <f>IF(ISNUMBER(FIND(analysismethod2,'III_Plan comp 438.68 {Plan 9}'!Q$15)),"",'III_Plan comp 438.68 {Plan 9}'!Q$15&amp;analysismethod2)</f>
        <v/>
      </c>
      <c r="BY113" s="251" t="str">
        <f>IF(ISNUMBER(FIND(analysismethod2,'III_Plan comp 438.68 {Plan 9}'!R$15)),"",'III_Plan comp 438.68 {Plan 9}'!R$15&amp;analysismethod2)</f>
        <v/>
      </c>
      <c r="BZ113" s="251" t="str">
        <f>IF(ISNUMBER(FIND(analysismethod2,'III_Plan comp 438.68 {Plan 9}'!S$15)),"",'III_Plan comp 438.68 {Plan 9}'!S$15&amp;analysismethod2)</f>
        <v/>
      </c>
      <c r="CA113" s="251" t="str">
        <f>IF(ISNUMBER(FIND(analysismethod2,'III_Plan comp 438.68 {Plan 9}'!T$15)),"",'III_Plan comp 438.68 {Plan 9}'!T$15&amp;analysismethod2)</f>
        <v/>
      </c>
      <c r="CB113" s="251" t="str">
        <f>IF(ISNUMBER(FIND(analysismethod2,'III_Plan comp 438.68 {Plan 9}'!U$15)),"",'III_Plan comp 438.68 {Plan 9}'!U$15&amp;analysismethod2)</f>
        <v/>
      </c>
      <c r="CC113" s="251" t="str">
        <f>IF(ISNUMBER(FIND(analysismethod2,'III_Plan comp 438.68 {Plan 9}'!V$15)),"",'III_Plan comp 438.68 {Plan 9}'!V$15&amp;analysismethod2)</f>
        <v/>
      </c>
      <c r="CD113" s="251" t="str">
        <f>IF(ISNUMBER(FIND(analysismethod2,'III_Plan comp 438.68 {Plan 9}'!W$15)),"",'III_Plan comp 438.68 {Plan 9}'!W$15&amp;analysismethod2)</f>
        <v/>
      </c>
      <c r="CE113" s="251" t="str">
        <f>IF(ISNUMBER(FIND(analysismethod2,'III_Plan comp 438.68 {Plan 9}'!X$15)),"",'III_Plan comp 438.68 {Plan 9}'!X$15&amp;analysismethod2)</f>
        <v/>
      </c>
      <c r="CF113" s="251" t="str">
        <f>IF(ISNUMBER(FIND(analysismethod2,'III_Plan comp 438.68 {Plan 9}'!Y$15)),"",'III_Plan comp 438.68 {Plan 9}'!Y$15&amp;analysismethod2)</f>
        <v/>
      </c>
      <c r="CG113" s="251" t="str">
        <f>IF(ISNUMBER(FIND(analysismethod2,'III_Plan comp 438.68 {Plan 9}'!Z$15)),"",'III_Plan comp 438.68 {Plan 9}'!Z$15&amp;analysismethod2)</f>
        <v/>
      </c>
      <c r="CH113" s="251" t="str">
        <f>IF(ISNUMBER(FIND(analysismethod2,'III_Plan comp 438.68 {Plan 9}'!AA$15)),"",'III_Plan comp 438.68 {Plan 9}'!AA$15&amp;analysismethod2)</f>
        <v/>
      </c>
      <c r="CI113" s="251" t="str">
        <f>IF(ISNUMBER(FIND(analysismethod2,'III_Plan comp 438.68 {Plan 9}'!AB$15)),"",'III_Plan comp 438.68 {Plan 9}'!AB$15&amp;analysismethod2)</f>
        <v/>
      </c>
      <c r="CJ113" s="251" t="str">
        <f>IF(ISNUMBER(FIND(analysismethod2,'III_Plan comp 438.68 {Plan 9}'!AC$15)),"",'III_Plan comp 438.68 {Plan 9}'!AC$15&amp;analysismethod2)</f>
        <v/>
      </c>
      <c r="CK113" s="251" t="str">
        <f>IF(ISNUMBER(FIND(analysismethod2,'III_Plan comp 438.68 {Plan 9}'!AD$15)),"",'III_Plan comp 438.68 {Plan 9}'!AD$15&amp;analysismethod2)</f>
        <v/>
      </c>
      <c r="CL113" s="251" t="str">
        <f>IF(ISNUMBER(FIND(analysismethod2,'III_Plan comp 438.68 {Plan 9}'!AE$15)),"",'III_Plan comp 438.68 {Plan 9}'!AE$15&amp;analysismethod2)</f>
        <v/>
      </c>
      <c r="CM113" s="251" t="str">
        <f>IF(ISNUMBER(FIND(analysismethod2,'III_Plan comp 438.68 {Plan 9}'!AF$15)),"",'III_Plan comp 438.68 {Plan 9}'!AF$15&amp;analysismethod2)</f>
        <v/>
      </c>
      <c r="CN113" s="251" t="str">
        <f>IF(ISNUMBER(FIND(analysismethod2,'III_Plan comp 438.68 {Plan 9}'!AG$15)),"",'III_Plan comp 438.68 {Plan 9}'!AG$15&amp;analysismethod2)</f>
        <v/>
      </c>
      <c r="CO113" s="251" t="str">
        <f>IF(ISNUMBER(FIND(analysismethod2,'III_Plan comp 438.68 {Plan 9}'!AH$15)),"",'III_Plan comp 438.68 {Plan 9}'!AH$15&amp;analysismethod2)</f>
        <v/>
      </c>
      <c r="CP113" s="251" t="str">
        <f>IF(ISNUMBER(FIND(analysismethod2,'III_Plan comp 438.68 {Plan 9}'!AI$15)),"",'III_Plan comp 438.68 {Plan 9}'!AI$15&amp;analysismethod2)</f>
        <v/>
      </c>
      <c r="CQ113" s="251" t="str">
        <f>IF(ISNUMBER(FIND(analysismethod2,'III_Plan comp 438.68 {Plan 9}'!AJ$15)),"",'III_Plan comp 438.68 {Plan 9}'!AJ$15&amp;analysismethod2)</f>
        <v/>
      </c>
      <c r="CR113" s="251" t="str">
        <f>IF(ISNUMBER(FIND(analysismethod2,'III_Plan comp 438.68 {Plan 9}'!AK$15)),"",'III_Plan comp 438.68 {Plan 9}'!AK$15&amp;analysismethod2)</f>
        <v/>
      </c>
      <c r="CS113" s="251" t="str">
        <f>IF(ISNUMBER(FIND(analysismethod2,'III_Plan comp 438.68 {Plan 9}'!AL$15)),"",'III_Plan comp 438.68 {Plan 9}'!AL$15&amp;analysismethod2)</f>
        <v/>
      </c>
      <c r="CT113" s="251" t="str">
        <f>IF(ISNUMBER(FIND(analysismethod2,'III_Plan comp 438.68 {Plan 9}'!AM$15)),"",'III_Plan comp 438.68 {Plan 9}'!AM$15&amp;analysismethod2)</f>
        <v/>
      </c>
      <c r="CU113" s="251" t="str">
        <f>IF(ISNUMBER(FIND(analysismethod2,'III_Plan comp 438.68 {Plan 9}'!AN$15)),"",'III_Plan comp 438.68 {Plan 9}'!AN$15&amp;analysismethod2)</f>
        <v/>
      </c>
      <c r="CV113" s="251" t="str">
        <f>IF(ISNUMBER(FIND(analysismethod2,'III_Plan comp 438.68 {Plan 9}'!AO$15)),"",'III_Plan comp 438.68 {Plan 9}'!AO$15&amp;analysismethod2)</f>
        <v/>
      </c>
      <c r="CW113" s="251" t="str">
        <f>IF(ISNUMBER(FIND(analysismethod2,'III_Plan comp 438.68 {Plan 9}'!AP$15)),"",'III_Plan comp 438.68 {Plan 9}'!AP$15&amp;analysismethod2)</f>
        <v/>
      </c>
      <c r="CX113" s="251" t="str">
        <f>IF(ISNUMBER(FIND(analysismethod2,'III_Plan comp 438.68 {Plan 9}'!AQ$15)),"",'III_Plan comp 438.68 {Plan 9}'!AQ$15&amp;analysismethod2)</f>
        <v/>
      </c>
      <c r="CY113" s="251" t="str">
        <f>IF(ISNUMBER(FIND(analysismethod2,'III_Plan comp 438.68 {Plan 9}'!AR$15)),"",'III_Plan comp 438.68 {Plan 9}'!AR$15&amp;analysismethod2)</f>
        <v/>
      </c>
      <c r="CZ113" s="251" t="str">
        <f>IF(ISNUMBER(FIND(analysismethod2,'III_Plan comp 438.68 {Plan 9}'!AS$15)),"",'III_Plan comp 438.68 {Plan 9}'!AS$15&amp;analysismethod2)</f>
        <v/>
      </c>
      <c r="DA113" s="251" t="str">
        <f>IF(ISNUMBER(FIND(analysismethod2,'III_Plan comp 438.68 {Plan 9}'!AT$15)),"",'III_Plan comp 438.68 {Plan 9}'!AT$15&amp;analysismethod2)</f>
        <v/>
      </c>
      <c r="DB113" s="251" t="str">
        <f>IF(ISNUMBER(FIND(analysismethod2,'III_Plan comp 438.68 {Plan 9}'!AU$15)),"",'III_Plan comp 438.68 {Plan 9}'!AU$15&amp;analysismethod2)</f>
        <v/>
      </c>
      <c r="DC113" s="251" t="str">
        <f>IF(ISNUMBER(FIND(analysismethod2,'III_Plan comp 438.68 {Plan 9}'!AV$15)),"",'III_Plan comp 438.68 {Plan 9}'!AV$15&amp;analysismethod2)</f>
        <v/>
      </c>
      <c r="DD113" s="251" t="str">
        <f>IF(ISNUMBER(FIND(analysismethod2,'III_Plan comp 438.68 {Plan 9}'!AW$15)),"",'III_Plan comp 438.68 {Plan 9}'!AW$15&amp;analysismethod2)</f>
        <v/>
      </c>
      <c r="DE113" s="251" t="str">
        <f>IF(ISNUMBER(FIND(analysismethod2,'III_Plan comp 438.68 {Plan 9}'!AX$15)),"",'III_Plan comp 438.68 {Plan 9}'!AX$15&amp;analysismethod2)</f>
        <v/>
      </c>
      <c r="DF113" s="251" t="str">
        <f>IF(ISNUMBER(FIND(analysismethod2,'III_Plan comp 438.68 {Plan 9}'!AY$15)),"",'III_Plan comp 438.68 {Plan 9}'!AY$15&amp;analysismethod2)</f>
        <v/>
      </c>
      <c r="DG113" s="251" t="str">
        <f>IF(ISNUMBER(FIND(analysismethod2,'III_Plan comp 438.68 {Plan 9}'!AZ$15)),"",'III_Plan comp 438.68 {Plan 9}'!AZ$15&amp;analysismethod2)</f>
        <v/>
      </c>
      <c r="DH113" s="251" t="str">
        <f>IF(ISNUMBER(FIND(analysismethod2,'III_Plan comp 438.68 {Plan 9}'!BA$15)),"",'III_Plan comp 438.68 {Plan 9}'!BA$15&amp;analysismethod2)</f>
        <v/>
      </c>
      <c r="DI113" s="251" t="str">
        <f>IF(ISNUMBER(FIND(analysismethod2,'III_Plan comp 438.68 {Plan 9}'!BB$15)),"",'III_Plan comp 438.68 {Plan 9}'!BB$15&amp;analysismethod2)</f>
        <v/>
      </c>
      <c r="DJ113" s="251" t="str">
        <f>IF(ISNUMBER(FIND(analysismethod2,'III_Plan comp 438.68 {Plan 9}'!BC$15)),"",'III_Plan comp 438.68 {Plan 9}'!BC$15&amp;analysismethod2)</f>
        <v/>
      </c>
      <c r="DK113" s="251" t="str">
        <f>IF(ISNUMBER(FIND(analysismethod2,'III_Plan comp 438.68 {Plan 9}'!BD$15)),"",'III_Plan comp 438.68 {Plan 9}'!BD$15&amp;analysismethod2)</f>
        <v/>
      </c>
      <c r="DL113" s="251" t="str">
        <f>IF(ISNUMBER(FIND(analysismethod2,'III_Plan comp 438.68 {Plan 9}'!BE$15)),"",'III_Plan comp 438.68 {Plan 9}'!BE$15&amp;analysismethod2)</f>
        <v/>
      </c>
      <c r="DM113" s="251" t="str">
        <f>IF(ISNUMBER(FIND(analysismethod2,'III_Plan comp 438.68 {Plan 9}'!BF$15)),"",'III_Plan comp 438.68 {Plan 9}'!BF$15&amp;analysismethod2)</f>
        <v/>
      </c>
      <c r="DN113" s="251" t="str">
        <f>IF(ISNUMBER(FIND(analysismethod2,'III_Plan comp 438.68 {Plan 9}'!BG$15)),"",'III_Plan comp 438.68 {Plan 9}'!BG$15&amp;analysismethod2)</f>
        <v/>
      </c>
      <c r="DO113" s="251" t="str">
        <f>IF(ISNUMBER(FIND(analysismethod2,'III_Plan comp 438.68 {Plan 9}'!BH$15)),"",'III_Plan comp 438.68 {Plan 9}'!BH$15&amp;analysismethod2)</f>
        <v/>
      </c>
      <c r="DP113" s="251" t="str">
        <f>IF(ISNUMBER(FIND(analysismethod2,'III_Plan comp 438.68 {Plan 9}'!BI$15)),"",'III_Plan comp 438.68 {Plan 9}'!BI$15&amp;analysismethod2)</f>
        <v/>
      </c>
      <c r="DQ113" s="251" t="str">
        <f>IF(ISNUMBER(FIND(analysismethod2,'III_Plan comp 438.68 {Plan 9}'!BJ$15)),"",'III_Plan comp 438.68 {Plan 9}'!BJ$15&amp;analysismethod2)</f>
        <v/>
      </c>
      <c r="DR113" s="251" t="str">
        <f>IF(ISNUMBER(FIND(analysismethod2,'III_Plan comp 438.68 {Plan 9}'!BK$15)),"",'III_Plan comp 438.68 {Plan 9}'!BK$15&amp;analysismethod2)</f>
        <v/>
      </c>
      <c r="DS113" s="251" t="str">
        <f>IF(ISNUMBER(FIND(analysismethod2,'III_Plan comp 438.68 {Plan 9}'!BL$15)),"",'III_Plan comp 438.68 {Plan 9}'!BL$15&amp;analysismethod2)</f>
        <v/>
      </c>
      <c r="DT113" s="251" t="str">
        <f>IF(ISNUMBER(FIND(analysismethod2,'III_Plan comp 438.68 {Plan 9}'!BM$15)),"",'III_Plan comp 438.68 {Plan 9}'!BM$15&amp;analysismethod2)</f>
        <v/>
      </c>
      <c r="DU113" s="251" t="str">
        <f>IF(ISNUMBER(FIND(analysismethod2,'III_Plan comp 438.68 {Plan 9}'!BN$15)),"",'III_Plan comp 438.68 {Plan 9}'!BN$15&amp;analysismethod2)</f>
        <v/>
      </c>
      <c r="DV113" s="251" t="str">
        <f>IF(ISNUMBER(FIND(analysismethod2,'III_Plan comp 438.68 {Plan 9}'!BO$15)),"",'III_Plan comp 438.68 {Plan 9}'!BO$15&amp;analysismethod2)</f>
        <v/>
      </c>
      <c r="DW113" s="251" t="str">
        <f>IF(ISNUMBER(FIND(analysismethod2,'III_Plan comp 438.68 {Plan 9}'!BP$15)),"",'III_Plan comp 438.68 {Plan 9}'!BP$15&amp;analysismethod2)</f>
        <v/>
      </c>
      <c r="DX113" s="251" t="str">
        <f>IF(ISNUMBER(FIND(analysismethod2,'III_Plan comp 438.68 {Plan 9}'!BQ$15)),"",'III_Plan comp 438.68 {Plan 9}'!BQ$15&amp;analysismethod2)</f>
        <v/>
      </c>
      <c r="DY113" s="251" t="str">
        <f>IF(ISNUMBER(FIND(analysismethod2,'III_Plan comp 438.68 {Plan 9}'!BR$15)),"",'III_Plan comp 438.68 {Plan 9}'!BR$15&amp;analysismethod2)</f>
        <v/>
      </c>
      <c r="DZ113" s="251" t="str">
        <f>IF(ISNUMBER(FIND(analysismethod2,'III_Plan comp 438.68 {Plan 9}'!BS$15)),"",'III_Plan comp 438.68 {Plan 9}'!BS$15&amp;analysismethod2)</f>
        <v/>
      </c>
      <c r="EA113" s="251" t="str">
        <f>IF(ISNUMBER(FIND(analysismethod2,'III_Plan comp 438.68 {Plan 9}'!BT$15)),"",'III_Plan comp 438.68 {Plan 9}'!BT$15&amp;analysismethod2)</f>
        <v/>
      </c>
      <c r="EB113" s="251" t="str">
        <f>IF(ISNUMBER(FIND(analysismethod2,'III_Plan comp 438.68 {Plan 9}'!BU$15)),"",'III_Plan comp 438.68 {Plan 9}'!BU$15&amp;analysismethod2)</f>
        <v/>
      </c>
      <c r="EC113" s="251" t="str">
        <f>IF(ISNUMBER(FIND(analysismethod2,'III_Plan comp 438.68 {Plan 9}'!BV$15)),"",'III_Plan comp 438.68 {Plan 9}'!BV$15&amp;analysismethod2)</f>
        <v/>
      </c>
      <c r="ED113" s="251" t="str">
        <f>IF(ISNUMBER(FIND(analysismethod2,'III_Plan comp 438.68 {Plan 9}'!BW$15)),"",'III_Plan comp 438.68 {Plan 9}'!BW$15&amp;analysismethod2)</f>
        <v/>
      </c>
      <c r="EE113" s="251" t="str">
        <f>IF(ISNUMBER(FIND(analysismethod2,'III_Plan comp 438.68 {Plan 9}'!BX$15)),"",'III_Plan comp 438.68 {Plan 9}'!BX$15&amp;analysismethod2)</f>
        <v/>
      </c>
      <c r="EF113" s="251" t="str">
        <f>IF(ISNUMBER(FIND(analysismethod2,'III_Plan comp 438.68 {Plan 9}'!BY$15)),"",'III_Plan comp 438.68 {Plan 9}'!BY$15&amp;analysismethod2)</f>
        <v/>
      </c>
      <c r="EG113" s="251" t="str">
        <f>IF(ISNUMBER(FIND(analysismethod2,'III_Plan comp 438.68 {Plan 9}'!BZ$15)),"",'III_Plan comp 438.68 {Plan 9}'!BZ$15&amp;analysismethod2)</f>
        <v/>
      </c>
      <c r="EH113" s="251" t="str">
        <f>IF(ISNUMBER(FIND(analysismethod2,'III_Plan comp 438.68 {Plan 9}'!CA$15)),"",'III_Plan comp 438.68 {Plan 9}'!CA$15&amp;analysismethod2)</f>
        <v/>
      </c>
      <c r="EI113" s="251" t="str">
        <f>IF(ISNUMBER(FIND(analysismethod2,'III_Plan comp 438.68 {Plan 9}'!CB$15)),"",'III_Plan comp 438.68 {Plan 9}'!CB$15&amp;analysismethod2)</f>
        <v/>
      </c>
      <c r="EJ113" s="251" t="str">
        <f>IF(ISNUMBER(FIND(analysismethod2,'III_Plan comp 438.68 {Plan 9}'!CC$15)),"",'III_Plan comp 438.68 {Plan 9}'!CC$15&amp;analysismethod2)</f>
        <v/>
      </c>
      <c r="EK113" s="251" t="str">
        <f>IF(ISNUMBER(FIND(analysismethod2,'III_Plan comp 438.68 {Plan 9}'!CD$15)),"",'III_Plan comp 438.68 {Plan 9}'!CD$15&amp;analysismethod2)</f>
        <v/>
      </c>
      <c r="EL113" s="251" t="str">
        <f>IF(ISNUMBER(FIND(analysismethod2,'III_Plan comp 438.68 {Plan 9}'!CE$15)),"",'III_Plan comp 438.68 {Plan 9}'!CE$15&amp;analysismethod2)</f>
        <v/>
      </c>
      <c r="EM113" s="251" t="str">
        <f>IF(ISNUMBER(FIND(analysismethod2,'III_Plan comp 438.68 {Plan 9}'!CF$15)),"",'III_Plan comp 438.68 {Plan 9}'!CF$15&amp;analysismethod2)</f>
        <v/>
      </c>
      <c r="EN113" s="251" t="str">
        <f>IF(ISNUMBER(FIND(analysismethod2,'III_Plan comp 438.68 {Plan 9}'!CG$15)),"",'III_Plan comp 438.68 {Plan 9}'!CG$15&amp;analysismethod2)</f>
        <v/>
      </c>
      <c r="EO113" s="251" t="str">
        <f>IF(ISNUMBER(FIND(analysismethod2,'III_Plan comp 438.68 {Plan 9}'!CH$15)),"",'III_Plan comp 438.68 {Plan 9}'!CH$15&amp;analysismethod2)</f>
        <v/>
      </c>
      <c r="EP113" s="251" t="str">
        <f>IF(ISNUMBER(FIND(analysismethod2,'III_Plan comp 438.68 {Plan 9}'!CI$15)),"",'III_Plan comp 438.68 {Plan 9}'!CI$15&amp;analysismethod2)</f>
        <v/>
      </c>
      <c r="EQ113" s="251" t="str">
        <f>IF(ISNUMBER(FIND(analysismethod2,'III_Plan comp 438.68 {Plan 9}'!CJ$15)),"",'III_Plan comp 438.68 {Plan 9}'!CJ$15&amp;analysismethod2)</f>
        <v/>
      </c>
      <c r="ER113" s="251" t="str">
        <f>IF(ISNUMBER(FIND(analysismethod2,'III_Plan comp 438.68 {Plan 9}'!CK$15)),"",'III_Plan comp 438.68 {Plan 9}'!CK$15&amp;analysismethod2)</f>
        <v/>
      </c>
      <c r="ES113" s="251" t="str">
        <f>IF(ISNUMBER(FIND(analysismethod2,'III_Plan comp 438.68 {Plan 9}'!CL$15)),"",'III_Plan comp 438.68 {Plan 9}'!CL$15&amp;analysismethod2)</f>
        <v/>
      </c>
      <c r="ET113" s="251" t="str">
        <f>IF(ISNUMBER(FIND(analysismethod2,'III_Plan comp 438.68 {Plan 9}'!CM$15)),"",'III_Plan comp 438.68 {Plan 9}'!CM$15&amp;analysismethod2)</f>
        <v/>
      </c>
      <c r="EU113" s="251" t="str">
        <f>IF(ISNUMBER(FIND(analysismethod2,'III_Plan comp 438.68 {Plan 9}'!CN$15)),"",'III_Plan comp 438.68 {Plan 9}'!CN$15&amp;analysismethod2)</f>
        <v/>
      </c>
      <c r="EV113" s="251" t="str">
        <f>IF(ISNUMBER(FIND(analysismethod2,'III_Plan comp 438.68 {Plan 9}'!CO$15)),"",'III_Plan comp 438.68 {Plan 9}'!CO$15&amp;analysismethod2)</f>
        <v/>
      </c>
      <c r="EW113" s="251" t="str">
        <f>IF(ISNUMBER(FIND(analysismethod2,'III_Plan comp 438.68 {Plan 9}'!CP$15)),"",'III_Plan comp 438.68 {Plan 9}'!CP$15&amp;analysismethod2)</f>
        <v/>
      </c>
      <c r="EX113" s="251" t="str">
        <f>IF(ISNUMBER(FIND(analysismethod2,'III_Plan comp 438.68 {Plan 9}'!CQ$15)),"",'III_Plan comp 438.68 {Plan 9}'!CQ$15&amp;analysismethod2)</f>
        <v/>
      </c>
      <c r="EY113" s="251" t="str">
        <f>IF(ISNUMBER(FIND(analysismethod2,'III_Plan comp 438.68 {Plan 9}'!CR$15)),"",'III_Plan comp 438.68 {Plan 9}'!CR$15&amp;analysismethod2)</f>
        <v/>
      </c>
      <c r="EZ113" s="251" t="str">
        <f>IF(ISNUMBER(FIND(analysismethod2,'III_Plan comp 438.68 {Plan 9}'!CS$15)),"",'III_Plan comp 438.68 {Plan 9}'!CS$15&amp;analysismethod2)</f>
        <v/>
      </c>
      <c r="FA113" s="251" t="str">
        <f>IF(ISNUMBER(FIND(analysismethod2,'III_Plan comp 438.68 {Plan 9}'!CT$15)),"",'III_Plan comp 438.68 {Plan 9}'!CT$15&amp;analysismethod2)</f>
        <v/>
      </c>
      <c r="FB113" s="251" t="str">
        <f>IF(ISNUMBER(FIND(analysismethod2,'III_Plan comp 438.68 {Plan 9}'!CU$15)),"",'III_Plan comp 438.68 {Plan 9}'!CU$15&amp;analysismethod2)</f>
        <v/>
      </c>
      <c r="FC113" s="251" t="str">
        <f>IF(ISNUMBER(FIND(analysismethod2,'III_Plan comp 438.68 {Plan 9}'!CV$15)),"",'III_Plan comp 438.68 {Plan 9}'!CV$15&amp;analysismethod2)</f>
        <v/>
      </c>
      <c r="FD113" s="251" t="str">
        <f>IF(ISNUMBER(FIND(analysismethod2,'III_Plan comp 438.68 {Plan 9}'!CW$15)),"",'III_Plan comp 438.68 {Plan 9}'!CW$15&amp;analysismethod2)</f>
        <v/>
      </c>
      <c r="FE113" s="251" t="str">
        <f>IF(ISNUMBER(FIND(analysismethod2,'III_Plan comp 438.68 {Plan 9}'!CX$15)),"",'III_Plan comp 438.68 {Plan 9}'!CX$15&amp;analysismethod2)</f>
        <v/>
      </c>
      <c r="FF113" s="251" t="str">
        <f>IF(ISNUMBER(FIND(analysismethod2,'III_Plan comp 438.68 {Plan 9}'!CY$15)),"",'III_Plan comp 438.68 {Plan 9}'!CY$15&amp;analysismethod2)</f>
        <v/>
      </c>
      <c r="FG113" s="251" t="str">
        <f>IF(ISNUMBER(FIND(analysismethod2,'III_Plan comp 438.68 {Plan 9}'!CZ$15)),"",'III_Plan comp 438.68 {Plan 9}'!CZ$15&amp;analysismethod2)</f>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c>
      <c r="BL117" s="251" t="str">
        <f>IF(ISNUMBER(FIND(analysismethod6,'III_Plan comp 438.68 {Plan 9}'!E$15)),"",'III_Plan comp 438.68 {Plan 9}'!E$15&amp;analysismethod6)</f>
        <v/>
      </c>
      <c r="BM117" s="251" t="str">
        <f>IF(ISNUMBER(FIND(analysismethod6,'III_Plan comp 438.68 {Plan 9}'!F$15)),"",'III_Plan comp 438.68 {Plan 9}'!F$15&amp;analysismethod6)</f>
        <v/>
      </c>
      <c r="BN117" s="251" t="str">
        <f>IF(ISNUMBER(FIND(analysismethod6,'III_Plan comp 438.68 {Plan 9}'!G$15)),"",'III_Plan comp 438.68 {Plan 9}'!G$15&amp;analysismethod6)</f>
        <v/>
      </c>
      <c r="BO117" s="251" t="str">
        <f>IF(ISNUMBER(FIND(analysismethod6,'III_Plan comp 438.68 {Plan 9}'!H$15)),"",'III_Plan comp 438.68 {Plan 9}'!H$15&amp;analysismethod6)</f>
        <v/>
      </c>
      <c r="BP117" s="251" t="str">
        <f>IF(ISNUMBER(FIND(analysismethod6,'III_Plan comp 438.68 {Plan 9}'!I$15)),"",'III_Plan comp 438.68 {Plan 9}'!I$15&amp;analysismethod6)</f>
        <v/>
      </c>
      <c r="BQ117" s="251" t="str">
        <f>IF(ISNUMBER(FIND(analysismethod6,'III_Plan comp 438.68 {Plan 9}'!J$15)),"",'III_Plan comp 438.68 {Plan 9}'!J$15&amp;analysismethod6)</f>
        <v/>
      </c>
      <c r="BR117" s="251" t="str">
        <f>IF(ISNUMBER(FIND(analysismethod6,'III_Plan comp 438.68 {Plan 9}'!K$15)),"",'III_Plan comp 438.68 {Plan 9}'!K$15&amp;analysismethod6)</f>
        <v/>
      </c>
      <c r="BS117" s="251" t="str">
        <f>IF(ISNUMBER(FIND(analysismethod6,'III_Plan comp 438.68 {Plan 9}'!L$15)),"",'III_Plan comp 438.68 {Plan 9}'!L$15&amp;analysismethod6)</f>
        <v/>
      </c>
      <c r="BT117" s="251" t="str">
        <f>IF(ISNUMBER(FIND(analysismethod6,'III_Plan comp 438.68 {Plan 9}'!M$15)),"",'III_Plan comp 438.68 {Plan 9}'!M$15&amp;analysismethod6)</f>
        <v/>
      </c>
      <c r="BU117" s="251" t="str">
        <f>IF(ISNUMBER(FIND(analysismethod6,'III_Plan comp 438.68 {Plan 9}'!N$15)),"",'III_Plan comp 438.68 {Plan 9}'!N$15&amp;analysismethod6)</f>
        <v/>
      </c>
      <c r="BV117" s="251" t="str">
        <f>IF(ISNUMBER(FIND(analysismethod6,'III_Plan comp 438.68 {Plan 9}'!O$15)),"",'III_Plan comp 438.68 {Plan 9}'!O$15&amp;analysismethod6)</f>
        <v/>
      </c>
      <c r="BW117" s="251" t="str">
        <f>IF(ISNUMBER(FIND(analysismethod6,'III_Plan comp 438.68 {Plan 9}'!P$15)),"",'III_Plan comp 438.68 {Plan 9}'!P$15&amp;analysismethod6)</f>
        <v/>
      </c>
      <c r="BX117" s="251" t="str">
        <f>IF(ISNUMBER(FIND(analysismethod6,'III_Plan comp 438.68 {Plan 9}'!Q$15)),"",'III_Plan comp 438.68 {Plan 9}'!Q$15&amp;analysismethod6)</f>
        <v/>
      </c>
      <c r="BY117" s="251" t="str">
        <f>IF(ISNUMBER(FIND(analysismethod6,'III_Plan comp 438.68 {Plan 9}'!R$15)),"",'III_Plan comp 438.68 {Plan 9}'!R$15&amp;analysismethod6)</f>
        <v/>
      </c>
      <c r="BZ117" s="251" t="str">
        <f>IF(ISNUMBER(FIND(analysismethod6,'III_Plan comp 438.68 {Plan 9}'!S$15)),"",'III_Plan comp 438.68 {Plan 9}'!S$15&amp;analysismethod6)</f>
        <v/>
      </c>
      <c r="CA117" s="251" t="str">
        <f>IF(ISNUMBER(FIND(analysismethod6,'III_Plan comp 438.68 {Plan 9}'!T$15)),"",'III_Plan comp 438.68 {Plan 9}'!T$15&amp;analysismethod6)</f>
        <v/>
      </c>
      <c r="CB117" s="251" t="str">
        <f>IF(ISNUMBER(FIND(analysismethod6,'III_Plan comp 438.68 {Plan 9}'!U$15)),"",'III_Plan comp 438.68 {Plan 9}'!U$15&amp;analysismethod6)</f>
        <v/>
      </c>
      <c r="CC117" s="251" t="str">
        <f>IF(ISNUMBER(FIND(analysismethod6,'III_Plan comp 438.68 {Plan 9}'!V$15)),"",'III_Plan comp 438.68 {Plan 9}'!V$15&amp;analysismethod6)</f>
        <v/>
      </c>
      <c r="CD117" s="251" t="str">
        <f>IF(ISNUMBER(FIND(analysismethod6,'III_Plan comp 438.68 {Plan 9}'!W$15)),"",'III_Plan comp 438.68 {Plan 9}'!W$15&amp;analysismethod6)</f>
        <v/>
      </c>
      <c r="CE117" s="251" t="str">
        <f>IF(ISNUMBER(FIND(analysismethod6,'III_Plan comp 438.68 {Plan 9}'!X$15)),"",'III_Plan comp 438.68 {Plan 9}'!X$15&amp;analysismethod6)</f>
        <v/>
      </c>
      <c r="CF117" s="251" t="str">
        <f>IF(ISNUMBER(FIND(analysismethod6,'III_Plan comp 438.68 {Plan 9}'!Y$15)),"",'III_Plan comp 438.68 {Plan 9}'!Y$15&amp;analysismethod6)</f>
        <v/>
      </c>
      <c r="CG117" s="251" t="str">
        <f>IF(ISNUMBER(FIND(analysismethod6,'III_Plan comp 438.68 {Plan 9}'!Z$15)),"",'III_Plan comp 438.68 {Plan 9}'!Z$15&amp;analysismethod6)</f>
        <v/>
      </c>
      <c r="CH117" s="251" t="str">
        <f>IF(ISNUMBER(FIND(analysismethod6,'III_Plan comp 438.68 {Plan 9}'!AA$15)),"",'III_Plan comp 438.68 {Plan 9}'!AA$15&amp;analysismethod6)</f>
        <v/>
      </c>
      <c r="CI117" s="251" t="str">
        <f>IF(ISNUMBER(FIND(analysismethod6,'III_Plan comp 438.68 {Plan 9}'!AB$15)),"",'III_Plan comp 438.68 {Plan 9}'!AB$15&amp;analysismethod6)</f>
        <v/>
      </c>
      <c r="CJ117" s="251" t="str">
        <f>IF(ISNUMBER(FIND(analysismethod6,'III_Plan comp 438.68 {Plan 9}'!AC$15)),"",'III_Plan comp 438.68 {Plan 9}'!AC$15&amp;analysismethod6)</f>
        <v/>
      </c>
      <c r="CK117" s="251" t="str">
        <f>IF(ISNUMBER(FIND(analysismethod6,'III_Plan comp 438.68 {Plan 9}'!AD$15)),"",'III_Plan comp 438.68 {Plan 9}'!AD$15&amp;analysismethod6)</f>
        <v/>
      </c>
      <c r="CL117" s="251" t="str">
        <f>IF(ISNUMBER(FIND(analysismethod6,'III_Plan comp 438.68 {Plan 9}'!AE$15)),"",'III_Plan comp 438.68 {Plan 9}'!AE$15&amp;analysismethod6)</f>
        <v/>
      </c>
      <c r="CM117" s="251" t="str">
        <f>IF(ISNUMBER(FIND(analysismethod6,'III_Plan comp 438.68 {Plan 9}'!AF$15)),"",'III_Plan comp 438.68 {Plan 9}'!AF$15&amp;analysismethod6)</f>
        <v/>
      </c>
      <c r="CN117" s="251" t="str">
        <f>IF(ISNUMBER(FIND(analysismethod6,'III_Plan comp 438.68 {Plan 9}'!AG$15)),"",'III_Plan comp 438.68 {Plan 9}'!AG$15&amp;analysismethod6)</f>
        <v/>
      </c>
      <c r="CO117" s="251" t="str">
        <f>IF(ISNUMBER(FIND(analysismethod6,'III_Plan comp 438.68 {Plan 9}'!AH$15)),"",'III_Plan comp 438.68 {Plan 9}'!AH$15&amp;analysismethod6)</f>
        <v/>
      </c>
      <c r="CP117" s="251" t="str">
        <f>IF(ISNUMBER(FIND(analysismethod6,'III_Plan comp 438.68 {Plan 9}'!AI$15)),"",'III_Plan comp 438.68 {Plan 9}'!AI$15&amp;analysismethod6)</f>
        <v/>
      </c>
      <c r="CQ117" s="251" t="str">
        <f>IF(ISNUMBER(FIND(analysismethod6,'III_Plan comp 438.68 {Plan 9}'!AJ$15)),"",'III_Plan comp 438.68 {Plan 9}'!AJ$15&amp;analysismethod6)</f>
        <v/>
      </c>
      <c r="CR117" s="251" t="str">
        <f>IF(ISNUMBER(FIND(analysismethod6,'III_Plan comp 438.68 {Plan 9}'!AK$15)),"",'III_Plan comp 438.68 {Plan 9}'!AK$15&amp;analysismethod6)</f>
        <v/>
      </c>
      <c r="CS117" s="251" t="str">
        <f>IF(ISNUMBER(FIND(analysismethod6,'III_Plan comp 438.68 {Plan 9}'!AL$15)),"",'III_Plan comp 438.68 {Plan 9}'!AL$15&amp;analysismethod6)</f>
        <v/>
      </c>
      <c r="CT117" s="251" t="str">
        <f>IF(ISNUMBER(FIND(analysismethod6,'III_Plan comp 438.68 {Plan 9}'!AM$15)),"",'III_Plan comp 438.68 {Plan 9}'!AM$15&amp;analysismethod6)</f>
        <v/>
      </c>
      <c r="CU117" s="251" t="str">
        <f>IF(ISNUMBER(FIND(analysismethod6,'III_Plan comp 438.68 {Plan 9}'!AN$15)),"",'III_Plan comp 438.68 {Plan 9}'!AN$15&amp;analysismethod6)</f>
        <v/>
      </c>
      <c r="CV117" s="251" t="str">
        <f>IF(ISNUMBER(FIND(analysismethod6,'III_Plan comp 438.68 {Plan 9}'!AO$15)),"",'III_Plan comp 438.68 {Plan 9}'!AO$15&amp;analysismethod6)</f>
        <v/>
      </c>
      <c r="CW117" s="251" t="str">
        <f>IF(ISNUMBER(FIND(analysismethod6,'III_Plan comp 438.68 {Plan 9}'!AP$15)),"",'III_Plan comp 438.68 {Plan 9}'!AP$15&amp;analysismethod6)</f>
        <v/>
      </c>
      <c r="CX117" s="251" t="str">
        <f>IF(ISNUMBER(FIND(analysismethod6,'III_Plan comp 438.68 {Plan 9}'!AQ$15)),"",'III_Plan comp 438.68 {Plan 9}'!AQ$15&amp;analysismethod6)</f>
        <v/>
      </c>
      <c r="CY117" s="251" t="str">
        <f>IF(ISNUMBER(FIND(analysismethod6,'III_Plan comp 438.68 {Plan 9}'!AR$15)),"",'III_Plan comp 438.68 {Plan 9}'!AR$15&amp;analysismethod6)</f>
        <v/>
      </c>
      <c r="CZ117" s="251" t="str">
        <f>IF(ISNUMBER(FIND(analysismethod6,'III_Plan comp 438.68 {Plan 9}'!AS$15)),"",'III_Plan comp 438.68 {Plan 9}'!AS$15&amp;analysismethod6)</f>
        <v/>
      </c>
      <c r="DA117" s="251" t="str">
        <f>IF(ISNUMBER(FIND(analysismethod6,'III_Plan comp 438.68 {Plan 9}'!AT$15)),"",'III_Plan comp 438.68 {Plan 9}'!AT$15&amp;analysismethod6)</f>
        <v/>
      </c>
      <c r="DB117" s="251" t="str">
        <f>IF(ISNUMBER(FIND(analysismethod6,'III_Plan comp 438.68 {Plan 9}'!AU$15)),"",'III_Plan comp 438.68 {Plan 9}'!AU$15&amp;analysismethod6)</f>
        <v/>
      </c>
      <c r="DC117" s="251" t="str">
        <f>IF(ISNUMBER(FIND(analysismethod6,'III_Plan comp 438.68 {Plan 9}'!AV$15)),"",'III_Plan comp 438.68 {Plan 9}'!AV$15&amp;analysismethod6)</f>
        <v/>
      </c>
      <c r="DD117" s="251" t="str">
        <f>IF(ISNUMBER(FIND(analysismethod6,'III_Plan comp 438.68 {Plan 9}'!AW$15)),"",'III_Plan comp 438.68 {Plan 9}'!AW$15&amp;analysismethod6)</f>
        <v/>
      </c>
      <c r="DE117" s="251" t="str">
        <f>IF(ISNUMBER(FIND(analysismethod6,'III_Plan comp 438.68 {Plan 9}'!AX$15)),"",'III_Plan comp 438.68 {Plan 9}'!AX$15&amp;analysismethod6)</f>
        <v/>
      </c>
      <c r="DF117" s="251" t="str">
        <f>IF(ISNUMBER(FIND(analysismethod6,'III_Plan comp 438.68 {Plan 9}'!AY$15)),"",'III_Plan comp 438.68 {Plan 9}'!AY$15&amp;analysismethod6)</f>
        <v/>
      </c>
      <c r="DG117" s="251" t="str">
        <f>IF(ISNUMBER(FIND(analysismethod6,'III_Plan comp 438.68 {Plan 9}'!AZ$15)),"",'III_Plan comp 438.68 {Plan 9}'!AZ$15&amp;analysismethod6)</f>
        <v/>
      </c>
      <c r="DH117" s="251" t="str">
        <f>IF(ISNUMBER(FIND(analysismethod6,'III_Plan comp 438.68 {Plan 9}'!BA$15)),"",'III_Plan comp 438.68 {Plan 9}'!BA$15&amp;analysismethod6)</f>
        <v/>
      </c>
      <c r="DI117" s="251" t="str">
        <f>IF(ISNUMBER(FIND(analysismethod6,'III_Plan comp 438.68 {Plan 9}'!BB$15)),"",'III_Plan comp 438.68 {Plan 9}'!BB$15&amp;analysismethod6)</f>
        <v/>
      </c>
      <c r="DJ117" s="251" t="str">
        <f>IF(ISNUMBER(FIND(analysismethod6,'III_Plan comp 438.68 {Plan 9}'!BC$15)),"",'III_Plan comp 438.68 {Plan 9}'!BC$15&amp;analysismethod6)</f>
        <v/>
      </c>
      <c r="DK117" s="251" t="str">
        <f>IF(ISNUMBER(FIND(analysismethod6,'III_Plan comp 438.68 {Plan 9}'!BD$15)),"",'III_Plan comp 438.68 {Plan 9}'!BD$15&amp;analysismethod6)</f>
        <v/>
      </c>
      <c r="DL117" s="251" t="str">
        <f>IF(ISNUMBER(FIND(analysismethod6,'III_Plan comp 438.68 {Plan 9}'!BE$15)),"",'III_Plan comp 438.68 {Plan 9}'!BE$15&amp;analysismethod6)</f>
        <v/>
      </c>
      <c r="DM117" s="251" t="str">
        <f>IF(ISNUMBER(FIND(analysismethod6,'III_Plan comp 438.68 {Plan 9}'!BF$15)),"",'III_Plan comp 438.68 {Plan 9}'!BF$15&amp;analysismethod6)</f>
        <v/>
      </c>
      <c r="DN117" s="251" t="str">
        <f>IF(ISNUMBER(FIND(analysismethod6,'III_Plan comp 438.68 {Plan 9}'!BG$15)),"",'III_Plan comp 438.68 {Plan 9}'!BG$15&amp;analysismethod6)</f>
        <v/>
      </c>
      <c r="DO117" s="251" t="str">
        <f>IF(ISNUMBER(FIND(analysismethod6,'III_Plan comp 438.68 {Plan 9}'!BH$15)),"",'III_Plan comp 438.68 {Plan 9}'!BH$15&amp;analysismethod6)</f>
        <v/>
      </c>
      <c r="DP117" s="251" t="str">
        <f>IF(ISNUMBER(FIND(analysismethod6,'III_Plan comp 438.68 {Plan 9}'!BI$15)),"",'III_Plan comp 438.68 {Plan 9}'!BI$15&amp;analysismethod6)</f>
        <v/>
      </c>
      <c r="DQ117" s="251" t="str">
        <f>IF(ISNUMBER(FIND(analysismethod6,'III_Plan comp 438.68 {Plan 9}'!BJ$15)),"",'III_Plan comp 438.68 {Plan 9}'!BJ$15&amp;analysismethod6)</f>
        <v/>
      </c>
      <c r="DR117" s="251" t="str">
        <f>IF(ISNUMBER(FIND(analysismethod6,'III_Plan comp 438.68 {Plan 9}'!BK$15)),"",'III_Plan comp 438.68 {Plan 9}'!BK$15&amp;analysismethod6)</f>
        <v/>
      </c>
      <c r="DS117" s="251" t="str">
        <f>IF(ISNUMBER(FIND(analysismethod6,'III_Plan comp 438.68 {Plan 9}'!BL$15)),"",'III_Plan comp 438.68 {Plan 9}'!BL$15&amp;analysismethod6)</f>
        <v/>
      </c>
      <c r="DT117" s="251" t="str">
        <f>IF(ISNUMBER(FIND(analysismethod6,'III_Plan comp 438.68 {Plan 9}'!BM$15)),"",'III_Plan comp 438.68 {Plan 9}'!BM$15&amp;analysismethod6)</f>
        <v/>
      </c>
      <c r="DU117" s="251" t="str">
        <f>IF(ISNUMBER(FIND(analysismethod6,'III_Plan comp 438.68 {Plan 9}'!BN$15)),"",'III_Plan comp 438.68 {Plan 9}'!BN$15&amp;analysismethod6)</f>
        <v/>
      </c>
      <c r="DV117" s="251" t="str">
        <f>IF(ISNUMBER(FIND(analysismethod6,'III_Plan comp 438.68 {Plan 9}'!BO$15)),"",'III_Plan comp 438.68 {Plan 9}'!BO$15&amp;analysismethod6)</f>
        <v/>
      </c>
      <c r="DW117" s="251" t="str">
        <f>IF(ISNUMBER(FIND(analysismethod6,'III_Plan comp 438.68 {Plan 9}'!BP$15)),"",'III_Plan comp 438.68 {Plan 9}'!BP$15&amp;analysismethod6)</f>
        <v/>
      </c>
      <c r="DX117" s="251" t="str">
        <f>IF(ISNUMBER(FIND(analysismethod6,'III_Plan comp 438.68 {Plan 9}'!BQ$15)),"",'III_Plan comp 438.68 {Plan 9}'!BQ$15&amp;analysismethod6)</f>
        <v/>
      </c>
      <c r="DY117" s="251" t="str">
        <f>IF(ISNUMBER(FIND(analysismethod6,'III_Plan comp 438.68 {Plan 9}'!BR$15)),"",'III_Plan comp 438.68 {Plan 9}'!BR$15&amp;analysismethod6)</f>
        <v/>
      </c>
      <c r="DZ117" s="251" t="str">
        <f>IF(ISNUMBER(FIND(analysismethod6,'III_Plan comp 438.68 {Plan 9}'!BS$15)),"",'III_Plan comp 438.68 {Plan 9}'!BS$15&amp;analysismethod6)</f>
        <v/>
      </c>
      <c r="EA117" s="251" t="str">
        <f>IF(ISNUMBER(FIND(analysismethod6,'III_Plan comp 438.68 {Plan 9}'!BT$15)),"",'III_Plan comp 438.68 {Plan 9}'!BT$15&amp;analysismethod6)</f>
        <v/>
      </c>
      <c r="EB117" s="251" t="str">
        <f>IF(ISNUMBER(FIND(analysismethod6,'III_Plan comp 438.68 {Plan 9}'!BU$15)),"",'III_Plan comp 438.68 {Plan 9}'!BU$15&amp;analysismethod6)</f>
        <v/>
      </c>
      <c r="EC117" s="251" t="str">
        <f>IF(ISNUMBER(FIND(analysismethod6,'III_Plan comp 438.68 {Plan 9}'!BV$15)),"",'III_Plan comp 438.68 {Plan 9}'!BV$15&amp;analysismethod6)</f>
        <v/>
      </c>
      <c r="ED117" s="251" t="str">
        <f>IF(ISNUMBER(FIND(analysismethod6,'III_Plan comp 438.68 {Plan 9}'!BW$15)),"",'III_Plan comp 438.68 {Plan 9}'!BW$15&amp;analysismethod6)</f>
        <v/>
      </c>
      <c r="EE117" s="251" t="str">
        <f>IF(ISNUMBER(FIND(analysismethod6,'III_Plan comp 438.68 {Plan 9}'!BX$15)),"",'III_Plan comp 438.68 {Plan 9}'!BX$15&amp;analysismethod6)</f>
        <v/>
      </c>
      <c r="EF117" s="251" t="str">
        <f>IF(ISNUMBER(FIND(analysismethod6,'III_Plan comp 438.68 {Plan 9}'!BY$15)),"",'III_Plan comp 438.68 {Plan 9}'!BY$15&amp;analysismethod6)</f>
        <v/>
      </c>
      <c r="EG117" s="251" t="str">
        <f>IF(ISNUMBER(FIND(analysismethod6,'III_Plan comp 438.68 {Plan 9}'!BZ$15)),"",'III_Plan comp 438.68 {Plan 9}'!BZ$15&amp;analysismethod6)</f>
        <v/>
      </c>
      <c r="EH117" s="251" t="str">
        <f>IF(ISNUMBER(FIND(analysismethod6,'III_Plan comp 438.68 {Plan 9}'!CA$15)),"",'III_Plan comp 438.68 {Plan 9}'!CA$15&amp;analysismethod6)</f>
        <v/>
      </c>
      <c r="EI117" s="251" t="str">
        <f>IF(ISNUMBER(FIND(analysismethod6,'III_Plan comp 438.68 {Plan 9}'!CB$15)),"",'III_Plan comp 438.68 {Plan 9}'!CB$15&amp;analysismethod6)</f>
        <v/>
      </c>
      <c r="EJ117" s="251" t="str">
        <f>IF(ISNUMBER(FIND(analysismethod6,'III_Plan comp 438.68 {Plan 9}'!CC$15)),"",'III_Plan comp 438.68 {Plan 9}'!CC$15&amp;analysismethod6)</f>
        <v/>
      </c>
      <c r="EK117" s="251" t="str">
        <f>IF(ISNUMBER(FIND(analysismethod6,'III_Plan comp 438.68 {Plan 9}'!CD$15)),"",'III_Plan comp 438.68 {Plan 9}'!CD$15&amp;analysismethod6)</f>
        <v/>
      </c>
      <c r="EL117" s="251" t="str">
        <f>IF(ISNUMBER(FIND(analysismethod6,'III_Plan comp 438.68 {Plan 9}'!CE$15)),"",'III_Plan comp 438.68 {Plan 9}'!CE$15&amp;analysismethod6)</f>
        <v/>
      </c>
      <c r="EM117" s="251" t="str">
        <f>IF(ISNUMBER(FIND(analysismethod6,'III_Plan comp 438.68 {Plan 9}'!CF$15)),"",'III_Plan comp 438.68 {Plan 9}'!CF$15&amp;analysismethod6)</f>
        <v/>
      </c>
      <c r="EN117" s="251" t="str">
        <f>IF(ISNUMBER(FIND(analysismethod6,'III_Plan comp 438.68 {Plan 9}'!CG$15)),"",'III_Plan comp 438.68 {Plan 9}'!CG$15&amp;analysismethod6)</f>
        <v/>
      </c>
      <c r="EO117" s="251" t="str">
        <f>IF(ISNUMBER(FIND(analysismethod6,'III_Plan comp 438.68 {Plan 9}'!CH$15)),"",'III_Plan comp 438.68 {Plan 9}'!CH$15&amp;analysismethod6)</f>
        <v/>
      </c>
      <c r="EP117" s="251" t="str">
        <f>IF(ISNUMBER(FIND(analysismethod6,'III_Plan comp 438.68 {Plan 9}'!CI$15)),"",'III_Plan comp 438.68 {Plan 9}'!CI$15&amp;analysismethod6)</f>
        <v/>
      </c>
      <c r="EQ117" s="251" t="str">
        <f>IF(ISNUMBER(FIND(analysismethod6,'III_Plan comp 438.68 {Plan 9}'!CJ$15)),"",'III_Plan comp 438.68 {Plan 9}'!CJ$15&amp;analysismethod6)</f>
        <v/>
      </c>
      <c r="ER117" s="251" t="str">
        <f>IF(ISNUMBER(FIND(analysismethod6,'III_Plan comp 438.68 {Plan 9}'!CK$15)),"",'III_Plan comp 438.68 {Plan 9}'!CK$15&amp;analysismethod6)</f>
        <v/>
      </c>
      <c r="ES117" s="251" t="str">
        <f>IF(ISNUMBER(FIND(analysismethod6,'III_Plan comp 438.68 {Plan 9}'!CL$15)),"",'III_Plan comp 438.68 {Plan 9}'!CL$15&amp;analysismethod6)</f>
        <v/>
      </c>
      <c r="ET117" s="251" t="str">
        <f>IF(ISNUMBER(FIND(analysismethod6,'III_Plan comp 438.68 {Plan 9}'!CM$15)),"",'III_Plan comp 438.68 {Plan 9}'!CM$15&amp;analysismethod6)</f>
        <v/>
      </c>
      <c r="EU117" s="251" t="str">
        <f>IF(ISNUMBER(FIND(analysismethod6,'III_Plan comp 438.68 {Plan 9}'!CN$15)),"",'III_Plan comp 438.68 {Plan 9}'!CN$15&amp;analysismethod6)</f>
        <v/>
      </c>
      <c r="EV117" s="251" t="str">
        <f>IF(ISNUMBER(FIND(analysismethod6,'III_Plan comp 438.68 {Plan 9}'!CO$15)),"",'III_Plan comp 438.68 {Plan 9}'!CO$15&amp;analysismethod6)</f>
        <v/>
      </c>
      <c r="EW117" s="251" t="str">
        <f>IF(ISNUMBER(FIND(analysismethod6,'III_Plan comp 438.68 {Plan 9}'!CP$15)),"",'III_Plan comp 438.68 {Plan 9}'!CP$15&amp;analysismethod6)</f>
        <v/>
      </c>
      <c r="EX117" s="251" t="str">
        <f>IF(ISNUMBER(FIND(analysismethod6,'III_Plan comp 438.68 {Plan 9}'!CQ$15)),"",'III_Plan comp 438.68 {Plan 9}'!CQ$15&amp;analysismethod6)</f>
        <v/>
      </c>
      <c r="EY117" s="251" t="str">
        <f>IF(ISNUMBER(FIND(analysismethod6,'III_Plan comp 438.68 {Plan 9}'!CR$15)),"",'III_Plan comp 438.68 {Plan 9}'!CR$15&amp;analysismethod6)</f>
        <v/>
      </c>
      <c r="EZ117" s="251" t="str">
        <f>IF(ISNUMBER(FIND(analysismethod6,'III_Plan comp 438.68 {Plan 9}'!CS$15)),"",'III_Plan comp 438.68 {Plan 9}'!CS$15&amp;analysismethod6)</f>
        <v/>
      </c>
      <c r="FA117" s="251" t="str">
        <f>IF(ISNUMBER(FIND(analysismethod6,'III_Plan comp 438.68 {Plan 9}'!CT$15)),"",'III_Plan comp 438.68 {Plan 9}'!CT$15&amp;analysismethod6)</f>
        <v/>
      </c>
      <c r="FB117" s="251" t="str">
        <f>IF(ISNUMBER(FIND(analysismethod6,'III_Plan comp 438.68 {Plan 9}'!CU$15)),"",'III_Plan comp 438.68 {Plan 9}'!CU$15&amp;analysismethod6)</f>
        <v/>
      </c>
      <c r="FC117" s="251" t="str">
        <f>IF(ISNUMBER(FIND(analysismethod6,'III_Plan comp 438.68 {Plan 9}'!CV$15)),"",'III_Plan comp 438.68 {Plan 9}'!CV$15&amp;analysismethod6)</f>
        <v/>
      </c>
      <c r="FD117" s="251" t="str">
        <f>IF(ISNUMBER(FIND(analysismethod6,'III_Plan comp 438.68 {Plan 9}'!CW$15)),"",'III_Plan comp 438.68 {Plan 9}'!CW$15&amp;analysismethod6)</f>
        <v/>
      </c>
      <c r="FE117" s="251" t="str">
        <f>IF(ISNUMBER(FIND(analysismethod6,'III_Plan comp 438.68 {Plan 9}'!CX$15)),"",'III_Plan comp 438.68 {Plan 9}'!CX$15&amp;analysismethod6)</f>
        <v/>
      </c>
      <c r="FF117" s="251" t="str">
        <f>IF(ISNUMBER(FIND(analysismethod6,'III_Plan comp 438.68 {Plan 9}'!CY$15)),"",'III_Plan comp 438.68 {Plan 9}'!CY$15&amp;analysismethod6)</f>
        <v/>
      </c>
      <c r="FG117" s="251" t="str">
        <f>IF(ISNUMBER(FIND(analysismethod6,'III_Plan comp 438.68 {Plan 9}'!CZ$15)),"",'III_Plan comp 438.68 {Plan 9}'!CZ$15&amp;analysismethod6)</f>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Timely Access Data Tool (TADT); 
</v>
      </c>
      <c r="BM119" s="251" t="str">
        <f>IF(ISNUMBER(FIND(analysismethod8,'III_Plan comp 438.68 {Plan 9}'!F$15)),"",'III_Plan comp 438.68 {Plan 9}'!F$15&amp;analysismethod8)</f>
        <v xml:space="preserve">Timely Access Data Tool (TADT); 
</v>
      </c>
      <c r="BN119" s="251" t="str">
        <f>IF(ISNUMBER(FIND(analysismethod8,'III_Plan comp 438.68 {Plan 9}'!G$15)),"",'III_Plan comp 438.68 {Plan 9}'!G$15&amp;analysismethod8)</f>
        <v xml:space="preserve">Timely Access Data Tool (TADT); 
</v>
      </c>
      <c r="BO119" s="251" t="str">
        <f>IF(ISNUMBER(FIND(analysismethod8,'III_Plan comp 438.68 {Plan 9}'!H$15)),"",'III_Plan comp 438.68 {Plan 9}'!H$15&amp;analysismethod8)</f>
        <v xml:space="preserve">Timely Access Data Tool (TADT); 
</v>
      </c>
      <c r="BP119" s="251" t="str">
        <f>IF(ISNUMBER(FIND(analysismethod8,'III_Plan comp 438.68 {Plan 9}'!I$15)),"",'III_Plan comp 438.68 {Plan 9}'!I$15&amp;analysismethod8)</f>
        <v xml:space="preserve">Timely Access Data Tool (TADT); 
</v>
      </c>
      <c r="BQ119" s="251" t="str">
        <f>IF(ISNUMBER(FIND(analysismethod8,'III_Plan comp 438.68 {Plan 9}'!J$15)),"",'III_Plan comp 438.68 {Plan 9}'!J$15&amp;analysismethod8)</f>
        <v xml:space="preserve">Timely Access Data Tool (TADT); 
</v>
      </c>
      <c r="BR119" s="251" t="str">
        <f>IF(ISNUMBER(FIND(analysismethod8,'III_Plan comp 438.68 {Plan 9}'!K$15)),"",'III_Plan comp 438.68 {Plan 9}'!K$15&amp;analysismethod8)</f>
        <v xml:space="preserve">Timely Access Data Tool (TADT); 
</v>
      </c>
      <c r="BS119" s="251" t="str">
        <f>IF(ISNUMBER(FIND(analysismethod8,'III_Plan comp 438.68 {Plan 9}'!L$15)),"",'III_Plan comp 438.68 {Plan 9}'!L$15&amp;analysismethod8)</f>
        <v xml:space="preserve">Timely Access Data Tool (TADT); 
</v>
      </c>
      <c r="BT119" s="251" t="str">
        <f>IF(ISNUMBER(FIND(analysismethod8,'III_Plan comp 438.68 {Plan 9}'!M$15)),"",'III_Plan comp 438.68 {Plan 9}'!M$15&amp;analysismethod8)</f>
        <v/>
      </c>
      <c r="BU119" s="251" t="str">
        <f>IF(ISNUMBER(FIND(analysismethod8,'III_Plan comp 438.68 {Plan 9}'!N$15)),"",'III_Plan comp 438.68 {Plan 9}'!N$15&amp;analysismethod8)</f>
        <v/>
      </c>
      <c r="BV119" s="251" t="str">
        <f>IF(ISNUMBER(FIND(analysismethod8,'III_Plan comp 438.68 {Plan 9}'!O$15)),"",'III_Plan comp 438.68 {Plan 9}'!O$15&amp;analysismethod8)</f>
        <v/>
      </c>
      <c r="BW119" s="251" t="str">
        <f>IF(ISNUMBER(FIND(analysismethod8,'III_Plan comp 438.68 {Plan 9}'!P$15)),"",'III_Plan comp 438.68 {Plan 9}'!P$15&amp;analysismethod8)</f>
        <v xml:space="preserve">Language Capabilities: Contract
IHCP: Contract/Good-faith effort to contract; 
Timely Access Data Tool (TADT); 
</v>
      </c>
      <c r="BX119" s="251" t="str">
        <f>IF(ISNUMBER(FIND(analysismethod8,'III_Plan comp 438.68 {Plan 9}'!Q$15)),"",'III_Plan comp 438.68 {Plan 9}'!Q$15&amp;analysismethod8)</f>
        <v xml:space="preserve">Timely Access Data Tool (TADT); 
</v>
      </c>
      <c r="BY119" s="251" t="str">
        <f>IF(ISNUMBER(FIND(analysismethod8,'III_Plan comp 438.68 {Plan 9}'!R$15)),"",'III_Plan comp 438.68 {Plan 9}'!R$15&amp;analysismethod8)</f>
        <v xml:space="preserve">Timely Access Data Tool (TADT); 
</v>
      </c>
      <c r="BZ119" s="251" t="str">
        <f>IF(ISNUMBER(FIND(analysismethod8,'III_Plan comp 438.68 {Plan 9}'!S$15)),"",'III_Plan comp 438.68 {Plan 9}'!S$15&amp;analysismethod8)</f>
        <v xml:space="preserve">Timely Access Data Tool (TADT); 
</v>
      </c>
      <c r="CA119" s="251" t="str">
        <f>IF(ISNUMBER(FIND(analysismethod8,'III_Plan comp 438.68 {Plan 9}'!T$15)),"",'III_Plan comp 438.68 {Plan 9}'!T$15&amp;analysismethod8)</f>
        <v xml:space="preserve">Timely Access Data Tool (TADT); 
</v>
      </c>
      <c r="CB119" s="251" t="str">
        <f>IF(ISNUMBER(FIND(analysismethod8,'III_Plan comp 438.68 {Plan 9}'!U$15)),"",'III_Plan comp 438.68 {Plan 9}'!U$15&amp;analysismethod8)</f>
        <v xml:space="preserve">Timely Access Data Tool (TADT); 
</v>
      </c>
      <c r="CC119" s="251" t="str">
        <f>IF(ISNUMBER(FIND(analysismethod8,'III_Plan comp 438.68 {Plan 9}'!V$15)),"",'III_Plan comp 438.68 {Plan 9}'!V$15&amp;analysismethod8)</f>
        <v xml:space="preserve">Timely Access Data Tool (TADT); 
</v>
      </c>
      <c r="CD119" s="251" t="str">
        <f>IF(ISNUMBER(FIND(analysismethod8,'III_Plan comp 438.68 {Plan 9}'!W$15)),"",'III_Plan comp 438.68 {Plan 9}'!W$15&amp;analysismethod8)</f>
        <v xml:space="preserve">Timely Access Data Tool (TADT); 
</v>
      </c>
      <c r="CE119" s="251" t="str">
        <f>IF(ISNUMBER(FIND(analysismethod8,'III_Plan comp 438.68 {Plan 9}'!X$15)),"",'III_Plan comp 438.68 {Plan 9}'!X$15&amp;analysismethod8)</f>
        <v xml:space="preserve">Timely Access Data Tool (TADT); 
</v>
      </c>
      <c r="CF119" s="251" t="str">
        <f>IF(ISNUMBER(FIND(analysismethod8,'III_Plan comp 438.68 {Plan 9}'!Y$15)),"",'III_Plan comp 438.68 {Plan 9}'!Y$15&amp;analysismethod8)</f>
        <v xml:space="preserve">Timely Access Data Tool (TADT); 
</v>
      </c>
      <c r="CG119" s="251" t="str">
        <f>IF(ISNUMBER(FIND(analysismethod8,'III_Plan comp 438.68 {Plan 9}'!Z$15)),"",'III_Plan comp 438.68 {Plan 9}'!Z$15&amp;analysismethod8)</f>
        <v xml:space="preserve">Timely Access Data Tool (TADT); 
</v>
      </c>
      <c r="CH119" s="251" t="str">
        <f>IF(ISNUMBER(FIND(analysismethod8,'III_Plan comp 438.68 {Plan 9}'!AA$15)),"",'III_Plan comp 438.68 {Plan 9}'!AA$15&amp;analysismethod8)</f>
        <v xml:space="preserve">Timely Access Data Tool (TADT); 
</v>
      </c>
      <c r="CI119" s="251" t="str">
        <f>IF(ISNUMBER(FIND(analysismethod8,'III_Plan comp 438.68 {Plan 9}'!AB$15)),"",'III_Plan comp 438.68 {Plan 9}'!AB$15&amp;analysismethod8)</f>
        <v xml:space="preserve">Timely Access Data Tool (TADT); 
</v>
      </c>
      <c r="CJ119" s="251" t="str">
        <f>IF(ISNUMBER(FIND(analysismethod8,'III_Plan comp 438.68 {Plan 9}'!AC$15)),"",'III_Plan comp 438.68 {Plan 9}'!AC$15&amp;analysismethod8)</f>
        <v xml:space="preserve">Timely Access Data Tool (TADT); 
</v>
      </c>
      <c r="CK119" s="251" t="str">
        <f>IF(ISNUMBER(FIND(analysismethod8,'III_Plan comp 438.68 {Plan 9}'!AD$15)),"",'III_Plan comp 438.68 {Plan 9}'!AD$15&amp;analysismethod8)</f>
        <v xml:space="preserve">Timely Access Data Tool (TADT); 
</v>
      </c>
      <c r="CL119" s="251" t="str">
        <f>IF(ISNUMBER(FIND(analysismethod8,'III_Plan comp 438.68 {Plan 9}'!AE$15)),"",'III_Plan comp 438.68 {Plan 9}'!AE$15&amp;analysismethod8)</f>
        <v xml:space="preserve">Timely Access Data Tool (TADT); 
</v>
      </c>
      <c r="CM119" s="251" t="str">
        <f>IF(ISNUMBER(FIND(analysismethod8,'III_Plan comp 438.68 {Plan 9}'!AF$15)),"",'III_Plan comp 438.68 {Plan 9}'!AF$15&amp;analysismethod8)</f>
        <v xml:space="preserve">Timely Access Data Tool (TADT); 
</v>
      </c>
      <c r="CN119" s="251" t="str">
        <f>IF(ISNUMBER(FIND(analysismethod8,'III_Plan comp 438.68 {Plan 9}'!AG$15)),"",'III_Plan comp 438.68 {Plan 9}'!AG$15&amp;analysismethod8)</f>
        <v xml:space="preserve">Timely Access Data Tool (TADT); 
</v>
      </c>
      <c r="CO119" s="251" t="str">
        <f>IF(ISNUMBER(FIND(analysismethod8,'III_Plan comp 438.68 {Plan 9}'!AH$15)),"",'III_Plan comp 438.68 {Plan 9}'!AH$15&amp;analysismethod8)</f>
        <v xml:space="preserve">Timely Access Data Tool (TADT); 
</v>
      </c>
      <c r="CP119" s="251" t="str">
        <f>IF(ISNUMBER(FIND(analysismethod8,'III_Plan comp 438.68 {Plan 9}'!AI$15)),"",'III_Plan comp 438.68 {Plan 9}'!AI$15&amp;analysismethod8)</f>
        <v xml:space="preserve">Timely Access Data Tool (TADT); 
</v>
      </c>
      <c r="CQ119" s="251" t="str">
        <f>IF(ISNUMBER(FIND(analysismethod8,'III_Plan comp 438.68 {Plan 9}'!AJ$15)),"",'III_Plan comp 438.68 {Plan 9}'!AJ$15&amp;analysismethod8)</f>
        <v xml:space="preserve">Timely Access Data Tool (TADT); 
</v>
      </c>
      <c r="CR119" s="251" t="str">
        <f>IF(ISNUMBER(FIND(analysismethod8,'III_Plan comp 438.68 {Plan 9}'!AK$15)),"",'III_Plan comp 438.68 {Plan 9}'!AK$15&amp;analysismethod8)</f>
        <v xml:space="preserve">Timely Access Data Tool (TADT); 
</v>
      </c>
      <c r="CS119" s="251" t="str">
        <f>IF(ISNUMBER(FIND(analysismethod8,'III_Plan comp 438.68 {Plan 9}'!AL$15)),"",'III_Plan comp 438.68 {Plan 9}'!AL$15&amp;analysismethod8)</f>
        <v xml:space="preserve">Timely Access Data Tool (TADT); 
</v>
      </c>
      <c r="CT119" s="251" t="str">
        <f>IF(ISNUMBER(FIND(analysismethod8,'III_Plan comp 438.68 {Plan 9}'!AM$15)),"",'III_Plan comp 438.68 {Plan 9}'!AM$15&amp;analysismethod8)</f>
        <v xml:space="preserve">Timely Access Data Tool (TADT); 
</v>
      </c>
      <c r="CU119" s="251" t="str">
        <f>IF(ISNUMBER(FIND(analysismethod8,'III_Plan comp 438.68 {Plan 9}'!AN$15)),"",'III_Plan comp 438.68 {Plan 9}'!AN$15&amp;analysismethod8)</f>
        <v xml:space="preserve">Timely Access Data Tool (TADT); 
</v>
      </c>
      <c r="CV119" s="251" t="str">
        <f>IF(ISNUMBER(FIND(analysismethod8,'III_Plan comp 438.68 {Plan 9}'!AO$15)),"",'III_Plan comp 438.68 {Plan 9}'!AO$15&amp;analysismethod8)</f>
        <v xml:space="preserve">Timely Access Data Tool (TADT); 
</v>
      </c>
      <c r="CW119" s="251" t="str">
        <f>IF(ISNUMBER(FIND(analysismethod8,'III_Plan comp 438.68 {Plan 9}'!AP$15)),"",'III_Plan comp 438.68 {Plan 9}'!AP$15&amp;analysismethod8)</f>
        <v xml:space="preserve">Timely Access Data Tool (TADT); 
</v>
      </c>
      <c r="CX119" s="251" t="str">
        <f>IF(ISNUMBER(FIND(analysismethod8,'III_Plan comp 438.68 {Plan 9}'!AQ$15)),"",'III_Plan comp 438.68 {Plan 9}'!AQ$15&amp;analysismethod8)</f>
        <v xml:space="preserve">Timely Access Data Tool (TADT); 
</v>
      </c>
      <c r="CY119" s="251" t="str">
        <f>IF(ISNUMBER(FIND(analysismethod8,'III_Plan comp 438.68 {Plan 9}'!AR$15)),"",'III_Plan comp 438.68 {Plan 9}'!AR$15&amp;analysismethod8)</f>
        <v xml:space="preserve">Timely Access Data Tool (TADT); 
</v>
      </c>
      <c r="CZ119" s="251" t="str">
        <f>IF(ISNUMBER(FIND(analysismethod8,'III_Plan comp 438.68 {Plan 9}'!AS$15)),"",'III_Plan comp 438.68 {Plan 9}'!AS$15&amp;analysismethod8)</f>
        <v xml:space="preserve">Timely Access Data Tool (TADT); 
</v>
      </c>
      <c r="DA119" s="251" t="str">
        <f>IF(ISNUMBER(FIND(analysismethod8,'III_Plan comp 438.68 {Plan 9}'!AT$15)),"",'III_Plan comp 438.68 {Plan 9}'!AT$15&amp;analysismethod8)</f>
        <v xml:space="preserve">Timely Access Data Tool (TADT); 
</v>
      </c>
      <c r="DB119" s="251" t="str">
        <f>IF(ISNUMBER(FIND(analysismethod8,'III_Plan comp 438.68 {Plan 9}'!AU$15)),"",'III_Plan comp 438.68 {Plan 9}'!AU$15&amp;analysismethod8)</f>
        <v xml:space="preserve">Timely Access Data Tool (TADT); 
</v>
      </c>
      <c r="DC119" s="251" t="str">
        <f>IF(ISNUMBER(FIND(analysismethod8,'III_Plan comp 438.68 {Plan 9}'!AV$15)),"",'III_Plan comp 438.68 {Plan 9}'!AV$15&amp;analysismethod8)</f>
        <v xml:space="preserve">Timely Access Data Tool (TADT); 
</v>
      </c>
      <c r="DD119" s="251" t="str">
        <f>IF(ISNUMBER(FIND(analysismethod8,'III_Plan comp 438.68 {Plan 9}'!AW$15)),"",'III_Plan comp 438.68 {Plan 9}'!AW$15&amp;analysismethod8)</f>
        <v xml:space="preserve">Timely Access Data Tool (TADT); 
</v>
      </c>
      <c r="DE119" s="251" t="str">
        <f>IF(ISNUMBER(FIND(analysismethod8,'III_Plan comp 438.68 {Plan 9}'!AX$15)),"",'III_Plan comp 438.68 {Plan 9}'!AX$15&amp;analysismethod8)</f>
        <v xml:space="preserve">Timely Access Data Tool (TADT); 
</v>
      </c>
      <c r="DF119" s="251" t="str">
        <f>IF(ISNUMBER(FIND(analysismethod8,'III_Plan comp 438.68 {Plan 9}'!AY$15)),"",'III_Plan comp 438.68 {Plan 9}'!AY$15&amp;analysismethod8)</f>
        <v xml:space="preserve">Timely Access Data Tool (TADT); 
</v>
      </c>
      <c r="DG119" s="251" t="str">
        <f>IF(ISNUMBER(FIND(analysismethod8,'III_Plan comp 438.68 {Plan 9}'!AZ$15)),"",'III_Plan comp 438.68 {Plan 9}'!AZ$15&amp;analysismethod8)</f>
        <v xml:space="preserve">Timely Access Data Tool (TADT); 
</v>
      </c>
      <c r="DH119" s="251" t="str">
        <f>IF(ISNUMBER(FIND(analysismethod8,'III_Plan comp 438.68 {Plan 9}'!BA$15)),"",'III_Plan comp 438.68 {Plan 9}'!BA$15&amp;analysismethod8)</f>
        <v xml:space="preserve">Timely Access Data Tool (TADT); 
</v>
      </c>
      <c r="DI119" s="251" t="str">
        <f>IF(ISNUMBER(FIND(analysismethod8,'III_Plan comp 438.68 {Plan 9}'!BB$15)),"",'III_Plan comp 438.68 {Plan 9}'!BB$15&amp;analysismethod8)</f>
        <v xml:space="preserve">Timely Access Data Tool (TADT); 
</v>
      </c>
      <c r="DJ119" s="251" t="str">
        <f>IF(ISNUMBER(FIND(analysismethod8,'III_Plan comp 438.68 {Plan 9}'!BC$15)),"",'III_Plan comp 438.68 {Plan 9}'!BC$15&amp;analysismethod8)</f>
        <v xml:space="preserve">Timely Access Data Tool (TADT); 
</v>
      </c>
      <c r="DK119" s="251" t="str">
        <f>IF(ISNUMBER(FIND(analysismethod8,'III_Plan comp 438.68 {Plan 9}'!BD$15)),"",'III_Plan comp 438.68 {Plan 9}'!BD$15&amp;analysismethod8)</f>
        <v xml:space="preserve">Timely Access Data Tool (TADT); 
</v>
      </c>
      <c r="DL119" s="251" t="str">
        <f>IF(ISNUMBER(FIND(analysismethod8,'III_Plan comp 438.68 {Plan 9}'!BE$15)),"",'III_Plan comp 438.68 {Plan 9}'!BE$15&amp;analysismethod8)</f>
        <v xml:space="preserve">Timely Access Data Tool (TADT); 
</v>
      </c>
      <c r="DM119" s="251" t="str">
        <f>IF(ISNUMBER(FIND(analysismethod8,'III_Plan comp 438.68 {Plan 9}'!BF$15)),"",'III_Plan comp 438.68 {Plan 9}'!BF$15&amp;analysismethod8)</f>
        <v xml:space="preserve">Timely Access Data Tool (TADT); 
</v>
      </c>
      <c r="DN119" s="251" t="str">
        <f>IF(ISNUMBER(FIND(analysismethod8,'III_Plan comp 438.68 {Plan 9}'!BG$15)),"",'III_Plan comp 438.68 {Plan 9}'!BG$15&amp;analysismethod8)</f>
        <v xml:space="preserve">Timely Access Data Tool (TADT); 
</v>
      </c>
      <c r="DO119" s="251" t="str">
        <f>IF(ISNUMBER(FIND(analysismethod8,'III_Plan comp 438.68 {Plan 9}'!BH$15)),"",'III_Plan comp 438.68 {Plan 9}'!BH$15&amp;analysismethod8)</f>
        <v xml:space="preserve">Timely Access Data Tool (TADT); 
</v>
      </c>
      <c r="DP119" s="251" t="str">
        <f>IF(ISNUMBER(FIND(analysismethod8,'III_Plan comp 438.68 {Plan 9}'!BI$15)),"",'III_Plan comp 438.68 {Plan 9}'!BI$15&amp;analysismethod8)</f>
        <v xml:space="preserve">Timely Access Data Tool (TADT); 
</v>
      </c>
      <c r="DQ119" s="251" t="str">
        <f>IF(ISNUMBER(FIND(analysismethod8,'III_Plan comp 438.68 {Plan 9}'!BJ$15)),"",'III_Plan comp 438.68 {Plan 9}'!BJ$15&amp;analysismethod8)</f>
        <v xml:space="preserve">Timely Access Data Tool (TADT); 
</v>
      </c>
      <c r="DR119" s="251" t="str">
        <f>IF(ISNUMBER(FIND(analysismethod8,'III_Plan comp 438.68 {Plan 9}'!BK$15)),"",'III_Plan comp 438.68 {Plan 9}'!BK$15&amp;analysismethod8)</f>
        <v xml:space="preserve">Timely Access Data Tool (TADT); 
</v>
      </c>
      <c r="DS119" s="251" t="str">
        <f>IF(ISNUMBER(FIND(analysismethod8,'III_Plan comp 438.68 {Plan 9}'!BL$15)),"",'III_Plan comp 438.68 {Plan 9}'!BL$15&amp;analysismethod8)</f>
        <v xml:space="preserve">Timely Access Data Tool (TADT); 
</v>
      </c>
      <c r="DT119" s="251" t="str">
        <f>IF(ISNUMBER(FIND(analysismethod8,'III_Plan comp 438.68 {Plan 9}'!BM$15)),"",'III_Plan comp 438.68 {Plan 9}'!BM$15&amp;analysismethod8)</f>
        <v xml:space="preserve">Timely Access Data Tool (TADT); 
</v>
      </c>
      <c r="DU119" s="251" t="str">
        <f>IF(ISNUMBER(FIND(analysismethod8,'III_Plan comp 438.68 {Plan 9}'!BN$15)),"",'III_Plan comp 438.68 {Plan 9}'!BN$15&amp;analysismethod8)</f>
        <v xml:space="preserve">Timely Access Data Tool (TADT); 
</v>
      </c>
      <c r="DV119" s="251" t="str">
        <f>IF(ISNUMBER(FIND(analysismethod8,'III_Plan comp 438.68 {Plan 9}'!BO$15)),"",'III_Plan comp 438.68 {Plan 9}'!BO$15&amp;analysismethod8)</f>
        <v xml:space="preserve">Timely Access Data Tool (TADT); 
</v>
      </c>
      <c r="DW119" s="251" t="str">
        <f>IF(ISNUMBER(FIND(analysismethod8,'III_Plan comp 438.68 {Plan 9}'!BP$15)),"",'III_Plan comp 438.68 {Plan 9}'!BP$15&amp;analysismethod8)</f>
        <v xml:space="preserve">Timely Access Data Tool (TADT); 
</v>
      </c>
      <c r="DX119" s="251" t="str">
        <f>IF(ISNUMBER(FIND(analysismethod8,'III_Plan comp 438.68 {Plan 9}'!BQ$15)),"",'III_Plan comp 438.68 {Plan 9}'!BQ$15&amp;analysismethod8)</f>
        <v xml:space="preserve">Timely Access Data Tool (TADT); 
</v>
      </c>
      <c r="DY119" s="251" t="str">
        <f>IF(ISNUMBER(FIND(analysismethod8,'III_Plan comp 438.68 {Plan 9}'!BR$15)),"",'III_Plan comp 438.68 {Plan 9}'!BR$15&amp;analysismethod8)</f>
        <v xml:space="preserve">Timely Access Data Tool (TADT); 
</v>
      </c>
      <c r="DZ119" s="251" t="str">
        <f>IF(ISNUMBER(FIND(analysismethod8,'III_Plan comp 438.68 {Plan 9}'!BS$15)),"",'III_Plan comp 438.68 {Plan 9}'!BS$15&amp;analysismethod8)</f>
        <v xml:space="preserve">Timely Access Data Tool (TADT); 
</v>
      </c>
      <c r="EA119" s="251" t="str">
        <f>IF(ISNUMBER(FIND(analysismethod8,'III_Plan comp 438.68 {Plan 9}'!BT$15)),"",'III_Plan comp 438.68 {Plan 9}'!BT$15&amp;analysismethod8)</f>
        <v xml:space="preserve">Timely Access Data Tool (TADT); 
</v>
      </c>
      <c r="EB119" s="251" t="str">
        <f>IF(ISNUMBER(FIND(analysismethod8,'III_Plan comp 438.68 {Plan 9}'!BU$15)),"",'III_Plan comp 438.68 {Plan 9}'!BU$15&amp;analysismethod8)</f>
        <v xml:space="preserve">Timely Access Data Tool (TADT); 
</v>
      </c>
      <c r="EC119" s="251" t="str">
        <f>IF(ISNUMBER(FIND(analysismethod8,'III_Plan comp 438.68 {Plan 9}'!BV$15)),"",'III_Plan comp 438.68 {Plan 9}'!BV$15&amp;analysismethod8)</f>
        <v xml:space="preserve">Timely Access Data Tool (TADT); 
</v>
      </c>
      <c r="ED119" s="251" t="str">
        <f>IF(ISNUMBER(FIND(analysismethod8,'III_Plan comp 438.68 {Plan 9}'!BW$15)),"",'III_Plan comp 438.68 {Plan 9}'!BW$15&amp;analysismethod8)</f>
        <v xml:space="preserve">Timely Access Data Tool (TADT); 
</v>
      </c>
      <c r="EE119" s="251" t="str">
        <f>IF(ISNUMBER(FIND(analysismethod8,'III_Plan comp 438.68 {Plan 9}'!BX$15)),"",'III_Plan comp 438.68 {Plan 9}'!BX$15&amp;analysismethod8)</f>
        <v xml:space="preserve">Timely Access Data Tool (TADT); 
</v>
      </c>
      <c r="EF119" s="251" t="str">
        <f>IF(ISNUMBER(FIND(analysismethod8,'III_Plan comp 438.68 {Plan 9}'!BY$15)),"",'III_Plan comp 438.68 {Plan 9}'!BY$15&amp;analysismethod8)</f>
        <v xml:space="preserve">Timely Access Data Tool (TADT); 
</v>
      </c>
      <c r="EG119" s="251" t="str">
        <f>IF(ISNUMBER(FIND(analysismethod8,'III_Plan comp 438.68 {Plan 9}'!BZ$15)),"",'III_Plan comp 438.68 {Plan 9}'!BZ$15&amp;analysismethod8)</f>
        <v xml:space="preserve">Timely Access Data Tool (TADT); 
</v>
      </c>
      <c r="EH119" s="251" t="str">
        <f>IF(ISNUMBER(FIND(analysismethod8,'III_Plan comp 438.68 {Plan 9}'!CA$15)),"",'III_Plan comp 438.68 {Plan 9}'!CA$15&amp;analysismethod8)</f>
        <v xml:space="preserve">Timely Access Data Tool (TADT); 
</v>
      </c>
      <c r="EI119" s="251" t="str">
        <f>IF(ISNUMBER(FIND(analysismethod8,'III_Plan comp 438.68 {Plan 9}'!CB$15)),"",'III_Plan comp 438.68 {Plan 9}'!CB$15&amp;analysismethod8)</f>
        <v xml:space="preserve">Timely Access Data Tool (TADT); 
</v>
      </c>
      <c r="EJ119" s="251" t="str">
        <f>IF(ISNUMBER(FIND(analysismethod8,'III_Plan comp 438.68 {Plan 9}'!CC$15)),"",'III_Plan comp 438.68 {Plan 9}'!CC$15&amp;analysismethod8)</f>
        <v xml:space="preserve">Timely Access Data Tool (TADT); 
</v>
      </c>
      <c r="EK119" s="251" t="str">
        <f>IF(ISNUMBER(FIND(analysismethod8,'III_Plan comp 438.68 {Plan 9}'!CD$15)),"",'III_Plan comp 438.68 {Plan 9}'!CD$15&amp;analysismethod8)</f>
        <v xml:space="preserve">Timely Access Data Tool (TADT); 
</v>
      </c>
      <c r="EL119" s="251" t="str">
        <f>IF(ISNUMBER(FIND(analysismethod8,'III_Plan comp 438.68 {Plan 9}'!CE$15)),"",'III_Plan comp 438.68 {Plan 9}'!CE$15&amp;analysismethod8)</f>
        <v xml:space="preserve">Timely Access Data Tool (TADT); 
</v>
      </c>
      <c r="EM119" s="251" t="str">
        <f>IF(ISNUMBER(FIND(analysismethod8,'III_Plan comp 438.68 {Plan 9}'!CF$15)),"",'III_Plan comp 438.68 {Plan 9}'!CF$15&amp;analysismethod8)</f>
        <v xml:space="preserve">Timely Access Data Tool (TADT); 
</v>
      </c>
      <c r="EN119" s="251" t="str">
        <f>IF(ISNUMBER(FIND(analysismethod8,'III_Plan comp 438.68 {Plan 9}'!CG$15)),"",'III_Plan comp 438.68 {Plan 9}'!CG$15&amp;analysismethod8)</f>
        <v xml:space="preserve">Timely Access Data Tool (TADT); 
</v>
      </c>
      <c r="EO119" s="251" t="str">
        <f>IF(ISNUMBER(FIND(analysismethod8,'III_Plan comp 438.68 {Plan 9}'!CH$15)),"",'III_Plan comp 438.68 {Plan 9}'!CH$15&amp;analysismethod8)</f>
        <v xml:space="preserve">Timely Access Data Tool (TADT); 
</v>
      </c>
      <c r="EP119" s="251" t="str">
        <f>IF(ISNUMBER(FIND(analysismethod8,'III_Plan comp 438.68 {Plan 9}'!CI$15)),"",'III_Plan comp 438.68 {Plan 9}'!CI$15&amp;analysismethod8)</f>
        <v xml:space="preserve">Timely Access Data Tool (TADT); 
</v>
      </c>
      <c r="EQ119" s="251" t="str">
        <f>IF(ISNUMBER(FIND(analysismethod8,'III_Plan comp 438.68 {Plan 9}'!CJ$15)),"",'III_Plan comp 438.68 {Plan 9}'!CJ$15&amp;analysismethod8)</f>
        <v xml:space="preserve">Timely Access Data Tool (TADT); 
</v>
      </c>
      <c r="ER119" s="251" t="str">
        <f>IF(ISNUMBER(FIND(analysismethod8,'III_Plan comp 438.68 {Plan 9}'!CK$15)),"",'III_Plan comp 438.68 {Plan 9}'!CK$15&amp;analysismethod8)</f>
        <v xml:space="preserve">Timely Access Data Tool (TADT); 
</v>
      </c>
      <c r="ES119" s="251" t="str">
        <f>IF(ISNUMBER(FIND(analysismethod8,'III_Plan comp 438.68 {Plan 9}'!CL$15)),"",'III_Plan comp 438.68 {Plan 9}'!CL$15&amp;analysismethod8)</f>
        <v xml:space="preserve">Timely Access Data Tool (TADT); 
</v>
      </c>
      <c r="ET119" s="251" t="str">
        <f>IF(ISNUMBER(FIND(analysismethod8,'III_Plan comp 438.68 {Plan 9}'!CM$15)),"",'III_Plan comp 438.68 {Plan 9}'!CM$15&amp;analysismethod8)</f>
        <v xml:space="preserve">Timely Access Data Tool (TADT); 
</v>
      </c>
      <c r="EU119" s="251" t="str">
        <f>IF(ISNUMBER(FIND(analysismethod8,'III_Plan comp 438.68 {Plan 9}'!CN$15)),"",'III_Plan comp 438.68 {Plan 9}'!CN$15&amp;analysismethod8)</f>
        <v xml:space="preserve">Timely Access Data Tool (TADT); 
</v>
      </c>
      <c r="EV119" s="251" t="str">
        <f>IF(ISNUMBER(FIND(analysismethod8,'III_Plan comp 438.68 {Plan 9}'!CO$15)),"",'III_Plan comp 438.68 {Plan 9}'!CO$15&amp;analysismethod8)</f>
        <v xml:space="preserve">Timely Access Data Tool (TADT); 
</v>
      </c>
      <c r="EW119" s="251" t="str">
        <f>IF(ISNUMBER(FIND(analysismethod8,'III_Plan comp 438.68 {Plan 9}'!CP$15)),"",'III_Plan comp 438.68 {Plan 9}'!CP$15&amp;analysismethod8)</f>
        <v xml:space="preserve">Timely Access Data Tool (TADT); 
</v>
      </c>
      <c r="EX119" s="251" t="str">
        <f>IF(ISNUMBER(FIND(analysismethod8,'III_Plan comp 438.68 {Plan 9}'!CQ$15)),"",'III_Plan comp 438.68 {Plan 9}'!CQ$15&amp;analysismethod8)</f>
        <v xml:space="preserve">Timely Access Data Tool (TADT); 
</v>
      </c>
      <c r="EY119" s="251" t="str">
        <f>IF(ISNUMBER(FIND(analysismethod8,'III_Plan comp 438.68 {Plan 9}'!CR$15)),"",'III_Plan comp 438.68 {Plan 9}'!CR$15&amp;analysismethod8)</f>
        <v xml:space="preserve">Timely Access Data Tool (TADT); 
</v>
      </c>
      <c r="EZ119" s="251" t="str">
        <f>IF(ISNUMBER(FIND(analysismethod8,'III_Plan comp 438.68 {Plan 9}'!CS$15)),"",'III_Plan comp 438.68 {Plan 9}'!CS$15&amp;analysismethod8)</f>
        <v xml:space="preserve">Timely Access Data Tool (TADT); 
</v>
      </c>
      <c r="FA119" s="251" t="str">
        <f>IF(ISNUMBER(FIND(analysismethod8,'III_Plan comp 438.68 {Plan 9}'!CT$15)),"",'III_Plan comp 438.68 {Plan 9}'!CT$15&amp;analysismethod8)</f>
        <v xml:space="preserve">Timely Access Data Tool (TADT); 
</v>
      </c>
      <c r="FB119" s="251" t="str">
        <f>IF(ISNUMBER(FIND(analysismethod8,'III_Plan comp 438.68 {Plan 9}'!CU$15)),"",'III_Plan comp 438.68 {Plan 9}'!CU$15&amp;analysismethod8)</f>
        <v xml:space="preserve">Timely Access Data Tool (TADT); 
</v>
      </c>
      <c r="FC119" s="251" t="str">
        <f>IF(ISNUMBER(FIND(analysismethod8,'III_Plan comp 438.68 {Plan 9}'!CV$15)),"",'III_Plan comp 438.68 {Plan 9}'!CV$15&amp;analysismethod8)</f>
        <v xml:space="preserve">Timely Access Data Tool (TADT); 
</v>
      </c>
      <c r="FD119" s="251" t="str">
        <f>IF(ISNUMBER(FIND(analysismethod8,'III_Plan comp 438.68 {Plan 9}'!CW$15)),"",'III_Plan comp 438.68 {Plan 9}'!CW$15&amp;analysismethod8)</f>
        <v xml:space="preserve">Timely Access Data Tool (TADT); 
</v>
      </c>
      <c r="FE119" s="251" t="str">
        <f>IF(ISNUMBER(FIND(analysismethod8,'III_Plan comp 438.68 {Plan 9}'!CX$15)),"",'III_Plan comp 438.68 {Plan 9}'!CX$15&amp;analysismethod8)</f>
        <v xml:space="preserve">Timely Access Data Tool (TADT); 
</v>
      </c>
      <c r="FF119" s="251" t="str">
        <f>IF(ISNUMBER(FIND(analysismethod8,'III_Plan comp 438.68 {Plan 9}'!CY$15)),"",'III_Plan comp 438.68 {Plan 9}'!CY$15&amp;analysismethod8)</f>
        <v xml:space="preserve">Timely Access Data Tool (TADT); 
</v>
      </c>
      <c r="FG119" s="251" t="str">
        <f>IF(ISNUMBER(FIND(analysismethod8,'III_Plan comp 438.68 {Plan 9}'!CZ$15)),"",'III_Plan comp 438.68 {Plan 9}'!CZ$15&amp;analysismethod8)</f>
        <v xml:space="preserve">Timely Access Data Tool (TADT);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Language Capabilities: Contract
IHCP: Contract/Good-faith effort to contract; 
</v>
      </c>
      <c r="BM120" s="251" t="str">
        <f>IF(ISNUMBER(FIND(analysismethod9,'III_Plan comp 438.68 {Plan 9}'!F$15)),"",'III_Plan comp 438.68 {Plan 9}'!F$15&amp;analysismethod9)</f>
        <v xml:space="preserve">Language Capabilities: Contract
IHCP: Contract/Good-faith effort to contract; 
</v>
      </c>
      <c r="BN120" s="251" t="str">
        <f>IF(ISNUMBER(FIND(analysismethod9,'III_Plan comp 438.68 {Plan 9}'!G$15)),"",'III_Plan comp 438.68 {Plan 9}'!G$15&amp;analysismethod9)</f>
        <v xml:space="preserve">Language Capabilities: Contract
IHCP: Contract/Good-faith effort to contract; 
</v>
      </c>
      <c r="BO120" s="251" t="str">
        <f>IF(ISNUMBER(FIND(analysismethod9,'III_Plan comp 438.68 {Plan 9}'!H$15)),"",'III_Plan comp 438.68 {Plan 9}'!H$15&amp;analysismethod9)</f>
        <v xml:space="preserve">Language Capabilities: Contract
IHCP: Contract/Good-faith effort to contract; 
</v>
      </c>
      <c r="BP120" s="251" t="str">
        <f>IF(ISNUMBER(FIND(analysismethod9,'III_Plan comp 438.68 {Plan 9}'!I$15)),"",'III_Plan comp 438.68 {Plan 9}'!I$15&amp;analysismethod9)</f>
        <v xml:space="preserve">Language Capabilities: Contract
IHCP: Contract/Good-faith effort to contract; 
</v>
      </c>
      <c r="BQ120" s="251" t="str">
        <f>IF(ISNUMBER(FIND(analysismethod9,'III_Plan comp 438.68 {Plan 9}'!J$15)),"",'III_Plan comp 438.68 {Plan 9}'!J$15&amp;analysismethod9)</f>
        <v xml:space="preserve">Language Capabilities: Contract
IHCP: Contract/Good-faith effort to contract; 
</v>
      </c>
      <c r="BR120" s="251" t="str">
        <f>IF(ISNUMBER(FIND(analysismethod9,'III_Plan comp 438.68 {Plan 9}'!K$15)),"",'III_Plan comp 438.68 {Plan 9}'!K$15&amp;analysismethod9)</f>
        <v xml:space="preserve">Language Capabilities: Contract
IHCP: Contract/Good-faith effort to contract; 
</v>
      </c>
      <c r="BS120" s="251" t="str">
        <f>IF(ISNUMBER(FIND(analysismethod9,'III_Plan comp 438.68 {Plan 9}'!L$15)),"",'III_Plan comp 438.68 {Plan 9}'!L$15&amp;analysismethod9)</f>
        <v xml:space="preserve">Language Capabilities: Contract
IHCP: Contract/Good-faith effort to contract; 
</v>
      </c>
      <c r="BT120" s="251" t="str">
        <f>IF(ISNUMBER(FIND(analysismethod9,'III_Plan comp 438.68 {Plan 9}'!M$15)),"",'III_Plan comp 438.68 {Plan 9}'!M$15&amp;analysismethod9)</f>
        <v xml:space="preserve">Timely Access Data Tool (TADT); 
Language Capabilities: Contract
IHCP: Contract/Good-faith effort to contract; 
</v>
      </c>
      <c r="BU120" s="251" t="str">
        <f>IF(ISNUMBER(FIND(analysismethod9,'III_Plan comp 438.68 {Plan 9}'!N$15)),"",'III_Plan comp 438.68 {Plan 9}'!N$15&amp;analysismethod9)</f>
        <v xml:space="preserve">Timely Access Data Tool (TADT); 
Language Capabilities: Contract
IHCP: Contract/Good-faith effort to contract; 
</v>
      </c>
      <c r="BV120" s="251" t="str">
        <f>IF(ISNUMBER(FIND(analysismethod9,'III_Plan comp 438.68 {Plan 9}'!O$15)),"",'III_Plan comp 438.68 {Plan 9}'!O$15&amp;analysismethod9)</f>
        <v xml:space="preserve">Timely Access Data Tool (TADT); 
Language Capabilities: Contract
IHCP: Contract/Good-faith effort to contract; 
</v>
      </c>
      <c r="BW120" s="251" t="str">
        <f>IF(ISNUMBER(FIND(analysismethod9,'III_Plan comp 438.68 {Plan 9}'!P$15)),"",'III_Plan comp 438.68 {Plan 9}'!P$15&amp;analysismethod9)</f>
        <v xml:space="preserve">Language Capabilities: Contract
IHCP: Contract/Good-faith effort to contract; 
Language Capabilities: Contract
IHCP: Contract/Good-faith effort to contract; 
</v>
      </c>
      <c r="BX120" s="251" t="str">
        <f>IF(ISNUMBER(FIND(analysismethod9,'III_Plan comp 438.68 {Plan 9}'!Q$15)),"",'III_Plan comp 438.68 {Plan 9}'!Q$15&amp;analysismethod9)</f>
        <v xml:space="preserve">Language Capabilities: Contract
IHCP: Contract/Good-faith effort to contract; 
</v>
      </c>
      <c r="BY120" s="251" t="str">
        <f>IF(ISNUMBER(FIND(analysismethod9,'III_Plan comp 438.68 {Plan 9}'!R$15)),"",'III_Plan comp 438.68 {Plan 9}'!R$15&amp;analysismethod9)</f>
        <v xml:space="preserve">Language Capabilities: Contract
IHCP: Contract/Good-faith effort to contract; 
</v>
      </c>
      <c r="BZ120" s="251" t="str">
        <f>IF(ISNUMBER(FIND(analysismethod9,'III_Plan comp 438.68 {Plan 9}'!S$15)),"",'III_Plan comp 438.68 {Plan 9}'!S$15&amp;analysismethod9)</f>
        <v xml:space="preserve">Language Capabilities: Contract
IHCP: Contract/Good-faith effort to contract; 
</v>
      </c>
      <c r="CA120" s="251" t="str">
        <f>IF(ISNUMBER(FIND(analysismethod9,'III_Plan comp 438.68 {Plan 9}'!T$15)),"",'III_Plan comp 438.68 {Plan 9}'!T$15&amp;analysismethod9)</f>
        <v xml:space="preserve">Language Capabilities: Contract
IHCP: Contract/Good-faith effort to contract; 
</v>
      </c>
      <c r="CB120" s="251" t="str">
        <f>IF(ISNUMBER(FIND(analysismethod9,'III_Plan comp 438.68 {Plan 9}'!U$15)),"",'III_Plan comp 438.68 {Plan 9}'!U$15&amp;analysismethod9)</f>
        <v xml:space="preserve">Language Capabilities: Contract
IHCP: Contract/Good-faith effort to contract; 
</v>
      </c>
      <c r="CC120" s="251" t="str">
        <f>IF(ISNUMBER(FIND(analysismethod9,'III_Plan comp 438.68 {Plan 9}'!V$15)),"",'III_Plan comp 438.68 {Plan 9}'!V$15&amp;analysismethod9)</f>
        <v xml:space="preserve">Language Capabilities: Contract
IHCP: Contract/Good-faith effort to contract; 
</v>
      </c>
      <c r="CD120" s="251" t="str">
        <f>IF(ISNUMBER(FIND(analysismethod9,'III_Plan comp 438.68 {Plan 9}'!W$15)),"",'III_Plan comp 438.68 {Plan 9}'!W$15&amp;analysismethod9)</f>
        <v xml:space="preserve">Language Capabilities: Contract
IHCP: Contract/Good-faith effort to contract; 
</v>
      </c>
      <c r="CE120" s="251" t="str">
        <f>IF(ISNUMBER(FIND(analysismethod9,'III_Plan comp 438.68 {Plan 9}'!X$15)),"",'III_Plan comp 438.68 {Plan 9}'!X$15&amp;analysismethod9)</f>
        <v xml:space="preserve">Language Capabilities: Contract
IHCP: Contract/Good-faith effort to contract; 
</v>
      </c>
      <c r="CF120" s="251" t="str">
        <f>IF(ISNUMBER(FIND(analysismethod9,'III_Plan comp 438.68 {Plan 9}'!Y$15)),"",'III_Plan comp 438.68 {Plan 9}'!Y$15&amp;analysismethod9)</f>
        <v xml:space="preserve">Language Capabilities: Contract
IHCP: Contract/Good-faith effort to contract; 
</v>
      </c>
      <c r="CG120" s="251" t="str">
        <f>IF(ISNUMBER(FIND(analysismethod9,'III_Plan comp 438.68 {Plan 9}'!Z$15)),"",'III_Plan comp 438.68 {Plan 9}'!Z$15&amp;analysismethod9)</f>
        <v xml:space="preserve">Language Capabilities: Contract
IHCP: Contract/Good-faith effort to contract; 
</v>
      </c>
      <c r="CH120" s="251" t="str">
        <f>IF(ISNUMBER(FIND(analysismethod9,'III_Plan comp 438.68 {Plan 9}'!AA$15)),"",'III_Plan comp 438.68 {Plan 9}'!AA$15&amp;analysismethod9)</f>
        <v xml:space="preserve">Language Capabilities: Contract
IHCP: Contract/Good-faith effort to contract; 
</v>
      </c>
      <c r="CI120" s="251" t="str">
        <f>IF(ISNUMBER(FIND(analysismethod9,'III_Plan comp 438.68 {Plan 9}'!AB$15)),"",'III_Plan comp 438.68 {Plan 9}'!AB$15&amp;analysismethod9)</f>
        <v xml:space="preserve">Language Capabilities: Contract
IHCP: Contract/Good-faith effort to contract; 
</v>
      </c>
      <c r="CJ120" s="251" t="str">
        <f>IF(ISNUMBER(FIND(analysismethod9,'III_Plan comp 438.68 {Plan 9}'!AC$15)),"",'III_Plan comp 438.68 {Plan 9}'!AC$15&amp;analysismethod9)</f>
        <v xml:space="preserve">Language Capabilities: Contract
IHCP: Contract/Good-faith effort to contract; 
</v>
      </c>
      <c r="CK120" s="251" t="str">
        <f>IF(ISNUMBER(FIND(analysismethod9,'III_Plan comp 438.68 {Plan 9}'!AD$15)),"",'III_Plan comp 438.68 {Plan 9}'!AD$15&amp;analysismethod9)</f>
        <v xml:space="preserve">Language Capabilities: Contract
IHCP: Contract/Good-faith effort to contract; 
</v>
      </c>
      <c r="CL120" s="251" t="str">
        <f>IF(ISNUMBER(FIND(analysismethod9,'III_Plan comp 438.68 {Plan 9}'!AE$15)),"",'III_Plan comp 438.68 {Plan 9}'!AE$15&amp;analysismethod9)</f>
        <v xml:space="preserve">Language Capabilities: Contract
IHCP: Contract/Good-faith effort to contract; 
</v>
      </c>
      <c r="CM120" s="251" t="str">
        <f>IF(ISNUMBER(FIND(analysismethod9,'III_Plan comp 438.68 {Plan 9}'!AF$15)),"",'III_Plan comp 438.68 {Plan 9}'!AF$15&amp;analysismethod9)</f>
        <v xml:space="preserve">Language Capabilities: Contract
IHCP: Contract/Good-faith effort to contract; 
</v>
      </c>
      <c r="CN120" s="251" t="str">
        <f>IF(ISNUMBER(FIND(analysismethod9,'III_Plan comp 438.68 {Plan 9}'!AG$15)),"",'III_Plan comp 438.68 {Plan 9}'!AG$15&amp;analysismethod9)</f>
        <v xml:space="preserve">Language Capabilities: Contract
IHCP: Contract/Good-faith effort to contract; 
</v>
      </c>
      <c r="CO120" s="251" t="str">
        <f>IF(ISNUMBER(FIND(analysismethod9,'III_Plan comp 438.68 {Plan 9}'!AH$15)),"",'III_Plan comp 438.68 {Plan 9}'!AH$15&amp;analysismethod9)</f>
        <v xml:space="preserve">Language Capabilities: Contract
IHCP: Contract/Good-faith effort to contract; 
</v>
      </c>
      <c r="CP120" s="251" t="str">
        <f>IF(ISNUMBER(FIND(analysismethod9,'III_Plan comp 438.68 {Plan 9}'!AI$15)),"",'III_Plan comp 438.68 {Plan 9}'!AI$15&amp;analysismethod9)</f>
        <v xml:space="preserve">Language Capabilities: Contract
IHCP: Contract/Good-faith effort to contract; 
</v>
      </c>
      <c r="CQ120" s="251" t="str">
        <f>IF(ISNUMBER(FIND(analysismethod9,'III_Plan comp 438.68 {Plan 9}'!AJ$15)),"",'III_Plan comp 438.68 {Plan 9}'!AJ$15&amp;analysismethod9)</f>
        <v xml:space="preserve">Language Capabilities: Contract
IHCP: Contract/Good-faith effort to contract; 
</v>
      </c>
      <c r="CR120" s="251" t="str">
        <f>IF(ISNUMBER(FIND(analysismethod9,'III_Plan comp 438.68 {Plan 9}'!AK$15)),"",'III_Plan comp 438.68 {Plan 9}'!AK$15&amp;analysismethod9)</f>
        <v xml:space="preserve">Language Capabilities: Contract
IHCP: Contract/Good-faith effort to contract; 
</v>
      </c>
      <c r="CS120" s="251" t="str">
        <f>IF(ISNUMBER(FIND(analysismethod9,'III_Plan comp 438.68 {Plan 9}'!AL$15)),"",'III_Plan comp 438.68 {Plan 9}'!AL$15&amp;analysismethod9)</f>
        <v xml:space="preserve">Language Capabilities: Contract
IHCP: Contract/Good-faith effort to contract; 
</v>
      </c>
      <c r="CT120" s="251" t="str">
        <f>IF(ISNUMBER(FIND(analysismethod9,'III_Plan comp 438.68 {Plan 9}'!AM$15)),"",'III_Plan comp 438.68 {Plan 9}'!AM$15&amp;analysismethod9)</f>
        <v xml:space="preserve">Language Capabilities: Contract
IHCP: Contract/Good-faith effort to contract; 
</v>
      </c>
      <c r="CU120" s="251" t="str">
        <f>IF(ISNUMBER(FIND(analysismethod9,'III_Plan comp 438.68 {Plan 9}'!AN$15)),"",'III_Plan comp 438.68 {Plan 9}'!AN$15&amp;analysismethod9)</f>
        <v xml:space="preserve">Language Capabilities: Contract
IHCP: Contract/Good-faith effort to contract; 
</v>
      </c>
      <c r="CV120" s="251" t="str">
        <f>IF(ISNUMBER(FIND(analysismethod9,'III_Plan comp 438.68 {Plan 9}'!AO$15)),"",'III_Plan comp 438.68 {Plan 9}'!AO$15&amp;analysismethod9)</f>
        <v xml:space="preserve">Language Capabilities: Contract
IHCP: Contract/Good-faith effort to contract; 
</v>
      </c>
      <c r="CW120" s="251" t="str">
        <f>IF(ISNUMBER(FIND(analysismethod9,'III_Plan comp 438.68 {Plan 9}'!AP$15)),"",'III_Plan comp 438.68 {Plan 9}'!AP$15&amp;analysismethod9)</f>
        <v xml:space="preserve">Language Capabilities: Contract
IHCP: Contract/Good-faith effort to contract; 
</v>
      </c>
      <c r="CX120" s="251" t="str">
        <f>IF(ISNUMBER(FIND(analysismethod9,'III_Plan comp 438.68 {Plan 9}'!AQ$15)),"",'III_Plan comp 438.68 {Plan 9}'!AQ$15&amp;analysismethod9)</f>
        <v xml:space="preserve">Language Capabilities: Contract
IHCP: Contract/Good-faith effort to contract; 
</v>
      </c>
      <c r="CY120" s="251" t="str">
        <f>IF(ISNUMBER(FIND(analysismethod9,'III_Plan comp 438.68 {Plan 9}'!AR$15)),"",'III_Plan comp 438.68 {Plan 9}'!AR$15&amp;analysismethod9)</f>
        <v xml:space="preserve">Language Capabilities: Contract
IHCP: Contract/Good-faith effort to contract; 
</v>
      </c>
      <c r="CZ120" s="251" t="str">
        <f>IF(ISNUMBER(FIND(analysismethod9,'III_Plan comp 438.68 {Plan 9}'!AS$15)),"",'III_Plan comp 438.68 {Plan 9}'!AS$15&amp;analysismethod9)</f>
        <v xml:space="preserve">Language Capabilities: Contract
IHCP: Contract/Good-faith effort to contract; 
</v>
      </c>
      <c r="DA120" s="251" t="str">
        <f>IF(ISNUMBER(FIND(analysismethod9,'III_Plan comp 438.68 {Plan 9}'!AT$15)),"",'III_Plan comp 438.68 {Plan 9}'!AT$15&amp;analysismethod9)</f>
        <v xml:space="preserve">Language Capabilities: Contract
IHCP: Contract/Good-faith effort to contract; 
</v>
      </c>
      <c r="DB120" s="251" t="str">
        <f>IF(ISNUMBER(FIND(analysismethod9,'III_Plan comp 438.68 {Plan 9}'!AU$15)),"",'III_Plan comp 438.68 {Plan 9}'!AU$15&amp;analysismethod9)</f>
        <v xml:space="preserve">Language Capabilities: Contract
IHCP: Contract/Good-faith effort to contract; 
</v>
      </c>
      <c r="DC120" s="251" t="str">
        <f>IF(ISNUMBER(FIND(analysismethod9,'III_Plan comp 438.68 {Plan 9}'!AV$15)),"",'III_Plan comp 438.68 {Plan 9}'!AV$15&amp;analysismethod9)</f>
        <v xml:space="preserve">Language Capabilities: Contract
IHCP: Contract/Good-faith effort to contract; 
</v>
      </c>
      <c r="DD120" s="251" t="str">
        <f>IF(ISNUMBER(FIND(analysismethod9,'III_Plan comp 438.68 {Plan 9}'!AW$15)),"",'III_Plan comp 438.68 {Plan 9}'!AW$15&amp;analysismethod9)</f>
        <v xml:space="preserve">Language Capabilities: Contract
IHCP: Contract/Good-faith effort to contract; 
</v>
      </c>
      <c r="DE120" s="251" t="str">
        <f>IF(ISNUMBER(FIND(analysismethod9,'III_Plan comp 438.68 {Plan 9}'!AX$15)),"",'III_Plan comp 438.68 {Plan 9}'!AX$15&amp;analysismethod9)</f>
        <v xml:space="preserve">Language Capabilities: Contract
IHCP: Contract/Good-faith effort to contract; 
</v>
      </c>
      <c r="DF120" s="251" t="str">
        <f>IF(ISNUMBER(FIND(analysismethod9,'III_Plan comp 438.68 {Plan 9}'!AY$15)),"",'III_Plan comp 438.68 {Plan 9}'!AY$15&amp;analysismethod9)</f>
        <v xml:space="preserve">Language Capabilities: Contract
IHCP: Contract/Good-faith effort to contract; 
</v>
      </c>
      <c r="DG120" s="251" t="str">
        <f>IF(ISNUMBER(FIND(analysismethod9,'III_Plan comp 438.68 {Plan 9}'!AZ$15)),"",'III_Plan comp 438.68 {Plan 9}'!AZ$15&amp;analysismethod9)</f>
        <v xml:space="preserve">Language Capabilities: Contract
IHCP: Contract/Good-faith effort to contract; 
</v>
      </c>
      <c r="DH120" s="251" t="str">
        <f>IF(ISNUMBER(FIND(analysismethod9,'III_Plan comp 438.68 {Plan 9}'!BA$15)),"",'III_Plan comp 438.68 {Plan 9}'!BA$15&amp;analysismethod9)</f>
        <v xml:space="preserve">Language Capabilities: Contract
IHCP: Contract/Good-faith effort to contract; 
</v>
      </c>
      <c r="DI120" s="251" t="str">
        <f>IF(ISNUMBER(FIND(analysismethod9,'III_Plan comp 438.68 {Plan 9}'!BB$15)),"",'III_Plan comp 438.68 {Plan 9}'!BB$15&amp;analysismethod9)</f>
        <v xml:space="preserve">Language Capabilities: Contract
IHCP: Contract/Good-faith effort to contract; 
</v>
      </c>
      <c r="DJ120" s="251" t="str">
        <f>IF(ISNUMBER(FIND(analysismethod9,'III_Plan comp 438.68 {Plan 9}'!BC$15)),"",'III_Plan comp 438.68 {Plan 9}'!BC$15&amp;analysismethod9)</f>
        <v xml:space="preserve">Language Capabilities: Contract
IHCP: Contract/Good-faith effort to contract; 
</v>
      </c>
      <c r="DK120" s="251" t="str">
        <f>IF(ISNUMBER(FIND(analysismethod9,'III_Plan comp 438.68 {Plan 9}'!BD$15)),"",'III_Plan comp 438.68 {Plan 9}'!BD$15&amp;analysismethod9)</f>
        <v xml:space="preserve">Language Capabilities: Contract
IHCP: Contract/Good-faith effort to contract; 
</v>
      </c>
      <c r="DL120" s="251" t="str">
        <f>IF(ISNUMBER(FIND(analysismethod9,'III_Plan comp 438.68 {Plan 9}'!BE$15)),"",'III_Plan comp 438.68 {Plan 9}'!BE$15&amp;analysismethod9)</f>
        <v xml:space="preserve">Language Capabilities: Contract
IHCP: Contract/Good-faith effort to contract; 
</v>
      </c>
      <c r="DM120" s="251" t="str">
        <f>IF(ISNUMBER(FIND(analysismethod9,'III_Plan comp 438.68 {Plan 9}'!BF$15)),"",'III_Plan comp 438.68 {Plan 9}'!BF$15&amp;analysismethod9)</f>
        <v xml:space="preserve">Language Capabilities: Contract
IHCP: Contract/Good-faith effort to contract; 
</v>
      </c>
      <c r="DN120" s="251" t="str">
        <f>IF(ISNUMBER(FIND(analysismethod9,'III_Plan comp 438.68 {Plan 9}'!BG$15)),"",'III_Plan comp 438.68 {Plan 9}'!BG$15&amp;analysismethod9)</f>
        <v xml:space="preserve">Language Capabilities: Contract
IHCP: Contract/Good-faith effort to contract; 
</v>
      </c>
      <c r="DO120" s="251" t="str">
        <f>IF(ISNUMBER(FIND(analysismethod9,'III_Plan comp 438.68 {Plan 9}'!BH$15)),"",'III_Plan comp 438.68 {Plan 9}'!BH$15&amp;analysismethod9)</f>
        <v xml:space="preserve">Language Capabilities: Contract
IHCP: Contract/Good-faith effort to contract; 
</v>
      </c>
      <c r="DP120" s="251" t="str">
        <f>IF(ISNUMBER(FIND(analysismethod9,'III_Plan comp 438.68 {Plan 9}'!BI$15)),"",'III_Plan comp 438.68 {Plan 9}'!BI$15&amp;analysismethod9)</f>
        <v xml:space="preserve">Language Capabilities: Contract
IHCP: Contract/Good-faith effort to contract; 
</v>
      </c>
      <c r="DQ120" s="251" t="str">
        <f>IF(ISNUMBER(FIND(analysismethod9,'III_Plan comp 438.68 {Plan 9}'!BJ$15)),"",'III_Plan comp 438.68 {Plan 9}'!BJ$15&amp;analysismethod9)</f>
        <v xml:space="preserve">Language Capabilities: Contract
IHCP: Contract/Good-faith effort to contract; 
</v>
      </c>
      <c r="DR120" s="251" t="str">
        <f>IF(ISNUMBER(FIND(analysismethod9,'III_Plan comp 438.68 {Plan 9}'!BK$15)),"",'III_Plan comp 438.68 {Plan 9}'!BK$15&amp;analysismethod9)</f>
        <v xml:space="preserve">Language Capabilities: Contract
IHCP: Contract/Good-faith effort to contract; 
</v>
      </c>
      <c r="DS120" s="251" t="str">
        <f>IF(ISNUMBER(FIND(analysismethod9,'III_Plan comp 438.68 {Plan 9}'!BL$15)),"",'III_Plan comp 438.68 {Plan 9}'!BL$15&amp;analysismethod9)</f>
        <v xml:space="preserve">Language Capabilities: Contract
IHCP: Contract/Good-faith effort to contract; 
</v>
      </c>
      <c r="DT120" s="251" t="str">
        <f>IF(ISNUMBER(FIND(analysismethod9,'III_Plan comp 438.68 {Plan 9}'!BM$15)),"",'III_Plan comp 438.68 {Plan 9}'!BM$15&amp;analysismethod9)</f>
        <v xml:space="preserve">Language Capabilities: Contract
IHCP: Contract/Good-faith effort to contract; 
</v>
      </c>
      <c r="DU120" s="251" t="str">
        <f>IF(ISNUMBER(FIND(analysismethod9,'III_Plan comp 438.68 {Plan 9}'!BN$15)),"",'III_Plan comp 438.68 {Plan 9}'!BN$15&amp;analysismethod9)</f>
        <v xml:space="preserve">Language Capabilities: Contract
IHCP: Contract/Good-faith effort to contract; 
</v>
      </c>
      <c r="DV120" s="251" t="str">
        <f>IF(ISNUMBER(FIND(analysismethod9,'III_Plan comp 438.68 {Plan 9}'!BO$15)),"",'III_Plan comp 438.68 {Plan 9}'!BO$15&amp;analysismethod9)</f>
        <v xml:space="preserve">Language Capabilities: Contract
IHCP: Contract/Good-faith effort to contract; 
</v>
      </c>
      <c r="DW120" s="251" t="str">
        <f>IF(ISNUMBER(FIND(analysismethod9,'III_Plan comp 438.68 {Plan 9}'!BP$15)),"",'III_Plan comp 438.68 {Plan 9}'!BP$15&amp;analysismethod9)</f>
        <v xml:space="preserve">Language Capabilities: Contract
IHCP: Contract/Good-faith effort to contract; 
</v>
      </c>
      <c r="DX120" s="251" t="str">
        <f>IF(ISNUMBER(FIND(analysismethod9,'III_Plan comp 438.68 {Plan 9}'!BQ$15)),"",'III_Plan comp 438.68 {Plan 9}'!BQ$15&amp;analysismethod9)</f>
        <v xml:space="preserve">Language Capabilities: Contract
IHCP: Contract/Good-faith effort to contract; 
</v>
      </c>
      <c r="DY120" s="251" t="str">
        <f>IF(ISNUMBER(FIND(analysismethod9,'III_Plan comp 438.68 {Plan 9}'!BR$15)),"",'III_Plan comp 438.68 {Plan 9}'!BR$15&amp;analysismethod9)</f>
        <v xml:space="preserve">Language Capabilities: Contract
IHCP: Contract/Good-faith effort to contract; 
</v>
      </c>
      <c r="DZ120" s="251" t="str">
        <f>IF(ISNUMBER(FIND(analysismethod9,'III_Plan comp 438.68 {Plan 9}'!BS$15)),"",'III_Plan comp 438.68 {Plan 9}'!BS$15&amp;analysismethod9)</f>
        <v xml:space="preserve">Language Capabilities: Contract
IHCP: Contract/Good-faith effort to contract; 
</v>
      </c>
      <c r="EA120" s="251" t="str">
        <f>IF(ISNUMBER(FIND(analysismethod9,'III_Plan comp 438.68 {Plan 9}'!BT$15)),"",'III_Plan comp 438.68 {Plan 9}'!BT$15&amp;analysismethod9)</f>
        <v xml:space="preserve">Language Capabilities: Contract
IHCP: Contract/Good-faith effort to contract; 
</v>
      </c>
      <c r="EB120" s="251" t="str">
        <f>IF(ISNUMBER(FIND(analysismethod9,'III_Plan comp 438.68 {Plan 9}'!BU$15)),"",'III_Plan comp 438.68 {Plan 9}'!BU$15&amp;analysismethod9)</f>
        <v xml:space="preserve">Language Capabilities: Contract
IHCP: Contract/Good-faith effort to contract; 
</v>
      </c>
      <c r="EC120" s="251" t="str">
        <f>IF(ISNUMBER(FIND(analysismethod9,'III_Plan comp 438.68 {Plan 9}'!BV$15)),"",'III_Plan comp 438.68 {Plan 9}'!BV$15&amp;analysismethod9)</f>
        <v xml:space="preserve">Language Capabilities: Contract
IHCP: Contract/Good-faith effort to contract; 
</v>
      </c>
      <c r="ED120" s="251" t="str">
        <f>IF(ISNUMBER(FIND(analysismethod9,'III_Plan comp 438.68 {Plan 9}'!BW$15)),"",'III_Plan comp 438.68 {Plan 9}'!BW$15&amp;analysismethod9)</f>
        <v xml:space="preserve">Language Capabilities: Contract
IHCP: Contract/Good-faith effort to contract; 
</v>
      </c>
      <c r="EE120" s="251" t="str">
        <f>IF(ISNUMBER(FIND(analysismethod9,'III_Plan comp 438.68 {Plan 9}'!BX$15)),"",'III_Plan comp 438.68 {Plan 9}'!BX$15&amp;analysismethod9)</f>
        <v xml:space="preserve">Language Capabilities: Contract
IHCP: Contract/Good-faith effort to contract; 
</v>
      </c>
      <c r="EF120" s="251" t="str">
        <f>IF(ISNUMBER(FIND(analysismethod9,'III_Plan comp 438.68 {Plan 9}'!BY$15)),"",'III_Plan comp 438.68 {Plan 9}'!BY$15&amp;analysismethod9)</f>
        <v xml:space="preserve">Language Capabilities: Contract
IHCP: Contract/Good-faith effort to contract; 
</v>
      </c>
      <c r="EG120" s="251" t="str">
        <f>IF(ISNUMBER(FIND(analysismethod9,'III_Plan comp 438.68 {Plan 9}'!BZ$15)),"",'III_Plan comp 438.68 {Plan 9}'!BZ$15&amp;analysismethod9)</f>
        <v xml:space="preserve">Language Capabilities: Contract
IHCP: Contract/Good-faith effort to contract; 
</v>
      </c>
      <c r="EH120" s="251" t="str">
        <f>IF(ISNUMBER(FIND(analysismethod9,'III_Plan comp 438.68 {Plan 9}'!CA$15)),"",'III_Plan comp 438.68 {Plan 9}'!CA$15&amp;analysismethod9)</f>
        <v xml:space="preserve">Language Capabilities: Contract
IHCP: Contract/Good-faith effort to contract; 
</v>
      </c>
      <c r="EI120" s="251" t="str">
        <f>IF(ISNUMBER(FIND(analysismethod9,'III_Plan comp 438.68 {Plan 9}'!CB$15)),"",'III_Plan comp 438.68 {Plan 9}'!CB$15&amp;analysismethod9)</f>
        <v xml:space="preserve">Language Capabilities: Contract
IHCP: Contract/Good-faith effort to contract; 
</v>
      </c>
      <c r="EJ120" s="251" t="str">
        <f>IF(ISNUMBER(FIND(analysismethod9,'III_Plan comp 438.68 {Plan 9}'!CC$15)),"",'III_Plan comp 438.68 {Plan 9}'!CC$15&amp;analysismethod9)</f>
        <v xml:space="preserve">Language Capabilities: Contract
IHCP: Contract/Good-faith effort to contract; 
</v>
      </c>
      <c r="EK120" s="251" t="str">
        <f>IF(ISNUMBER(FIND(analysismethod9,'III_Plan comp 438.68 {Plan 9}'!CD$15)),"",'III_Plan comp 438.68 {Plan 9}'!CD$15&amp;analysismethod9)</f>
        <v xml:space="preserve">Language Capabilities: Contract
IHCP: Contract/Good-faith effort to contract; 
</v>
      </c>
      <c r="EL120" s="251" t="str">
        <f>IF(ISNUMBER(FIND(analysismethod9,'III_Plan comp 438.68 {Plan 9}'!CE$15)),"",'III_Plan comp 438.68 {Plan 9}'!CE$15&amp;analysismethod9)</f>
        <v xml:space="preserve">Language Capabilities: Contract
IHCP: Contract/Good-faith effort to contract; 
</v>
      </c>
      <c r="EM120" s="251" t="str">
        <f>IF(ISNUMBER(FIND(analysismethod9,'III_Plan comp 438.68 {Plan 9}'!CF$15)),"",'III_Plan comp 438.68 {Plan 9}'!CF$15&amp;analysismethod9)</f>
        <v xml:space="preserve">Language Capabilities: Contract
IHCP: Contract/Good-faith effort to contract; 
</v>
      </c>
      <c r="EN120" s="251" t="str">
        <f>IF(ISNUMBER(FIND(analysismethod9,'III_Plan comp 438.68 {Plan 9}'!CG$15)),"",'III_Plan comp 438.68 {Plan 9}'!CG$15&amp;analysismethod9)</f>
        <v xml:space="preserve">Language Capabilities: Contract
IHCP: Contract/Good-faith effort to contract; 
</v>
      </c>
      <c r="EO120" s="251" t="str">
        <f>IF(ISNUMBER(FIND(analysismethod9,'III_Plan comp 438.68 {Plan 9}'!CH$15)),"",'III_Plan comp 438.68 {Plan 9}'!CH$15&amp;analysismethod9)</f>
        <v xml:space="preserve">Language Capabilities: Contract
IHCP: Contract/Good-faith effort to contract; 
</v>
      </c>
      <c r="EP120" s="251" t="str">
        <f>IF(ISNUMBER(FIND(analysismethod9,'III_Plan comp 438.68 {Plan 9}'!CI$15)),"",'III_Plan comp 438.68 {Plan 9}'!CI$15&amp;analysismethod9)</f>
        <v xml:space="preserve">Language Capabilities: Contract
IHCP: Contract/Good-faith effort to contract; 
</v>
      </c>
      <c r="EQ120" s="251" t="str">
        <f>IF(ISNUMBER(FIND(analysismethod9,'III_Plan comp 438.68 {Plan 9}'!CJ$15)),"",'III_Plan comp 438.68 {Plan 9}'!CJ$15&amp;analysismethod9)</f>
        <v xml:space="preserve">Language Capabilities: Contract
IHCP: Contract/Good-faith effort to contract; 
</v>
      </c>
      <c r="ER120" s="251" t="str">
        <f>IF(ISNUMBER(FIND(analysismethod9,'III_Plan comp 438.68 {Plan 9}'!CK$15)),"",'III_Plan comp 438.68 {Plan 9}'!CK$15&amp;analysismethod9)</f>
        <v xml:space="preserve">Language Capabilities: Contract
IHCP: Contract/Good-faith effort to contract; 
</v>
      </c>
      <c r="ES120" s="251" t="str">
        <f>IF(ISNUMBER(FIND(analysismethod9,'III_Plan comp 438.68 {Plan 9}'!CL$15)),"",'III_Plan comp 438.68 {Plan 9}'!CL$15&amp;analysismethod9)</f>
        <v xml:space="preserve">Language Capabilities: Contract
IHCP: Contract/Good-faith effort to contract; 
</v>
      </c>
      <c r="ET120" s="251" t="str">
        <f>IF(ISNUMBER(FIND(analysismethod9,'III_Plan comp 438.68 {Plan 9}'!CM$15)),"",'III_Plan comp 438.68 {Plan 9}'!CM$15&amp;analysismethod9)</f>
        <v xml:space="preserve">Language Capabilities: Contract
IHCP: Contract/Good-faith effort to contract; 
</v>
      </c>
      <c r="EU120" s="251" t="str">
        <f>IF(ISNUMBER(FIND(analysismethod9,'III_Plan comp 438.68 {Plan 9}'!CN$15)),"",'III_Plan comp 438.68 {Plan 9}'!CN$15&amp;analysismethod9)</f>
        <v xml:space="preserve">Language Capabilities: Contract
IHCP: Contract/Good-faith effort to contract; 
</v>
      </c>
      <c r="EV120" s="251" t="str">
        <f>IF(ISNUMBER(FIND(analysismethod9,'III_Plan comp 438.68 {Plan 9}'!CO$15)),"",'III_Plan comp 438.68 {Plan 9}'!CO$15&amp;analysismethod9)</f>
        <v xml:space="preserve">Language Capabilities: Contract
IHCP: Contract/Good-faith effort to contract; 
</v>
      </c>
      <c r="EW120" s="251" t="str">
        <f>IF(ISNUMBER(FIND(analysismethod9,'III_Plan comp 438.68 {Plan 9}'!CP$15)),"",'III_Plan comp 438.68 {Plan 9}'!CP$15&amp;analysismethod9)</f>
        <v xml:space="preserve">Language Capabilities: Contract
IHCP: Contract/Good-faith effort to contract; 
</v>
      </c>
      <c r="EX120" s="251" t="str">
        <f>IF(ISNUMBER(FIND(analysismethod9,'III_Plan comp 438.68 {Plan 9}'!CQ$15)),"",'III_Plan comp 438.68 {Plan 9}'!CQ$15&amp;analysismethod9)</f>
        <v xml:space="preserve">Language Capabilities: Contract
IHCP: Contract/Good-faith effort to contract; 
</v>
      </c>
      <c r="EY120" s="251" t="str">
        <f>IF(ISNUMBER(FIND(analysismethod9,'III_Plan comp 438.68 {Plan 9}'!CR$15)),"",'III_Plan comp 438.68 {Plan 9}'!CR$15&amp;analysismethod9)</f>
        <v xml:space="preserve">Language Capabilities: Contract
IHCP: Contract/Good-faith effort to contract; 
</v>
      </c>
      <c r="EZ120" s="251" t="str">
        <f>IF(ISNUMBER(FIND(analysismethod9,'III_Plan comp 438.68 {Plan 9}'!CS$15)),"",'III_Plan comp 438.68 {Plan 9}'!CS$15&amp;analysismethod9)</f>
        <v xml:space="preserve">Language Capabilities: Contract
IHCP: Contract/Good-faith effort to contract; 
</v>
      </c>
      <c r="FA120" s="251" t="str">
        <f>IF(ISNUMBER(FIND(analysismethod9,'III_Plan comp 438.68 {Plan 9}'!CT$15)),"",'III_Plan comp 438.68 {Plan 9}'!CT$15&amp;analysismethod9)</f>
        <v xml:space="preserve">Language Capabilities: Contract
IHCP: Contract/Good-faith effort to contract; 
</v>
      </c>
      <c r="FB120" s="251" t="str">
        <f>IF(ISNUMBER(FIND(analysismethod9,'III_Plan comp 438.68 {Plan 9}'!CU$15)),"",'III_Plan comp 438.68 {Plan 9}'!CU$15&amp;analysismethod9)</f>
        <v xml:space="preserve">Language Capabilities: Contract
IHCP: Contract/Good-faith effort to contract; 
</v>
      </c>
      <c r="FC120" s="251" t="str">
        <f>IF(ISNUMBER(FIND(analysismethod9,'III_Plan comp 438.68 {Plan 9}'!CV$15)),"",'III_Plan comp 438.68 {Plan 9}'!CV$15&amp;analysismethod9)</f>
        <v xml:space="preserve">Language Capabilities: Contract
IHCP: Contract/Good-faith effort to contract; 
</v>
      </c>
      <c r="FD120" s="251" t="str">
        <f>IF(ISNUMBER(FIND(analysismethod9,'III_Plan comp 438.68 {Plan 9}'!CW$15)),"",'III_Plan comp 438.68 {Plan 9}'!CW$15&amp;analysismethod9)</f>
        <v xml:space="preserve">Language Capabilities: Contract
IHCP: Contract/Good-faith effort to contract; 
</v>
      </c>
      <c r="FE120" s="251" t="str">
        <f>IF(ISNUMBER(FIND(analysismethod9,'III_Plan comp 438.68 {Plan 9}'!CX$15)),"",'III_Plan comp 438.68 {Plan 9}'!CX$15&amp;analysismethod9)</f>
        <v xml:space="preserve">Language Capabilities: Contract
IHCP: Contract/Good-faith effort to contract; 
</v>
      </c>
      <c r="FF120" s="251" t="str">
        <f>IF(ISNUMBER(FIND(analysismethod9,'III_Plan comp 438.68 {Plan 9}'!CY$15)),"",'III_Plan comp 438.68 {Plan 9}'!CY$15&amp;analysismethod9)</f>
        <v xml:space="preserve">Language Capabilities: Contract
IHCP: Contract/Good-faith effort to contract; 
</v>
      </c>
      <c r="FG120" s="251" t="str">
        <f>IF(ISNUMBER(FIND(analysismethod9,'III_Plan comp 438.68 {Plan 9}'!CZ$15)),"",'III_Plan comp 438.68 {Plan 9}'!CZ$15&amp;analysismethod9)</f>
        <v xml:space="preserve">Language Capabilities: Contract
IHCP: Contract/Good-faith effort to contract; 
</v>
      </c>
    </row>
    <row r="121" spans="62:163" ht="1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274 File; 
</v>
      </c>
      <c r="BM121" s="254" t="str">
        <f>IF(ISNUMBER(FIND(analysismethod10,'III_Plan comp 438.68 {Plan 1}'!F$15)),"",'III_Plan comp 438.68 {Plan 1}'!F$15&amp;analysismethod10)</f>
        <v xml:space="preserve">274 File; 
</v>
      </c>
      <c r="BN121" s="254" t="str">
        <f>IF(ISNUMBER(FIND(analysismethod10,'III_Plan comp 438.68 {Plan 1}'!G$15)),"",'III_Plan comp 438.68 {Plan 1}'!G$15&amp;analysismethod10)</f>
        <v xml:space="preserve">274 File; 
</v>
      </c>
      <c r="BO121" s="254" t="str">
        <f>IF(ISNUMBER(FIND(analysismethod10,'III_Plan comp 438.68 {Plan 1}'!H$15)),"",'III_Plan comp 438.68 {Plan 1}'!H$15&amp;analysismethod10)</f>
        <v xml:space="preserve">274 File; 
</v>
      </c>
      <c r="BP121" s="254" t="str">
        <f>IF(ISNUMBER(FIND(analysismethod10,'III_Plan comp 438.68 {Plan 1}'!I$15)),"",'III_Plan comp 438.68 {Plan 1}'!I$15&amp;analysismethod10)</f>
        <v xml:space="preserve">274 File; 
</v>
      </c>
      <c r="BQ121" s="254" t="str">
        <f>IF(ISNUMBER(FIND(analysismethod10,'III_Plan comp 438.68 {Plan 1}'!J$15)),"",'III_Plan comp 438.68 {Plan 1}'!J$15&amp;analysismethod10)</f>
        <v xml:space="preserve">274 File; 
</v>
      </c>
      <c r="BR121" s="254" t="str">
        <f>IF(ISNUMBER(FIND(analysismethod10,'III_Plan comp 438.68 {Plan 1}'!K$15)),"",'III_Plan comp 438.68 {Plan 1}'!K$15&amp;analysismethod10)</f>
        <v xml:space="preserve">Timely Access Data Tool (TADT); 
274 File; 
</v>
      </c>
      <c r="BS121" s="254" t="str">
        <f>IF(ISNUMBER(FIND(analysismethod10,'III_Plan comp 438.68 {Plan 1}'!L$15)),"",'III_Plan comp 438.68 {Plan 1}'!L$15&amp;analysismethod10)</f>
        <v xml:space="preserve">Timely Access Data Tool (TADT); 
274 File; 
</v>
      </c>
      <c r="BT121" s="254" t="str">
        <f>IF(ISNUMBER(FIND(analysismethod10,'III_Plan comp 438.68 {Plan 1}'!M$15)),"",'III_Plan comp 438.68 {Plan 1}'!M$15&amp;analysismethod10)</f>
        <v xml:space="preserve">Timely Access Data Tool (TADT); 
274 File; 
</v>
      </c>
      <c r="BU121" s="254" t="str">
        <f>IF(ISNUMBER(FIND(analysismethod10,'III_Plan comp 438.68 {Plan 1}'!N$15)),"",'III_Plan comp 438.68 {Plan 1}'!N$15&amp;analysismethod10)</f>
        <v xml:space="preserve">Timely Access Data Tool (TADT); 
274 File; 
</v>
      </c>
      <c r="BV121" s="254" t="str">
        <f>IF(ISNUMBER(FIND(analysismethod10,'III_Plan comp 438.68 {Plan 1}'!O$15)),"",'III_Plan comp 438.68 {Plan 1}'!O$15&amp;analysismethod10)</f>
        <v xml:space="preserve">Timely Access Data Tool (TADT); 
274 File; 
</v>
      </c>
      <c r="BW121" s="254" t="str">
        <f>IF(ISNUMBER(FIND(analysismethod10,'III_Plan comp 438.68 {Plan 1}'!P$15)),"",'III_Plan comp 438.68 {Plan 1}'!P$15&amp;analysismethod10)</f>
        <v xml:space="preserve">274 File; 
</v>
      </c>
      <c r="BX121" s="254" t="str">
        <f>IF(ISNUMBER(FIND(analysismethod10,'III_Plan comp 438.68 {Plan 1}'!Q$15)),"",'III_Plan comp 438.68 {Plan 1}'!Q$15&amp;analysismethod10)</f>
        <v/>
      </c>
      <c r="BY121" s="254" t="str">
        <f>IF(ISNUMBER(FIND(analysismethod10,'III_Plan comp 438.68 {Plan 1}'!R$15)),"",'III_Plan comp 438.68 {Plan 1}'!R$15&amp;analysismethod10)</f>
        <v xml:space="preserve">274 File; 
</v>
      </c>
      <c r="BZ121" s="254" t="str">
        <f>IF(ISNUMBER(FIND(analysismethod10,'III_Plan comp 438.68 {Plan 1}'!S$15)),"",'III_Plan comp 438.68 {Plan 1}'!S$15&amp;analysismethod10)</f>
        <v xml:space="preserve">274 File; 
</v>
      </c>
      <c r="CA121" s="254" t="str">
        <f>IF(ISNUMBER(FIND(analysismethod10,'III_Plan comp 438.68 {Plan 1}'!T$15)),"",'III_Plan comp 438.68 {Plan 1}'!T$15&amp;analysismethod10)</f>
        <v xml:space="preserve">274 File; 
</v>
      </c>
      <c r="CB121" s="254" t="str">
        <f>IF(ISNUMBER(FIND(analysismethod10,'III_Plan comp 438.68 {Plan 1}'!U$15)),"",'III_Plan comp 438.68 {Plan 1}'!U$15&amp;analysismethod10)</f>
        <v xml:space="preserve">274 File; 
</v>
      </c>
      <c r="CC121" s="254" t="str">
        <f>IF(ISNUMBER(FIND(analysismethod10,'III_Plan comp 438.68 {Plan 1}'!V$15)),"",'III_Plan comp 438.68 {Plan 1}'!V$15&amp;analysismethod10)</f>
        <v xml:space="preserve">274 File; 
</v>
      </c>
      <c r="CD121" s="254" t="str">
        <f>IF(ISNUMBER(FIND(analysismethod10,'III_Plan comp 438.68 {Plan 1}'!W$15)),"",'III_Plan comp 438.68 {Plan 1}'!W$15&amp;analysismethod10)</f>
        <v xml:space="preserve">274 File; 
</v>
      </c>
      <c r="CE121" s="254" t="str">
        <f>IF(ISNUMBER(FIND(analysismethod10,'III_Plan comp 438.68 {Plan 1}'!X$15)),"",'III_Plan comp 438.68 {Plan 1}'!X$15&amp;analysismethod10)</f>
        <v xml:space="preserve">274 File; 
</v>
      </c>
      <c r="CF121" s="254" t="str">
        <f>IF(ISNUMBER(FIND(analysismethod10,'III_Plan comp 438.68 {Plan 1}'!Y$15)),"",'III_Plan comp 438.68 {Plan 1}'!Y$15&amp;analysismethod10)</f>
        <v xml:space="preserve">274 File; 
</v>
      </c>
      <c r="CG121" s="254" t="str">
        <f>IF(ISNUMBER(FIND(analysismethod10,'III_Plan comp 438.68 {Plan 1}'!Z$15)),"",'III_Plan comp 438.68 {Plan 1}'!Z$15&amp;analysismethod10)</f>
        <v xml:space="preserve">274 File; 
</v>
      </c>
      <c r="CH121" s="254" t="str">
        <f>IF(ISNUMBER(FIND(analysismethod10,'III_Plan comp 438.68 {Plan 1}'!AA$15)),"",'III_Plan comp 438.68 {Plan 1}'!AA$15&amp;analysismethod10)</f>
        <v xml:space="preserve">274 File; 
</v>
      </c>
      <c r="CI121" s="254" t="str">
        <f>IF(ISNUMBER(FIND(analysismethod10,'III_Plan comp 438.68 {Plan 1}'!AB$15)),"",'III_Plan comp 438.68 {Plan 1}'!AB$15&amp;analysismethod10)</f>
        <v xml:space="preserve">274 File; 
</v>
      </c>
      <c r="CJ121" s="254" t="str">
        <f>IF(ISNUMBER(FIND(analysismethod10,'III_Plan comp 438.68 {Plan 1}'!AC$15)),"",'III_Plan comp 438.68 {Plan 1}'!AC$15&amp;analysismethod10)</f>
        <v xml:space="preserve">274 File; 
</v>
      </c>
      <c r="CK121" s="254" t="str">
        <f>IF(ISNUMBER(FIND(analysismethod10,'III_Plan comp 438.68 {Plan 1}'!AD$15)),"",'III_Plan comp 438.68 {Plan 1}'!AD$15&amp;analysismethod10)</f>
        <v xml:space="preserve">274 File; 
</v>
      </c>
      <c r="CL121" s="254" t="str">
        <f>IF(ISNUMBER(FIND(analysismethod10,'III_Plan comp 438.68 {Plan 1}'!AE$15)),"",'III_Plan comp 438.68 {Plan 1}'!AE$15&amp;analysismethod10)</f>
        <v xml:space="preserve">274 File; 
</v>
      </c>
      <c r="CM121" s="254" t="str">
        <f>IF(ISNUMBER(FIND(analysismethod10,'III_Plan comp 438.68 {Plan 1}'!AF$15)),"",'III_Plan comp 438.68 {Plan 1}'!AF$15&amp;analysismethod10)</f>
        <v xml:space="preserve">274 File; 
</v>
      </c>
      <c r="CN121" s="254" t="str">
        <f>IF(ISNUMBER(FIND(analysismethod10,'III_Plan comp 438.68 {Plan 1}'!AG$15)),"",'III_Plan comp 438.68 {Plan 1}'!AG$15&amp;analysismethod10)</f>
        <v xml:space="preserve">274 File; 
</v>
      </c>
      <c r="CO121" s="254" t="str">
        <f>IF(ISNUMBER(FIND(analysismethod10,'III_Plan comp 438.68 {Plan 1}'!AH$15)),"",'III_Plan comp 438.68 {Plan 1}'!AH$15&amp;analysismethod10)</f>
        <v xml:space="preserve">274 File; 
</v>
      </c>
      <c r="CP121" s="254" t="str">
        <f>IF(ISNUMBER(FIND(analysismethod10,'III_Plan comp 438.68 {Plan 1}'!AI$15)),"",'III_Plan comp 438.68 {Plan 1}'!AI$15&amp;analysismethod10)</f>
        <v xml:space="preserve">274 File; 
</v>
      </c>
      <c r="CQ121" s="254" t="str">
        <f>IF(ISNUMBER(FIND(analysismethod10,'III_Plan comp 438.68 {Plan 1}'!AJ$15)),"",'III_Plan comp 438.68 {Plan 1}'!AJ$15&amp;analysismethod10)</f>
        <v xml:space="preserve">274 File; 
</v>
      </c>
      <c r="CR121" s="254" t="str">
        <f>IF(ISNUMBER(FIND(analysismethod10,'III_Plan comp 438.68 {Plan 1}'!AK$15)),"",'III_Plan comp 438.68 {Plan 1}'!AK$15&amp;analysismethod10)</f>
        <v xml:space="preserve">274 File; 
</v>
      </c>
      <c r="CS121" s="254" t="str">
        <f>IF(ISNUMBER(FIND(analysismethod10,'III_Plan comp 438.68 {Plan 1}'!AL$15)),"",'III_Plan comp 438.68 {Plan 1}'!AL$15&amp;analysismethod10)</f>
        <v xml:space="preserve">274 File; 
</v>
      </c>
      <c r="CT121" s="254" t="str">
        <f>IF(ISNUMBER(FIND(analysismethod10,'III_Plan comp 438.68 {Plan 1}'!AM$15)),"",'III_Plan comp 438.68 {Plan 1}'!AM$15&amp;analysismethod10)</f>
        <v xml:space="preserve">274 File; 
</v>
      </c>
      <c r="CU121" s="254" t="str">
        <f>IF(ISNUMBER(FIND(analysismethod10,'III_Plan comp 438.68 {Plan 1}'!AN$15)),"",'III_Plan comp 438.68 {Plan 1}'!AN$15&amp;analysismethod10)</f>
        <v xml:space="preserve">274 File; 
</v>
      </c>
      <c r="CV121" s="254" t="str">
        <f>IF(ISNUMBER(FIND(analysismethod10,'III_Plan comp 438.68 {Plan 1}'!AO$15)),"",'III_Plan comp 438.68 {Plan 1}'!AO$15&amp;analysismethod10)</f>
        <v xml:space="preserve">274 File; 
</v>
      </c>
      <c r="CW121" s="254" t="str">
        <f>IF(ISNUMBER(FIND(analysismethod10,'III_Plan comp 438.68 {Plan 1}'!AP$15)),"",'III_Plan comp 438.68 {Plan 1}'!AP$15&amp;analysismethod10)</f>
        <v xml:space="preserve">274 File; 
</v>
      </c>
      <c r="CX121" s="254" t="str">
        <f>IF(ISNUMBER(FIND(analysismethod10,'III_Plan comp 438.68 {Plan 1}'!AQ$15)),"",'III_Plan comp 438.68 {Plan 1}'!AQ$15&amp;analysismethod10)</f>
        <v xml:space="preserve">274 File; 
</v>
      </c>
      <c r="CY121" s="254" t="str">
        <f>IF(ISNUMBER(FIND(analysismethod10,'III_Plan comp 438.68 {Plan 1}'!AR$15)),"",'III_Plan comp 438.68 {Plan 1}'!AR$15&amp;analysismethod10)</f>
        <v xml:space="preserve">274 File; 
</v>
      </c>
      <c r="CZ121" s="254" t="str">
        <f>IF(ISNUMBER(FIND(analysismethod10,'III_Plan comp 438.68 {Plan 1}'!AS$15)),"",'III_Plan comp 438.68 {Plan 1}'!AS$15&amp;analysismethod10)</f>
        <v xml:space="preserve">274 File; 
</v>
      </c>
      <c r="DA121" s="254" t="str">
        <f>IF(ISNUMBER(FIND(analysismethod10,'III_Plan comp 438.68 {Plan 1}'!AT$15)),"",'III_Plan comp 438.68 {Plan 1}'!AT$15&amp;analysismethod10)</f>
        <v xml:space="preserve">274 File; 
</v>
      </c>
      <c r="DB121" s="254" t="str">
        <f>IF(ISNUMBER(FIND(analysismethod10,'III_Plan comp 438.68 {Plan 1}'!AU$15)),"",'III_Plan comp 438.68 {Plan 1}'!AU$15&amp;analysismethod10)</f>
        <v xml:space="preserve">274 File; 
</v>
      </c>
      <c r="DC121" s="254" t="str">
        <f>IF(ISNUMBER(FIND(analysismethod10,'III_Plan comp 438.68 {Plan 1}'!AV$15)),"",'III_Plan comp 438.68 {Plan 1}'!AV$15&amp;analysismethod10)</f>
        <v xml:space="preserve">274 File; 
</v>
      </c>
      <c r="DD121" s="254" t="str">
        <f>IF(ISNUMBER(FIND(analysismethod10,'III_Plan comp 438.68 {Plan 1}'!AW$15)),"",'III_Plan comp 438.68 {Plan 1}'!AW$15&amp;analysismethod10)</f>
        <v xml:space="preserve">274 File; 
</v>
      </c>
      <c r="DE121" s="254" t="str">
        <f>IF(ISNUMBER(FIND(analysismethod10,'III_Plan comp 438.68 {Plan 1}'!AX$15)),"",'III_Plan comp 438.68 {Plan 1}'!AX$15&amp;analysismethod10)</f>
        <v xml:space="preserve">274 File; 
</v>
      </c>
      <c r="DF121" s="254" t="str">
        <f>IF(ISNUMBER(FIND(analysismethod10,'III_Plan comp 438.68 {Plan 1}'!AY$15)),"",'III_Plan comp 438.68 {Plan 1}'!AY$15&amp;analysismethod10)</f>
        <v xml:space="preserve">274 File; 
</v>
      </c>
      <c r="DG121" s="254" t="str">
        <f>IF(ISNUMBER(FIND(analysismethod10,'III_Plan comp 438.68 {Plan 1}'!AZ$15)),"",'III_Plan comp 438.68 {Plan 1}'!AZ$15&amp;analysismethod10)</f>
        <v xml:space="preserve">274 File; 
</v>
      </c>
      <c r="DH121" s="254" t="str">
        <f>IF(ISNUMBER(FIND(analysismethod10,'III_Plan comp 438.68 {Plan 1}'!BA$15)),"",'III_Plan comp 438.68 {Plan 1}'!BA$15&amp;analysismethod10)</f>
        <v xml:space="preserve">274 File; 
</v>
      </c>
      <c r="DI121" s="254" t="str">
        <f>IF(ISNUMBER(FIND(analysismethod10,'III_Plan comp 438.68 {Plan 1}'!BB$15)),"",'III_Plan comp 438.68 {Plan 1}'!BB$15&amp;analysismethod10)</f>
        <v xml:space="preserve">274 File; 
</v>
      </c>
      <c r="DJ121" s="254" t="str">
        <f>IF(ISNUMBER(FIND(analysismethod10,'III_Plan comp 438.68 {Plan 1}'!BC$15)),"",'III_Plan comp 438.68 {Plan 1}'!BC$15&amp;analysismethod10)</f>
        <v xml:space="preserve">274 File; 
</v>
      </c>
      <c r="DK121" s="254" t="str">
        <f>IF(ISNUMBER(FIND(analysismethod10,'III_Plan comp 438.68 {Plan 1}'!BD$15)),"",'III_Plan comp 438.68 {Plan 1}'!BD$15&amp;analysismethod10)</f>
        <v xml:space="preserve">274 File; 
</v>
      </c>
      <c r="DL121" s="254" t="str">
        <f>IF(ISNUMBER(FIND(analysismethod10,'III_Plan comp 438.68 {Plan 1}'!BE$15)),"",'III_Plan comp 438.68 {Plan 1}'!BE$15&amp;analysismethod10)</f>
        <v xml:space="preserve">274 File; 
</v>
      </c>
      <c r="DM121" s="254" t="str">
        <f>IF(ISNUMBER(FIND(analysismethod10,'III_Plan comp 438.68 {Plan 1}'!BF$15)),"",'III_Plan comp 438.68 {Plan 1}'!BF$15&amp;analysismethod10)</f>
        <v xml:space="preserve">274 File; 
</v>
      </c>
      <c r="DN121" s="254" t="str">
        <f>IF(ISNUMBER(FIND(analysismethod10,'III_Plan comp 438.68 {Plan 1}'!BG$15)),"",'III_Plan comp 438.68 {Plan 1}'!BG$15&amp;analysismethod10)</f>
        <v xml:space="preserve">274 File; 
</v>
      </c>
      <c r="DO121" s="254" t="str">
        <f>IF(ISNUMBER(FIND(analysismethod10,'III_Plan comp 438.68 {Plan 1}'!BH$15)),"",'III_Plan comp 438.68 {Plan 1}'!BH$15&amp;analysismethod10)</f>
        <v xml:space="preserve">274 File; 
</v>
      </c>
      <c r="DP121" s="254" t="str">
        <f>IF(ISNUMBER(FIND(analysismethod10,'III_Plan comp 438.68 {Plan 1}'!BI$15)),"",'III_Plan comp 438.68 {Plan 1}'!BI$15&amp;analysismethod10)</f>
        <v xml:space="preserve">274 File; 
</v>
      </c>
      <c r="DQ121" s="254" t="str">
        <f>IF(ISNUMBER(FIND(analysismethod10,'III_Plan comp 438.68 {Plan 1}'!BJ$15)),"",'III_Plan comp 438.68 {Plan 1}'!BJ$15&amp;analysismethod10)</f>
        <v xml:space="preserve">274 File; 
</v>
      </c>
      <c r="DR121" s="254" t="str">
        <f>IF(ISNUMBER(FIND(analysismethod10,'III_Plan comp 438.68 {Plan 1}'!BK$15)),"",'III_Plan comp 438.68 {Plan 1}'!BK$15&amp;analysismethod10)</f>
        <v xml:space="preserve">274 File; 
</v>
      </c>
      <c r="DS121" s="254" t="str">
        <f>IF(ISNUMBER(FIND(analysismethod10,'III_Plan comp 438.68 {Plan 1}'!BL$15)),"",'III_Plan comp 438.68 {Plan 1}'!BL$15&amp;analysismethod10)</f>
        <v xml:space="preserve">274 File; 
</v>
      </c>
      <c r="DT121" s="254" t="str">
        <f>IF(ISNUMBER(FIND(analysismethod10,'III_Plan comp 438.68 {Plan 1}'!BM$15)),"",'III_Plan comp 438.68 {Plan 1}'!BM$15&amp;analysismethod10)</f>
        <v xml:space="preserve">274 File; 
</v>
      </c>
      <c r="DU121" s="254" t="str">
        <f>IF(ISNUMBER(FIND(analysismethod10,'III_Plan comp 438.68 {Plan 1}'!BN$15)),"",'III_Plan comp 438.68 {Plan 1}'!BN$15&amp;analysismethod10)</f>
        <v xml:space="preserve">274 File; 
</v>
      </c>
      <c r="DV121" s="254" t="str">
        <f>IF(ISNUMBER(FIND(analysismethod10,'III_Plan comp 438.68 {Plan 1}'!BO$15)),"",'III_Plan comp 438.68 {Plan 1}'!BO$15&amp;analysismethod10)</f>
        <v xml:space="preserve">274 File; 
</v>
      </c>
      <c r="DW121" s="254" t="str">
        <f>IF(ISNUMBER(FIND(analysismethod10,'III_Plan comp 438.68 {Plan 1}'!BP$15)),"",'III_Plan comp 438.68 {Plan 1}'!BP$15&amp;analysismethod10)</f>
        <v xml:space="preserve">274 File; 
</v>
      </c>
      <c r="DX121" s="254" t="str">
        <f>IF(ISNUMBER(FIND(analysismethod10,'III_Plan comp 438.68 {Plan 1}'!BQ$15)),"",'III_Plan comp 438.68 {Plan 1}'!BQ$15&amp;analysismethod10)</f>
        <v xml:space="preserve">274 File; 
</v>
      </c>
      <c r="DY121" s="254" t="str">
        <f>IF(ISNUMBER(FIND(analysismethod10,'III_Plan comp 438.68 {Plan 1}'!BR$15)),"",'III_Plan comp 438.68 {Plan 1}'!BR$15&amp;analysismethod10)</f>
        <v xml:space="preserve">274 File; 
</v>
      </c>
      <c r="DZ121" s="254" t="str">
        <f>IF(ISNUMBER(FIND(analysismethod10,'III_Plan comp 438.68 {Plan 1}'!BS$15)),"",'III_Plan comp 438.68 {Plan 1}'!BS$15&amp;analysismethod10)</f>
        <v xml:space="preserve">274 File; 
</v>
      </c>
      <c r="EA121" s="254" t="str">
        <f>IF(ISNUMBER(FIND(analysismethod10,'III_Plan comp 438.68 {Plan 1}'!BT$15)),"",'III_Plan comp 438.68 {Plan 1}'!BT$15&amp;analysismethod10)</f>
        <v xml:space="preserve">274 File; 
</v>
      </c>
      <c r="EB121" s="254" t="str">
        <f>IF(ISNUMBER(FIND(analysismethod10,'III_Plan comp 438.68 {Plan 1}'!BU$15)),"",'III_Plan comp 438.68 {Plan 1}'!BU$15&amp;analysismethod10)</f>
        <v xml:space="preserve">274 File; 
</v>
      </c>
      <c r="EC121" s="254" t="str">
        <f>IF(ISNUMBER(FIND(analysismethod10,'III_Plan comp 438.68 {Plan 1}'!BV$15)),"",'III_Plan comp 438.68 {Plan 1}'!BV$15&amp;analysismethod10)</f>
        <v xml:space="preserve">274 File; 
</v>
      </c>
      <c r="ED121" s="254" t="str">
        <f>IF(ISNUMBER(FIND(analysismethod10,'III_Plan comp 438.68 {Plan 1}'!BW$15)),"",'III_Plan comp 438.68 {Plan 1}'!BW$15&amp;analysismethod10)</f>
        <v xml:space="preserve">274 File; 
</v>
      </c>
      <c r="EE121" s="254" t="str">
        <f>IF(ISNUMBER(FIND(analysismethod10,'III_Plan comp 438.68 {Plan 1}'!BX$15)),"",'III_Plan comp 438.68 {Plan 1}'!BX$15&amp;analysismethod10)</f>
        <v xml:space="preserve">274 File; 
</v>
      </c>
      <c r="EF121" s="254" t="str">
        <f>IF(ISNUMBER(FIND(analysismethod10,'III_Plan comp 438.68 {Plan 1}'!BY$15)),"",'III_Plan comp 438.68 {Plan 1}'!BY$15&amp;analysismethod10)</f>
        <v xml:space="preserve">274 File; 
</v>
      </c>
      <c r="EG121" s="254" t="str">
        <f>IF(ISNUMBER(FIND(analysismethod10,'III_Plan comp 438.68 {Plan 1}'!BZ$15)),"",'III_Plan comp 438.68 {Plan 1}'!BZ$15&amp;analysismethod10)</f>
        <v xml:space="preserve">274 File; 
</v>
      </c>
      <c r="EH121" s="254" t="str">
        <f>IF(ISNUMBER(FIND(analysismethod10,'III_Plan comp 438.68 {Plan 1}'!CA$15)),"",'III_Plan comp 438.68 {Plan 1}'!CA$15&amp;analysismethod10)</f>
        <v xml:space="preserve">274 File; 
</v>
      </c>
      <c r="EI121" s="254" t="str">
        <f>IF(ISNUMBER(FIND(analysismethod10,'III_Plan comp 438.68 {Plan 1}'!CB$15)),"",'III_Plan comp 438.68 {Plan 1}'!CB$15&amp;analysismethod10)</f>
        <v xml:space="preserve">274 File; 
</v>
      </c>
      <c r="EJ121" s="254" t="str">
        <f>IF(ISNUMBER(FIND(analysismethod10,'III_Plan comp 438.68 {Plan 1}'!CC$15)),"",'III_Plan comp 438.68 {Plan 1}'!CC$15&amp;analysismethod10)</f>
        <v xml:space="preserve">274 File; 
</v>
      </c>
      <c r="EK121" s="254" t="str">
        <f>IF(ISNUMBER(FIND(analysismethod10,'III_Plan comp 438.68 {Plan 1}'!CD$15)),"",'III_Plan comp 438.68 {Plan 1}'!CD$15&amp;analysismethod10)</f>
        <v xml:space="preserve">274 File; 
</v>
      </c>
      <c r="EL121" s="254" t="str">
        <f>IF(ISNUMBER(FIND(analysismethod10,'III_Plan comp 438.68 {Plan 1}'!CE$15)),"",'III_Plan comp 438.68 {Plan 1}'!CE$15&amp;analysismethod10)</f>
        <v xml:space="preserve">274 File; 
</v>
      </c>
      <c r="EM121" s="254" t="str">
        <f>IF(ISNUMBER(FIND(analysismethod10,'III_Plan comp 438.68 {Plan 1}'!CF$15)),"",'III_Plan comp 438.68 {Plan 1}'!CF$15&amp;analysismethod10)</f>
        <v xml:space="preserve">274 File; 
</v>
      </c>
      <c r="EN121" s="254" t="str">
        <f>IF(ISNUMBER(FIND(analysismethod10,'III_Plan comp 438.68 {Plan 1}'!CG$15)),"",'III_Plan comp 438.68 {Plan 1}'!CG$15&amp;analysismethod10)</f>
        <v xml:space="preserve">274 File; 
</v>
      </c>
      <c r="EO121" s="254" t="str">
        <f>IF(ISNUMBER(FIND(analysismethod10,'III_Plan comp 438.68 {Plan 1}'!CH$15)),"",'III_Plan comp 438.68 {Plan 1}'!CH$15&amp;analysismethod10)</f>
        <v xml:space="preserve">274 File; 
</v>
      </c>
      <c r="EP121" s="254" t="str">
        <f>IF(ISNUMBER(FIND(analysismethod10,'III_Plan comp 438.68 {Plan 1}'!CI$15)),"",'III_Plan comp 438.68 {Plan 1}'!CI$15&amp;analysismethod10)</f>
        <v xml:space="preserve">274 File; 
</v>
      </c>
      <c r="EQ121" s="254" t="str">
        <f>IF(ISNUMBER(FIND(analysismethod10,'III_Plan comp 438.68 {Plan 1}'!CJ$15)),"",'III_Plan comp 438.68 {Plan 1}'!CJ$15&amp;analysismethod10)</f>
        <v xml:space="preserve">274 File; 
</v>
      </c>
      <c r="ER121" s="254" t="str">
        <f>IF(ISNUMBER(FIND(analysismethod10,'III_Plan comp 438.68 {Plan 1}'!CK$15)),"",'III_Plan comp 438.68 {Plan 1}'!CK$15&amp;analysismethod10)</f>
        <v xml:space="preserve">274 File; 
</v>
      </c>
      <c r="ES121" s="254" t="str">
        <f>IF(ISNUMBER(FIND(analysismethod10,'III_Plan comp 438.68 {Plan 1}'!CL$15)),"",'III_Plan comp 438.68 {Plan 1}'!CL$15&amp;analysismethod10)</f>
        <v xml:space="preserve">274 File; 
</v>
      </c>
      <c r="ET121" s="254" t="str">
        <f>IF(ISNUMBER(FIND(analysismethod10,'III_Plan comp 438.68 {Plan 1}'!CM$15)),"",'III_Plan comp 438.68 {Plan 1}'!CM$15&amp;analysismethod10)</f>
        <v xml:space="preserve">274 File; 
</v>
      </c>
      <c r="EU121" s="254" t="str">
        <f>IF(ISNUMBER(FIND(analysismethod10,'III_Plan comp 438.68 {Plan 1}'!CN$15)),"",'III_Plan comp 438.68 {Plan 1}'!CN$15&amp;analysismethod10)</f>
        <v xml:space="preserve">274 File; 
</v>
      </c>
      <c r="EV121" s="254" t="str">
        <f>IF(ISNUMBER(FIND(analysismethod10,'III_Plan comp 438.68 {Plan 1}'!CO$15)),"",'III_Plan comp 438.68 {Plan 1}'!CO$15&amp;analysismethod10)</f>
        <v xml:space="preserve">274 File; 
</v>
      </c>
      <c r="EW121" s="254" t="str">
        <f>IF(ISNUMBER(FIND(analysismethod10,'III_Plan comp 438.68 {Plan 1}'!CP$15)),"",'III_Plan comp 438.68 {Plan 1}'!CP$15&amp;analysismethod10)</f>
        <v xml:space="preserve">274 File; 
</v>
      </c>
      <c r="EX121" s="254" t="str">
        <f>IF(ISNUMBER(FIND(analysismethod10,'III_Plan comp 438.68 {Plan 1}'!CQ$15)),"",'III_Plan comp 438.68 {Plan 1}'!CQ$15&amp;analysismethod10)</f>
        <v xml:space="preserve">274 File; 
</v>
      </c>
      <c r="EY121" s="254" t="str">
        <f>IF(ISNUMBER(FIND(analysismethod10,'III_Plan comp 438.68 {Plan 1}'!CR$15)),"",'III_Plan comp 438.68 {Plan 1}'!CR$15&amp;analysismethod10)</f>
        <v xml:space="preserve">274 File; 
</v>
      </c>
      <c r="EZ121" s="254" t="str">
        <f>IF(ISNUMBER(FIND(analysismethod10,'III_Plan comp 438.68 {Plan 1}'!CS$15)),"",'III_Plan comp 438.68 {Plan 1}'!CS$15&amp;analysismethod10)</f>
        <v xml:space="preserve">274 File; 
</v>
      </c>
      <c r="FA121" s="254" t="str">
        <f>IF(ISNUMBER(FIND(analysismethod10,'III_Plan comp 438.68 {Plan 1}'!CT$15)),"",'III_Plan comp 438.68 {Plan 1}'!CT$15&amp;analysismethod10)</f>
        <v xml:space="preserve">274 File; 
</v>
      </c>
      <c r="FB121" s="254" t="str">
        <f>IF(ISNUMBER(FIND(analysismethod10,'III_Plan comp 438.68 {Plan 1}'!CU$15)),"",'III_Plan comp 438.68 {Plan 1}'!CU$15&amp;analysismethod10)</f>
        <v xml:space="preserve">274 File; 
</v>
      </c>
      <c r="FC121" s="254" t="str">
        <f>IF(ISNUMBER(FIND(analysismethod10,'III_Plan comp 438.68 {Plan 1}'!CV$15)),"",'III_Plan comp 438.68 {Plan 1}'!CV$15&amp;analysismethod10)</f>
        <v xml:space="preserve">274 File; 
</v>
      </c>
      <c r="FD121" s="254" t="str">
        <f>IF(ISNUMBER(FIND(analysismethod10,'III_Plan comp 438.68 {Plan 1}'!CW$15)),"",'III_Plan comp 438.68 {Plan 1}'!CW$15&amp;analysismethod10)</f>
        <v xml:space="preserve">274 File; 
</v>
      </c>
      <c r="FE121" s="254" t="str">
        <f>IF(ISNUMBER(FIND(analysismethod10,'III_Plan comp 438.68 {Plan 1}'!CX$15)),"",'III_Plan comp 438.68 {Plan 1}'!CX$15&amp;analysismethod10)</f>
        <v xml:space="preserve">274 File; 
</v>
      </c>
      <c r="FF121" s="254" t="str">
        <f>IF(ISNUMBER(FIND(analysismethod10,'III_Plan comp 438.68 {Plan 1}'!CY$15)),"",'III_Plan comp 438.68 {Plan 1}'!CY$15&amp;analysismethod10)</f>
        <v xml:space="preserve">274 File; 
</v>
      </c>
      <c r="FG121" s="254" t="str">
        <f>IF(ISNUMBER(FIND(analysismethod10,'III_Plan comp 438.68 {Plan 1}'!CZ$15)),"",'III_Plan comp 438.68 {Plan 1}'!CZ$15&amp;analysismethod10)</f>
        <v xml:space="preserve">274 File; 
</v>
      </c>
    </row>
    <row r="122" spans="62:163" ht="15" thickTop="1"/>
    <row r="123" spans="62:163" ht="15" thickBot="1"/>
    <row r="124" spans="62:163" ht="15.75" thickTop="1">
      <c r="BJ124" s="268" t="s">
        <v>122</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xml:space="preserve">Geomapping; 
</v>
      </c>
      <c r="BN124" s="248" t="str">
        <f>IF(ISNUMBER(FIND(analysismethod1,'III_Plan comp 438.68 {Plan 10}'!G$15)),"",'III_Plan comp 438.68 {Plan 10}'!G$15&amp;analysismethod1)</f>
        <v xml:space="preserve">274 File; 
Geomapping; 
</v>
      </c>
      <c r="BO124" s="248" t="str">
        <f>IF(ISNUMBER(FIND(analysismethod1,'III_Plan comp 438.68 {Plan 10}'!H$15)),"",'III_Plan comp 438.68 {Plan 10}'!H$15&amp;analysismethod1)</f>
        <v xml:space="preserve">274 File; 
Geomapping; 
</v>
      </c>
      <c r="BP124" s="248" t="str">
        <f>IF(ISNUMBER(FIND(analysismethod1,'III_Plan comp 438.68 {Plan 10}'!I$15)),"",'III_Plan comp 438.68 {Plan 10}'!I$15&amp;analysismethod1)</f>
        <v xml:space="preserve">Geomapping; 
</v>
      </c>
      <c r="BQ124" s="248" t="str">
        <f>IF(ISNUMBER(FIND(analysismethod1,'III_Plan comp 438.68 {Plan 10}'!J$15)),"",'III_Plan comp 438.68 {Plan 10}'!J$15&amp;analysismethod1)</f>
        <v xml:space="preserve">Geomapping; 
</v>
      </c>
      <c r="BR124" s="248" t="str">
        <f>IF(ISNUMBER(FIND(analysismethod1,'III_Plan comp 438.68 {Plan 10}'!K$15)),"",'III_Plan comp 438.68 {Plan 10}'!K$15&amp;analysismethod1)</f>
        <v xml:space="preserve">Timely Access Data Tool (TADT); 
Geomapping; 
</v>
      </c>
      <c r="BS124" s="248" t="str">
        <f>IF(ISNUMBER(FIND(analysismethod1,'III_Plan comp 438.68 {Plan 10}'!L$15)),"",'III_Plan comp 438.68 {Plan 10}'!L$15&amp;analysismethod1)</f>
        <v xml:space="preserve">Timely Access Data Tool (TADT); 
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c>
      <c r="BL125" s="251" t="str">
        <f>IF(ISNUMBER(FIND(analysismethod2,'III_Plan comp 438.68 {Plan 10}'!E$15)),"",'III_Plan comp 438.68 {Plan 10}'!E$15&amp;analysismethod2)</f>
        <v/>
      </c>
      <c r="BM125" s="251" t="str">
        <f>IF(ISNUMBER(FIND(analysismethod2,'III_Plan comp 438.68 {Plan 10}'!F$15)),"",'III_Plan comp 438.68 {Plan 10}'!F$15&amp;analysismethod2)</f>
        <v/>
      </c>
      <c r="BN125" s="251" t="str">
        <f>IF(ISNUMBER(FIND(analysismethod2,'III_Plan comp 438.68 {Plan 10}'!G$15)),"",'III_Plan comp 438.68 {Plan 10}'!G$15&amp;analysismethod2)</f>
        <v/>
      </c>
      <c r="BO125" s="251" t="str">
        <f>IF(ISNUMBER(FIND(analysismethod2,'III_Plan comp 438.68 {Plan 10}'!H$15)),"",'III_Plan comp 438.68 {Plan 10}'!H$15&amp;analysismethod2)</f>
        <v/>
      </c>
      <c r="BP125" s="251" t="str">
        <f>IF(ISNUMBER(FIND(analysismethod2,'III_Plan comp 438.68 {Plan 10}'!I$15)),"",'III_Plan comp 438.68 {Plan 10}'!I$15&amp;analysismethod2)</f>
        <v/>
      </c>
      <c r="BQ125" s="251" t="str">
        <f>IF(ISNUMBER(FIND(analysismethod2,'III_Plan comp 438.68 {Plan 10}'!J$15)),"",'III_Plan comp 438.68 {Plan 10}'!J$15&amp;analysismethod2)</f>
        <v/>
      </c>
      <c r="BR125" s="251" t="str">
        <f>IF(ISNUMBER(FIND(analysismethod2,'III_Plan comp 438.68 {Plan 10}'!K$15)),"",'III_Plan comp 438.68 {Plan 10}'!K$15&amp;analysismethod2)</f>
        <v/>
      </c>
      <c r="BS125" s="251" t="str">
        <f>IF(ISNUMBER(FIND(analysismethod2,'III_Plan comp 438.68 {Plan 10}'!L$15)),"",'III_Plan comp 438.68 {Plan 10}'!L$15&amp;analysismethod2)</f>
        <v/>
      </c>
      <c r="BT125" s="251" t="str">
        <f>IF(ISNUMBER(FIND(analysismethod2,'III_Plan comp 438.68 {Plan 10}'!M$15)),"",'III_Plan comp 438.68 {Plan 10}'!M$15&amp;analysismethod2)</f>
        <v/>
      </c>
      <c r="BU125" s="251" t="str">
        <f>IF(ISNUMBER(FIND(analysismethod2,'III_Plan comp 438.68 {Plan 10}'!N$15)),"",'III_Plan comp 438.68 {Plan 10}'!N$15&amp;analysismethod2)</f>
        <v/>
      </c>
      <c r="BV125" s="251" t="str">
        <f>IF(ISNUMBER(FIND(analysismethod2,'III_Plan comp 438.68 {Plan 10}'!O$15)),"",'III_Plan comp 438.68 {Plan 10}'!O$15&amp;analysismethod2)</f>
        <v/>
      </c>
      <c r="BW125" s="251" t="str">
        <f>IF(ISNUMBER(FIND(analysismethod2,'III_Plan comp 438.68 {Plan 10}'!P$15)),"",'III_Plan comp 438.68 {Plan 10}'!P$15&amp;analysismethod2)</f>
        <v/>
      </c>
      <c r="BX125" s="251" t="str">
        <f>IF(ISNUMBER(FIND(analysismethod2,'III_Plan comp 438.68 {Plan 10}'!Q$15)),"",'III_Plan comp 438.68 {Plan 10}'!Q$15&amp;analysismethod2)</f>
        <v/>
      </c>
      <c r="BY125" s="251" t="str">
        <f>IF(ISNUMBER(FIND(analysismethod2,'III_Plan comp 438.68 {Plan 10}'!R$15)),"",'III_Plan comp 438.68 {Plan 10}'!R$15&amp;analysismethod2)</f>
        <v/>
      </c>
      <c r="BZ125" s="251" t="str">
        <f>IF(ISNUMBER(FIND(analysismethod2,'III_Plan comp 438.68 {Plan 10}'!S$15)),"",'III_Plan comp 438.68 {Plan 10}'!S$15&amp;analysismethod2)</f>
        <v/>
      </c>
      <c r="CA125" s="251" t="str">
        <f>IF(ISNUMBER(FIND(analysismethod2,'III_Plan comp 438.68 {Plan 10}'!T$15)),"",'III_Plan comp 438.68 {Plan 10}'!T$15&amp;analysismethod2)</f>
        <v/>
      </c>
      <c r="CB125" s="251" t="str">
        <f>IF(ISNUMBER(FIND(analysismethod2,'III_Plan comp 438.68 {Plan 10}'!U$15)),"",'III_Plan comp 438.68 {Plan 10}'!U$15&amp;analysismethod2)</f>
        <v/>
      </c>
      <c r="CC125" s="251" t="str">
        <f>IF(ISNUMBER(FIND(analysismethod2,'III_Plan comp 438.68 {Plan 10}'!V$15)),"",'III_Plan comp 438.68 {Plan 10}'!V$15&amp;analysismethod2)</f>
        <v/>
      </c>
      <c r="CD125" s="251" t="str">
        <f>IF(ISNUMBER(FIND(analysismethod2,'III_Plan comp 438.68 {Plan 10}'!W$15)),"",'III_Plan comp 438.68 {Plan 10}'!W$15&amp;analysismethod2)</f>
        <v/>
      </c>
      <c r="CE125" s="251" t="str">
        <f>IF(ISNUMBER(FIND(analysismethod2,'III_Plan comp 438.68 {Plan 10}'!X$15)),"",'III_Plan comp 438.68 {Plan 10}'!X$15&amp;analysismethod2)</f>
        <v/>
      </c>
      <c r="CF125" s="251" t="str">
        <f>IF(ISNUMBER(FIND(analysismethod2,'III_Plan comp 438.68 {Plan 10}'!Y$15)),"",'III_Plan comp 438.68 {Plan 10}'!Y$15&amp;analysismethod2)</f>
        <v/>
      </c>
      <c r="CG125" s="251" t="str">
        <f>IF(ISNUMBER(FIND(analysismethod2,'III_Plan comp 438.68 {Plan 10}'!Z$15)),"",'III_Plan comp 438.68 {Plan 10}'!Z$15&amp;analysismethod2)</f>
        <v/>
      </c>
      <c r="CH125" s="251" t="str">
        <f>IF(ISNUMBER(FIND(analysismethod2,'III_Plan comp 438.68 {Plan 10}'!AA$15)),"",'III_Plan comp 438.68 {Plan 10}'!AA$15&amp;analysismethod2)</f>
        <v/>
      </c>
      <c r="CI125" s="251" t="str">
        <f>IF(ISNUMBER(FIND(analysismethod2,'III_Plan comp 438.68 {Plan 10}'!AB$15)),"",'III_Plan comp 438.68 {Plan 10}'!AB$15&amp;analysismethod2)</f>
        <v/>
      </c>
      <c r="CJ125" s="251" t="str">
        <f>IF(ISNUMBER(FIND(analysismethod2,'III_Plan comp 438.68 {Plan 10}'!AC$15)),"",'III_Plan comp 438.68 {Plan 10}'!AC$15&amp;analysismethod2)</f>
        <v/>
      </c>
      <c r="CK125" s="251" t="str">
        <f>IF(ISNUMBER(FIND(analysismethod2,'III_Plan comp 438.68 {Plan 10}'!AD$15)),"",'III_Plan comp 438.68 {Plan 10}'!AD$15&amp;analysismethod2)</f>
        <v/>
      </c>
      <c r="CL125" s="251" t="str">
        <f>IF(ISNUMBER(FIND(analysismethod2,'III_Plan comp 438.68 {Plan 10}'!AE$15)),"",'III_Plan comp 438.68 {Plan 10}'!AE$15&amp;analysismethod2)</f>
        <v/>
      </c>
      <c r="CM125" s="251" t="str">
        <f>IF(ISNUMBER(FIND(analysismethod2,'III_Plan comp 438.68 {Plan 10}'!AF$15)),"",'III_Plan comp 438.68 {Plan 10}'!AF$15&amp;analysismethod2)</f>
        <v/>
      </c>
      <c r="CN125" s="251" t="str">
        <f>IF(ISNUMBER(FIND(analysismethod2,'III_Plan comp 438.68 {Plan 10}'!AG$15)),"",'III_Plan comp 438.68 {Plan 10}'!AG$15&amp;analysismethod2)</f>
        <v/>
      </c>
      <c r="CO125" s="251" t="str">
        <f>IF(ISNUMBER(FIND(analysismethod2,'III_Plan comp 438.68 {Plan 10}'!AH$15)),"",'III_Plan comp 438.68 {Plan 10}'!AH$15&amp;analysismethod2)</f>
        <v/>
      </c>
      <c r="CP125" s="251" t="str">
        <f>IF(ISNUMBER(FIND(analysismethod2,'III_Plan comp 438.68 {Plan 10}'!AI$15)),"",'III_Plan comp 438.68 {Plan 10}'!AI$15&amp;analysismethod2)</f>
        <v/>
      </c>
      <c r="CQ125" s="251" t="str">
        <f>IF(ISNUMBER(FIND(analysismethod2,'III_Plan comp 438.68 {Plan 10}'!AJ$15)),"",'III_Plan comp 438.68 {Plan 10}'!AJ$15&amp;analysismethod2)</f>
        <v/>
      </c>
      <c r="CR125" s="251" t="str">
        <f>IF(ISNUMBER(FIND(analysismethod2,'III_Plan comp 438.68 {Plan 10}'!AK$15)),"",'III_Plan comp 438.68 {Plan 10}'!AK$15&amp;analysismethod2)</f>
        <v/>
      </c>
      <c r="CS125" s="251" t="str">
        <f>IF(ISNUMBER(FIND(analysismethod2,'III_Plan comp 438.68 {Plan 10}'!AL$15)),"",'III_Plan comp 438.68 {Plan 10}'!AL$15&amp;analysismethod2)</f>
        <v/>
      </c>
      <c r="CT125" s="251" t="str">
        <f>IF(ISNUMBER(FIND(analysismethod2,'III_Plan comp 438.68 {Plan 10}'!AM$15)),"",'III_Plan comp 438.68 {Plan 10}'!AM$15&amp;analysismethod2)</f>
        <v/>
      </c>
      <c r="CU125" s="251" t="str">
        <f>IF(ISNUMBER(FIND(analysismethod2,'III_Plan comp 438.68 {Plan 10}'!AN$15)),"",'III_Plan comp 438.68 {Plan 10}'!AN$15&amp;analysismethod2)</f>
        <v/>
      </c>
      <c r="CV125" s="251" t="str">
        <f>IF(ISNUMBER(FIND(analysismethod2,'III_Plan comp 438.68 {Plan 10}'!AO$15)),"",'III_Plan comp 438.68 {Plan 10}'!AO$15&amp;analysismethod2)</f>
        <v/>
      </c>
      <c r="CW125" s="251" t="str">
        <f>IF(ISNUMBER(FIND(analysismethod2,'III_Plan comp 438.68 {Plan 10}'!AP$15)),"",'III_Plan comp 438.68 {Plan 10}'!AP$15&amp;analysismethod2)</f>
        <v/>
      </c>
      <c r="CX125" s="251" t="str">
        <f>IF(ISNUMBER(FIND(analysismethod2,'III_Plan comp 438.68 {Plan 10}'!AQ$15)),"",'III_Plan comp 438.68 {Plan 10}'!AQ$15&amp;analysismethod2)</f>
        <v/>
      </c>
      <c r="CY125" s="251" t="str">
        <f>IF(ISNUMBER(FIND(analysismethod2,'III_Plan comp 438.68 {Plan 10}'!AR$15)),"",'III_Plan comp 438.68 {Plan 10}'!AR$15&amp;analysismethod2)</f>
        <v/>
      </c>
      <c r="CZ125" s="251" t="str">
        <f>IF(ISNUMBER(FIND(analysismethod2,'III_Plan comp 438.68 {Plan 10}'!AS$15)),"",'III_Plan comp 438.68 {Plan 10}'!AS$15&amp;analysismethod2)</f>
        <v/>
      </c>
      <c r="DA125" s="251" t="str">
        <f>IF(ISNUMBER(FIND(analysismethod2,'III_Plan comp 438.68 {Plan 10}'!AT$15)),"",'III_Plan comp 438.68 {Plan 10}'!AT$15&amp;analysismethod2)</f>
        <v/>
      </c>
      <c r="DB125" s="251" t="str">
        <f>IF(ISNUMBER(FIND(analysismethod2,'III_Plan comp 438.68 {Plan 10}'!AU$15)),"",'III_Plan comp 438.68 {Plan 10}'!AU$15&amp;analysismethod2)</f>
        <v/>
      </c>
      <c r="DC125" s="251" t="str">
        <f>IF(ISNUMBER(FIND(analysismethod2,'III_Plan comp 438.68 {Plan 10}'!AV$15)),"",'III_Plan comp 438.68 {Plan 10}'!AV$15&amp;analysismethod2)</f>
        <v/>
      </c>
      <c r="DD125" s="251" t="str">
        <f>IF(ISNUMBER(FIND(analysismethod2,'III_Plan comp 438.68 {Plan 10}'!AW$15)),"",'III_Plan comp 438.68 {Plan 10}'!AW$15&amp;analysismethod2)</f>
        <v/>
      </c>
      <c r="DE125" s="251" t="str">
        <f>IF(ISNUMBER(FIND(analysismethod2,'III_Plan comp 438.68 {Plan 10}'!AX$15)),"",'III_Plan comp 438.68 {Plan 10}'!AX$15&amp;analysismethod2)</f>
        <v/>
      </c>
      <c r="DF125" s="251" t="str">
        <f>IF(ISNUMBER(FIND(analysismethod2,'III_Plan comp 438.68 {Plan 10}'!AY$15)),"",'III_Plan comp 438.68 {Plan 10}'!AY$15&amp;analysismethod2)</f>
        <v/>
      </c>
      <c r="DG125" s="251" t="str">
        <f>IF(ISNUMBER(FIND(analysismethod2,'III_Plan comp 438.68 {Plan 10}'!AZ$15)),"",'III_Plan comp 438.68 {Plan 10}'!AZ$15&amp;analysismethod2)</f>
        <v/>
      </c>
      <c r="DH125" s="251" t="str">
        <f>IF(ISNUMBER(FIND(analysismethod2,'III_Plan comp 438.68 {Plan 10}'!BA$15)),"",'III_Plan comp 438.68 {Plan 10}'!BA$15&amp;analysismethod2)</f>
        <v/>
      </c>
      <c r="DI125" s="251" t="str">
        <f>IF(ISNUMBER(FIND(analysismethod2,'III_Plan comp 438.68 {Plan 10}'!BB$15)),"",'III_Plan comp 438.68 {Plan 10}'!BB$15&amp;analysismethod2)</f>
        <v/>
      </c>
      <c r="DJ125" s="251" t="str">
        <f>IF(ISNUMBER(FIND(analysismethod2,'III_Plan comp 438.68 {Plan 10}'!BC$15)),"",'III_Plan comp 438.68 {Plan 10}'!BC$15&amp;analysismethod2)</f>
        <v/>
      </c>
      <c r="DK125" s="251" t="str">
        <f>IF(ISNUMBER(FIND(analysismethod2,'III_Plan comp 438.68 {Plan 10}'!BD$15)),"",'III_Plan comp 438.68 {Plan 10}'!BD$15&amp;analysismethod2)</f>
        <v/>
      </c>
      <c r="DL125" s="251" t="str">
        <f>IF(ISNUMBER(FIND(analysismethod2,'III_Plan comp 438.68 {Plan 10}'!BE$15)),"",'III_Plan comp 438.68 {Plan 10}'!BE$15&amp;analysismethod2)</f>
        <v/>
      </c>
      <c r="DM125" s="251" t="str">
        <f>IF(ISNUMBER(FIND(analysismethod2,'III_Plan comp 438.68 {Plan 10}'!BF$15)),"",'III_Plan comp 438.68 {Plan 10}'!BF$15&amp;analysismethod2)</f>
        <v/>
      </c>
      <c r="DN125" s="251" t="str">
        <f>IF(ISNUMBER(FIND(analysismethod2,'III_Plan comp 438.68 {Plan 10}'!BG$15)),"",'III_Plan comp 438.68 {Plan 10}'!BG$15&amp;analysismethod2)</f>
        <v/>
      </c>
      <c r="DO125" s="251" t="str">
        <f>IF(ISNUMBER(FIND(analysismethod2,'III_Plan comp 438.68 {Plan 10}'!BH$15)),"",'III_Plan comp 438.68 {Plan 10}'!BH$15&amp;analysismethod2)</f>
        <v/>
      </c>
      <c r="DP125" s="251" t="str">
        <f>IF(ISNUMBER(FIND(analysismethod2,'III_Plan comp 438.68 {Plan 10}'!BI$15)),"",'III_Plan comp 438.68 {Plan 10}'!BI$15&amp;analysismethod2)</f>
        <v/>
      </c>
      <c r="DQ125" s="251" t="str">
        <f>IF(ISNUMBER(FIND(analysismethod2,'III_Plan comp 438.68 {Plan 10}'!BJ$15)),"",'III_Plan comp 438.68 {Plan 10}'!BJ$15&amp;analysismethod2)</f>
        <v/>
      </c>
      <c r="DR125" s="251" t="str">
        <f>IF(ISNUMBER(FIND(analysismethod2,'III_Plan comp 438.68 {Plan 10}'!BK$15)),"",'III_Plan comp 438.68 {Plan 10}'!BK$15&amp;analysismethod2)</f>
        <v/>
      </c>
      <c r="DS125" s="251" t="str">
        <f>IF(ISNUMBER(FIND(analysismethod2,'III_Plan comp 438.68 {Plan 10}'!BL$15)),"",'III_Plan comp 438.68 {Plan 10}'!BL$15&amp;analysismethod2)</f>
        <v/>
      </c>
      <c r="DT125" s="251" t="str">
        <f>IF(ISNUMBER(FIND(analysismethod2,'III_Plan comp 438.68 {Plan 10}'!BM$15)),"",'III_Plan comp 438.68 {Plan 10}'!BM$15&amp;analysismethod2)</f>
        <v/>
      </c>
      <c r="DU125" s="251" t="str">
        <f>IF(ISNUMBER(FIND(analysismethod2,'III_Plan comp 438.68 {Plan 10}'!BN$15)),"",'III_Plan comp 438.68 {Plan 10}'!BN$15&amp;analysismethod2)</f>
        <v/>
      </c>
      <c r="DV125" s="251" t="str">
        <f>IF(ISNUMBER(FIND(analysismethod2,'III_Plan comp 438.68 {Plan 10}'!BO$15)),"",'III_Plan comp 438.68 {Plan 10}'!BO$15&amp;analysismethod2)</f>
        <v/>
      </c>
      <c r="DW125" s="251" t="str">
        <f>IF(ISNUMBER(FIND(analysismethod2,'III_Plan comp 438.68 {Plan 10}'!BP$15)),"",'III_Plan comp 438.68 {Plan 10}'!BP$15&amp;analysismethod2)</f>
        <v/>
      </c>
      <c r="DX125" s="251" t="str">
        <f>IF(ISNUMBER(FIND(analysismethod2,'III_Plan comp 438.68 {Plan 10}'!BQ$15)),"",'III_Plan comp 438.68 {Plan 10}'!BQ$15&amp;analysismethod2)</f>
        <v/>
      </c>
      <c r="DY125" s="251" t="str">
        <f>IF(ISNUMBER(FIND(analysismethod2,'III_Plan comp 438.68 {Plan 10}'!BR$15)),"",'III_Plan comp 438.68 {Plan 10}'!BR$15&amp;analysismethod2)</f>
        <v/>
      </c>
      <c r="DZ125" s="251" t="str">
        <f>IF(ISNUMBER(FIND(analysismethod2,'III_Plan comp 438.68 {Plan 10}'!BS$15)),"",'III_Plan comp 438.68 {Plan 10}'!BS$15&amp;analysismethod2)</f>
        <v/>
      </c>
      <c r="EA125" s="251" t="str">
        <f>IF(ISNUMBER(FIND(analysismethod2,'III_Plan comp 438.68 {Plan 10}'!BT$15)),"",'III_Plan comp 438.68 {Plan 10}'!BT$15&amp;analysismethod2)</f>
        <v/>
      </c>
      <c r="EB125" s="251" t="str">
        <f>IF(ISNUMBER(FIND(analysismethod2,'III_Plan comp 438.68 {Plan 10}'!BU$15)),"",'III_Plan comp 438.68 {Plan 10}'!BU$15&amp;analysismethod2)</f>
        <v/>
      </c>
      <c r="EC125" s="251" t="str">
        <f>IF(ISNUMBER(FIND(analysismethod2,'III_Plan comp 438.68 {Plan 10}'!BV$15)),"",'III_Plan comp 438.68 {Plan 10}'!BV$15&amp;analysismethod2)</f>
        <v/>
      </c>
      <c r="ED125" s="251" t="str">
        <f>IF(ISNUMBER(FIND(analysismethod2,'III_Plan comp 438.68 {Plan 10}'!BW$15)),"",'III_Plan comp 438.68 {Plan 10}'!BW$15&amp;analysismethod2)</f>
        <v/>
      </c>
      <c r="EE125" s="251" t="str">
        <f>IF(ISNUMBER(FIND(analysismethod2,'III_Plan comp 438.68 {Plan 10}'!BX$15)),"",'III_Plan comp 438.68 {Plan 10}'!BX$15&amp;analysismethod2)</f>
        <v/>
      </c>
      <c r="EF125" s="251" t="str">
        <f>IF(ISNUMBER(FIND(analysismethod2,'III_Plan comp 438.68 {Plan 10}'!BY$15)),"",'III_Plan comp 438.68 {Plan 10}'!BY$15&amp;analysismethod2)</f>
        <v/>
      </c>
      <c r="EG125" s="251" t="str">
        <f>IF(ISNUMBER(FIND(analysismethod2,'III_Plan comp 438.68 {Plan 10}'!BZ$15)),"",'III_Plan comp 438.68 {Plan 10}'!BZ$15&amp;analysismethod2)</f>
        <v/>
      </c>
      <c r="EH125" s="251" t="str">
        <f>IF(ISNUMBER(FIND(analysismethod2,'III_Plan comp 438.68 {Plan 10}'!CA$15)),"",'III_Plan comp 438.68 {Plan 10}'!CA$15&amp;analysismethod2)</f>
        <v/>
      </c>
      <c r="EI125" s="251" t="str">
        <f>IF(ISNUMBER(FIND(analysismethod2,'III_Plan comp 438.68 {Plan 10}'!CB$15)),"",'III_Plan comp 438.68 {Plan 10}'!CB$15&amp;analysismethod2)</f>
        <v/>
      </c>
      <c r="EJ125" s="251" t="str">
        <f>IF(ISNUMBER(FIND(analysismethod2,'III_Plan comp 438.68 {Plan 10}'!CC$15)),"",'III_Plan comp 438.68 {Plan 10}'!CC$15&amp;analysismethod2)</f>
        <v/>
      </c>
      <c r="EK125" s="251" t="str">
        <f>IF(ISNUMBER(FIND(analysismethod2,'III_Plan comp 438.68 {Plan 10}'!CD$15)),"",'III_Plan comp 438.68 {Plan 10}'!CD$15&amp;analysismethod2)</f>
        <v/>
      </c>
      <c r="EL125" s="251" t="str">
        <f>IF(ISNUMBER(FIND(analysismethod2,'III_Plan comp 438.68 {Plan 10}'!CE$15)),"",'III_Plan comp 438.68 {Plan 10}'!CE$15&amp;analysismethod2)</f>
        <v/>
      </c>
      <c r="EM125" s="251" t="str">
        <f>IF(ISNUMBER(FIND(analysismethod2,'III_Plan comp 438.68 {Plan 10}'!CF$15)),"",'III_Plan comp 438.68 {Plan 10}'!CF$15&amp;analysismethod2)</f>
        <v/>
      </c>
      <c r="EN125" s="251" t="str">
        <f>IF(ISNUMBER(FIND(analysismethod2,'III_Plan comp 438.68 {Plan 10}'!CG$15)),"",'III_Plan comp 438.68 {Plan 10}'!CG$15&amp;analysismethod2)</f>
        <v/>
      </c>
      <c r="EO125" s="251" t="str">
        <f>IF(ISNUMBER(FIND(analysismethod2,'III_Plan comp 438.68 {Plan 10}'!CH$15)),"",'III_Plan comp 438.68 {Plan 10}'!CH$15&amp;analysismethod2)</f>
        <v/>
      </c>
      <c r="EP125" s="251" t="str">
        <f>IF(ISNUMBER(FIND(analysismethod2,'III_Plan comp 438.68 {Plan 10}'!CI$15)),"",'III_Plan comp 438.68 {Plan 10}'!CI$15&amp;analysismethod2)</f>
        <v/>
      </c>
      <c r="EQ125" s="251" t="str">
        <f>IF(ISNUMBER(FIND(analysismethod2,'III_Plan comp 438.68 {Plan 10}'!CJ$15)),"",'III_Plan comp 438.68 {Plan 10}'!CJ$15&amp;analysismethod2)</f>
        <v/>
      </c>
      <c r="ER125" s="251" t="str">
        <f>IF(ISNUMBER(FIND(analysismethod2,'III_Plan comp 438.68 {Plan 10}'!CK$15)),"",'III_Plan comp 438.68 {Plan 10}'!CK$15&amp;analysismethod2)</f>
        <v/>
      </c>
      <c r="ES125" s="251" t="str">
        <f>IF(ISNUMBER(FIND(analysismethod2,'III_Plan comp 438.68 {Plan 10}'!CL$15)),"",'III_Plan comp 438.68 {Plan 10}'!CL$15&amp;analysismethod2)</f>
        <v/>
      </c>
      <c r="ET125" s="251" t="str">
        <f>IF(ISNUMBER(FIND(analysismethod2,'III_Plan comp 438.68 {Plan 10}'!CM$15)),"",'III_Plan comp 438.68 {Plan 10}'!CM$15&amp;analysismethod2)</f>
        <v/>
      </c>
      <c r="EU125" s="251" t="str">
        <f>IF(ISNUMBER(FIND(analysismethod2,'III_Plan comp 438.68 {Plan 10}'!CN$15)),"",'III_Plan comp 438.68 {Plan 10}'!CN$15&amp;analysismethod2)</f>
        <v/>
      </c>
      <c r="EV125" s="251" t="str">
        <f>IF(ISNUMBER(FIND(analysismethod2,'III_Plan comp 438.68 {Plan 10}'!CO$15)),"",'III_Plan comp 438.68 {Plan 10}'!CO$15&amp;analysismethod2)</f>
        <v/>
      </c>
      <c r="EW125" s="251" t="str">
        <f>IF(ISNUMBER(FIND(analysismethod2,'III_Plan comp 438.68 {Plan 10}'!CP$15)),"",'III_Plan comp 438.68 {Plan 10}'!CP$15&amp;analysismethod2)</f>
        <v/>
      </c>
      <c r="EX125" s="251" t="str">
        <f>IF(ISNUMBER(FIND(analysismethod2,'III_Plan comp 438.68 {Plan 10}'!CQ$15)),"",'III_Plan comp 438.68 {Plan 10}'!CQ$15&amp;analysismethod2)</f>
        <v/>
      </c>
      <c r="EY125" s="251" t="str">
        <f>IF(ISNUMBER(FIND(analysismethod2,'III_Plan comp 438.68 {Plan 10}'!CR$15)),"",'III_Plan comp 438.68 {Plan 10}'!CR$15&amp;analysismethod2)</f>
        <v/>
      </c>
      <c r="EZ125" s="251" t="str">
        <f>IF(ISNUMBER(FIND(analysismethod2,'III_Plan comp 438.68 {Plan 10}'!CS$15)),"",'III_Plan comp 438.68 {Plan 10}'!CS$15&amp;analysismethod2)</f>
        <v/>
      </c>
      <c r="FA125" s="251" t="str">
        <f>IF(ISNUMBER(FIND(analysismethod2,'III_Plan comp 438.68 {Plan 10}'!CT$15)),"",'III_Plan comp 438.68 {Plan 10}'!CT$15&amp;analysismethod2)</f>
        <v/>
      </c>
      <c r="FB125" s="251" t="str">
        <f>IF(ISNUMBER(FIND(analysismethod2,'III_Plan comp 438.68 {Plan 10}'!CU$15)),"",'III_Plan comp 438.68 {Plan 10}'!CU$15&amp;analysismethod2)</f>
        <v/>
      </c>
      <c r="FC125" s="251" t="str">
        <f>IF(ISNUMBER(FIND(analysismethod2,'III_Plan comp 438.68 {Plan 10}'!CV$15)),"",'III_Plan comp 438.68 {Plan 10}'!CV$15&amp;analysismethod2)</f>
        <v/>
      </c>
      <c r="FD125" s="251" t="str">
        <f>IF(ISNUMBER(FIND(analysismethod2,'III_Plan comp 438.68 {Plan 10}'!CW$15)),"",'III_Plan comp 438.68 {Plan 10}'!CW$15&amp;analysismethod2)</f>
        <v/>
      </c>
      <c r="FE125" s="251" t="str">
        <f>IF(ISNUMBER(FIND(analysismethod2,'III_Plan comp 438.68 {Plan 10}'!CX$15)),"",'III_Plan comp 438.68 {Plan 10}'!CX$15&amp;analysismethod2)</f>
        <v/>
      </c>
      <c r="FF125" s="251" t="str">
        <f>IF(ISNUMBER(FIND(analysismethod2,'III_Plan comp 438.68 {Plan 10}'!CY$15)),"",'III_Plan comp 438.68 {Plan 10}'!CY$15&amp;analysismethod2)</f>
        <v/>
      </c>
      <c r="FG125" s="251" t="str">
        <f>IF(ISNUMBER(FIND(analysismethod2,'III_Plan comp 438.68 {Plan 10}'!CZ$15)),"",'III_Plan comp 438.68 {Plan 10}'!CZ$15&amp;analysismethod2)</f>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c>
      <c r="BL129" s="251" t="str">
        <f>IF(ISNUMBER(FIND(analysismethod6,'III_Plan comp 438.68 {Plan 10}'!E$15)),"",'III_Plan comp 438.68 {Plan 10}'!E$15&amp;analysismethod6)</f>
        <v/>
      </c>
      <c r="BM129" s="251" t="str">
        <f>IF(ISNUMBER(FIND(analysismethod6,'III_Plan comp 438.68 {Plan 10}'!F$15)),"",'III_Plan comp 438.68 {Plan 10}'!F$15&amp;analysismethod6)</f>
        <v/>
      </c>
      <c r="BN129" s="251" t="str">
        <f>IF(ISNUMBER(FIND(analysismethod6,'III_Plan comp 438.68 {Plan 10}'!G$15)),"",'III_Plan comp 438.68 {Plan 10}'!G$15&amp;analysismethod6)</f>
        <v/>
      </c>
      <c r="BO129" s="251" t="str">
        <f>IF(ISNUMBER(FIND(analysismethod6,'III_Plan comp 438.68 {Plan 10}'!H$15)),"",'III_Plan comp 438.68 {Plan 10}'!H$15&amp;analysismethod6)</f>
        <v/>
      </c>
      <c r="BP129" s="251" t="str">
        <f>IF(ISNUMBER(FIND(analysismethod6,'III_Plan comp 438.68 {Plan 10}'!I$15)),"",'III_Plan comp 438.68 {Plan 10}'!I$15&amp;analysismethod6)</f>
        <v/>
      </c>
      <c r="BQ129" s="251" t="str">
        <f>IF(ISNUMBER(FIND(analysismethod6,'III_Plan comp 438.68 {Plan 10}'!J$15)),"",'III_Plan comp 438.68 {Plan 10}'!J$15&amp;analysismethod6)</f>
        <v/>
      </c>
      <c r="BR129" s="251" t="str">
        <f>IF(ISNUMBER(FIND(analysismethod6,'III_Plan comp 438.68 {Plan 10}'!K$15)),"",'III_Plan comp 438.68 {Plan 10}'!K$15&amp;analysismethod6)</f>
        <v/>
      </c>
      <c r="BS129" s="251" t="str">
        <f>IF(ISNUMBER(FIND(analysismethod6,'III_Plan comp 438.68 {Plan 10}'!L$15)),"",'III_Plan comp 438.68 {Plan 10}'!L$15&amp;analysismethod6)</f>
        <v/>
      </c>
      <c r="BT129" s="251" t="str">
        <f>IF(ISNUMBER(FIND(analysismethod6,'III_Plan comp 438.68 {Plan 10}'!M$15)),"",'III_Plan comp 438.68 {Plan 10}'!M$15&amp;analysismethod6)</f>
        <v/>
      </c>
      <c r="BU129" s="251" t="str">
        <f>IF(ISNUMBER(FIND(analysismethod6,'III_Plan comp 438.68 {Plan 10}'!N$15)),"",'III_Plan comp 438.68 {Plan 10}'!N$15&amp;analysismethod6)</f>
        <v/>
      </c>
      <c r="BV129" s="251" t="str">
        <f>IF(ISNUMBER(FIND(analysismethod6,'III_Plan comp 438.68 {Plan 10}'!O$15)),"",'III_Plan comp 438.68 {Plan 10}'!O$15&amp;analysismethod6)</f>
        <v/>
      </c>
      <c r="BW129" s="251" t="str">
        <f>IF(ISNUMBER(FIND(analysismethod6,'III_Plan comp 438.68 {Plan 10}'!P$15)),"",'III_Plan comp 438.68 {Plan 10}'!P$15&amp;analysismethod6)</f>
        <v/>
      </c>
      <c r="BX129" s="251" t="str">
        <f>IF(ISNUMBER(FIND(analysismethod6,'III_Plan comp 438.68 {Plan 10}'!Q$15)),"",'III_Plan comp 438.68 {Plan 10}'!Q$15&amp;analysismethod6)</f>
        <v/>
      </c>
      <c r="BY129" s="251" t="str">
        <f>IF(ISNUMBER(FIND(analysismethod6,'III_Plan comp 438.68 {Plan 10}'!R$15)),"",'III_Plan comp 438.68 {Plan 10}'!R$15&amp;analysismethod6)</f>
        <v/>
      </c>
      <c r="BZ129" s="251" t="str">
        <f>IF(ISNUMBER(FIND(analysismethod6,'III_Plan comp 438.68 {Plan 10}'!S$15)),"",'III_Plan comp 438.68 {Plan 10}'!S$15&amp;analysismethod6)</f>
        <v/>
      </c>
      <c r="CA129" s="251" t="str">
        <f>IF(ISNUMBER(FIND(analysismethod6,'III_Plan comp 438.68 {Plan 10}'!T$15)),"",'III_Plan comp 438.68 {Plan 10}'!T$15&amp;analysismethod6)</f>
        <v/>
      </c>
      <c r="CB129" s="251" t="str">
        <f>IF(ISNUMBER(FIND(analysismethod6,'III_Plan comp 438.68 {Plan 10}'!U$15)),"",'III_Plan comp 438.68 {Plan 10}'!U$15&amp;analysismethod6)</f>
        <v/>
      </c>
      <c r="CC129" s="251" t="str">
        <f>IF(ISNUMBER(FIND(analysismethod6,'III_Plan comp 438.68 {Plan 10}'!V$15)),"",'III_Plan comp 438.68 {Plan 10}'!V$15&amp;analysismethod6)</f>
        <v/>
      </c>
      <c r="CD129" s="251" t="str">
        <f>IF(ISNUMBER(FIND(analysismethod6,'III_Plan comp 438.68 {Plan 10}'!W$15)),"",'III_Plan comp 438.68 {Plan 10}'!W$15&amp;analysismethod6)</f>
        <v/>
      </c>
      <c r="CE129" s="251" t="str">
        <f>IF(ISNUMBER(FIND(analysismethod6,'III_Plan comp 438.68 {Plan 10}'!X$15)),"",'III_Plan comp 438.68 {Plan 10}'!X$15&amp;analysismethod6)</f>
        <v/>
      </c>
      <c r="CF129" s="251" t="str">
        <f>IF(ISNUMBER(FIND(analysismethod6,'III_Plan comp 438.68 {Plan 10}'!Y$15)),"",'III_Plan comp 438.68 {Plan 10}'!Y$15&amp;analysismethod6)</f>
        <v/>
      </c>
      <c r="CG129" s="251" t="str">
        <f>IF(ISNUMBER(FIND(analysismethod6,'III_Plan comp 438.68 {Plan 10}'!Z$15)),"",'III_Plan comp 438.68 {Plan 10}'!Z$15&amp;analysismethod6)</f>
        <v/>
      </c>
      <c r="CH129" s="251" t="str">
        <f>IF(ISNUMBER(FIND(analysismethod6,'III_Plan comp 438.68 {Plan 10}'!AA$15)),"",'III_Plan comp 438.68 {Plan 10}'!AA$15&amp;analysismethod6)</f>
        <v/>
      </c>
      <c r="CI129" s="251" t="str">
        <f>IF(ISNUMBER(FIND(analysismethod6,'III_Plan comp 438.68 {Plan 10}'!AB$15)),"",'III_Plan comp 438.68 {Plan 10}'!AB$15&amp;analysismethod6)</f>
        <v/>
      </c>
      <c r="CJ129" s="251" t="str">
        <f>IF(ISNUMBER(FIND(analysismethod6,'III_Plan comp 438.68 {Plan 10}'!AC$15)),"",'III_Plan comp 438.68 {Plan 10}'!AC$15&amp;analysismethod6)</f>
        <v/>
      </c>
      <c r="CK129" s="251" t="str">
        <f>IF(ISNUMBER(FIND(analysismethod6,'III_Plan comp 438.68 {Plan 10}'!AD$15)),"",'III_Plan comp 438.68 {Plan 10}'!AD$15&amp;analysismethod6)</f>
        <v/>
      </c>
      <c r="CL129" s="251" t="str">
        <f>IF(ISNUMBER(FIND(analysismethod6,'III_Plan comp 438.68 {Plan 10}'!AE$15)),"",'III_Plan comp 438.68 {Plan 10}'!AE$15&amp;analysismethod6)</f>
        <v/>
      </c>
      <c r="CM129" s="251" t="str">
        <f>IF(ISNUMBER(FIND(analysismethod6,'III_Plan comp 438.68 {Plan 10}'!AF$15)),"",'III_Plan comp 438.68 {Plan 10}'!AF$15&amp;analysismethod6)</f>
        <v/>
      </c>
      <c r="CN129" s="251" t="str">
        <f>IF(ISNUMBER(FIND(analysismethod6,'III_Plan comp 438.68 {Plan 10}'!AG$15)),"",'III_Plan comp 438.68 {Plan 10}'!AG$15&amp;analysismethod6)</f>
        <v/>
      </c>
      <c r="CO129" s="251" t="str">
        <f>IF(ISNUMBER(FIND(analysismethod6,'III_Plan comp 438.68 {Plan 10}'!AH$15)),"",'III_Plan comp 438.68 {Plan 10}'!AH$15&amp;analysismethod6)</f>
        <v/>
      </c>
      <c r="CP129" s="251" t="str">
        <f>IF(ISNUMBER(FIND(analysismethod6,'III_Plan comp 438.68 {Plan 10}'!AI$15)),"",'III_Plan comp 438.68 {Plan 10}'!AI$15&amp;analysismethod6)</f>
        <v/>
      </c>
      <c r="CQ129" s="251" t="str">
        <f>IF(ISNUMBER(FIND(analysismethod6,'III_Plan comp 438.68 {Plan 10}'!AJ$15)),"",'III_Plan comp 438.68 {Plan 10}'!AJ$15&amp;analysismethod6)</f>
        <v/>
      </c>
      <c r="CR129" s="251" t="str">
        <f>IF(ISNUMBER(FIND(analysismethod6,'III_Plan comp 438.68 {Plan 10}'!AK$15)),"",'III_Plan comp 438.68 {Plan 10}'!AK$15&amp;analysismethod6)</f>
        <v/>
      </c>
      <c r="CS129" s="251" t="str">
        <f>IF(ISNUMBER(FIND(analysismethod6,'III_Plan comp 438.68 {Plan 10}'!AL$15)),"",'III_Plan comp 438.68 {Plan 10}'!AL$15&amp;analysismethod6)</f>
        <v/>
      </c>
      <c r="CT129" s="251" t="str">
        <f>IF(ISNUMBER(FIND(analysismethod6,'III_Plan comp 438.68 {Plan 10}'!AM$15)),"",'III_Plan comp 438.68 {Plan 10}'!AM$15&amp;analysismethod6)</f>
        <v/>
      </c>
      <c r="CU129" s="251" t="str">
        <f>IF(ISNUMBER(FIND(analysismethod6,'III_Plan comp 438.68 {Plan 10}'!AN$15)),"",'III_Plan comp 438.68 {Plan 10}'!AN$15&amp;analysismethod6)</f>
        <v/>
      </c>
      <c r="CV129" s="251" t="str">
        <f>IF(ISNUMBER(FIND(analysismethod6,'III_Plan comp 438.68 {Plan 10}'!AO$15)),"",'III_Plan comp 438.68 {Plan 10}'!AO$15&amp;analysismethod6)</f>
        <v/>
      </c>
      <c r="CW129" s="251" t="str">
        <f>IF(ISNUMBER(FIND(analysismethod6,'III_Plan comp 438.68 {Plan 10}'!AP$15)),"",'III_Plan comp 438.68 {Plan 10}'!AP$15&amp;analysismethod6)</f>
        <v/>
      </c>
      <c r="CX129" s="251" t="str">
        <f>IF(ISNUMBER(FIND(analysismethod6,'III_Plan comp 438.68 {Plan 10}'!AQ$15)),"",'III_Plan comp 438.68 {Plan 10}'!AQ$15&amp;analysismethod6)</f>
        <v/>
      </c>
      <c r="CY129" s="251" t="str">
        <f>IF(ISNUMBER(FIND(analysismethod6,'III_Plan comp 438.68 {Plan 10}'!AR$15)),"",'III_Plan comp 438.68 {Plan 10}'!AR$15&amp;analysismethod6)</f>
        <v/>
      </c>
      <c r="CZ129" s="251" t="str">
        <f>IF(ISNUMBER(FIND(analysismethod6,'III_Plan comp 438.68 {Plan 10}'!AS$15)),"",'III_Plan comp 438.68 {Plan 10}'!AS$15&amp;analysismethod6)</f>
        <v/>
      </c>
      <c r="DA129" s="251" t="str">
        <f>IF(ISNUMBER(FIND(analysismethod6,'III_Plan comp 438.68 {Plan 10}'!AT$15)),"",'III_Plan comp 438.68 {Plan 10}'!AT$15&amp;analysismethod6)</f>
        <v/>
      </c>
      <c r="DB129" s="251" t="str">
        <f>IF(ISNUMBER(FIND(analysismethod6,'III_Plan comp 438.68 {Plan 10}'!AU$15)),"",'III_Plan comp 438.68 {Plan 10}'!AU$15&amp;analysismethod6)</f>
        <v/>
      </c>
      <c r="DC129" s="251" t="str">
        <f>IF(ISNUMBER(FIND(analysismethod6,'III_Plan comp 438.68 {Plan 10}'!AV$15)),"",'III_Plan comp 438.68 {Plan 10}'!AV$15&amp;analysismethod6)</f>
        <v/>
      </c>
      <c r="DD129" s="251" t="str">
        <f>IF(ISNUMBER(FIND(analysismethod6,'III_Plan comp 438.68 {Plan 10}'!AW$15)),"",'III_Plan comp 438.68 {Plan 10}'!AW$15&amp;analysismethod6)</f>
        <v/>
      </c>
      <c r="DE129" s="251" t="str">
        <f>IF(ISNUMBER(FIND(analysismethod6,'III_Plan comp 438.68 {Plan 10}'!AX$15)),"",'III_Plan comp 438.68 {Plan 10}'!AX$15&amp;analysismethod6)</f>
        <v/>
      </c>
      <c r="DF129" s="251" t="str">
        <f>IF(ISNUMBER(FIND(analysismethod6,'III_Plan comp 438.68 {Plan 10}'!AY$15)),"",'III_Plan comp 438.68 {Plan 10}'!AY$15&amp;analysismethod6)</f>
        <v/>
      </c>
      <c r="DG129" s="251" t="str">
        <f>IF(ISNUMBER(FIND(analysismethod6,'III_Plan comp 438.68 {Plan 10}'!AZ$15)),"",'III_Plan comp 438.68 {Plan 10}'!AZ$15&amp;analysismethod6)</f>
        <v/>
      </c>
      <c r="DH129" s="251" t="str">
        <f>IF(ISNUMBER(FIND(analysismethod6,'III_Plan comp 438.68 {Plan 10}'!BA$15)),"",'III_Plan comp 438.68 {Plan 10}'!BA$15&amp;analysismethod6)</f>
        <v/>
      </c>
      <c r="DI129" s="251" t="str">
        <f>IF(ISNUMBER(FIND(analysismethod6,'III_Plan comp 438.68 {Plan 10}'!BB$15)),"",'III_Plan comp 438.68 {Plan 10}'!BB$15&amp;analysismethod6)</f>
        <v/>
      </c>
      <c r="DJ129" s="251" t="str">
        <f>IF(ISNUMBER(FIND(analysismethod6,'III_Plan comp 438.68 {Plan 10}'!BC$15)),"",'III_Plan comp 438.68 {Plan 10}'!BC$15&amp;analysismethod6)</f>
        <v/>
      </c>
      <c r="DK129" s="251" t="str">
        <f>IF(ISNUMBER(FIND(analysismethod6,'III_Plan comp 438.68 {Plan 10}'!BD$15)),"",'III_Plan comp 438.68 {Plan 10}'!BD$15&amp;analysismethod6)</f>
        <v/>
      </c>
      <c r="DL129" s="251" t="str">
        <f>IF(ISNUMBER(FIND(analysismethod6,'III_Plan comp 438.68 {Plan 10}'!BE$15)),"",'III_Plan comp 438.68 {Plan 10}'!BE$15&amp;analysismethod6)</f>
        <v/>
      </c>
      <c r="DM129" s="251" t="str">
        <f>IF(ISNUMBER(FIND(analysismethod6,'III_Plan comp 438.68 {Plan 10}'!BF$15)),"",'III_Plan comp 438.68 {Plan 10}'!BF$15&amp;analysismethod6)</f>
        <v/>
      </c>
      <c r="DN129" s="251" t="str">
        <f>IF(ISNUMBER(FIND(analysismethod6,'III_Plan comp 438.68 {Plan 10}'!BG$15)),"",'III_Plan comp 438.68 {Plan 10}'!BG$15&amp;analysismethod6)</f>
        <v/>
      </c>
      <c r="DO129" s="251" t="str">
        <f>IF(ISNUMBER(FIND(analysismethod6,'III_Plan comp 438.68 {Plan 10}'!BH$15)),"",'III_Plan comp 438.68 {Plan 10}'!BH$15&amp;analysismethod6)</f>
        <v/>
      </c>
      <c r="DP129" s="251" t="str">
        <f>IF(ISNUMBER(FIND(analysismethod6,'III_Plan comp 438.68 {Plan 10}'!BI$15)),"",'III_Plan comp 438.68 {Plan 10}'!BI$15&amp;analysismethod6)</f>
        <v/>
      </c>
      <c r="DQ129" s="251" t="str">
        <f>IF(ISNUMBER(FIND(analysismethod6,'III_Plan comp 438.68 {Plan 10}'!BJ$15)),"",'III_Plan comp 438.68 {Plan 10}'!BJ$15&amp;analysismethod6)</f>
        <v/>
      </c>
      <c r="DR129" s="251" t="str">
        <f>IF(ISNUMBER(FIND(analysismethod6,'III_Plan comp 438.68 {Plan 10}'!BK$15)),"",'III_Plan comp 438.68 {Plan 10}'!BK$15&amp;analysismethod6)</f>
        <v/>
      </c>
      <c r="DS129" s="251" t="str">
        <f>IF(ISNUMBER(FIND(analysismethod6,'III_Plan comp 438.68 {Plan 10}'!BL$15)),"",'III_Plan comp 438.68 {Plan 10}'!BL$15&amp;analysismethod6)</f>
        <v/>
      </c>
      <c r="DT129" s="251" t="str">
        <f>IF(ISNUMBER(FIND(analysismethod6,'III_Plan comp 438.68 {Plan 10}'!BM$15)),"",'III_Plan comp 438.68 {Plan 10}'!BM$15&amp;analysismethod6)</f>
        <v/>
      </c>
      <c r="DU129" s="251" t="str">
        <f>IF(ISNUMBER(FIND(analysismethod6,'III_Plan comp 438.68 {Plan 10}'!BN$15)),"",'III_Plan comp 438.68 {Plan 10}'!BN$15&amp;analysismethod6)</f>
        <v/>
      </c>
      <c r="DV129" s="251" t="str">
        <f>IF(ISNUMBER(FIND(analysismethod6,'III_Plan comp 438.68 {Plan 10}'!BO$15)),"",'III_Plan comp 438.68 {Plan 10}'!BO$15&amp;analysismethod6)</f>
        <v/>
      </c>
      <c r="DW129" s="251" t="str">
        <f>IF(ISNUMBER(FIND(analysismethod6,'III_Plan comp 438.68 {Plan 10}'!BP$15)),"",'III_Plan comp 438.68 {Plan 10}'!BP$15&amp;analysismethod6)</f>
        <v/>
      </c>
      <c r="DX129" s="251" t="str">
        <f>IF(ISNUMBER(FIND(analysismethod6,'III_Plan comp 438.68 {Plan 10}'!BQ$15)),"",'III_Plan comp 438.68 {Plan 10}'!BQ$15&amp;analysismethod6)</f>
        <v/>
      </c>
      <c r="DY129" s="251" t="str">
        <f>IF(ISNUMBER(FIND(analysismethod6,'III_Plan comp 438.68 {Plan 10}'!BR$15)),"",'III_Plan comp 438.68 {Plan 10}'!BR$15&amp;analysismethod6)</f>
        <v/>
      </c>
      <c r="DZ129" s="251" t="str">
        <f>IF(ISNUMBER(FIND(analysismethod6,'III_Plan comp 438.68 {Plan 10}'!BS$15)),"",'III_Plan comp 438.68 {Plan 10}'!BS$15&amp;analysismethod6)</f>
        <v/>
      </c>
      <c r="EA129" s="251" t="str">
        <f>IF(ISNUMBER(FIND(analysismethod6,'III_Plan comp 438.68 {Plan 10}'!BT$15)),"",'III_Plan comp 438.68 {Plan 10}'!BT$15&amp;analysismethod6)</f>
        <v/>
      </c>
      <c r="EB129" s="251" t="str">
        <f>IF(ISNUMBER(FIND(analysismethod6,'III_Plan comp 438.68 {Plan 10}'!BU$15)),"",'III_Plan comp 438.68 {Plan 10}'!BU$15&amp;analysismethod6)</f>
        <v/>
      </c>
      <c r="EC129" s="251" t="str">
        <f>IF(ISNUMBER(FIND(analysismethod6,'III_Plan comp 438.68 {Plan 10}'!BV$15)),"",'III_Plan comp 438.68 {Plan 10}'!BV$15&amp;analysismethod6)</f>
        <v/>
      </c>
      <c r="ED129" s="251" t="str">
        <f>IF(ISNUMBER(FIND(analysismethod6,'III_Plan comp 438.68 {Plan 10}'!BW$15)),"",'III_Plan comp 438.68 {Plan 10}'!BW$15&amp;analysismethod6)</f>
        <v/>
      </c>
      <c r="EE129" s="251" t="str">
        <f>IF(ISNUMBER(FIND(analysismethod6,'III_Plan comp 438.68 {Plan 10}'!BX$15)),"",'III_Plan comp 438.68 {Plan 10}'!BX$15&amp;analysismethod6)</f>
        <v/>
      </c>
      <c r="EF129" s="251" t="str">
        <f>IF(ISNUMBER(FIND(analysismethod6,'III_Plan comp 438.68 {Plan 10}'!BY$15)),"",'III_Plan comp 438.68 {Plan 10}'!BY$15&amp;analysismethod6)</f>
        <v/>
      </c>
      <c r="EG129" s="251" t="str">
        <f>IF(ISNUMBER(FIND(analysismethod6,'III_Plan comp 438.68 {Plan 10}'!BZ$15)),"",'III_Plan comp 438.68 {Plan 10}'!BZ$15&amp;analysismethod6)</f>
        <v/>
      </c>
      <c r="EH129" s="251" t="str">
        <f>IF(ISNUMBER(FIND(analysismethod6,'III_Plan comp 438.68 {Plan 10}'!CA$15)),"",'III_Plan comp 438.68 {Plan 10}'!CA$15&amp;analysismethod6)</f>
        <v/>
      </c>
      <c r="EI129" s="251" t="str">
        <f>IF(ISNUMBER(FIND(analysismethod6,'III_Plan comp 438.68 {Plan 10}'!CB$15)),"",'III_Plan comp 438.68 {Plan 10}'!CB$15&amp;analysismethod6)</f>
        <v/>
      </c>
      <c r="EJ129" s="251" t="str">
        <f>IF(ISNUMBER(FIND(analysismethod6,'III_Plan comp 438.68 {Plan 10}'!CC$15)),"",'III_Plan comp 438.68 {Plan 10}'!CC$15&amp;analysismethod6)</f>
        <v/>
      </c>
      <c r="EK129" s="251" t="str">
        <f>IF(ISNUMBER(FIND(analysismethod6,'III_Plan comp 438.68 {Plan 10}'!CD$15)),"",'III_Plan comp 438.68 {Plan 10}'!CD$15&amp;analysismethod6)</f>
        <v/>
      </c>
      <c r="EL129" s="251" t="str">
        <f>IF(ISNUMBER(FIND(analysismethod6,'III_Plan comp 438.68 {Plan 10}'!CE$15)),"",'III_Plan comp 438.68 {Plan 10}'!CE$15&amp;analysismethod6)</f>
        <v/>
      </c>
      <c r="EM129" s="251" t="str">
        <f>IF(ISNUMBER(FIND(analysismethod6,'III_Plan comp 438.68 {Plan 10}'!CF$15)),"",'III_Plan comp 438.68 {Plan 10}'!CF$15&amp;analysismethod6)</f>
        <v/>
      </c>
      <c r="EN129" s="251" t="str">
        <f>IF(ISNUMBER(FIND(analysismethod6,'III_Plan comp 438.68 {Plan 10}'!CG$15)),"",'III_Plan comp 438.68 {Plan 10}'!CG$15&amp;analysismethod6)</f>
        <v/>
      </c>
      <c r="EO129" s="251" t="str">
        <f>IF(ISNUMBER(FIND(analysismethod6,'III_Plan comp 438.68 {Plan 10}'!CH$15)),"",'III_Plan comp 438.68 {Plan 10}'!CH$15&amp;analysismethod6)</f>
        <v/>
      </c>
      <c r="EP129" s="251" t="str">
        <f>IF(ISNUMBER(FIND(analysismethod6,'III_Plan comp 438.68 {Plan 10}'!CI$15)),"",'III_Plan comp 438.68 {Plan 10}'!CI$15&amp;analysismethod6)</f>
        <v/>
      </c>
      <c r="EQ129" s="251" t="str">
        <f>IF(ISNUMBER(FIND(analysismethod6,'III_Plan comp 438.68 {Plan 10}'!CJ$15)),"",'III_Plan comp 438.68 {Plan 10}'!CJ$15&amp;analysismethod6)</f>
        <v/>
      </c>
      <c r="ER129" s="251" t="str">
        <f>IF(ISNUMBER(FIND(analysismethod6,'III_Plan comp 438.68 {Plan 10}'!CK$15)),"",'III_Plan comp 438.68 {Plan 10}'!CK$15&amp;analysismethod6)</f>
        <v/>
      </c>
      <c r="ES129" s="251" t="str">
        <f>IF(ISNUMBER(FIND(analysismethod6,'III_Plan comp 438.68 {Plan 10}'!CL$15)),"",'III_Plan comp 438.68 {Plan 10}'!CL$15&amp;analysismethod6)</f>
        <v/>
      </c>
      <c r="ET129" s="251" t="str">
        <f>IF(ISNUMBER(FIND(analysismethod6,'III_Plan comp 438.68 {Plan 10}'!CM$15)),"",'III_Plan comp 438.68 {Plan 10}'!CM$15&amp;analysismethod6)</f>
        <v/>
      </c>
      <c r="EU129" s="251" t="str">
        <f>IF(ISNUMBER(FIND(analysismethod6,'III_Plan comp 438.68 {Plan 10}'!CN$15)),"",'III_Plan comp 438.68 {Plan 10}'!CN$15&amp;analysismethod6)</f>
        <v/>
      </c>
      <c r="EV129" s="251" t="str">
        <f>IF(ISNUMBER(FIND(analysismethod6,'III_Plan comp 438.68 {Plan 10}'!CO$15)),"",'III_Plan comp 438.68 {Plan 10}'!CO$15&amp;analysismethod6)</f>
        <v/>
      </c>
      <c r="EW129" s="251" t="str">
        <f>IF(ISNUMBER(FIND(analysismethod6,'III_Plan comp 438.68 {Plan 10}'!CP$15)),"",'III_Plan comp 438.68 {Plan 10}'!CP$15&amp;analysismethod6)</f>
        <v/>
      </c>
      <c r="EX129" s="251" t="str">
        <f>IF(ISNUMBER(FIND(analysismethod6,'III_Plan comp 438.68 {Plan 10}'!CQ$15)),"",'III_Plan comp 438.68 {Plan 10}'!CQ$15&amp;analysismethod6)</f>
        <v/>
      </c>
      <c r="EY129" s="251" t="str">
        <f>IF(ISNUMBER(FIND(analysismethod6,'III_Plan comp 438.68 {Plan 10}'!CR$15)),"",'III_Plan comp 438.68 {Plan 10}'!CR$15&amp;analysismethod6)</f>
        <v/>
      </c>
      <c r="EZ129" s="251" t="str">
        <f>IF(ISNUMBER(FIND(analysismethod6,'III_Plan comp 438.68 {Plan 10}'!CS$15)),"",'III_Plan comp 438.68 {Plan 10}'!CS$15&amp;analysismethod6)</f>
        <v/>
      </c>
      <c r="FA129" s="251" t="str">
        <f>IF(ISNUMBER(FIND(analysismethod6,'III_Plan comp 438.68 {Plan 10}'!CT$15)),"",'III_Plan comp 438.68 {Plan 10}'!CT$15&amp;analysismethod6)</f>
        <v/>
      </c>
      <c r="FB129" s="251" t="str">
        <f>IF(ISNUMBER(FIND(analysismethod6,'III_Plan comp 438.68 {Plan 10}'!CU$15)),"",'III_Plan comp 438.68 {Plan 10}'!CU$15&amp;analysismethod6)</f>
        <v/>
      </c>
      <c r="FC129" s="251" t="str">
        <f>IF(ISNUMBER(FIND(analysismethod6,'III_Plan comp 438.68 {Plan 10}'!CV$15)),"",'III_Plan comp 438.68 {Plan 10}'!CV$15&amp;analysismethod6)</f>
        <v/>
      </c>
      <c r="FD129" s="251" t="str">
        <f>IF(ISNUMBER(FIND(analysismethod6,'III_Plan comp 438.68 {Plan 10}'!CW$15)),"",'III_Plan comp 438.68 {Plan 10}'!CW$15&amp;analysismethod6)</f>
        <v/>
      </c>
      <c r="FE129" s="251" t="str">
        <f>IF(ISNUMBER(FIND(analysismethod6,'III_Plan comp 438.68 {Plan 10}'!CX$15)),"",'III_Plan comp 438.68 {Plan 10}'!CX$15&amp;analysismethod6)</f>
        <v/>
      </c>
      <c r="FF129" s="251" t="str">
        <f>IF(ISNUMBER(FIND(analysismethod6,'III_Plan comp 438.68 {Plan 10}'!CY$15)),"",'III_Plan comp 438.68 {Plan 10}'!CY$15&amp;analysismethod6)</f>
        <v/>
      </c>
      <c r="FG129" s="251" t="str">
        <f>IF(ISNUMBER(FIND(analysismethod6,'III_Plan comp 438.68 {Plan 10}'!CZ$15)),"",'III_Plan comp 438.68 {Plan 10}'!CZ$15&amp;analysismethod6)</f>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Timely Access Data Tool (TADT); 
</v>
      </c>
      <c r="BM131" s="251" t="str">
        <f>IF(ISNUMBER(FIND(analysismethod8,'III_Plan comp 438.68 {Plan 10}'!F$15)),"",'III_Plan comp 438.68 {Plan 10}'!F$15&amp;analysismethod8)</f>
        <v xml:space="preserve">Timely Access Data Tool (TADT); 
</v>
      </c>
      <c r="BN131" s="251" t="str">
        <f>IF(ISNUMBER(FIND(analysismethod8,'III_Plan comp 438.68 {Plan 10}'!G$15)),"",'III_Plan comp 438.68 {Plan 10}'!G$15&amp;analysismethod8)</f>
        <v xml:space="preserve">274 File; 
Timely Access Data Tool (TADT); 
</v>
      </c>
      <c r="BO131" s="251" t="str">
        <f>IF(ISNUMBER(FIND(analysismethod8,'III_Plan comp 438.68 {Plan 10}'!H$15)),"",'III_Plan comp 438.68 {Plan 10}'!H$15&amp;analysismethod8)</f>
        <v xml:space="preserve">274 File; 
Timely Access Data Tool (TADT); 
</v>
      </c>
      <c r="BP131" s="251" t="str">
        <f>IF(ISNUMBER(FIND(analysismethod8,'III_Plan comp 438.68 {Plan 10}'!I$15)),"",'III_Plan comp 438.68 {Plan 10}'!I$15&amp;analysismethod8)</f>
        <v xml:space="preserve">Timely Access Data Tool (TADT); 
</v>
      </c>
      <c r="BQ131" s="251" t="str">
        <f>IF(ISNUMBER(FIND(analysismethod8,'III_Plan comp 438.68 {Plan 10}'!J$15)),"",'III_Plan comp 438.68 {Plan 10}'!J$15&amp;analysismethod8)</f>
        <v xml:space="preserve">Timely Access Data Tool (TADT); 
</v>
      </c>
      <c r="BR131" s="251" t="str">
        <f>IF(ISNUMBER(FIND(analysismethod8,'III_Plan comp 438.68 {Plan 10}'!K$15)),"",'III_Plan comp 438.68 {Plan 10}'!K$15&amp;analysismethod8)</f>
        <v/>
      </c>
      <c r="BS131" s="251" t="str">
        <f>IF(ISNUMBER(FIND(analysismethod8,'III_Plan comp 438.68 {Plan 10}'!L$15)),"",'III_Plan comp 438.68 {Plan 10}'!L$15&amp;analysismethod8)</f>
        <v/>
      </c>
      <c r="BT131" s="251" t="str">
        <f>IF(ISNUMBER(FIND(analysismethod8,'III_Plan comp 438.68 {Plan 10}'!M$15)),"",'III_Plan comp 438.68 {Plan 10}'!M$15&amp;analysismethod8)</f>
        <v xml:space="preserve">Timely Access Data Tool (TADT); 
</v>
      </c>
      <c r="BU131" s="251" t="str">
        <f>IF(ISNUMBER(FIND(analysismethod8,'III_Plan comp 438.68 {Plan 10}'!N$15)),"",'III_Plan comp 438.68 {Plan 10}'!N$15&amp;analysismethod8)</f>
        <v xml:space="preserve">Timely Access Data Tool (TADT); 
</v>
      </c>
      <c r="BV131" s="251" t="str">
        <f>IF(ISNUMBER(FIND(analysismethod8,'III_Plan comp 438.68 {Plan 10}'!O$15)),"",'III_Plan comp 438.68 {Plan 10}'!O$15&amp;analysismethod8)</f>
        <v xml:space="preserve">Timely Access Data Tool (TADT); 
</v>
      </c>
      <c r="BW131" s="251" t="str">
        <f>IF(ISNUMBER(FIND(analysismethod8,'III_Plan comp 438.68 {Plan 10}'!P$15)),"",'III_Plan comp 438.68 {Plan 10}'!P$15&amp;analysismethod8)</f>
        <v xml:space="preserve">Timely Access Data Tool (TADT); 
</v>
      </c>
      <c r="BX131" s="251" t="str">
        <f>IF(ISNUMBER(FIND(analysismethod8,'III_Plan comp 438.68 {Plan 10}'!Q$15)),"",'III_Plan comp 438.68 {Plan 10}'!Q$15&amp;analysismethod8)</f>
        <v xml:space="preserve">Timely Access Data Tool (TADT); 
</v>
      </c>
      <c r="BY131" s="251" t="str">
        <f>IF(ISNUMBER(FIND(analysismethod8,'III_Plan comp 438.68 {Plan 10}'!R$15)),"",'III_Plan comp 438.68 {Plan 10}'!R$15&amp;analysismethod8)</f>
        <v xml:space="preserve">Timely Access Data Tool (TADT); 
</v>
      </c>
      <c r="BZ131" s="251" t="str">
        <f>IF(ISNUMBER(FIND(analysismethod8,'III_Plan comp 438.68 {Plan 10}'!S$15)),"",'III_Plan comp 438.68 {Plan 10}'!S$15&amp;analysismethod8)</f>
        <v xml:space="preserve">Timely Access Data Tool (TADT); 
</v>
      </c>
      <c r="CA131" s="251" t="str">
        <f>IF(ISNUMBER(FIND(analysismethod8,'III_Plan comp 438.68 {Plan 10}'!T$15)),"",'III_Plan comp 438.68 {Plan 10}'!T$15&amp;analysismethod8)</f>
        <v xml:space="preserve">Timely Access Data Tool (TADT); 
</v>
      </c>
      <c r="CB131" s="251" t="str">
        <f>IF(ISNUMBER(FIND(analysismethod8,'III_Plan comp 438.68 {Plan 10}'!U$15)),"",'III_Plan comp 438.68 {Plan 10}'!U$15&amp;analysismethod8)</f>
        <v xml:space="preserve">Timely Access Data Tool (TADT); 
</v>
      </c>
      <c r="CC131" s="251" t="str">
        <f>IF(ISNUMBER(FIND(analysismethod8,'III_Plan comp 438.68 {Plan 10}'!V$15)),"",'III_Plan comp 438.68 {Plan 10}'!V$15&amp;analysismethod8)</f>
        <v xml:space="preserve">Timely Access Data Tool (TADT); 
</v>
      </c>
      <c r="CD131" s="251" t="str">
        <f>IF(ISNUMBER(FIND(analysismethod8,'III_Plan comp 438.68 {Plan 10}'!W$15)),"",'III_Plan comp 438.68 {Plan 10}'!W$15&amp;analysismethod8)</f>
        <v xml:space="preserve">Timely Access Data Tool (TADT); 
</v>
      </c>
      <c r="CE131" s="251" t="str">
        <f>IF(ISNUMBER(FIND(analysismethod8,'III_Plan comp 438.68 {Plan 10}'!X$15)),"",'III_Plan comp 438.68 {Plan 10}'!X$15&amp;analysismethod8)</f>
        <v xml:space="preserve">Timely Access Data Tool (TADT); 
</v>
      </c>
      <c r="CF131" s="251" t="str">
        <f>IF(ISNUMBER(FIND(analysismethod8,'III_Plan comp 438.68 {Plan 10}'!Y$15)),"",'III_Plan comp 438.68 {Plan 10}'!Y$15&amp;analysismethod8)</f>
        <v xml:space="preserve">Timely Access Data Tool (TADT); 
</v>
      </c>
      <c r="CG131" s="251" t="str">
        <f>IF(ISNUMBER(FIND(analysismethod8,'III_Plan comp 438.68 {Plan 10}'!Z$15)),"",'III_Plan comp 438.68 {Plan 10}'!Z$15&amp;analysismethod8)</f>
        <v xml:space="preserve">Timely Access Data Tool (TADT); 
</v>
      </c>
      <c r="CH131" s="251" t="str">
        <f>IF(ISNUMBER(FIND(analysismethod8,'III_Plan comp 438.68 {Plan 10}'!AA$15)),"",'III_Plan comp 438.68 {Plan 10}'!AA$15&amp;analysismethod8)</f>
        <v xml:space="preserve">Timely Access Data Tool (TADT); 
</v>
      </c>
      <c r="CI131" s="251" t="str">
        <f>IF(ISNUMBER(FIND(analysismethod8,'III_Plan comp 438.68 {Plan 10}'!AB$15)),"",'III_Plan comp 438.68 {Plan 10}'!AB$15&amp;analysismethod8)</f>
        <v xml:space="preserve">Timely Access Data Tool (TADT); 
</v>
      </c>
      <c r="CJ131" s="251" t="str">
        <f>IF(ISNUMBER(FIND(analysismethod8,'III_Plan comp 438.68 {Plan 10}'!AC$15)),"",'III_Plan comp 438.68 {Plan 10}'!AC$15&amp;analysismethod8)</f>
        <v xml:space="preserve">Timely Access Data Tool (TADT); 
</v>
      </c>
      <c r="CK131" s="251" t="str">
        <f>IF(ISNUMBER(FIND(analysismethod8,'III_Plan comp 438.68 {Plan 10}'!AD$15)),"",'III_Plan comp 438.68 {Plan 10}'!AD$15&amp;analysismethod8)</f>
        <v xml:space="preserve">Timely Access Data Tool (TADT); 
</v>
      </c>
      <c r="CL131" s="251" t="str">
        <f>IF(ISNUMBER(FIND(analysismethod8,'III_Plan comp 438.68 {Plan 10}'!AE$15)),"",'III_Plan comp 438.68 {Plan 10}'!AE$15&amp;analysismethod8)</f>
        <v xml:space="preserve">Timely Access Data Tool (TADT); 
</v>
      </c>
      <c r="CM131" s="251" t="str">
        <f>IF(ISNUMBER(FIND(analysismethod8,'III_Plan comp 438.68 {Plan 10}'!AF$15)),"",'III_Plan comp 438.68 {Plan 10}'!AF$15&amp;analysismethod8)</f>
        <v xml:space="preserve">Timely Access Data Tool (TADT); 
</v>
      </c>
      <c r="CN131" s="251" t="str">
        <f>IF(ISNUMBER(FIND(analysismethod8,'III_Plan comp 438.68 {Plan 10}'!AG$15)),"",'III_Plan comp 438.68 {Plan 10}'!AG$15&amp;analysismethod8)</f>
        <v xml:space="preserve">Timely Access Data Tool (TADT); 
</v>
      </c>
      <c r="CO131" s="251" t="str">
        <f>IF(ISNUMBER(FIND(analysismethod8,'III_Plan comp 438.68 {Plan 10}'!AH$15)),"",'III_Plan comp 438.68 {Plan 10}'!AH$15&amp;analysismethod8)</f>
        <v xml:space="preserve">Timely Access Data Tool (TADT); 
</v>
      </c>
      <c r="CP131" s="251" t="str">
        <f>IF(ISNUMBER(FIND(analysismethod8,'III_Plan comp 438.68 {Plan 10}'!AI$15)),"",'III_Plan comp 438.68 {Plan 10}'!AI$15&amp;analysismethod8)</f>
        <v xml:space="preserve">Timely Access Data Tool (TADT); 
</v>
      </c>
      <c r="CQ131" s="251" t="str">
        <f>IF(ISNUMBER(FIND(analysismethod8,'III_Plan comp 438.68 {Plan 10}'!AJ$15)),"",'III_Plan comp 438.68 {Plan 10}'!AJ$15&amp;analysismethod8)</f>
        <v xml:space="preserve">Timely Access Data Tool (TADT); 
</v>
      </c>
      <c r="CR131" s="251" t="str">
        <f>IF(ISNUMBER(FIND(analysismethod8,'III_Plan comp 438.68 {Plan 10}'!AK$15)),"",'III_Plan comp 438.68 {Plan 10}'!AK$15&amp;analysismethod8)</f>
        <v xml:space="preserve">Timely Access Data Tool (TADT); 
</v>
      </c>
      <c r="CS131" s="251" t="str">
        <f>IF(ISNUMBER(FIND(analysismethod8,'III_Plan comp 438.68 {Plan 10}'!AL$15)),"",'III_Plan comp 438.68 {Plan 10}'!AL$15&amp;analysismethod8)</f>
        <v xml:space="preserve">Timely Access Data Tool (TADT); 
</v>
      </c>
      <c r="CT131" s="251" t="str">
        <f>IF(ISNUMBER(FIND(analysismethod8,'III_Plan comp 438.68 {Plan 10}'!AM$15)),"",'III_Plan comp 438.68 {Plan 10}'!AM$15&amp;analysismethod8)</f>
        <v xml:space="preserve">Timely Access Data Tool (TADT); 
</v>
      </c>
      <c r="CU131" s="251" t="str">
        <f>IF(ISNUMBER(FIND(analysismethod8,'III_Plan comp 438.68 {Plan 10}'!AN$15)),"",'III_Plan comp 438.68 {Plan 10}'!AN$15&amp;analysismethod8)</f>
        <v xml:space="preserve">Timely Access Data Tool (TADT); 
</v>
      </c>
      <c r="CV131" s="251" t="str">
        <f>IF(ISNUMBER(FIND(analysismethod8,'III_Plan comp 438.68 {Plan 10}'!AO$15)),"",'III_Plan comp 438.68 {Plan 10}'!AO$15&amp;analysismethod8)</f>
        <v xml:space="preserve">Timely Access Data Tool (TADT); 
</v>
      </c>
      <c r="CW131" s="251" t="str">
        <f>IF(ISNUMBER(FIND(analysismethod8,'III_Plan comp 438.68 {Plan 10}'!AP$15)),"",'III_Plan comp 438.68 {Plan 10}'!AP$15&amp;analysismethod8)</f>
        <v xml:space="preserve">Timely Access Data Tool (TADT); 
</v>
      </c>
      <c r="CX131" s="251" t="str">
        <f>IF(ISNUMBER(FIND(analysismethod8,'III_Plan comp 438.68 {Plan 10}'!AQ$15)),"",'III_Plan comp 438.68 {Plan 10}'!AQ$15&amp;analysismethod8)</f>
        <v xml:space="preserve">Timely Access Data Tool (TADT); 
</v>
      </c>
      <c r="CY131" s="251" t="str">
        <f>IF(ISNUMBER(FIND(analysismethod8,'III_Plan comp 438.68 {Plan 10}'!AR$15)),"",'III_Plan comp 438.68 {Plan 10}'!AR$15&amp;analysismethod8)</f>
        <v xml:space="preserve">Timely Access Data Tool (TADT); 
</v>
      </c>
      <c r="CZ131" s="251" t="str">
        <f>IF(ISNUMBER(FIND(analysismethod8,'III_Plan comp 438.68 {Plan 10}'!AS$15)),"",'III_Plan comp 438.68 {Plan 10}'!AS$15&amp;analysismethod8)</f>
        <v xml:space="preserve">Timely Access Data Tool (TADT); 
</v>
      </c>
      <c r="DA131" s="251" t="str">
        <f>IF(ISNUMBER(FIND(analysismethod8,'III_Plan comp 438.68 {Plan 10}'!AT$15)),"",'III_Plan comp 438.68 {Plan 10}'!AT$15&amp;analysismethod8)</f>
        <v xml:space="preserve">Timely Access Data Tool (TADT); 
</v>
      </c>
      <c r="DB131" s="251" t="str">
        <f>IF(ISNUMBER(FIND(analysismethod8,'III_Plan comp 438.68 {Plan 10}'!AU$15)),"",'III_Plan comp 438.68 {Plan 10}'!AU$15&amp;analysismethod8)</f>
        <v xml:space="preserve">Timely Access Data Tool (TADT); 
</v>
      </c>
      <c r="DC131" s="251" t="str">
        <f>IF(ISNUMBER(FIND(analysismethod8,'III_Plan comp 438.68 {Plan 10}'!AV$15)),"",'III_Plan comp 438.68 {Plan 10}'!AV$15&amp;analysismethod8)</f>
        <v xml:space="preserve">Timely Access Data Tool (TADT); 
</v>
      </c>
      <c r="DD131" s="251" t="str">
        <f>IF(ISNUMBER(FIND(analysismethod8,'III_Plan comp 438.68 {Plan 10}'!AW$15)),"",'III_Plan comp 438.68 {Plan 10}'!AW$15&amp;analysismethod8)</f>
        <v xml:space="preserve">Timely Access Data Tool (TADT); 
</v>
      </c>
      <c r="DE131" s="251" t="str">
        <f>IF(ISNUMBER(FIND(analysismethod8,'III_Plan comp 438.68 {Plan 10}'!AX$15)),"",'III_Plan comp 438.68 {Plan 10}'!AX$15&amp;analysismethod8)</f>
        <v xml:space="preserve">Timely Access Data Tool (TADT); 
</v>
      </c>
      <c r="DF131" s="251" t="str">
        <f>IF(ISNUMBER(FIND(analysismethod8,'III_Plan comp 438.68 {Plan 10}'!AY$15)),"",'III_Plan comp 438.68 {Plan 10}'!AY$15&amp;analysismethod8)</f>
        <v xml:space="preserve">Timely Access Data Tool (TADT); 
</v>
      </c>
      <c r="DG131" s="251" t="str">
        <f>IF(ISNUMBER(FIND(analysismethod8,'III_Plan comp 438.68 {Plan 10}'!AZ$15)),"",'III_Plan comp 438.68 {Plan 10}'!AZ$15&amp;analysismethod8)</f>
        <v xml:space="preserve">Timely Access Data Tool (TADT); 
</v>
      </c>
      <c r="DH131" s="251" t="str">
        <f>IF(ISNUMBER(FIND(analysismethod8,'III_Plan comp 438.68 {Plan 10}'!BA$15)),"",'III_Plan comp 438.68 {Plan 10}'!BA$15&amp;analysismethod8)</f>
        <v xml:space="preserve">Timely Access Data Tool (TADT); 
</v>
      </c>
      <c r="DI131" s="251" t="str">
        <f>IF(ISNUMBER(FIND(analysismethod8,'III_Plan comp 438.68 {Plan 10}'!BB$15)),"",'III_Plan comp 438.68 {Plan 10}'!BB$15&amp;analysismethod8)</f>
        <v xml:space="preserve">Timely Access Data Tool (TADT); 
</v>
      </c>
      <c r="DJ131" s="251" t="str">
        <f>IF(ISNUMBER(FIND(analysismethod8,'III_Plan comp 438.68 {Plan 10}'!BC$15)),"",'III_Plan comp 438.68 {Plan 10}'!BC$15&amp;analysismethod8)</f>
        <v xml:space="preserve">Timely Access Data Tool (TADT); 
</v>
      </c>
      <c r="DK131" s="251" t="str">
        <f>IF(ISNUMBER(FIND(analysismethod8,'III_Plan comp 438.68 {Plan 10}'!BD$15)),"",'III_Plan comp 438.68 {Plan 10}'!BD$15&amp;analysismethod8)</f>
        <v xml:space="preserve">Timely Access Data Tool (TADT); 
</v>
      </c>
      <c r="DL131" s="251" t="str">
        <f>IF(ISNUMBER(FIND(analysismethod8,'III_Plan comp 438.68 {Plan 10}'!BE$15)),"",'III_Plan comp 438.68 {Plan 10}'!BE$15&amp;analysismethod8)</f>
        <v xml:space="preserve">Timely Access Data Tool (TADT); 
</v>
      </c>
      <c r="DM131" s="251" t="str">
        <f>IF(ISNUMBER(FIND(analysismethod8,'III_Plan comp 438.68 {Plan 10}'!BF$15)),"",'III_Plan comp 438.68 {Plan 10}'!BF$15&amp;analysismethod8)</f>
        <v xml:space="preserve">Timely Access Data Tool (TADT); 
</v>
      </c>
      <c r="DN131" s="251" t="str">
        <f>IF(ISNUMBER(FIND(analysismethod8,'III_Plan comp 438.68 {Plan 10}'!BG$15)),"",'III_Plan comp 438.68 {Plan 10}'!BG$15&amp;analysismethod8)</f>
        <v xml:space="preserve">Timely Access Data Tool (TADT); 
</v>
      </c>
      <c r="DO131" s="251" t="str">
        <f>IF(ISNUMBER(FIND(analysismethod8,'III_Plan comp 438.68 {Plan 10}'!BH$15)),"",'III_Plan comp 438.68 {Plan 10}'!BH$15&amp;analysismethod8)</f>
        <v xml:space="preserve">Timely Access Data Tool (TADT); 
</v>
      </c>
      <c r="DP131" s="251" t="str">
        <f>IF(ISNUMBER(FIND(analysismethod8,'III_Plan comp 438.68 {Plan 10}'!BI$15)),"",'III_Plan comp 438.68 {Plan 10}'!BI$15&amp;analysismethod8)</f>
        <v xml:space="preserve">Timely Access Data Tool (TADT); 
</v>
      </c>
      <c r="DQ131" s="251" t="str">
        <f>IF(ISNUMBER(FIND(analysismethod8,'III_Plan comp 438.68 {Plan 10}'!BJ$15)),"",'III_Plan comp 438.68 {Plan 10}'!BJ$15&amp;analysismethod8)</f>
        <v xml:space="preserve">Timely Access Data Tool (TADT); 
</v>
      </c>
      <c r="DR131" s="251" t="str">
        <f>IF(ISNUMBER(FIND(analysismethod8,'III_Plan comp 438.68 {Plan 10}'!BK$15)),"",'III_Plan comp 438.68 {Plan 10}'!BK$15&amp;analysismethod8)</f>
        <v xml:space="preserve">Timely Access Data Tool (TADT); 
</v>
      </c>
      <c r="DS131" s="251" t="str">
        <f>IF(ISNUMBER(FIND(analysismethod8,'III_Plan comp 438.68 {Plan 10}'!BL$15)),"",'III_Plan comp 438.68 {Plan 10}'!BL$15&amp;analysismethod8)</f>
        <v xml:space="preserve">Timely Access Data Tool (TADT); 
</v>
      </c>
      <c r="DT131" s="251" t="str">
        <f>IF(ISNUMBER(FIND(analysismethod8,'III_Plan comp 438.68 {Plan 10}'!BM$15)),"",'III_Plan comp 438.68 {Plan 10}'!BM$15&amp;analysismethod8)</f>
        <v xml:space="preserve">Timely Access Data Tool (TADT); 
</v>
      </c>
      <c r="DU131" s="251" t="str">
        <f>IF(ISNUMBER(FIND(analysismethod8,'III_Plan comp 438.68 {Plan 10}'!BN$15)),"",'III_Plan comp 438.68 {Plan 10}'!BN$15&amp;analysismethod8)</f>
        <v xml:space="preserve">Timely Access Data Tool (TADT); 
</v>
      </c>
      <c r="DV131" s="251" t="str">
        <f>IF(ISNUMBER(FIND(analysismethod8,'III_Plan comp 438.68 {Plan 10}'!BO$15)),"",'III_Plan comp 438.68 {Plan 10}'!BO$15&amp;analysismethod8)</f>
        <v xml:space="preserve">Timely Access Data Tool (TADT); 
</v>
      </c>
      <c r="DW131" s="251" t="str">
        <f>IF(ISNUMBER(FIND(analysismethod8,'III_Plan comp 438.68 {Plan 10}'!BP$15)),"",'III_Plan comp 438.68 {Plan 10}'!BP$15&amp;analysismethod8)</f>
        <v xml:space="preserve">Timely Access Data Tool (TADT); 
</v>
      </c>
      <c r="DX131" s="251" t="str">
        <f>IF(ISNUMBER(FIND(analysismethod8,'III_Plan comp 438.68 {Plan 10}'!BQ$15)),"",'III_Plan comp 438.68 {Plan 10}'!BQ$15&amp;analysismethod8)</f>
        <v xml:space="preserve">Timely Access Data Tool (TADT); 
</v>
      </c>
      <c r="DY131" s="251" t="str">
        <f>IF(ISNUMBER(FIND(analysismethod8,'III_Plan comp 438.68 {Plan 10}'!BR$15)),"",'III_Plan comp 438.68 {Plan 10}'!BR$15&amp;analysismethod8)</f>
        <v xml:space="preserve">Timely Access Data Tool (TADT); 
</v>
      </c>
      <c r="DZ131" s="251" t="str">
        <f>IF(ISNUMBER(FIND(analysismethod8,'III_Plan comp 438.68 {Plan 10}'!BS$15)),"",'III_Plan comp 438.68 {Plan 10}'!BS$15&amp;analysismethod8)</f>
        <v xml:space="preserve">Timely Access Data Tool (TADT); 
</v>
      </c>
      <c r="EA131" s="251" t="str">
        <f>IF(ISNUMBER(FIND(analysismethod8,'III_Plan comp 438.68 {Plan 10}'!BT$15)),"",'III_Plan comp 438.68 {Plan 10}'!BT$15&amp;analysismethod8)</f>
        <v xml:space="preserve">Timely Access Data Tool (TADT); 
</v>
      </c>
      <c r="EB131" s="251" t="str">
        <f>IF(ISNUMBER(FIND(analysismethod8,'III_Plan comp 438.68 {Plan 10}'!BU$15)),"",'III_Plan comp 438.68 {Plan 10}'!BU$15&amp;analysismethod8)</f>
        <v xml:space="preserve">Timely Access Data Tool (TADT); 
</v>
      </c>
      <c r="EC131" s="251" t="str">
        <f>IF(ISNUMBER(FIND(analysismethod8,'III_Plan comp 438.68 {Plan 10}'!BV$15)),"",'III_Plan comp 438.68 {Plan 10}'!BV$15&amp;analysismethod8)</f>
        <v xml:space="preserve">Timely Access Data Tool (TADT); 
</v>
      </c>
      <c r="ED131" s="251" t="str">
        <f>IF(ISNUMBER(FIND(analysismethod8,'III_Plan comp 438.68 {Plan 10}'!BW$15)),"",'III_Plan comp 438.68 {Plan 10}'!BW$15&amp;analysismethod8)</f>
        <v xml:space="preserve">Timely Access Data Tool (TADT); 
</v>
      </c>
      <c r="EE131" s="251" t="str">
        <f>IF(ISNUMBER(FIND(analysismethod8,'III_Plan comp 438.68 {Plan 10}'!BX$15)),"",'III_Plan comp 438.68 {Plan 10}'!BX$15&amp;analysismethod8)</f>
        <v xml:space="preserve">Timely Access Data Tool (TADT); 
</v>
      </c>
      <c r="EF131" s="251" t="str">
        <f>IF(ISNUMBER(FIND(analysismethod8,'III_Plan comp 438.68 {Plan 10}'!BY$15)),"",'III_Plan comp 438.68 {Plan 10}'!BY$15&amp;analysismethod8)</f>
        <v xml:space="preserve">Timely Access Data Tool (TADT); 
</v>
      </c>
      <c r="EG131" s="251" t="str">
        <f>IF(ISNUMBER(FIND(analysismethod8,'III_Plan comp 438.68 {Plan 10}'!BZ$15)),"",'III_Plan comp 438.68 {Plan 10}'!BZ$15&amp;analysismethod8)</f>
        <v xml:space="preserve">Timely Access Data Tool (TADT); 
</v>
      </c>
      <c r="EH131" s="251" t="str">
        <f>IF(ISNUMBER(FIND(analysismethod8,'III_Plan comp 438.68 {Plan 10}'!CA$15)),"",'III_Plan comp 438.68 {Plan 10}'!CA$15&amp;analysismethod8)</f>
        <v xml:space="preserve">Timely Access Data Tool (TADT); 
</v>
      </c>
      <c r="EI131" s="251" t="str">
        <f>IF(ISNUMBER(FIND(analysismethod8,'III_Plan comp 438.68 {Plan 10}'!CB$15)),"",'III_Plan comp 438.68 {Plan 10}'!CB$15&amp;analysismethod8)</f>
        <v xml:space="preserve">Timely Access Data Tool (TADT); 
</v>
      </c>
      <c r="EJ131" s="251" t="str">
        <f>IF(ISNUMBER(FIND(analysismethod8,'III_Plan comp 438.68 {Plan 10}'!CC$15)),"",'III_Plan comp 438.68 {Plan 10}'!CC$15&amp;analysismethod8)</f>
        <v xml:space="preserve">Timely Access Data Tool (TADT); 
</v>
      </c>
      <c r="EK131" s="251" t="str">
        <f>IF(ISNUMBER(FIND(analysismethod8,'III_Plan comp 438.68 {Plan 10}'!CD$15)),"",'III_Plan comp 438.68 {Plan 10}'!CD$15&amp;analysismethod8)</f>
        <v xml:space="preserve">Timely Access Data Tool (TADT); 
</v>
      </c>
      <c r="EL131" s="251" t="str">
        <f>IF(ISNUMBER(FIND(analysismethod8,'III_Plan comp 438.68 {Plan 10}'!CE$15)),"",'III_Plan comp 438.68 {Plan 10}'!CE$15&amp;analysismethod8)</f>
        <v xml:space="preserve">Timely Access Data Tool (TADT); 
</v>
      </c>
      <c r="EM131" s="251" t="str">
        <f>IF(ISNUMBER(FIND(analysismethod8,'III_Plan comp 438.68 {Plan 10}'!CF$15)),"",'III_Plan comp 438.68 {Plan 10}'!CF$15&amp;analysismethod8)</f>
        <v xml:space="preserve">Timely Access Data Tool (TADT); 
</v>
      </c>
      <c r="EN131" s="251" t="str">
        <f>IF(ISNUMBER(FIND(analysismethod8,'III_Plan comp 438.68 {Plan 10}'!CG$15)),"",'III_Plan comp 438.68 {Plan 10}'!CG$15&amp;analysismethod8)</f>
        <v xml:space="preserve">Timely Access Data Tool (TADT); 
</v>
      </c>
      <c r="EO131" s="251" t="str">
        <f>IF(ISNUMBER(FIND(analysismethod8,'III_Plan comp 438.68 {Plan 10}'!CH$15)),"",'III_Plan comp 438.68 {Plan 10}'!CH$15&amp;analysismethod8)</f>
        <v xml:space="preserve">Timely Access Data Tool (TADT); 
</v>
      </c>
      <c r="EP131" s="251" t="str">
        <f>IF(ISNUMBER(FIND(analysismethod8,'III_Plan comp 438.68 {Plan 10}'!CI$15)),"",'III_Plan comp 438.68 {Plan 10}'!CI$15&amp;analysismethod8)</f>
        <v xml:space="preserve">Timely Access Data Tool (TADT); 
</v>
      </c>
      <c r="EQ131" s="251" t="str">
        <f>IF(ISNUMBER(FIND(analysismethod8,'III_Plan comp 438.68 {Plan 10}'!CJ$15)),"",'III_Plan comp 438.68 {Plan 10}'!CJ$15&amp;analysismethod8)</f>
        <v xml:space="preserve">Timely Access Data Tool (TADT); 
</v>
      </c>
      <c r="ER131" s="251" t="str">
        <f>IF(ISNUMBER(FIND(analysismethod8,'III_Plan comp 438.68 {Plan 10}'!CK$15)),"",'III_Plan comp 438.68 {Plan 10}'!CK$15&amp;analysismethod8)</f>
        <v xml:space="preserve">Timely Access Data Tool (TADT); 
</v>
      </c>
      <c r="ES131" s="251" t="str">
        <f>IF(ISNUMBER(FIND(analysismethod8,'III_Plan comp 438.68 {Plan 10}'!CL$15)),"",'III_Plan comp 438.68 {Plan 10}'!CL$15&amp;analysismethod8)</f>
        <v xml:space="preserve">Timely Access Data Tool (TADT); 
</v>
      </c>
      <c r="ET131" s="251" t="str">
        <f>IF(ISNUMBER(FIND(analysismethod8,'III_Plan comp 438.68 {Plan 10}'!CM$15)),"",'III_Plan comp 438.68 {Plan 10}'!CM$15&amp;analysismethod8)</f>
        <v xml:space="preserve">Timely Access Data Tool (TADT); 
</v>
      </c>
      <c r="EU131" s="251" t="str">
        <f>IF(ISNUMBER(FIND(analysismethod8,'III_Plan comp 438.68 {Plan 10}'!CN$15)),"",'III_Plan comp 438.68 {Plan 10}'!CN$15&amp;analysismethod8)</f>
        <v xml:space="preserve">Timely Access Data Tool (TADT); 
</v>
      </c>
      <c r="EV131" s="251" t="str">
        <f>IF(ISNUMBER(FIND(analysismethod8,'III_Plan comp 438.68 {Plan 10}'!CO$15)),"",'III_Plan comp 438.68 {Plan 10}'!CO$15&amp;analysismethod8)</f>
        <v xml:space="preserve">Timely Access Data Tool (TADT); 
</v>
      </c>
      <c r="EW131" s="251" t="str">
        <f>IF(ISNUMBER(FIND(analysismethod8,'III_Plan comp 438.68 {Plan 10}'!CP$15)),"",'III_Plan comp 438.68 {Plan 10}'!CP$15&amp;analysismethod8)</f>
        <v xml:space="preserve">Timely Access Data Tool (TADT); 
</v>
      </c>
      <c r="EX131" s="251" t="str">
        <f>IF(ISNUMBER(FIND(analysismethod8,'III_Plan comp 438.68 {Plan 10}'!CQ$15)),"",'III_Plan comp 438.68 {Plan 10}'!CQ$15&amp;analysismethod8)</f>
        <v xml:space="preserve">Timely Access Data Tool (TADT); 
</v>
      </c>
      <c r="EY131" s="251" t="str">
        <f>IF(ISNUMBER(FIND(analysismethod8,'III_Plan comp 438.68 {Plan 10}'!CR$15)),"",'III_Plan comp 438.68 {Plan 10}'!CR$15&amp;analysismethod8)</f>
        <v xml:space="preserve">Timely Access Data Tool (TADT); 
</v>
      </c>
      <c r="EZ131" s="251" t="str">
        <f>IF(ISNUMBER(FIND(analysismethod8,'III_Plan comp 438.68 {Plan 10}'!CS$15)),"",'III_Plan comp 438.68 {Plan 10}'!CS$15&amp;analysismethod8)</f>
        <v xml:space="preserve">Timely Access Data Tool (TADT); 
</v>
      </c>
      <c r="FA131" s="251" t="str">
        <f>IF(ISNUMBER(FIND(analysismethod8,'III_Plan comp 438.68 {Plan 10}'!CT$15)),"",'III_Plan comp 438.68 {Plan 10}'!CT$15&amp;analysismethod8)</f>
        <v xml:space="preserve">Timely Access Data Tool (TADT); 
</v>
      </c>
      <c r="FB131" s="251" t="str">
        <f>IF(ISNUMBER(FIND(analysismethod8,'III_Plan comp 438.68 {Plan 10}'!CU$15)),"",'III_Plan comp 438.68 {Plan 10}'!CU$15&amp;analysismethod8)</f>
        <v xml:space="preserve">Timely Access Data Tool (TADT); 
</v>
      </c>
      <c r="FC131" s="251" t="str">
        <f>IF(ISNUMBER(FIND(analysismethod8,'III_Plan comp 438.68 {Plan 10}'!CV$15)),"",'III_Plan comp 438.68 {Plan 10}'!CV$15&amp;analysismethod8)</f>
        <v xml:space="preserve">Timely Access Data Tool (TADT); 
</v>
      </c>
      <c r="FD131" s="251" t="str">
        <f>IF(ISNUMBER(FIND(analysismethod8,'III_Plan comp 438.68 {Plan 10}'!CW$15)),"",'III_Plan comp 438.68 {Plan 10}'!CW$15&amp;analysismethod8)</f>
        <v xml:space="preserve">Timely Access Data Tool (TADT); 
</v>
      </c>
      <c r="FE131" s="251" t="str">
        <f>IF(ISNUMBER(FIND(analysismethod8,'III_Plan comp 438.68 {Plan 10}'!CX$15)),"",'III_Plan comp 438.68 {Plan 10}'!CX$15&amp;analysismethod8)</f>
        <v xml:space="preserve">Timely Access Data Tool (TADT); 
</v>
      </c>
      <c r="FF131" s="251" t="str">
        <f>IF(ISNUMBER(FIND(analysismethod8,'III_Plan comp 438.68 {Plan 10}'!CY$15)),"",'III_Plan comp 438.68 {Plan 10}'!CY$15&amp;analysismethod8)</f>
        <v xml:space="preserve">Timely Access Data Tool (TADT); 
</v>
      </c>
      <c r="FG131" s="251" t="str">
        <f>IF(ISNUMBER(FIND(analysismethod8,'III_Plan comp 438.68 {Plan 10}'!CZ$15)),"",'III_Plan comp 438.68 {Plan 10}'!CZ$15&amp;analysismethod8)</f>
        <v xml:space="preserve">Timely Access Data Tool (TADT);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Language Capabilities: Contract
IHCP: Contract/Good-faith effort to contract; 
</v>
      </c>
      <c r="BM132" s="251" t="str">
        <f>IF(ISNUMBER(FIND(analysismethod9,'III_Plan comp 438.68 {Plan 10}'!F$15)),"",'III_Plan comp 438.68 {Plan 10}'!F$15&amp;analysismethod9)</f>
        <v xml:space="preserve">Language Capabilities: Contract
IHCP: Contract/Good-faith effort to contract; 
</v>
      </c>
      <c r="BN132" s="251" t="str">
        <f>IF(ISNUMBER(FIND(analysismethod9,'III_Plan comp 438.68 {Plan 10}'!G$15)),"",'III_Plan comp 438.68 {Plan 10}'!G$15&amp;analysismethod9)</f>
        <v xml:space="preserve">274 File; 
Language Capabilities: Contract
IHCP: Contract/Good-faith effort to contract; 
</v>
      </c>
      <c r="BO132" s="251" t="str">
        <f>IF(ISNUMBER(FIND(analysismethod9,'III_Plan comp 438.68 {Plan 10}'!H$15)),"",'III_Plan comp 438.68 {Plan 10}'!H$15&amp;analysismethod9)</f>
        <v xml:space="preserve">274 File; 
Language Capabilities: Contract
IHCP: Contract/Good-faith effort to contract; 
</v>
      </c>
      <c r="BP132" s="251" t="str">
        <f>IF(ISNUMBER(FIND(analysismethod9,'III_Plan comp 438.68 {Plan 10}'!I$15)),"",'III_Plan comp 438.68 {Plan 10}'!I$15&amp;analysismethod9)</f>
        <v xml:space="preserve">Language Capabilities: Contract
IHCP: Contract/Good-faith effort to contract; 
</v>
      </c>
      <c r="BQ132" s="251" t="str">
        <f>IF(ISNUMBER(FIND(analysismethod9,'III_Plan comp 438.68 {Plan 10}'!J$15)),"",'III_Plan comp 438.68 {Plan 10}'!J$15&amp;analysismethod9)</f>
        <v xml:space="preserve">Language Capabilities: Contract
IHCP: Contract/Good-faith effort to contract; 
</v>
      </c>
      <c r="BR132" s="251" t="str">
        <f>IF(ISNUMBER(FIND(analysismethod9,'III_Plan comp 438.68 {Plan 10}'!K$15)),"",'III_Plan comp 438.68 {Plan 10}'!K$15&amp;analysismethod9)</f>
        <v xml:space="preserve">Timely Access Data Tool (TADT); 
Language Capabilities: Contract
IHCP: Contract/Good-faith effort to contract; 
</v>
      </c>
      <c r="BS132" s="251" t="str">
        <f>IF(ISNUMBER(FIND(analysismethod9,'III_Plan comp 438.68 {Plan 10}'!L$15)),"",'III_Plan comp 438.68 {Plan 10}'!L$15&amp;analysismethod9)</f>
        <v xml:space="preserve">Timely Access Data Tool (TADT); 
Language Capabilities: Contract
IHCP: Contract/Good-faith effort to contract; 
</v>
      </c>
      <c r="BT132" s="251" t="str">
        <f>IF(ISNUMBER(FIND(analysismethod9,'III_Plan comp 438.68 {Plan 10}'!M$15)),"",'III_Plan comp 438.68 {Plan 10}'!M$15&amp;analysismethod9)</f>
        <v xml:space="preserve">Language Capabilities: Contract
IHCP: Contract/Good-faith effort to contract; 
</v>
      </c>
      <c r="BU132" s="251" t="str">
        <f>IF(ISNUMBER(FIND(analysismethod9,'III_Plan comp 438.68 {Plan 10}'!N$15)),"",'III_Plan comp 438.68 {Plan 10}'!N$15&amp;analysismethod9)</f>
        <v xml:space="preserve">Language Capabilities: Contract
IHCP: Contract/Good-faith effort to contract; 
</v>
      </c>
      <c r="BV132" s="251" t="str">
        <f>IF(ISNUMBER(FIND(analysismethod9,'III_Plan comp 438.68 {Plan 10}'!O$15)),"",'III_Plan comp 438.68 {Plan 10}'!O$15&amp;analysismethod9)</f>
        <v xml:space="preserve">Language Capabilities: Contract
IHCP: Contract/Good-faith effort to contract; 
</v>
      </c>
      <c r="BW132" s="251" t="str">
        <f>IF(ISNUMBER(FIND(analysismethod9,'III_Plan comp 438.68 {Plan 10}'!P$15)),"",'III_Plan comp 438.68 {Plan 10}'!P$15&amp;analysismethod9)</f>
        <v xml:space="preserve">Language Capabilities: Contract
IHCP: Contract/Good-faith effort to contract; 
</v>
      </c>
      <c r="BX132" s="251" t="str">
        <f>IF(ISNUMBER(FIND(analysismethod9,'III_Plan comp 438.68 {Plan 10}'!Q$15)),"",'III_Plan comp 438.68 {Plan 10}'!Q$15&amp;analysismethod9)</f>
        <v xml:space="preserve">Language Capabilities: Contract
IHCP: Contract/Good-faith effort to contract; 
</v>
      </c>
      <c r="BY132" s="251" t="str">
        <f>IF(ISNUMBER(FIND(analysismethod9,'III_Plan comp 438.68 {Plan 10}'!R$15)),"",'III_Plan comp 438.68 {Plan 10}'!R$15&amp;analysismethod9)</f>
        <v xml:space="preserve">Language Capabilities: Contract
IHCP: Contract/Good-faith effort to contract; 
</v>
      </c>
      <c r="BZ132" s="251" t="str">
        <f>IF(ISNUMBER(FIND(analysismethod9,'III_Plan comp 438.68 {Plan 10}'!S$15)),"",'III_Plan comp 438.68 {Plan 10}'!S$15&amp;analysismethod9)</f>
        <v xml:space="preserve">Language Capabilities: Contract
IHCP: Contract/Good-faith effort to contract; 
</v>
      </c>
      <c r="CA132" s="251" t="str">
        <f>IF(ISNUMBER(FIND(analysismethod9,'III_Plan comp 438.68 {Plan 10}'!T$15)),"",'III_Plan comp 438.68 {Plan 10}'!T$15&amp;analysismethod9)</f>
        <v xml:space="preserve">Language Capabilities: Contract
IHCP: Contract/Good-faith effort to contract; 
</v>
      </c>
      <c r="CB132" s="251" t="str">
        <f>IF(ISNUMBER(FIND(analysismethod9,'III_Plan comp 438.68 {Plan 10}'!U$15)),"",'III_Plan comp 438.68 {Plan 10}'!U$15&amp;analysismethod9)</f>
        <v xml:space="preserve">Language Capabilities: Contract
IHCP: Contract/Good-faith effort to contract; 
</v>
      </c>
      <c r="CC132" s="251" t="str">
        <f>IF(ISNUMBER(FIND(analysismethod9,'III_Plan comp 438.68 {Plan 10}'!V$15)),"",'III_Plan comp 438.68 {Plan 10}'!V$15&amp;analysismethod9)</f>
        <v xml:space="preserve">Language Capabilities: Contract
IHCP: Contract/Good-faith effort to contract; 
</v>
      </c>
      <c r="CD132" s="251" t="str">
        <f>IF(ISNUMBER(FIND(analysismethod9,'III_Plan comp 438.68 {Plan 10}'!W$15)),"",'III_Plan comp 438.68 {Plan 10}'!W$15&amp;analysismethod9)</f>
        <v xml:space="preserve">Language Capabilities: Contract
IHCP: Contract/Good-faith effort to contract; 
</v>
      </c>
      <c r="CE132" s="251" t="str">
        <f>IF(ISNUMBER(FIND(analysismethod9,'III_Plan comp 438.68 {Plan 10}'!X$15)),"",'III_Plan comp 438.68 {Plan 10}'!X$15&amp;analysismethod9)</f>
        <v xml:space="preserve">Language Capabilities: Contract
IHCP: Contract/Good-faith effort to contract; 
</v>
      </c>
      <c r="CF132" s="251" t="str">
        <f>IF(ISNUMBER(FIND(analysismethod9,'III_Plan comp 438.68 {Plan 10}'!Y$15)),"",'III_Plan comp 438.68 {Plan 10}'!Y$15&amp;analysismethod9)</f>
        <v xml:space="preserve">Language Capabilities: Contract
IHCP: Contract/Good-faith effort to contract; 
</v>
      </c>
      <c r="CG132" s="251" t="str">
        <f>IF(ISNUMBER(FIND(analysismethod9,'III_Plan comp 438.68 {Plan 10}'!Z$15)),"",'III_Plan comp 438.68 {Plan 10}'!Z$15&amp;analysismethod9)</f>
        <v xml:space="preserve">Language Capabilities: Contract
IHCP: Contract/Good-faith effort to contract; 
</v>
      </c>
      <c r="CH132" s="251" t="str">
        <f>IF(ISNUMBER(FIND(analysismethod9,'III_Plan comp 438.68 {Plan 10}'!AA$15)),"",'III_Plan comp 438.68 {Plan 10}'!AA$15&amp;analysismethod9)</f>
        <v xml:space="preserve">Language Capabilities: Contract
IHCP: Contract/Good-faith effort to contract; 
</v>
      </c>
      <c r="CI132" s="251" t="str">
        <f>IF(ISNUMBER(FIND(analysismethod9,'III_Plan comp 438.68 {Plan 10}'!AB$15)),"",'III_Plan comp 438.68 {Plan 10}'!AB$15&amp;analysismethod9)</f>
        <v xml:space="preserve">Language Capabilities: Contract
IHCP: Contract/Good-faith effort to contract; 
</v>
      </c>
      <c r="CJ132" s="251" t="str">
        <f>IF(ISNUMBER(FIND(analysismethod9,'III_Plan comp 438.68 {Plan 10}'!AC$15)),"",'III_Plan comp 438.68 {Plan 10}'!AC$15&amp;analysismethod9)</f>
        <v xml:space="preserve">Language Capabilities: Contract
IHCP: Contract/Good-faith effort to contract; 
</v>
      </c>
      <c r="CK132" s="251" t="str">
        <f>IF(ISNUMBER(FIND(analysismethod9,'III_Plan comp 438.68 {Plan 10}'!AD$15)),"",'III_Plan comp 438.68 {Plan 10}'!AD$15&amp;analysismethod9)</f>
        <v xml:space="preserve">Language Capabilities: Contract
IHCP: Contract/Good-faith effort to contract; 
</v>
      </c>
      <c r="CL132" s="251" t="str">
        <f>IF(ISNUMBER(FIND(analysismethod9,'III_Plan comp 438.68 {Plan 10}'!AE$15)),"",'III_Plan comp 438.68 {Plan 10}'!AE$15&amp;analysismethod9)</f>
        <v xml:space="preserve">Language Capabilities: Contract
IHCP: Contract/Good-faith effort to contract; 
</v>
      </c>
      <c r="CM132" s="251" t="str">
        <f>IF(ISNUMBER(FIND(analysismethod9,'III_Plan comp 438.68 {Plan 10}'!AF$15)),"",'III_Plan comp 438.68 {Plan 10}'!AF$15&amp;analysismethod9)</f>
        <v xml:space="preserve">Language Capabilities: Contract
IHCP: Contract/Good-faith effort to contract; 
</v>
      </c>
      <c r="CN132" s="251" t="str">
        <f>IF(ISNUMBER(FIND(analysismethod9,'III_Plan comp 438.68 {Plan 10}'!AG$15)),"",'III_Plan comp 438.68 {Plan 10}'!AG$15&amp;analysismethod9)</f>
        <v xml:space="preserve">Language Capabilities: Contract
IHCP: Contract/Good-faith effort to contract; 
</v>
      </c>
      <c r="CO132" s="251" t="str">
        <f>IF(ISNUMBER(FIND(analysismethod9,'III_Plan comp 438.68 {Plan 10}'!AH$15)),"",'III_Plan comp 438.68 {Plan 10}'!AH$15&amp;analysismethod9)</f>
        <v xml:space="preserve">Language Capabilities: Contract
IHCP: Contract/Good-faith effort to contract; 
</v>
      </c>
      <c r="CP132" s="251" t="str">
        <f>IF(ISNUMBER(FIND(analysismethod9,'III_Plan comp 438.68 {Plan 10}'!AI$15)),"",'III_Plan comp 438.68 {Plan 10}'!AI$15&amp;analysismethod9)</f>
        <v xml:space="preserve">Language Capabilities: Contract
IHCP: Contract/Good-faith effort to contract; 
</v>
      </c>
      <c r="CQ132" s="251" t="str">
        <f>IF(ISNUMBER(FIND(analysismethod9,'III_Plan comp 438.68 {Plan 10}'!AJ$15)),"",'III_Plan comp 438.68 {Plan 10}'!AJ$15&amp;analysismethod9)</f>
        <v xml:space="preserve">Language Capabilities: Contract
IHCP: Contract/Good-faith effort to contract; 
</v>
      </c>
      <c r="CR132" s="251" t="str">
        <f>IF(ISNUMBER(FIND(analysismethod9,'III_Plan comp 438.68 {Plan 10}'!AK$15)),"",'III_Plan comp 438.68 {Plan 10}'!AK$15&amp;analysismethod9)</f>
        <v xml:space="preserve">Language Capabilities: Contract
IHCP: Contract/Good-faith effort to contract; 
</v>
      </c>
      <c r="CS132" s="251" t="str">
        <f>IF(ISNUMBER(FIND(analysismethod9,'III_Plan comp 438.68 {Plan 10}'!AL$15)),"",'III_Plan comp 438.68 {Plan 10}'!AL$15&amp;analysismethod9)</f>
        <v xml:space="preserve">Language Capabilities: Contract
IHCP: Contract/Good-faith effort to contract; 
</v>
      </c>
      <c r="CT132" s="251" t="str">
        <f>IF(ISNUMBER(FIND(analysismethod9,'III_Plan comp 438.68 {Plan 10}'!AM$15)),"",'III_Plan comp 438.68 {Plan 10}'!AM$15&amp;analysismethod9)</f>
        <v xml:space="preserve">Language Capabilities: Contract
IHCP: Contract/Good-faith effort to contract; 
</v>
      </c>
      <c r="CU132" s="251" t="str">
        <f>IF(ISNUMBER(FIND(analysismethod9,'III_Plan comp 438.68 {Plan 10}'!AN$15)),"",'III_Plan comp 438.68 {Plan 10}'!AN$15&amp;analysismethod9)</f>
        <v xml:space="preserve">Language Capabilities: Contract
IHCP: Contract/Good-faith effort to contract; 
</v>
      </c>
      <c r="CV132" s="251" t="str">
        <f>IF(ISNUMBER(FIND(analysismethod9,'III_Plan comp 438.68 {Plan 10}'!AO$15)),"",'III_Plan comp 438.68 {Plan 10}'!AO$15&amp;analysismethod9)</f>
        <v xml:space="preserve">Language Capabilities: Contract
IHCP: Contract/Good-faith effort to contract; 
</v>
      </c>
      <c r="CW132" s="251" t="str">
        <f>IF(ISNUMBER(FIND(analysismethod9,'III_Plan comp 438.68 {Plan 10}'!AP$15)),"",'III_Plan comp 438.68 {Plan 10}'!AP$15&amp;analysismethod9)</f>
        <v xml:space="preserve">Language Capabilities: Contract
IHCP: Contract/Good-faith effort to contract; 
</v>
      </c>
      <c r="CX132" s="251" t="str">
        <f>IF(ISNUMBER(FIND(analysismethod9,'III_Plan comp 438.68 {Plan 10}'!AQ$15)),"",'III_Plan comp 438.68 {Plan 10}'!AQ$15&amp;analysismethod9)</f>
        <v xml:space="preserve">Language Capabilities: Contract
IHCP: Contract/Good-faith effort to contract; 
</v>
      </c>
      <c r="CY132" s="251" t="str">
        <f>IF(ISNUMBER(FIND(analysismethod9,'III_Plan comp 438.68 {Plan 10}'!AR$15)),"",'III_Plan comp 438.68 {Plan 10}'!AR$15&amp;analysismethod9)</f>
        <v xml:space="preserve">Language Capabilities: Contract
IHCP: Contract/Good-faith effort to contract; 
</v>
      </c>
      <c r="CZ132" s="251" t="str">
        <f>IF(ISNUMBER(FIND(analysismethod9,'III_Plan comp 438.68 {Plan 10}'!AS$15)),"",'III_Plan comp 438.68 {Plan 10}'!AS$15&amp;analysismethod9)</f>
        <v xml:space="preserve">Language Capabilities: Contract
IHCP: Contract/Good-faith effort to contract; 
</v>
      </c>
      <c r="DA132" s="251" t="str">
        <f>IF(ISNUMBER(FIND(analysismethod9,'III_Plan comp 438.68 {Plan 10}'!AT$15)),"",'III_Plan comp 438.68 {Plan 10}'!AT$15&amp;analysismethod9)</f>
        <v xml:space="preserve">Language Capabilities: Contract
IHCP: Contract/Good-faith effort to contract; 
</v>
      </c>
      <c r="DB132" s="251" t="str">
        <f>IF(ISNUMBER(FIND(analysismethod9,'III_Plan comp 438.68 {Plan 10}'!AU$15)),"",'III_Plan comp 438.68 {Plan 10}'!AU$15&amp;analysismethod9)</f>
        <v xml:space="preserve">Language Capabilities: Contract
IHCP: Contract/Good-faith effort to contract; 
</v>
      </c>
      <c r="DC132" s="251" t="str">
        <f>IF(ISNUMBER(FIND(analysismethod9,'III_Plan comp 438.68 {Plan 10}'!AV$15)),"",'III_Plan comp 438.68 {Plan 10}'!AV$15&amp;analysismethod9)</f>
        <v xml:space="preserve">Language Capabilities: Contract
IHCP: Contract/Good-faith effort to contract; 
</v>
      </c>
      <c r="DD132" s="251" t="str">
        <f>IF(ISNUMBER(FIND(analysismethod9,'III_Plan comp 438.68 {Plan 10}'!AW$15)),"",'III_Plan comp 438.68 {Plan 10}'!AW$15&amp;analysismethod9)</f>
        <v xml:space="preserve">Language Capabilities: Contract
IHCP: Contract/Good-faith effort to contract; 
</v>
      </c>
      <c r="DE132" s="251" t="str">
        <f>IF(ISNUMBER(FIND(analysismethod9,'III_Plan comp 438.68 {Plan 10}'!AX$15)),"",'III_Plan comp 438.68 {Plan 10}'!AX$15&amp;analysismethod9)</f>
        <v xml:space="preserve">Language Capabilities: Contract
IHCP: Contract/Good-faith effort to contract; 
</v>
      </c>
      <c r="DF132" s="251" t="str">
        <f>IF(ISNUMBER(FIND(analysismethod9,'III_Plan comp 438.68 {Plan 10}'!AY$15)),"",'III_Plan comp 438.68 {Plan 10}'!AY$15&amp;analysismethod9)</f>
        <v xml:space="preserve">Language Capabilities: Contract
IHCP: Contract/Good-faith effort to contract; 
</v>
      </c>
      <c r="DG132" s="251" t="str">
        <f>IF(ISNUMBER(FIND(analysismethod9,'III_Plan comp 438.68 {Plan 10}'!AZ$15)),"",'III_Plan comp 438.68 {Plan 10}'!AZ$15&amp;analysismethod9)</f>
        <v xml:space="preserve">Language Capabilities: Contract
IHCP: Contract/Good-faith effort to contract; 
</v>
      </c>
      <c r="DH132" s="251" t="str">
        <f>IF(ISNUMBER(FIND(analysismethod9,'III_Plan comp 438.68 {Plan 10}'!BA$15)),"",'III_Plan comp 438.68 {Plan 10}'!BA$15&amp;analysismethod9)</f>
        <v xml:space="preserve">Language Capabilities: Contract
IHCP: Contract/Good-faith effort to contract; 
</v>
      </c>
      <c r="DI132" s="251" t="str">
        <f>IF(ISNUMBER(FIND(analysismethod9,'III_Plan comp 438.68 {Plan 10}'!BB$15)),"",'III_Plan comp 438.68 {Plan 10}'!BB$15&amp;analysismethod9)</f>
        <v xml:space="preserve">Language Capabilities: Contract
IHCP: Contract/Good-faith effort to contract; 
</v>
      </c>
      <c r="DJ132" s="251" t="str">
        <f>IF(ISNUMBER(FIND(analysismethod9,'III_Plan comp 438.68 {Plan 10}'!BC$15)),"",'III_Plan comp 438.68 {Plan 10}'!BC$15&amp;analysismethod9)</f>
        <v xml:space="preserve">Language Capabilities: Contract
IHCP: Contract/Good-faith effort to contract; 
</v>
      </c>
      <c r="DK132" s="251" t="str">
        <f>IF(ISNUMBER(FIND(analysismethod9,'III_Plan comp 438.68 {Plan 10}'!BD$15)),"",'III_Plan comp 438.68 {Plan 10}'!BD$15&amp;analysismethod9)</f>
        <v xml:space="preserve">Language Capabilities: Contract
IHCP: Contract/Good-faith effort to contract; 
</v>
      </c>
      <c r="DL132" s="251" t="str">
        <f>IF(ISNUMBER(FIND(analysismethod9,'III_Plan comp 438.68 {Plan 10}'!BE$15)),"",'III_Plan comp 438.68 {Plan 10}'!BE$15&amp;analysismethod9)</f>
        <v xml:space="preserve">Language Capabilities: Contract
IHCP: Contract/Good-faith effort to contract; 
</v>
      </c>
      <c r="DM132" s="251" t="str">
        <f>IF(ISNUMBER(FIND(analysismethod9,'III_Plan comp 438.68 {Plan 10}'!BF$15)),"",'III_Plan comp 438.68 {Plan 10}'!BF$15&amp;analysismethod9)</f>
        <v xml:space="preserve">Language Capabilities: Contract
IHCP: Contract/Good-faith effort to contract; 
</v>
      </c>
      <c r="DN132" s="251" t="str">
        <f>IF(ISNUMBER(FIND(analysismethod9,'III_Plan comp 438.68 {Plan 10}'!BG$15)),"",'III_Plan comp 438.68 {Plan 10}'!BG$15&amp;analysismethod9)</f>
        <v xml:space="preserve">Language Capabilities: Contract
IHCP: Contract/Good-faith effort to contract; 
</v>
      </c>
      <c r="DO132" s="251" t="str">
        <f>IF(ISNUMBER(FIND(analysismethod9,'III_Plan comp 438.68 {Plan 10}'!BH$15)),"",'III_Plan comp 438.68 {Plan 10}'!BH$15&amp;analysismethod9)</f>
        <v xml:space="preserve">Language Capabilities: Contract
IHCP: Contract/Good-faith effort to contract; 
</v>
      </c>
      <c r="DP132" s="251" t="str">
        <f>IF(ISNUMBER(FIND(analysismethod9,'III_Plan comp 438.68 {Plan 10}'!BI$15)),"",'III_Plan comp 438.68 {Plan 10}'!BI$15&amp;analysismethod9)</f>
        <v xml:space="preserve">Language Capabilities: Contract
IHCP: Contract/Good-faith effort to contract; 
</v>
      </c>
      <c r="DQ132" s="251" t="str">
        <f>IF(ISNUMBER(FIND(analysismethod9,'III_Plan comp 438.68 {Plan 10}'!BJ$15)),"",'III_Plan comp 438.68 {Plan 10}'!BJ$15&amp;analysismethod9)</f>
        <v xml:space="preserve">Language Capabilities: Contract
IHCP: Contract/Good-faith effort to contract; 
</v>
      </c>
      <c r="DR132" s="251" t="str">
        <f>IF(ISNUMBER(FIND(analysismethod9,'III_Plan comp 438.68 {Plan 10}'!BK$15)),"",'III_Plan comp 438.68 {Plan 10}'!BK$15&amp;analysismethod9)</f>
        <v xml:space="preserve">Language Capabilities: Contract
IHCP: Contract/Good-faith effort to contract; 
</v>
      </c>
      <c r="DS132" s="251" t="str">
        <f>IF(ISNUMBER(FIND(analysismethod9,'III_Plan comp 438.68 {Plan 10}'!BL$15)),"",'III_Plan comp 438.68 {Plan 10}'!BL$15&amp;analysismethod9)</f>
        <v xml:space="preserve">Language Capabilities: Contract
IHCP: Contract/Good-faith effort to contract; 
</v>
      </c>
      <c r="DT132" s="251" t="str">
        <f>IF(ISNUMBER(FIND(analysismethod9,'III_Plan comp 438.68 {Plan 10}'!BM$15)),"",'III_Plan comp 438.68 {Plan 10}'!BM$15&amp;analysismethod9)</f>
        <v xml:space="preserve">Language Capabilities: Contract
IHCP: Contract/Good-faith effort to contract; 
</v>
      </c>
      <c r="DU132" s="251" t="str">
        <f>IF(ISNUMBER(FIND(analysismethod9,'III_Plan comp 438.68 {Plan 10}'!BN$15)),"",'III_Plan comp 438.68 {Plan 10}'!BN$15&amp;analysismethod9)</f>
        <v xml:space="preserve">Language Capabilities: Contract
IHCP: Contract/Good-faith effort to contract; 
</v>
      </c>
      <c r="DV132" s="251" t="str">
        <f>IF(ISNUMBER(FIND(analysismethod9,'III_Plan comp 438.68 {Plan 10}'!BO$15)),"",'III_Plan comp 438.68 {Plan 10}'!BO$15&amp;analysismethod9)</f>
        <v xml:space="preserve">Language Capabilities: Contract
IHCP: Contract/Good-faith effort to contract; 
</v>
      </c>
      <c r="DW132" s="251" t="str">
        <f>IF(ISNUMBER(FIND(analysismethod9,'III_Plan comp 438.68 {Plan 10}'!BP$15)),"",'III_Plan comp 438.68 {Plan 10}'!BP$15&amp;analysismethod9)</f>
        <v xml:space="preserve">Language Capabilities: Contract
IHCP: Contract/Good-faith effort to contract; 
</v>
      </c>
      <c r="DX132" s="251" t="str">
        <f>IF(ISNUMBER(FIND(analysismethod9,'III_Plan comp 438.68 {Plan 10}'!BQ$15)),"",'III_Plan comp 438.68 {Plan 10}'!BQ$15&amp;analysismethod9)</f>
        <v xml:space="preserve">Language Capabilities: Contract
IHCP: Contract/Good-faith effort to contract; 
</v>
      </c>
      <c r="DY132" s="251" t="str">
        <f>IF(ISNUMBER(FIND(analysismethod9,'III_Plan comp 438.68 {Plan 10}'!BR$15)),"",'III_Plan comp 438.68 {Plan 10}'!BR$15&amp;analysismethod9)</f>
        <v xml:space="preserve">Language Capabilities: Contract
IHCP: Contract/Good-faith effort to contract; 
</v>
      </c>
      <c r="DZ132" s="251" t="str">
        <f>IF(ISNUMBER(FIND(analysismethod9,'III_Plan comp 438.68 {Plan 10}'!BS$15)),"",'III_Plan comp 438.68 {Plan 10}'!BS$15&amp;analysismethod9)</f>
        <v xml:space="preserve">Language Capabilities: Contract
IHCP: Contract/Good-faith effort to contract; 
</v>
      </c>
      <c r="EA132" s="251" t="str">
        <f>IF(ISNUMBER(FIND(analysismethod9,'III_Plan comp 438.68 {Plan 10}'!BT$15)),"",'III_Plan comp 438.68 {Plan 10}'!BT$15&amp;analysismethod9)</f>
        <v xml:space="preserve">Language Capabilities: Contract
IHCP: Contract/Good-faith effort to contract; 
</v>
      </c>
      <c r="EB132" s="251" t="str">
        <f>IF(ISNUMBER(FIND(analysismethod9,'III_Plan comp 438.68 {Plan 10}'!BU$15)),"",'III_Plan comp 438.68 {Plan 10}'!BU$15&amp;analysismethod9)</f>
        <v xml:space="preserve">Language Capabilities: Contract
IHCP: Contract/Good-faith effort to contract; 
</v>
      </c>
      <c r="EC132" s="251" t="str">
        <f>IF(ISNUMBER(FIND(analysismethod9,'III_Plan comp 438.68 {Plan 10}'!BV$15)),"",'III_Plan comp 438.68 {Plan 10}'!BV$15&amp;analysismethod9)</f>
        <v xml:space="preserve">Language Capabilities: Contract
IHCP: Contract/Good-faith effort to contract; 
</v>
      </c>
      <c r="ED132" s="251" t="str">
        <f>IF(ISNUMBER(FIND(analysismethod9,'III_Plan comp 438.68 {Plan 10}'!BW$15)),"",'III_Plan comp 438.68 {Plan 10}'!BW$15&amp;analysismethod9)</f>
        <v xml:space="preserve">Language Capabilities: Contract
IHCP: Contract/Good-faith effort to contract; 
</v>
      </c>
      <c r="EE132" s="251" t="str">
        <f>IF(ISNUMBER(FIND(analysismethod9,'III_Plan comp 438.68 {Plan 10}'!BX$15)),"",'III_Plan comp 438.68 {Plan 10}'!BX$15&amp;analysismethod9)</f>
        <v xml:space="preserve">Language Capabilities: Contract
IHCP: Contract/Good-faith effort to contract; 
</v>
      </c>
      <c r="EF132" s="251" t="str">
        <f>IF(ISNUMBER(FIND(analysismethod9,'III_Plan comp 438.68 {Plan 10}'!BY$15)),"",'III_Plan comp 438.68 {Plan 10}'!BY$15&amp;analysismethod9)</f>
        <v xml:space="preserve">Language Capabilities: Contract
IHCP: Contract/Good-faith effort to contract; 
</v>
      </c>
      <c r="EG132" s="251" t="str">
        <f>IF(ISNUMBER(FIND(analysismethod9,'III_Plan comp 438.68 {Plan 10}'!BZ$15)),"",'III_Plan comp 438.68 {Plan 10}'!BZ$15&amp;analysismethod9)</f>
        <v xml:space="preserve">Language Capabilities: Contract
IHCP: Contract/Good-faith effort to contract; 
</v>
      </c>
      <c r="EH132" s="251" t="str">
        <f>IF(ISNUMBER(FIND(analysismethod9,'III_Plan comp 438.68 {Plan 10}'!CA$15)),"",'III_Plan comp 438.68 {Plan 10}'!CA$15&amp;analysismethod9)</f>
        <v xml:space="preserve">Language Capabilities: Contract
IHCP: Contract/Good-faith effort to contract; 
</v>
      </c>
      <c r="EI132" s="251" t="str">
        <f>IF(ISNUMBER(FIND(analysismethod9,'III_Plan comp 438.68 {Plan 10}'!CB$15)),"",'III_Plan comp 438.68 {Plan 10}'!CB$15&amp;analysismethod9)</f>
        <v xml:space="preserve">Language Capabilities: Contract
IHCP: Contract/Good-faith effort to contract; 
</v>
      </c>
      <c r="EJ132" s="251" t="str">
        <f>IF(ISNUMBER(FIND(analysismethod9,'III_Plan comp 438.68 {Plan 10}'!CC$15)),"",'III_Plan comp 438.68 {Plan 10}'!CC$15&amp;analysismethod9)</f>
        <v xml:space="preserve">Language Capabilities: Contract
IHCP: Contract/Good-faith effort to contract; 
</v>
      </c>
      <c r="EK132" s="251" t="str">
        <f>IF(ISNUMBER(FIND(analysismethod9,'III_Plan comp 438.68 {Plan 10}'!CD$15)),"",'III_Plan comp 438.68 {Plan 10}'!CD$15&amp;analysismethod9)</f>
        <v xml:space="preserve">Language Capabilities: Contract
IHCP: Contract/Good-faith effort to contract; 
</v>
      </c>
      <c r="EL132" s="251" t="str">
        <f>IF(ISNUMBER(FIND(analysismethod9,'III_Plan comp 438.68 {Plan 10}'!CE$15)),"",'III_Plan comp 438.68 {Plan 10}'!CE$15&amp;analysismethod9)</f>
        <v xml:space="preserve">Language Capabilities: Contract
IHCP: Contract/Good-faith effort to contract; 
</v>
      </c>
      <c r="EM132" s="251" t="str">
        <f>IF(ISNUMBER(FIND(analysismethod9,'III_Plan comp 438.68 {Plan 10}'!CF$15)),"",'III_Plan comp 438.68 {Plan 10}'!CF$15&amp;analysismethod9)</f>
        <v xml:space="preserve">Language Capabilities: Contract
IHCP: Contract/Good-faith effort to contract; 
</v>
      </c>
      <c r="EN132" s="251" t="str">
        <f>IF(ISNUMBER(FIND(analysismethod9,'III_Plan comp 438.68 {Plan 10}'!CG$15)),"",'III_Plan comp 438.68 {Plan 10}'!CG$15&amp;analysismethod9)</f>
        <v xml:space="preserve">Language Capabilities: Contract
IHCP: Contract/Good-faith effort to contract; 
</v>
      </c>
      <c r="EO132" s="251" t="str">
        <f>IF(ISNUMBER(FIND(analysismethod9,'III_Plan comp 438.68 {Plan 10}'!CH$15)),"",'III_Plan comp 438.68 {Plan 10}'!CH$15&amp;analysismethod9)</f>
        <v xml:space="preserve">Language Capabilities: Contract
IHCP: Contract/Good-faith effort to contract; 
</v>
      </c>
      <c r="EP132" s="251" t="str">
        <f>IF(ISNUMBER(FIND(analysismethod9,'III_Plan comp 438.68 {Plan 10}'!CI$15)),"",'III_Plan comp 438.68 {Plan 10}'!CI$15&amp;analysismethod9)</f>
        <v xml:space="preserve">Language Capabilities: Contract
IHCP: Contract/Good-faith effort to contract; 
</v>
      </c>
      <c r="EQ132" s="251" t="str">
        <f>IF(ISNUMBER(FIND(analysismethod9,'III_Plan comp 438.68 {Plan 10}'!CJ$15)),"",'III_Plan comp 438.68 {Plan 10}'!CJ$15&amp;analysismethod9)</f>
        <v xml:space="preserve">Language Capabilities: Contract
IHCP: Contract/Good-faith effort to contract; 
</v>
      </c>
      <c r="ER132" s="251" t="str">
        <f>IF(ISNUMBER(FIND(analysismethod9,'III_Plan comp 438.68 {Plan 10}'!CK$15)),"",'III_Plan comp 438.68 {Plan 10}'!CK$15&amp;analysismethod9)</f>
        <v xml:space="preserve">Language Capabilities: Contract
IHCP: Contract/Good-faith effort to contract; 
</v>
      </c>
      <c r="ES132" s="251" t="str">
        <f>IF(ISNUMBER(FIND(analysismethod9,'III_Plan comp 438.68 {Plan 10}'!CL$15)),"",'III_Plan comp 438.68 {Plan 10}'!CL$15&amp;analysismethod9)</f>
        <v xml:space="preserve">Language Capabilities: Contract
IHCP: Contract/Good-faith effort to contract; 
</v>
      </c>
      <c r="ET132" s="251" t="str">
        <f>IF(ISNUMBER(FIND(analysismethod9,'III_Plan comp 438.68 {Plan 10}'!CM$15)),"",'III_Plan comp 438.68 {Plan 10}'!CM$15&amp;analysismethod9)</f>
        <v xml:space="preserve">Language Capabilities: Contract
IHCP: Contract/Good-faith effort to contract; 
</v>
      </c>
      <c r="EU132" s="251" t="str">
        <f>IF(ISNUMBER(FIND(analysismethod9,'III_Plan comp 438.68 {Plan 10}'!CN$15)),"",'III_Plan comp 438.68 {Plan 10}'!CN$15&amp;analysismethod9)</f>
        <v xml:space="preserve">Language Capabilities: Contract
IHCP: Contract/Good-faith effort to contract; 
</v>
      </c>
      <c r="EV132" s="251" t="str">
        <f>IF(ISNUMBER(FIND(analysismethod9,'III_Plan comp 438.68 {Plan 10}'!CO$15)),"",'III_Plan comp 438.68 {Plan 10}'!CO$15&amp;analysismethod9)</f>
        <v xml:space="preserve">Language Capabilities: Contract
IHCP: Contract/Good-faith effort to contract; 
</v>
      </c>
      <c r="EW132" s="251" t="str">
        <f>IF(ISNUMBER(FIND(analysismethod9,'III_Plan comp 438.68 {Plan 10}'!CP$15)),"",'III_Plan comp 438.68 {Plan 10}'!CP$15&amp;analysismethod9)</f>
        <v xml:space="preserve">Language Capabilities: Contract
IHCP: Contract/Good-faith effort to contract; 
</v>
      </c>
      <c r="EX132" s="251" t="str">
        <f>IF(ISNUMBER(FIND(analysismethod9,'III_Plan comp 438.68 {Plan 10}'!CQ$15)),"",'III_Plan comp 438.68 {Plan 10}'!CQ$15&amp;analysismethod9)</f>
        <v xml:space="preserve">Language Capabilities: Contract
IHCP: Contract/Good-faith effort to contract; 
</v>
      </c>
      <c r="EY132" s="251" t="str">
        <f>IF(ISNUMBER(FIND(analysismethod9,'III_Plan comp 438.68 {Plan 10}'!CR$15)),"",'III_Plan comp 438.68 {Plan 10}'!CR$15&amp;analysismethod9)</f>
        <v xml:space="preserve">Language Capabilities: Contract
IHCP: Contract/Good-faith effort to contract; 
</v>
      </c>
      <c r="EZ132" s="251" t="str">
        <f>IF(ISNUMBER(FIND(analysismethod9,'III_Plan comp 438.68 {Plan 10}'!CS$15)),"",'III_Plan comp 438.68 {Plan 10}'!CS$15&amp;analysismethod9)</f>
        <v xml:space="preserve">Language Capabilities: Contract
IHCP: Contract/Good-faith effort to contract; 
</v>
      </c>
      <c r="FA132" s="251" t="str">
        <f>IF(ISNUMBER(FIND(analysismethod9,'III_Plan comp 438.68 {Plan 10}'!CT$15)),"",'III_Plan comp 438.68 {Plan 10}'!CT$15&amp;analysismethod9)</f>
        <v xml:space="preserve">Language Capabilities: Contract
IHCP: Contract/Good-faith effort to contract; 
</v>
      </c>
      <c r="FB132" s="251" t="str">
        <f>IF(ISNUMBER(FIND(analysismethod9,'III_Plan comp 438.68 {Plan 10}'!CU$15)),"",'III_Plan comp 438.68 {Plan 10}'!CU$15&amp;analysismethod9)</f>
        <v xml:space="preserve">Language Capabilities: Contract
IHCP: Contract/Good-faith effort to contract; 
</v>
      </c>
      <c r="FC132" s="251" t="str">
        <f>IF(ISNUMBER(FIND(analysismethod9,'III_Plan comp 438.68 {Plan 10}'!CV$15)),"",'III_Plan comp 438.68 {Plan 10}'!CV$15&amp;analysismethod9)</f>
        <v xml:space="preserve">Language Capabilities: Contract
IHCP: Contract/Good-faith effort to contract; 
</v>
      </c>
      <c r="FD132" s="251" t="str">
        <f>IF(ISNUMBER(FIND(analysismethod9,'III_Plan comp 438.68 {Plan 10}'!CW$15)),"",'III_Plan comp 438.68 {Plan 10}'!CW$15&amp;analysismethod9)</f>
        <v xml:space="preserve">Language Capabilities: Contract
IHCP: Contract/Good-faith effort to contract; 
</v>
      </c>
      <c r="FE132" s="251" t="str">
        <f>IF(ISNUMBER(FIND(analysismethod9,'III_Plan comp 438.68 {Plan 10}'!CX$15)),"",'III_Plan comp 438.68 {Plan 10}'!CX$15&amp;analysismethod9)</f>
        <v xml:space="preserve">Language Capabilities: Contract
IHCP: Contract/Good-faith effort to contract; 
</v>
      </c>
      <c r="FF132" s="251" t="str">
        <f>IF(ISNUMBER(FIND(analysismethod9,'III_Plan comp 438.68 {Plan 10}'!CY$15)),"",'III_Plan comp 438.68 {Plan 10}'!CY$15&amp;analysismethod9)</f>
        <v xml:space="preserve">Language Capabilities: Contract
IHCP: Contract/Good-faith effort to contract; 
</v>
      </c>
      <c r="FG132" s="251" t="str">
        <f>IF(ISNUMBER(FIND(analysismethod9,'III_Plan comp 438.68 {Plan 10}'!CZ$15)),"",'III_Plan comp 438.68 {Plan 10}'!CZ$15&amp;analysismethod9)</f>
        <v xml:space="preserve">Language Capabilities: Contract
IHCP: Contract/Good-faith effort to contract; 
</v>
      </c>
    </row>
    <row r="133" spans="63:163" ht="1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274 File; 
</v>
      </c>
      <c r="BM133" s="254" t="str">
        <f>IF(ISNUMBER(FIND(analysismethod10,'III_Plan comp 438.68 {Plan 10}'!F$15)),"",'III_Plan comp 438.68 {Plan 10}'!F$15&amp;analysismethod10)</f>
        <v xml:space="preserve">274 File; 
</v>
      </c>
      <c r="BN133" s="254" t="str">
        <f>IF(ISNUMBER(FIND(analysismethod10,'III_Plan comp 438.68 {Plan 10}'!G$15)),"",'III_Plan comp 438.68 {Plan 10}'!G$15&amp;analysismethod10)</f>
        <v/>
      </c>
      <c r="BO133" s="254" t="str">
        <f>IF(ISNUMBER(FIND(analysismethod10,'III_Plan comp 438.68 {Plan 10}'!H$15)),"",'III_Plan comp 438.68 {Plan 10}'!H$15&amp;analysismethod10)</f>
        <v/>
      </c>
      <c r="BP133" s="254" t="str">
        <f>IF(ISNUMBER(FIND(analysismethod10,'III_Plan comp 438.68 {Plan 10}'!I$15)),"",'III_Plan comp 438.68 {Plan 10}'!I$15&amp;analysismethod10)</f>
        <v xml:space="preserve">274 File; 
</v>
      </c>
      <c r="BQ133" s="254" t="str">
        <f>IF(ISNUMBER(FIND(analysismethod10,'III_Plan comp 438.68 {Plan 10}'!J$15)),"",'III_Plan comp 438.68 {Plan 10}'!J$15&amp;analysismethod10)</f>
        <v xml:space="preserve">274 File; 
</v>
      </c>
      <c r="BR133" s="254" t="str">
        <f>IF(ISNUMBER(FIND(analysismethod10,'III_Plan comp 438.68 {Plan 10}'!K$15)),"",'III_Plan comp 438.68 {Plan 10}'!K$15&amp;analysismethod10)</f>
        <v xml:space="preserve">Timely Access Data Tool (TADT); 
274 File; 
</v>
      </c>
      <c r="BS133" s="254" t="str">
        <f>IF(ISNUMBER(FIND(analysismethod10,'III_Plan comp 438.68 {Plan 10}'!L$15)),"",'III_Plan comp 438.68 {Plan 10}'!L$15&amp;analysismethod10)</f>
        <v xml:space="preserve">Timely Access Data Tool (TADT); 
274 File; 
</v>
      </c>
      <c r="BT133" s="254" t="str">
        <f>IF(ISNUMBER(FIND(analysismethod10,'III_Plan comp 438.68 {Plan 10}'!M$15)),"",'III_Plan comp 438.68 {Plan 10}'!M$15&amp;analysismethod10)</f>
        <v xml:space="preserve">274 File; 
</v>
      </c>
      <c r="BU133" s="254" t="str">
        <f>IF(ISNUMBER(FIND(analysismethod10,'III_Plan comp 438.68 {Plan 10}'!N$15)),"",'III_Plan comp 438.68 {Plan 10}'!N$15&amp;analysismethod10)</f>
        <v xml:space="preserve">274 File; 
</v>
      </c>
      <c r="BV133" s="254" t="str">
        <f>IF(ISNUMBER(FIND(analysismethod10,'III_Plan comp 438.68 {Plan 10}'!O$15)),"",'III_Plan comp 438.68 {Plan 10}'!O$15&amp;analysismethod10)</f>
        <v xml:space="preserve">274 File; 
</v>
      </c>
      <c r="BW133" s="254" t="str">
        <f>IF(ISNUMBER(FIND(analysismethod10,'III_Plan comp 438.68 {Plan 10}'!P$15)),"",'III_Plan comp 438.68 {Plan 10}'!P$15&amp;analysismethod10)</f>
        <v xml:space="preserve">274 File; 
</v>
      </c>
      <c r="BX133" s="254" t="str">
        <f>IF(ISNUMBER(FIND(analysismethod10,'III_Plan comp 438.68 {Plan 10}'!Q$15)),"",'III_Plan comp 438.68 {Plan 10}'!Q$15&amp;analysismethod10)</f>
        <v xml:space="preserve">274 File; 
</v>
      </c>
      <c r="BY133" s="254" t="str">
        <f>IF(ISNUMBER(FIND(analysismethod10,'III_Plan comp 438.68 {Plan 10}'!R$15)),"",'III_Plan comp 438.68 {Plan 10}'!R$15&amp;analysismethod10)</f>
        <v xml:space="preserve">274 File; 
</v>
      </c>
      <c r="BZ133" s="254" t="str">
        <f>IF(ISNUMBER(FIND(analysismethod10,'III_Plan comp 438.68 {Plan 10}'!S$15)),"",'III_Plan comp 438.68 {Plan 10}'!S$15&amp;analysismethod10)</f>
        <v xml:space="preserve">274 File; 
</v>
      </c>
      <c r="CA133" s="254" t="str">
        <f>IF(ISNUMBER(FIND(analysismethod10,'III_Plan comp 438.68 {Plan 10}'!T$15)),"",'III_Plan comp 438.68 {Plan 10}'!T$15&amp;analysismethod10)</f>
        <v xml:space="preserve">274 File; 
</v>
      </c>
      <c r="CB133" s="254" t="str">
        <f>IF(ISNUMBER(FIND(analysismethod10,'III_Plan comp 438.68 {Plan 10}'!U$15)),"",'III_Plan comp 438.68 {Plan 10}'!U$15&amp;analysismethod10)</f>
        <v xml:space="preserve">274 File; 
</v>
      </c>
      <c r="CC133" s="254" t="str">
        <f>IF(ISNUMBER(FIND(analysismethod10,'III_Plan comp 438.68 {Plan 10}'!V$15)),"",'III_Plan comp 438.68 {Plan 10}'!V$15&amp;analysismethod10)</f>
        <v xml:space="preserve">274 File; 
</v>
      </c>
      <c r="CD133" s="254" t="str">
        <f>IF(ISNUMBER(FIND(analysismethod10,'III_Plan comp 438.68 {Plan 10}'!W$15)),"",'III_Plan comp 438.68 {Plan 10}'!W$15&amp;analysismethod10)</f>
        <v xml:space="preserve">274 File; 
</v>
      </c>
      <c r="CE133" s="254" t="str">
        <f>IF(ISNUMBER(FIND(analysismethod10,'III_Plan comp 438.68 {Plan 10}'!X$15)),"",'III_Plan comp 438.68 {Plan 10}'!X$15&amp;analysismethod10)</f>
        <v xml:space="preserve">274 File; 
</v>
      </c>
      <c r="CF133" s="254" t="str">
        <f>IF(ISNUMBER(FIND(analysismethod10,'III_Plan comp 438.68 {Plan 10}'!Y$15)),"",'III_Plan comp 438.68 {Plan 10}'!Y$15&amp;analysismethod10)</f>
        <v xml:space="preserve">274 File; 
</v>
      </c>
      <c r="CG133" s="254" t="str">
        <f>IF(ISNUMBER(FIND(analysismethod10,'III_Plan comp 438.68 {Plan 10}'!Z$15)),"",'III_Plan comp 438.68 {Plan 10}'!Z$15&amp;analysismethod10)</f>
        <v xml:space="preserve">274 File; 
</v>
      </c>
      <c r="CH133" s="254" t="str">
        <f>IF(ISNUMBER(FIND(analysismethod10,'III_Plan comp 438.68 {Plan 10}'!AA$15)),"",'III_Plan comp 438.68 {Plan 10}'!AA$15&amp;analysismethod10)</f>
        <v xml:space="preserve">274 File; 
</v>
      </c>
      <c r="CI133" s="254" t="str">
        <f>IF(ISNUMBER(FIND(analysismethod10,'III_Plan comp 438.68 {Plan 10}'!AB$15)),"",'III_Plan comp 438.68 {Plan 10}'!AB$15&amp;analysismethod10)</f>
        <v xml:space="preserve">274 File; 
</v>
      </c>
      <c r="CJ133" s="254" t="str">
        <f>IF(ISNUMBER(FIND(analysismethod10,'III_Plan comp 438.68 {Plan 10}'!AC$15)),"",'III_Plan comp 438.68 {Plan 10}'!AC$15&amp;analysismethod10)</f>
        <v xml:space="preserve">274 File; 
</v>
      </c>
      <c r="CK133" s="254" t="str">
        <f>IF(ISNUMBER(FIND(analysismethod10,'III_Plan comp 438.68 {Plan 10}'!AD$15)),"",'III_Plan comp 438.68 {Plan 10}'!AD$15&amp;analysismethod10)</f>
        <v xml:space="preserve">274 File; 
</v>
      </c>
      <c r="CL133" s="254" t="str">
        <f>IF(ISNUMBER(FIND(analysismethod10,'III_Plan comp 438.68 {Plan 10}'!AE$15)),"",'III_Plan comp 438.68 {Plan 10}'!AE$15&amp;analysismethod10)</f>
        <v xml:space="preserve">274 File; 
</v>
      </c>
      <c r="CM133" s="254" t="str">
        <f>IF(ISNUMBER(FIND(analysismethod10,'III_Plan comp 438.68 {Plan 10}'!AF$15)),"",'III_Plan comp 438.68 {Plan 10}'!AF$15&amp;analysismethod10)</f>
        <v xml:space="preserve">274 File; 
</v>
      </c>
      <c r="CN133" s="254" t="str">
        <f>IF(ISNUMBER(FIND(analysismethod10,'III_Plan comp 438.68 {Plan 10}'!AG$15)),"",'III_Plan comp 438.68 {Plan 10}'!AG$15&amp;analysismethod10)</f>
        <v xml:space="preserve">274 File; 
</v>
      </c>
      <c r="CO133" s="254" t="str">
        <f>IF(ISNUMBER(FIND(analysismethod10,'III_Plan comp 438.68 {Plan 10}'!AH$15)),"",'III_Plan comp 438.68 {Plan 10}'!AH$15&amp;analysismethod10)</f>
        <v xml:space="preserve">274 File; 
</v>
      </c>
      <c r="CP133" s="254" t="str">
        <f>IF(ISNUMBER(FIND(analysismethod10,'III_Plan comp 438.68 {Plan 10}'!AI$15)),"",'III_Plan comp 438.68 {Plan 10}'!AI$15&amp;analysismethod10)</f>
        <v xml:space="preserve">274 File; 
</v>
      </c>
      <c r="CQ133" s="254" t="str">
        <f>IF(ISNUMBER(FIND(analysismethod10,'III_Plan comp 438.68 {Plan 10}'!AJ$15)),"",'III_Plan comp 438.68 {Plan 10}'!AJ$15&amp;analysismethod10)</f>
        <v xml:space="preserve">274 File; 
</v>
      </c>
      <c r="CR133" s="254" t="str">
        <f>IF(ISNUMBER(FIND(analysismethod10,'III_Plan comp 438.68 {Plan 10}'!AK$15)),"",'III_Plan comp 438.68 {Plan 10}'!AK$15&amp;analysismethod10)</f>
        <v xml:space="preserve">274 File; 
</v>
      </c>
      <c r="CS133" s="254" t="str">
        <f>IF(ISNUMBER(FIND(analysismethod10,'III_Plan comp 438.68 {Plan 10}'!AL$15)),"",'III_Plan comp 438.68 {Plan 10}'!AL$15&amp;analysismethod10)</f>
        <v xml:space="preserve">274 File; 
</v>
      </c>
      <c r="CT133" s="254" t="str">
        <f>IF(ISNUMBER(FIND(analysismethod10,'III_Plan comp 438.68 {Plan 10}'!AM$15)),"",'III_Plan comp 438.68 {Plan 10}'!AM$15&amp;analysismethod10)</f>
        <v xml:space="preserve">274 File; 
</v>
      </c>
      <c r="CU133" s="254" t="str">
        <f>IF(ISNUMBER(FIND(analysismethod10,'III_Plan comp 438.68 {Plan 10}'!AN$15)),"",'III_Plan comp 438.68 {Plan 10}'!AN$15&amp;analysismethod10)</f>
        <v xml:space="preserve">274 File; 
</v>
      </c>
      <c r="CV133" s="254" t="str">
        <f>IF(ISNUMBER(FIND(analysismethod10,'III_Plan comp 438.68 {Plan 10}'!AO$15)),"",'III_Plan comp 438.68 {Plan 10}'!AO$15&amp;analysismethod10)</f>
        <v xml:space="preserve">274 File; 
</v>
      </c>
      <c r="CW133" s="254" t="str">
        <f>IF(ISNUMBER(FIND(analysismethod10,'III_Plan comp 438.68 {Plan 10}'!AP$15)),"",'III_Plan comp 438.68 {Plan 10}'!AP$15&amp;analysismethod10)</f>
        <v xml:space="preserve">274 File; 
</v>
      </c>
      <c r="CX133" s="254" t="str">
        <f>IF(ISNUMBER(FIND(analysismethod10,'III_Plan comp 438.68 {Plan 10}'!AQ$15)),"",'III_Plan comp 438.68 {Plan 10}'!AQ$15&amp;analysismethod10)</f>
        <v xml:space="preserve">274 File; 
</v>
      </c>
      <c r="CY133" s="254" t="str">
        <f>IF(ISNUMBER(FIND(analysismethod10,'III_Plan comp 438.68 {Plan 10}'!AR$15)),"",'III_Plan comp 438.68 {Plan 10}'!AR$15&amp;analysismethod10)</f>
        <v xml:space="preserve">274 File; 
</v>
      </c>
      <c r="CZ133" s="254" t="str">
        <f>IF(ISNUMBER(FIND(analysismethod10,'III_Plan comp 438.68 {Plan 10}'!AS$15)),"",'III_Plan comp 438.68 {Plan 10}'!AS$15&amp;analysismethod10)</f>
        <v xml:space="preserve">274 File; 
</v>
      </c>
      <c r="DA133" s="254" t="str">
        <f>IF(ISNUMBER(FIND(analysismethod10,'III_Plan comp 438.68 {Plan 10}'!AT$15)),"",'III_Plan comp 438.68 {Plan 10}'!AT$15&amp;analysismethod10)</f>
        <v xml:space="preserve">274 File; 
</v>
      </c>
      <c r="DB133" s="254" t="str">
        <f>IF(ISNUMBER(FIND(analysismethod10,'III_Plan comp 438.68 {Plan 10}'!AU$15)),"",'III_Plan comp 438.68 {Plan 10}'!AU$15&amp;analysismethod10)</f>
        <v xml:space="preserve">274 File; 
</v>
      </c>
      <c r="DC133" s="254" t="str">
        <f>IF(ISNUMBER(FIND(analysismethod10,'III_Plan comp 438.68 {Plan 10}'!AV$15)),"",'III_Plan comp 438.68 {Plan 10}'!AV$15&amp;analysismethod10)</f>
        <v xml:space="preserve">274 File; 
</v>
      </c>
      <c r="DD133" s="254" t="str">
        <f>IF(ISNUMBER(FIND(analysismethod10,'III_Plan comp 438.68 {Plan 10}'!AW$15)),"",'III_Plan comp 438.68 {Plan 10}'!AW$15&amp;analysismethod10)</f>
        <v xml:space="preserve">274 File; 
</v>
      </c>
      <c r="DE133" s="254" t="str">
        <f>IF(ISNUMBER(FIND(analysismethod10,'III_Plan comp 438.68 {Plan 10}'!AX$15)),"",'III_Plan comp 438.68 {Plan 10}'!AX$15&amp;analysismethod10)</f>
        <v xml:space="preserve">274 File; 
</v>
      </c>
      <c r="DF133" s="254" t="str">
        <f>IF(ISNUMBER(FIND(analysismethod10,'III_Plan comp 438.68 {Plan 10}'!AY$15)),"",'III_Plan comp 438.68 {Plan 10}'!AY$15&amp;analysismethod10)</f>
        <v xml:space="preserve">274 File; 
</v>
      </c>
      <c r="DG133" s="254" t="str">
        <f>IF(ISNUMBER(FIND(analysismethod10,'III_Plan comp 438.68 {Plan 10}'!AZ$15)),"",'III_Plan comp 438.68 {Plan 10}'!AZ$15&amp;analysismethod10)</f>
        <v xml:space="preserve">274 File; 
</v>
      </c>
      <c r="DH133" s="254" t="str">
        <f>IF(ISNUMBER(FIND(analysismethod10,'III_Plan comp 438.68 {Plan 10}'!BA$15)),"",'III_Plan comp 438.68 {Plan 10}'!BA$15&amp;analysismethod10)</f>
        <v xml:space="preserve">274 File; 
</v>
      </c>
      <c r="DI133" s="254" t="str">
        <f>IF(ISNUMBER(FIND(analysismethod10,'III_Plan comp 438.68 {Plan 10}'!BB$15)),"",'III_Plan comp 438.68 {Plan 10}'!BB$15&amp;analysismethod10)</f>
        <v xml:space="preserve">274 File; 
</v>
      </c>
      <c r="DJ133" s="254" t="str">
        <f>IF(ISNUMBER(FIND(analysismethod10,'III_Plan comp 438.68 {Plan 10}'!BC$15)),"",'III_Plan comp 438.68 {Plan 10}'!BC$15&amp;analysismethod10)</f>
        <v xml:space="preserve">274 File; 
</v>
      </c>
      <c r="DK133" s="254" t="str">
        <f>IF(ISNUMBER(FIND(analysismethod10,'III_Plan comp 438.68 {Plan 10}'!BD$15)),"",'III_Plan comp 438.68 {Plan 10}'!BD$15&amp;analysismethod10)</f>
        <v xml:space="preserve">274 File; 
</v>
      </c>
      <c r="DL133" s="254" t="str">
        <f>IF(ISNUMBER(FIND(analysismethod10,'III_Plan comp 438.68 {Plan 10}'!BE$15)),"",'III_Plan comp 438.68 {Plan 10}'!BE$15&amp;analysismethod10)</f>
        <v xml:space="preserve">274 File; 
</v>
      </c>
      <c r="DM133" s="254" t="str">
        <f>IF(ISNUMBER(FIND(analysismethod10,'III_Plan comp 438.68 {Plan 10}'!BF$15)),"",'III_Plan comp 438.68 {Plan 10}'!BF$15&amp;analysismethod10)</f>
        <v xml:space="preserve">274 File; 
</v>
      </c>
      <c r="DN133" s="254" t="str">
        <f>IF(ISNUMBER(FIND(analysismethod10,'III_Plan comp 438.68 {Plan 10}'!BG$15)),"",'III_Plan comp 438.68 {Plan 10}'!BG$15&amp;analysismethod10)</f>
        <v xml:space="preserve">274 File; 
</v>
      </c>
      <c r="DO133" s="254" t="str">
        <f>IF(ISNUMBER(FIND(analysismethod10,'III_Plan comp 438.68 {Plan 10}'!BH$15)),"",'III_Plan comp 438.68 {Plan 10}'!BH$15&amp;analysismethod10)</f>
        <v xml:space="preserve">274 File; 
</v>
      </c>
      <c r="DP133" s="254" t="str">
        <f>IF(ISNUMBER(FIND(analysismethod10,'III_Plan comp 438.68 {Plan 10}'!BI$15)),"",'III_Plan comp 438.68 {Plan 10}'!BI$15&amp;analysismethod10)</f>
        <v xml:space="preserve">274 File; 
</v>
      </c>
      <c r="DQ133" s="254" t="str">
        <f>IF(ISNUMBER(FIND(analysismethod10,'III_Plan comp 438.68 {Plan 10}'!BJ$15)),"",'III_Plan comp 438.68 {Plan 10}'!BJ$15&amp;analysismethod10)</f>
        <v xml:space="preserve">274 File; 
</v>
      </c>
      <c r="DR133" s="254" t="str">
        <f>IF(ISNUMBER(FIND(analysismethod10,'III_Plan comp 438.68 {Plan 10}'!BK$15)),"",'III_Plan comp 438.68 {Plan 10}'!BK$15&amp;analysismethod10)</f>
        <v xml:space="preserve">274 File; 
</v>
      </c>
      <c r="DS133" s="254" t="str">
        <f>IF(ISNUMBER(FIND(analysismethod10,'III_Plan comp 438.68 {Plan 10}'!BL$15)),"",'III_Plan comp 438.68 {Plan 10}'!BL$15&amp;analysismethod10)</f>
        <v xml:space="preserve">274 File; 
</v>
      </c>
      <c r="DT133" s="254" t="str">
        <f>IF(ISNUMBER(FIND(analysismethod10,'III_Plan comp 438.68 {Plan 10}'!BM$15)),"",'III_Plan comp 438.68 {Plan 10}'!BM$15&amp;analysismethod10)</f>
        <v xml:space="preserve">274 File; 
</v>
      </c>
      <c r="DU133" s="254" t="str">
        <f>IF(ISNUMBER(FIND(analysismethod10,'III_Plan comp 438.68 {Plan 10}'!BN$15)),"",'III_Plan comp 438.68 {Plan 10}'!BN$15&amp;analysismethod10)</f>
        <v xml:space="preserve">274 File; 
</v>
      </c>
      <c r="DV133" s="254" t="str">
        <f>IF(ISNUMBER(FIND(analysismethod10,'III_Plan comp 438.68 {Plan 10}'!BO$15)),"",'III_Plan comp 438.68 {Plan 10}'!BO$15&amp;analysismethod10)</f>
        <v xml:space="preserve">274 File; 
</v>
      </c>
      <c r="DW133" s="254" t="str">
        <f>IF(ISNUMBER(FIND(analysismethod10,'III_Plan comp 438.68 {Plan 10}'!BP$15)),"",'III_Plan comp 438.68 {Plan 10}'!BP$15&amp;analysismethod10)</f>
        <v xml:space="preserve">274 File; 
</v>
      </c>
      <c r="DX133" s="254" t="str">
        <f>IF(ISNUMBER(FIND(analysismethod10,'III_Plan comp 438.68 {Plan 10}'!BQ$15)),"",'III_Plan comp 438.68 {Plan 10}'!BQ$15&amp;analysismethod10)</f>
        <v xml:space="preserve">274 File; 
</v>
      </c>
      <c r="DY133" s="254" t="str">
        <f>IF(ISNUMBER(FIND(analysismethod10,'III_Plan comp 438.68 {Plan 10}'!BR$15)),"",'III_Plan comp 438.68 {Plan 10}'!BR$15&amp;analysismethod10)</f>
        <v xml:space="preserve">274 File; 
</v>
      </c>
      <c r="DZ133" s="254" t="str">
        <f>IF(ISNUMBER(FIND(analysismethod10,'III_Plan comp 438.68 {Plan 10}'!BS$15)),"",'III_Plan comp 438.68 {Plan 10}'!BS$15&amp;analysismethod10)</f>
        <v xml:space="preserve">274 File; 
</v>
      </c>
      <c r="EA133" s="254" t="str">
        <f>IF(ISNUMBER(FIND(analysismethod10,'III_Plan comp 438.68 {Plan 10}'!BT$15)),"",'III_Plan comp 438.68 {Plan 10}'!BT$15&amp;analysismethod10)</f>
        <v xml:space="preserve">274 File; 
</v>
      </c>
      <c r="EB133" s="254" t="str">
        <f>IF(ISNUMBER(FIND(analysismethod10,'III_Plan comp 438.68 {Plan 10}'!BU$15)),"",'III_Plan comp 438.68 {Plan 10}'!BU$15&amp;analysismethod10)</f>
        <v xml:space="preserve">274 File; 
</v>
      </c>
      <c r="EC133" s="254" t="str">
        <f>IF(ISNUMBER(FIND(analysismethod10,'III_Plan comp 438.68 {Plan 10}'!BV$15)),"",'III_Plan comp 438.68 {Plan 10}'!BV$15&amp;analysismethod10)</f>
        <v xml:space="preserve">274 File; 
</v>
      </c>
      <c r="ED133" s="254" t="str">
        <f>IF(ISNUMBER(FIND(analysismethod10,'III_Plan comp 438.68 {Plan 10}'!BW$15)),"",'III_Plan comp 438.68 {Plan 10}'!BW$15&amp;analysismethod10)</f>
        <v xml:space="preserve">274 File; 
</v>
      </c>
      <c r="EE133" s="254" t="str">
        <f>IF(ISNUMBER(FIND(analysismethod10,'III_Plan comp 438.68 {Plan 10}'!BX$15)),"",'III_Plan comp 438.68 {Plan 10}'!BX$15&amp;analysismethod10)</f>
        <v xml:space="preserve">274 File; 
</v>
      </c>
      <c r="EF133" s="254" t="str">
        <f>IF(ISNUMBER(FIND(analysismethod10,'III_Plan comp 438.68 {Plan 10}'!BY$15)),"",'III_Plan comp 438.68 {Plan 10}'!BY$15&amp;analysismethod10)</f>
        <v xml:space="preserve">274 File; 
</v>
      </c>
      <c r="EG133" s="254" t="str">
        <f>IF(ISNUMBER(FIND(analysismethod10,'III_Plan comp 438.68 {Plan 10}'!BZ$15)),"",'III_Plan comp 438.68 {Plan 10}'!BZ$15&amp;analysismethod10)</f>
        <v xml:space="preserve">274 File; 
</v>
      </c>
      <c r="EH133" s="254" t="str">
        <f>IF(ISNUMBER(FIND(analysismethod10,'III_Plan comp 438.68 {Plan 10}'!CA$15)),"",'III_Plan comp 438.68 {Plan 10}'!CA$15&amp;analysismethod10)</f>
        <v xml:space="preserve">274 File; 
</v>
      </c>
      <c r="EI133" s="254" t="str">
        <f>IF(ISNUMBER(FIND(analysismethod10,'III_Plan comp 438.68 {Plan 10}'!CB$15)),"",'III_Plan comp 438.68 {Plan 10}'!CB$15&amp;analysismethod10)</f>
        <v xml:space="preserve">274 File; 
</v>
      </c>
      <c r="EJ133" s="254" t="str">
        <f>IF(ISNUMBER(FIND(analysismethod10,'III_Plan comp 438.68 {Plan 10}'!CC$15)),"",'III_Plan comp 438.68 {Plan 10}'!CC$15&amp;analysismethod10)</f>
        <v xml:space="preserve">274 File; 
</v>
      </c>
      <c r="EK133" s="254" t="str">
        <f>IF(ISNUMBER(FIND(analysismethod10,'III_Plan comp 438.68 {Plan 10}'!CD$15)),"",'III_Plan comp 438.68 {Plan 10}'!CD$15&amp;analysismethod10)</f>
        <v xml:space="preserve">274 File; 
</v>
      </c>
      <c r="EL133" s="254" t="str">
        <f>IF(ISNUMBER(FIND(analysismethod10,'III_Plan comp 438.68 {Plan 10}'!CE$15)),"",'III_Plan comp 438.68 {Plan 10}'!CE$15&amp;analysismethod10)</f>
        <v xml:space="preserve">274 File; 
</v>
      </c>
      <c r="EM133" s="254" t="str">
        <f>IF(ISNUMBER(FIND(analysismethod10,'III_Plan comp 438.68 {Plan 10}'!CF$15)),"",'III_Plan comp 438.68 {Plan 10}'!CF$15&amp;analysismethod10)</f>
        <v xml:space="preserve">274 File; 
</v>
      </c>
      <c r="EN133" s="254" t="str">
        <f>IF(ISNUMBER(FIND(analysismethod10,'III_Plan comp 438.68 {Plan 10}'!CG$15)),"",'III_Plan comp 438.68 {Plan 10}'!CG$15&amp;analysismethod10)</f>
        <v xml:space="preserve">274 File; 
</v>
      </c>
      <c r="EO133" s="254" t="str">
        <f>IF(ISNUMBER(FIND(analysismethod10,'III_Plan comp 438.68 {Plan 10}'!CH$15)),"",'III_Plan comp 438.68 {Plan 10}'!CH$15&amp;analysismethod10)</f>
        <v xml:space="preserve">274 File; 
</v>
      </c>
      <c r="EP133" s="254" t="str">
        <f>IF(ISNUMBER(FIND(analysismethod10,'III_Plan comp 438.68 {Plan 10}'!CI$15)),"",'III_Plan comp 438.68 {Plan 10}'!CI$15&amp;analysismethod10)</f>
        <v xml:space="preserve">274 File; 
</v>
      </c>
      <c r="EQ133" s="254" t="str">
        <f>IF(ISNUMBER(FIND(analysismethod10,'III_Plan comp 438.68 {Plan 10}'!CJ$15)),"",'III_Plan comp 438.68 {Plan 10}'!CJ$15&amp;analysismethod10)</f>
        <v xml:space="preserve">274 File; 
</v>
      </c>
      <c r="ER133" s="254" t="str">
        <f>IF(ISNUMBER(FIND(analysismethod10,'III_Plan comp 438.68 {Plan 10}'!CK$15)),"",'III_Plan comp 438.68 {Plan 10}'!CK$15&amp;analysismethod10)</f>
        <v xml:space="preserve">274 File; 
</v>
      </c>
      <c r="ES133" s="254" t="str">
        <f>IF(ISNUMBER(FIND(analysismethod10,'III_Plan comp 438.68 {Plan 10}'!CL$15)),"",'III_Plan comp 438.68 {Plan 10}'!CL$15&amp;analysismethod10)</f>
        <v xml:space="preserve">274 File; 
</v>
      </c>
      <c r="ET133" s="254" t="str">
        <f>IF(ISNUMBER(FIND(analysismethod10,'III_Plan comp 438.68 {Plan 10}'!CM$15)),"",'III_Plan comp 438.68 {Plan 10}'!CM$15&amp;analysismethod10)</f>
        <v xml:space="preserve">274 File; 
</v>
      </c>
      <c r="EU133" s="254" t="str">
        <f>IF(ISNUMBER(FIND(analysismethod10,'III_Plan comp 438.68 {Plan 10}'!CN$15)),"",'III_Plan comp 438.68 {Plan 10}'!CN$15&amp;analysismethod10)</f>
        <v xml:space="preserve">274 File; 
</v>
      </c>
      <c r="EV133" s="254" t="str">
        <f>IF(ISNUMBER(FIND(analysismethod10,'III_Plan comp 438.68 {Plan 10}'!CO$15)),"",'III_Plan comp 438.68 {Plan 10}'!CO$15&amp;analysismethod10)</f>
        <v xml:space="preserve">274 File; 
</v>
      </c>
      <c r="EW133" s="254" t="str">
        <f>IF(ISNUMBER(FIND(analysismethod10,'III_Plan comp 438.68 {Plan 10}'!CP$15)),"",'III_Plan comp 438.68 {Plan 10}'!CP$15&amp;analysismethod10)</f>
        <v xml:space="preserve">274 File; 
</v>
      </c>
      <c r="EX133" s="254" t="str">
        <f>IF(ISNUMBER(FIND(analysismethod10,'III_Plan comp 438.68 {Plan 10}'!CQ$15)),"",'III_Plan comp 438.68 {Plan 10}'!CQ$15&amp;analysismethod10)</f>
        <v xml:space="preserve">274 File; 
</v>
      </c>
      <c r="EY133" s="254" t="str">
        <f>IF(ISNUMBER(FIND(analysismethod10,'III_Plan comp 438.68 {Plan 10}'!CR$15)),"",'III_Plan comp 438.68 {Plan 10}'!CR$15&amp;analysismethod10)</f>
        <v xml:space="preserve">274 File; 
</v>
      </c>
      <c r="EZ133" s="254" t="str">
        <f>IF(ISNUMBER(FIND(analysismethod10,'III_Plan comp 438.68 {Plan 10}'!CS$15)),"",'III_Plan comp 438.68 {Plan 10}'!CS$15&amp;analysismethod10)</f>
        <v xml:space="preserve">274 File; 
</v>
      </c>
      <c r="FA133" s="254" t="str">
        <f>IF(ISNUMBER(FIND(analysismethod10,'III_Plan comp 438.68 {Plan 10}'!CT$15)),"",'III_Plan comp 438.68 {Plan 10}'!CT$15&amp;analysismethod10)</f>
        <v xml:space="preserve">274 File; 
</v>
      </c>
      <c r="FB133" s="254" t="str">
        <f>IF(ISNUMBER(FIND(analysismethod10,'III_Plan comp 438.68 {Plan 10}'!CU$15)),"",'III_Plan comp 438.68 {Plan 10}'!CU$15&amp;analysismethod10)</f>
        <v xml:space="preserve">274 File; 
</v>
      </c>
      <c r="FC133" s="254" t="str">
        <f>IF(ISNUMBER(FIND(analysismethod10,'III_Plan comp 438.68 {Plan 10}'!CV$15)),"",'III_Plan comp 438.68 {Plan 10}'!CV$15&amp;analysismethod10)</f>
        <v xml:space="preserve">274 File; 
</v>
      </c>
      <c r="FD133" s="254" t="str">
        <f>IF(ISNUMBER(FIND(analysismethod10,'III_Plan comp 438.68 {Plan 10}'!CW$15)),"",'III_Plan comp 438.68 {Plan 10}'!CW$15&amp;analysismethod10)</f>
        <v xml:space="preserve">274 File; 
</v>
      </c>
      <c r="FE133" s="254" t="str">
        <f>IF(ISNUMBER(FIND(analysismethod10,'III_Plan comp 438.68 {Plan 10}'!CX$15)),"",'III_Plan comp 438.68 {Plan 10}'!CX$15&amp;analysismethod10)</f>
        <v xml:space="preserve">274 File; 
</v>
      </c>
      <c r="FF133" s="254" t="str">
        <f>IF(ISNUMBER(FIND(analysismethod10,'III_Plan comp 438.68 {Plan 10}'!CY$15)),"",'III_Plan comp 438.68 {Plan 10}'!CY$15&amp;analysismethod10)</f>
        <v xml:space="preserve">274 File; 
</v>
      </c>
      <c r="FG133" s="254" t="str">
        <f>IF(ISNUMBER(FIND(analysismethod10,'III_Plan comp 438.68 {Plan 10}'!CZ$15)),"",'III_Plan comp 438.68 {Plan 10}'!CZ$15&amp;analysismethod10)</f>
        <v xml:space="preserve">274 File; 
</v>
      </c>
    </row>
    <row r="134" spans="63:163" ht="1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3"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tabSelected="1" zoomScale="80" zoomScaleNormal="80" workbookViewId="0">
      <pane ySplit="1" topLeftCell="C92" activePane="bottomLeft" state="frozen"/>
      <selection pane="bottomLeft" activeCell="C92" sqref="C92"/>
      <selection activeCell="F8" sqref="F8"/>
    </sheetView>
  </sheetViews>
  <sheetFormatPr defaultColWidth="9.28515625" defaultRowHeight="1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87" t="s">
        <v>48</v>
      </c>
      <c r="B2" s="288"/>
      <c r="C2" s="289"/>
      <c r="D2" s="216"/>
      <c r="E2" s="217"/>
      <c r="F2" s="40"/>
    </row>
    <row r="3" spans="1:18" s="2" customFormat="1" ht="16.899999999999999" customHeight="1">
      <c r="A3" s="290" t="s">
        <v>49</v>
      </c>
      <c r="B3" s="291"/>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2"/>
      <c r="B5" s="293"/>
      <c r="C5" s="294"/>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85" t="s">
        <v>60</v>
      </c>
      <c r="C8" s="286"/>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45474</v>
      </c>
      <c r="F9" s="2"/>
      <c r="G9" s="2"/>
      <c r="H9" s="2"/>
      <c r="I9" s="2"/>
      <c r="J9" s="2"/>
      <c r="K9" s="2"/>
      <c r="L9" s="2"/>
      <c r="M9" s="2"/>
      <c r="N9" s="2"/>
      <c r="O9" s="2"/>
      <c r="P9" s="2"/>
      <c r="Q9" s="2"/>
      <c r="R9" s="2"/>
    </row>
    <row r="10" spans="1:18" ht="15" customHeight="1">
      <c r="A10" s="16" t="s">
        <v>55</v>
      </c>
      <c r="B10" s="233" t="s">
        <v>65</v>
      </c>
      <c r="C10" s="15" t="s">
        <v>66</v>
      </c>
      <c r="D10" s="132" t="s">
        <v>64</v>
      </c>
      <c r="E10" s="50">
        <v>45838</v>
      </c>
      <c r="F10" s="2"/>
      <c r="G10" s="2"/>
      <c r="H10" s="2"/>
      <c r="I10" s="2"/>
      <c r="J10" s="2"/>
      <c r="K10" s="2"/>
      <c r="L10" s="2"/>
      <c r="M10" s="2"/>
      <c r="N10" s="2"/>
      <c r="O10" s="2"/>
      <c r="P10" s="2"/>
      <c r="Q10" s="2"/>
      <c r="R10" s="2"/>
    </row>
    <row r="11" spans="1:18" ht="28.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2" t="s">
        <v>72</v>
      </c>
      <c r="B13" s="283"/>
      <c r="C13" s="284"/>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45931</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1" t="s">
        <v>101</v>
      </c>
      <c r="B23" s="281"/>
      <c r="C23" s="281"/>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c r="A25" s="16" t="s">
        <v>55</v>
      </c>
      <c r="B25" s="9" t="s">
        <v>103</v>
      </c>
      <c r="C25" s="15" t="s">
        <v>104</v>
      </c>
      <c r="D25" s="128" t="s">
        <v>58</v>
      </c>
      <c r="E25" s="53" t="s">
        <v>105</v>
      </c>
      <c r="F25" s="2"/>
      <c r="I25" s="2"/>
      <c r="J25" s="2"/>
      <c r="K25" s="2"/>
      <c r="L25" s="2"/>
      <c r="M25" s="2"/>
      <c r="N25" s="2"/>
      <c r="O25" s="2"/>
      <c r="P25" s="2"/>
      <c r="Q25" s="2"/>
      <c r="R25" s="2"/>
    </row>
    <row r="26" spans="1:18">
      <c r="A26" s="16" t="s">
        <v>55</v>
      </c>
      <c r="B26" s="9" t="s">
        <v>106</v>
      </c>
      <c r="C26" s="15" t="s">
        <v>104</v>
      </c>
      <c r="D26" s="128" t="s">
        <v>58</v>
      </c>
      <c r="E26" s="53" t="s">
        <v>107</v>
      </c>
      <c r="F26" s="2"/>
      <c r="G26" s="2"/>
      <c r="H26" s="2"/>
      <c r="I26" s="2"/>
      <c r="J26" s="2"/>
      <c r="K26" s="2"/>
      <c r="L26" s="2"/>
      <c r="M26" s="2"/>
      <c r="N26" s="2"/>
      <c r="O26" s="2"/>
      <c r="P26" s="2"/>
      <c r="Q26" s="2"/>
      <c r="R26" s="2"/>
    </row>
    <row r="27" spans="1:18">
      <c r="A27" s="16" t="s">
        <v>55</v>
      </c>
      <c r="B27" s="9" t="s">
        <v>108</v>
      </c>
      <c r="C27" s="15" t="s">
        <v>104</v>
      </c>
      <c r="D27" s="128" t="s">
        <v>58</v>
      </c>
      <c r="E27" s="53" t="s">
        <v>109</v>
      </c>
      <c r="F27" s="2"/>
      <c r="G27" s="2"/>
      <c r="H27" s="2"/>
      <c r="I27" s="2"/>
      <c r="J27" s="2"/>
      <c r="K27" s="2"/>
      <c r="L27" s="2"/>
      <c r="M27" s="2"/>
      <c r="N27" s="2"/>
      <c r="O27" s="2"/>
      <c r="P27" s="2"/>
      <c r="Q27" s="2"/>
      <c r="R27" s="2"/>
    </row>
    <row r="28" spans="1:18">
      <c r="A28" s="16" t="s">
        <v>55</v>
      </c>
      <c r="B28" s="9" t="s">
        <v>110</v>
      </c>
      <c r="C28" s="15" t="s">
        <v>104</v>
      </c>
      <c r="D28" s="128" t="s">
        <v>58</v>
      </c>
      <c r="E28" s="53" t="s">
        <v>111</v>
      </c>
      <c r="F28" s="2"/>
      <c r="G28" s="2"/>
      <c r="H28" s="2"/>
      <c r="I28" s="2"/>
      <c r="J28" s="2"/>
      <c r="K28" s="2"/>
      <c r="L28" s="2"/>
      <c r="M28" s="2"/>
      <c r="N28" s="2"/>
      <c r="O28" s="2"/>
      <c r="P28" s="2"/>
      <c r="Q28" s="2"/>
      <c r="R28" s="2"/>
    </row>
    <row r="29" spans="1:18">
      <c r="A29" s="16" t="s">
        <v>55</v>
      </c>
      <c r="B29" s="9" t="s">
        <v>112</v>
      </c>
      <c r="C29" s="15" t="s">
        <v>104</v>
      </c>
      <c r="D29" s="128" t="s">
        <v>58</v>
      </c>
      <c r="E29" s="53" t="s">
        <v>113</v>
      </c>
      <c r="F29" s="2"/>
      <c r="G29" s="2"/>
      <c r="H29" s="2"/>
      <c r="I29" s="2"/>
      <c r="J29" s="2"/>
      <c r="K29" s="2"/>
      <c r="L29" s="2"/>
      <c r="M29" s="2"/>
      <c r="N29" s="2"/>
      <c r="O29" s="2"/>
      <c r="P29" s="2"/>
      <c r="Q29" s="2"/>
      <c r="R29" s="2"/>
    </row>
    <row r="30" spans="1:18">
      <c r="A30" s="16" t="s">
        <v>55</v>
      </c>
      <c r="B30" s="9" t="s">
        <v>114</v>
      </c>
      <c r="C30" s="15" t="s">
        <v>104</v>
      </c>
      <c r="D30" s="128" t="s">
        <v>58</v>
      </c>
      <c r="E30" s="53" t="s">
        <v>115</v>
      </c>
      <c r="F30" s="2"/>
      <c r="G30" s="2"/>
      <c r="H30" s="2"/>
      <c r="I30" s="2"/>
      <c r="J30" s="2"/>
      <c r="K30" s="2"/>
      <c r="L30" s="2"/>
      <c r="M30" s="2"/>
      <c r="N30" s="2"/>
      <c r="O30" s="2"/>
      <c r="P30" s="2"/>
      <c r="Q30" s="2"/>
      <c r="R30" s="2"/>
    </row>
    <row r="31" spans="1:18">
      <c r="A31" s="16" t="s">
        <v>55</v>
      </c>
      <c r="B31" s="9" t="s">
        <v>116</v>
      </c>
      <c r="C31" s="15" t="s">
        <v>104</v>
      </c>
      <c r="D31" s="128" t="s">
        <v>58</v>
      </c>
      <c r="E31" s="53" t="s">
        <v>117</v>
      </c>
      <c r="F31" s="2"/>
      <c r="G31" s="2"/>
      <c r="H31" s="2"/>
      <c r="I31" s="2"/>
      <c r="J31" s="2"/>
      <c r="K31" s="2"/>
      <c r="L31" s="2"/>
      <c r="M31" s="2"/>
      <c r="N31" s="2"/>
      <c r="O31" s="2"/>
      <c r="P31" s="2"/>
      <c r="Q31" s="2"/>
      <c r="R31" s="2"/>
    </row>
    <row r="32" spans="1:18">
      <c r="A32" s="16" t="s">
        <v>55</v>
      </c>
      <c r="B32" s="9" t="s">
        <v>118</v>
      </c>
      <c r="C32" s="15" t="s">
        <v>104</v>
      </c>
      <c r="D32" s="128" t="s">
        <v>58</v>
      </c>
      <c r="E32" s="53" t="s">
        <v>119</v>
      </c>
      <c r="F32" s="2"/>
      <c r="G32" s="2"/>
      <c r="H32" s="2"/>
      <c r="I32" s="2"/>
      <c r="J32" s="2"/>
      <c r="K32" s="2"/>
      <c r="L32" s="2"/>
      <c r="M32" s="2"/>
      <c r="N32" s="2"/>
      <c r="O32" s="2"/>
      <c r="P32" s="2"/>
      <c r="Q32" s="2"/>
      <c r="R32" s="2"/>
    </row>
    <row r="33" spans="1:18">
      <c r="A33" s="16" t="s">
        <v>55</v>
      </c>
      <c r="B33" s="9" t="s">
        <v>120</v>
      </c>
      <c r="C33" s="15" t="s">
        <v>104</v>
      </c>
      <c r="D33" s="128" t="s">
        <v>58</v>
      </c>
      <c r="E33" s="53" t="s">
        <v>121</v>
      </c>
      <c r="F33" s="2"/>
      <c r="G33" s="2"/>
      <c r="H33" s="2"/>
      <c r="I33" s="2"/>
      <c r="J33" s="2"/>
      <c r="K33" s="2"/>
      <c r="L33" s="2"/>
      <c r="M33" s="2"/>
      <c r="N33" s="2"/>
      <c r="O33" s="2"/>
      <c r="P33" s="2"/>
      <c r="Q33" s="2"/>
      <c r="R33" s="2"/>
    </row>
    <row r="34" spans="1:18">
      <c r="A34" s="16" t="s">
        <v>55</v>
      </c>
      <c r="B34" s="9" t="s">
        <v>122</v>
      </c>
      <c r="C34" s="15" t="s">
        <v>104</v>
      </c>
      <c r="D34" s="128" t="s">
        <v>58</v>
      </c>
      <c r="E34" s="53" t="s">
        <v>123</v>
      </c>
      <c r="F34" s="2"/>
      <c r="G34" s="2"/>
      <c r="H34" s="2"/>
      <c r="I34" s="2"/>
      <c r="J34" s="2"/>
      <c r="K34" s="2"/>
      <c r="L34" s="2"/>
      <c r="M34" s="2"/>
      <c r="N34" s="2"/>
      <c r="O34" s="2"/>
      <c r="P34" s="2"/>
      <c r="Q34" s="2"/>
      <c r="R34" s="2"/>
    </row>
    <row r="35" spans="1:18" ht="40.15" customHeight="1">
      <c r="A35" s="24" t="s">
        <v>124</v>
      </c>
      <c r="C35" s="5"/>
      <c r="D35" s="5"/>
      <c r="E35" s="2"/>
      <c r="F35" s="2"/>
      <c r="G35" s="2"/>
      <c r="H35" s="2"/>
      <c r="I35" s="2"/>
      <c r="J35" s="2"/>
      <c r="K35" s="2"/>
      <c r="L35" s="2"/>
      <c r="M35" s="2"/>
      <c r="N35" s="2"/>
      <c r="O35" s="2"/>
      <c r="P35" s="2"/>
      <c r="Q35" s="2"/>
      <c r="R35" s="2"/>
    </row>
    <row r="36" spans="1:18" s="145" customFormat="1" ht="34.9" customHeight="1">
      <c r="A36" s="282" t="s">
        <v>125</v>
      </c>
      <c r="B36" s="283"/>
      <c r="C36" s="284"/>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126</v>
      </c>
      <c r="F37" s="146"/>
      <c r="G37" s="146"/>
      <c r="H37" s="146"/>
      <c r="I37" s="146"/>
      <c r="J37" s="146"/>
      <c r="K37" s="146"/>
      <c r="L37" s="146"/>
      <c r="M37" s="146"/>
      <c r="N37" s="146"/>
      <c r="O37" s="146"/>
      <c r="P37" s="146"/>
      <c r="Q37" s="146"/>
      <c r="R37" s="146"/>
    </row>
    <row r="38" spans="1:18" ht="15" customHeight="1">
      <c r="A38" s="16" t="s">
        <v>55</v>
      </c>
      <c r="B38" s="147" t="s">
        <v>127</v>
      </c>
      <c r="C38" s="15" t="s">
        <v>128</v>
      </c>
      <c r="D38" s="15" t="s">
        <v>84</v>
      </c>
      <c r="E38" s="49" t="s">
        <v>129</v>
      </c>
      <c r="F38" s="5"/>
      <c r="G38" s="5"/>
      <c r="H38" s="5"/>
      <c r="I38" s="5"/>
      <c r="J38" s="5"/>
      <c r="K38" s="5"/>
      <c r="L38" s="5"/>
      <c r="M38" s="5"/>
      <c r="N38" s="5"/>
      <c r="O38" s="5"/>
      <c r="P38" s="5"/>
      <c r="Q38" s="5"/>
      <c r="R38" s="5"/>
    </row>
    <row r="39" spans="1:18" ht="15" customHeight="1">
      <c r="A39" s="16" t="s">
        <v>55</v>
      </c>
      <c r="B39" s="147" t="s">
        <v>130</v>
      </c>
      <c r="C39" s="15" t="s">
        <v>131</v>
      </c>
      <c r="D39" s="15" t="s">
        <v>84</v>
      </c>
      <c r="E39" s="49" t="s">
        <v>129</v>
      </c>
      <c r="F39" s="5"/>
      <c r="G39" s="5"/>
      <c r="H39" s="5"/>
      <c r="I39" s="5"/>
      <c r="J39" s="5"/>
      <c r="K39" s="5"/>
      <c r="L39" s="5"/>
      <c r="M39" s="5"/>
      <c r="N39" s="5"/>
      <c r="O39" s="5"/>
      <c r="P39" s="5"/>
      <c r="Q39" s="5"/>
      <c r="R39" s="5"/>
    </row>
    <row r="40" spans="1:18" ht="15" customHeight="1">
      <c r="A40" s="16" t="s">
        <v>55</v>
      </c>
      <c r="B40" s="147" t="s">
        <v>132</v>
      </c>
      <c r="C40" s="15" t="s">
        <v>133</v>
      </c>
      <c r="D40" s="15" t="s">
        <v>84</v>
      </c>
      <c r="E40" s="49" t="s">
        <v>134</v>
      </c>
      <c r="F40" s="5"/>
      <c r="G40" s="5"/>
      <c r="H40" s="5"/>
      <c r="I40" s="5"/>
      <c r="J40" s="5"/>
      <c r="K40" s="5"/>
      <c r="L40" s="5"/>
      <c r="M40" s="5"/>
      <c r="N40" s="5"/>
      <c r="O40" s="5"/>
      <c r="P40" s="5"/>
      <c r="Q40" s="5"/>
      <c r="R40" s="5"/>
    </row>
    <row r="41" spans="1:18" ht="15" customHeight="1">
      <c r="A41" s="16" t="s">
        <v>55</v>
      </c>
      <c r="B41" s="147" t="s">
        <v>135</v>
      </c>
      <c r="C41" s="15" t="s">
        <v>136</v>
      </c>
      <c r="D41" s="15" t="s">
        <v>84</v>
      </c>
      <c r="E41" s="49" t="s">
        <v>129</v>
      </c>
      <c r="F41" s="5"/>
      <c r="G41" s="5"/>
      <c r="H41" s="5"/>
      <c r="I41" s="5"/>
      <c r="J41" s="5"/>
      <c r="K41" s="5"/>
      <c r="L41" s="5"/>
      <c r="M41" s="5"/>
      <c r="N41" s="5"/>
      <c r="O41" s="5"/>
      <c r="P41" s="5"/>
      <c r="Q41" s="5"/>
      <c r="R41" s="5"/>
    </row>
    <row r="42" spans="1:18" ht="15" customHeight="1">
      <c r="A42" s="16" t="s">
        <v>55</v>
      </c>
      <c r="B42" s="147" t="s">
        <v>137</v>
      </c>
      <c r="C42" s="15" t="s">
        <v>138</v>
      </c>
      <c r="D42" s="15" t="s">
        <v>84</v>
      </c>
      <c r="E42" s="49" t="s">
        <v>129</v>
      </c>
      <c r="F42" s="5"/>
      <c r="G42" s="5"/>
      <c r="H42" s="5"/>
      <c r="I42" s="5"/>
      <c r="J42" s="5"/>
      <c r="K42" s="5"/>
      <c r="L42" s="5"/>
      <c r="M42" s="5"/>
      <c r="N42" s="5"/>
      <c r="O42" s="5"/>
      <c r="P42" s="5"/>
      <c r="Q42" s="5"/>
      <c r="R42" s="5"/>
    </row>
    <row r="43" spans="1:18" ht="15" customHeight="1">
      <c r="A43" s="16" t="s">
        <v>55</v>
      </c>
      <c r="B43" s="147" t="s">
        <v>139</v>
      </c>
      <c r="C43" s="15" t="s">
        <v>140</v>
      </c>
      <c r="D43" s="15" t="s">
        <v>84</v>
      </c>
      <c r="E43" s="49" t="s">
        <v>129</v>
      </c>
      <c r="F43" s="5"/>
      <c r="G43" s="5"/>
      <c r="H43" s="5"/>
      <c r="I43" s="5"/>
      <c r="J43" s="5"/>
      <c r="K43" s="5"/>
      <c r="L43" s="5"/>
      <c r="M43" s="5"/>
      <c r="N43" s="5"/>
      <c r="O43" s="5"/>
      <c r="P43" s="5"/>
      <c r="Q43" s="5"/>
      <c r="R43" s="5"/>
    </row>
    <row r="44" spans="1:18" ht="15" customHeight="1">
      <c r="A44" s="16" t="s">
        <v>55</v>
      </c>
      <c r="B44" s="147" t="s">
        <v>141</v>
      </c>
      <c r="C44" s="15" t="s">
        <v>142</v>
      </c>
      <c r="D44" s="15" t="s">
        <v>84</v>
      </c>
      <c r="E44" s="49" t="s">
        <v>129</v>
      </c>
      <c r="F44" s="5"/>
      <c r="G44" s="5"/>
      <c r="H44" s="5"/>
      <c r="I44" s="5"/>
      <c r="J44" s="5"/>
      <c r="K44" s="5"/>
      <c r="L44" s="5"/>
      <c r="M44" s="5"/>
      <c r="N44" s="5"/>
      <c r="O44" s="5"/>
      <c r="P44" s="5"/>
      <c r="Q44" s="5"/>
      <c r="R44" s="5"/>
    </row>
    <row r="45" spans="1:18" ht="15" customHeight="1">
      <c r="A45" s="16" t="s">
        <v>55</v>
      </c>
      <c r="B45" s="147" t="s">
        <v>143</v>
      </c>
      <c r="C45" s="15" t="s">
        <v>144</v>
      </c>
      <c r="D45" s="15" t="s">
        <v>84</v>
      </c>
      <c r="E45" s="49" t="s">
        <v>129</v>
      </c>
      <c r="F45" s="5"/>
      <c r="G45" s="5"/>
      <c r="H45" s="5"/>
      <c r="I45" s="5"/>
      <c r="J45" s="5"/>
      <c r="K45" s="5"/>
      <c r="L45" s="5"/>
      <c r="M45" s="5"/>
      <c r="N45" s="5"/>
      <c r="O45" s="5"/>
      <c r="P45" s="5"/>
      <c r="Q45" s="5"/>
      <c r="R45" s="5"/>
    </row>
    <row r="46" spans="1:18" ht="28.5">
      <c r="A46" s="16" t="s">
        <v>55</v>
      </c>
      <c r="B46" s="147" t="s">
        <v>145</v>
      </c>
      <c r="C46" s="15" t="s">
        <v>146</v>
      </c>
      <c r="D46" s="15" t="s">
        <v>84</v>
      </c>
      <c r="E46" s="49" t="s">
        <v>129</v>
      </c>
      <c r="F46" s="5"/>
      <c r="G46" s="5"/>
      <c r="H46" s="5"/>
      <c r="I46" s="5"/>
      <c r="J46" s="5"/>
      <c r="K46" s="5"/>
      <c r="L46" s="5"/>
      <c r="M46" s="5"/>
      <c r="N46" s="5"/>
      <c r="O46" s="5"/>
      <c r="P46" s="5"/>
      <c r="Q46" s="5"/>
      <c r="R46" s="5"/>
    </row>
    <row r="47" spans="1:18" ht="40.15" customHeight="1">
      <c r="A47" s="24" t="s">
        <v>147</v>
      </c>
      <c r="C47" s="5"/>
      <c r="D47" s="5"/>
      <c r="E47" s="2"/>
      <c r="F47" s="2"/>
      <c r="G47" s="2"/>
      <c r="H47" s="2"/>
      <c r="I47" s="2"/>
      <c r="J47" s="2"/>
      <c r="K47" s="2"/>
      <c r="L47" s="2"/>
      <c r="M47" s="2"/>
      <c r="N47" s="2"/>
      <c r="O47" s="2"/>
      <c r="P47" s="2"/>
      <c r="Q47" s="2"/>
      <c r="R47" s="2"/>
    </row>
    <row r="48" spans="1:18" ht="54" customHeight="1">
      <c r="A48" s="282" t="s">
        <v>148</v>
      </c>
      <c r="B48" s="283"/>
      <c r="C48" s="284"/>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8.5">
      <c r="A50" s="16" t="s">
        <v>55</v>
      </c>
      <c r="B50" s="150" t="s">
        <v>149</v>
      </c>
      <c r="C50" s="276" t="s">
        <v>150</v>
      </c>
      <c r="D50" s="151" t="s">
        <v>84</v>
      </c>
      <c r="E50" s="177" t="s">
        <v>151</v>
      </c>
      <c r="F50" s="2"/>
      <c r="G50" s="2"/>
      <c r="H50" s="2"/>
      <c r="I50" s="2"/>
      <c r="J50" s="2"/>
      <c r="K50" s="2"/>
      <c r="L50" s="2"/>
      <c r="M50" s="2"/>
      <c r="N50" s="2"/>
      <c r="O50" s="2"/>
      <c r="P50" s="2"/>
      <c r="Q50" s="2"/>
      <c r="R50" s="2"/>
    </row>
    <row r="51" spans="1:18" ht="28.5">
      <c r="A51" s="16" t="s">
        <v>55</v>
      </c>
      <c r="B51" s="147" t="s">
        <v>152</v>
      </c>
      <c r="C51" s="15" t="s">
        <v>153</v>
      </c>
      <c r="D51" s="277" t="s">
        <v>69</v>
      </c>
      <c r="E51" s="49" t="s">
        <v>154</v>
      </c>
      <c r="F51" s="2"/>
      <c r="G51" s="2"/>
      <c r="H51" s="2"/>
      <c r="I51" s="2"/>
      <c r="J51" s="2"/>
      <c r="K51" s="2"/>
      <c r="L51" s="2"/>
      <c r="M51" s="2"/>
      <c r="N51" s="2"/>
      <c r="O51" s="2"/>
      <c r="P51" s="2"/>
      <c r="Q51" s="2"/>
      <c r="R51" s="2"/>
    </row>
    <row r="52" spans="1:18" ht="72">
      <c r="A52" s="16" t="s">
        <v>55</v>
      </c>
      <c r="B52" s="147" t="s">
        <v>155</v>
      </c>
      <c r="C52" s="15" t="s">
        <v>156</v>
      </c>
      <c r="D52" s="151" t="s">
        <v>96</v>
      </c>
      <c r="E52" s="178" t="s">
        <v>157</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8.5">
      <c r="A54" s="16" t="s">
        <v>55</v>
      </c>
      <c r="B54" s="150" t="s">
        <v>158</v>
      </c>
      <c r="C54" s="276" t="s">
        <v>150</v>
      </c>
      <c r="D54" s="151" t="s">
        <v>84</v>
      </c>
      <c r="E54" s="177" t="s">
        <v>159</v>
      </c>
      <c r="F54" s="2"/>
      <c r="G54" s="2"/>
      <c r="H54" s="2"/>
      <c r="I54" s="2"/>
      <c r="J54" s="2"/>
      <c r="K54" s="2"/>
      <c r="L54" s="2"/>
      <c r="M54" s="2"/>
      <c r="N54" s="2"/>
      <c r="O54" s="2"/>
      <c r="P54" s="2"/>
      <c r="Q54" s="2"/>
      <c r="R54" s="2"/>
    </row>
    <row r="55" spans="1:18" ht="28.5">
      <c r="A55" s="16" t="s">
        <v>55</v>
      </c>
      <c r="B55" s="147" t="s">
        <v>152</v>
      </c>
      <c r="C55" s="15" t="s">
        <v>153</v>
      </c>
      <c r="D55" s="277" t="s">
        <v>69</v>
      </c>
      <c r="E55" s="49"/>
      <c r="F55" s="2"/>
      <c r="G55" s="2"/>
      <c r="H55" s="2"/>
      <c r="I55" s="2"/>
      <c r="J55" s="2"/>
      <c r="K55" s="2"/>
      <c r="L55" s="2"/>
      <c r="M55" s="2"/>
      <c r="N55" s="2"/>
      <c r="O55" s="2"/>
      <c r="P55" s="2"/>
      <c r="Q55" s="2"/>
      <c r="R55" s="2"/>
    </row>
    <row r="56" spans="1:18">
      <c r="A56" s="16" t="s">
        <v>55</v>
      </c>
      <c r="B56" s="157" t="s">
        <v>155</v>
      </c>
      <c r="C56" s="158" t="s">
        <v>156</v>
      </c>
      <c r="D56" s="159" t="s">
        <v>96</v>
      </c>
      <c r="E56" s="49"/>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160</v>
      </c>
      <c r="C58" s="276" t="s">
        <v>150</v>
      </c>
      <c r="D58" s="162" t="s">
        <v>84</v>
      </c>
      <c r="E58" s="177" t="s">
        <v>159</v>
      </c>
      <c r="F58" s="2"/>
      <c r="G58" s="2"/>
      <c r="H58" s="2"/>
      <c r="I58" s="2"/>
      <c r="J58" s="2"/>
      <c r="K58" s="2"/>
      <c r="L58" s="2"/>
      <c r="M58" s="2"/>
      <c r="N58" s="2"/>
      <c r="O58" s="2"/>
      <c r="P58" s="2"/>
      <c r="Q58" s="2"/>
      <c r="R58" s="2"/>
    </row>
    <row r="59" spans="1:18" ht="28.5">
      <c r="A59" s="16" t="s">
        <v>55</v>
      </c>
      <c r="B59" s="147" t="s">
        <v>152</v>
      </c>
      <c r="C59" s="15" t="s">
        <v>153</v>
      </c>
      <c r="D59" s="277" t="s">
        <v>69</v>
      </c>
      <c r="E59" s="49"/>
      <c r="F59" s="2"/>
      <c r="G59" s="2"/>
      <c r="H59" s="2"/>
      <c r="I59" s="2"/>
      <c r="J59" s="2"/>
      <c r="K59" s="2"/>
      <c r="L59" s="2"/>
      <c r="M59" s="2"/>
      <c r="N59" s="2"/>
      <c r="O59" s="2"/>
      <c r="P59" s="2"/>
      <c r="Q59" s="2"/>
      <c r="R59" s="2"/>
    </row>
    <row r="60" spans="1:18">
      <c r="A60" s="16" t="s">
        <v>55</v>
      </c>
      <c r="B60" s="147" t="s">
        <v>155</v>
      </c>
      <c r="C60" s="63" t="s">
        <v>156</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161</v>
      </c>
      <c r="C62" s="276" t="s">
        <v>150</v>
      </c>
      <c r="D62" s="162" t="s">
        <v>84</v>
      </c>
      <c r="E62" s="177" t="s">
        <v>159</v>
      </c>
    </row>
    <row r="63" spans="1:18" ht="28.5">
      <c r="A63" s="16" t="s">
        <v>55</v>
      </c>
      <c r="B63" s="147" t="s">
        <v>152</v>
      </c>
      <c r="C63" s="15" t="s">
        <v>153</v>
      </c>
      <c r="D63" s="277" t="s">
        <v>69</v>
      </c>
      <c r="E63" s="49"/>
    </row>
    <row r="64" spans="1:18">
      <c r="A64" s="16" t="s">
        <v>55</v>
      </c>
      <c r="B64" s="157" t="s">
        <v>155</v>
      </c>
      <c r="C64" s="63" t="s">
        <v>156</v>
      </c>
      <c r="D64" s="159" t="s">
        <v>96</v>
      </c>
      <c r="E64" s="49"/>
    </row>
    <row r="65" spans="1:5" ht="27" customHeight="1">
      <c r="A65" s="163"/>
      <c r="B65" s="160"/>
      <c r="C65" s="165"/>
      <c r="D65" s="155"/>
      <c r="E65" s="156"/>
    </row>
    <row r="66" spans="1:5" ht="28.5">
      <c r="A66" s="16" t="s">
        <v>55</v>
      </c>
      <c r="B66" s="161" t="s">
        <v>162</v>
      </c>
      <c r="C66" s="276" t="s">
        <v>150</v>
      </c>
      <c r="D66" s="162" t="s">
        <v>84</v>
      </c>
      <c r="E66" s="177" t="s">
        <v>159</v>
      </c>
    </row>
    <row r="67" spans="1:5" ht="28.5">
      <c r="A67" s="16" t="s">
        <v>55</v>
      </c>
      <c r="B67" s="147" t="s">
        <v>152</v>
      </c>
      <c r="C67" s="15" t="s">
        <v>153</v>
      </c>
      <c r="D67" s="277" t="s">
        <v>69</v>
      </c>
      <c r="E67" s="49"/>
    </row>
    <row r="68" spans="1:5">
      <c r="A68" s="16" t="s">
        <v>55</v>
      </c>
      <c r="B68" s="157" t="s">
        <v>155</v>
      </c>
      <c r="C68" s="63" t="s">
        <v>156</v>
      </c>
      <c r="D68" s="159" t="s">
        <v>96</v>
      </c>
      <c r="E68" s="49"/>
    </row>
    <row r="69" spans="1:5" ht="27" customHeight="1">
      <c r="A69" s="163"/>
      <c r="B69" s="160"/>
      <c r="C69" s="165"/>
      <c r="D69" s="155"/>
      <c r="E69" s="156"/>
    </row>
    <row r="70" spans="1:5" ht="28.5">
      <c r="A70" s="16" t="s">
        <v>55</v>
      </c>
      <c r="B70" s="161" t="s">
        <v>163</v>
      </c>
      <c r="C70" s="276" t="s">
        <v>150</v>
      </c>
      <c r="D70" s="162" t="s">
        <v>84</v>
      </c>
      <c r="E70" s="177" t="s">
        <v>159</v>
      </c>
    </row>
    <row r="71" spans="1:5" ht="28.5">
      <c r="A71" s="16" t="s">
        <v>55</v>
      </c>
      <c r="B71" s="147" t="s">
        <v>152</v>
      </c>
      <c r="C71" s="15" t="s">
        <v>153</v>
      </c>
      <c r="D71" s="277" t="s">
        <v>69</v>
      </c>
      <c r="E71" s="49"/>
    </row>
    <row r="72" spans="1:5">
      <c r="A72" s="16" t="s">
        <v>55</v>
      </c>
      <c r="B72" s="157" t="s">
        <v>155</v>
      </c>
      <c r="C72" s="63" t="s">
        <v>156</v>
      </c>
      <c r="D72" s="159" t="s">
        <v>96</v>
      </c>
      <c r="E72" s="49"/>
    </row>
    <row r="73" spans="1:5" ht="27" customHeight="1">
      <c r="A73" s="163"/>
      <c r="B73" s="160"/>
      <c r="C73" s="165"/>
      <c r="D73" s="155"/>
      <c r="E73" s="156"/>
    </row>
    <row r="74" spans="1:5" ht="28.5">
      <c r="A74" s="16" t="s">
        <v>55</v>
      </c>
      <c r="B74" s="161" t="s">
        <v>164</v>
      </c>
      <c r="C74" s="276" t="s">
        <v>150</v>
      </c>
      <c r="D74" s="162" t="s">
        <v>84</v>
      </c>
      <c r="E74" s="177" t="s">
        <v>159</v>
      </c>
    </row>
    <row r="75" spans="1:5" ht="28.5">
      <c r="A75" s="16" t="s">
        <v>55</v>
      </c>
      <c r="B75" s="166" t="s">
        <v>152</v>
      </c>
      <c r="C75" s="15" t="s">
        <v>153</v>
      </c>
      <c r="D75" s="277" t="s">
        <v>69</v>
      </c>
      <c r="E75" s="49"/>
    </row>
    <row r="76" spans="1:5">
      <c r="A76" s="16" t="s">
        <v>55</v>
      </c>
      <c r="B76" s="167" t="s">
        <v>155</v>
      </c>
      <c r="C76" s="63" t="s">
        <v>156</v>
      </c>
      <c r="D76" s="159" t="s">
        <v>96</v>
      </c>
      <c r="E76" s="49"/>
    </row>
    <row r="77" spans="1:5" ht="27" customHeight="1">
      <c r="A77" s="163"/>
      <c r="B77" s="168"/>
      <c r="C77" s="165"/>
      <c r="D77" s="155"/>
      <c r="E77" s="156"/>
    </row>
    <row r="78" spans="1:5" ht="29.25">
      <c r="A78" s="223"/>
      <c r="B78" s="215" t="s">
        <v>165</v>
      </c>
      <c r="C78" s="169" t="s">
        <v>166</v>
      </c>
      <c r="D78" s="5" t="s">
        <v>167</v>
      </c>
      <c r="E78" s="130" t="s">
        <v>168</v>
      </c>
    </row>
    <row r="79" spans="1:5">
      <c r="A79" s="16" t="s">
        <v>55</v>
      </c>
      <c r="B79" s="166" t="s">
        <v>169</v>
      </c>
      <c r="C79" s="170" t="s">
        <v>170</v>
      </c>
      <c r="D79" s="151" t="s">
        <v>58</v>
      </c>
      <c r="E79" s="49" t="s">
        <v>171</v>
      </c>
    </row>
    <row r="80" spans="1:5" ht="99.75">
      <c r="A80" s="16" t="s">
        <v>55</v>
      </c>
      <c r="B80" s="166" t="s">
        <v>172</v>
      </c>
      <c r="C80" s="171" t="s">
        <v>173</v>
      </c>
      <c r="D80" s="151" t="s">
        <v>58</v>
      </c>
      <c r="E80" s="177" t="s">
        <v>174</v>
      </c>
    </row>
    <row r="81" spans="1:5" ht="28.5">
      <c r="A81" s="16" t="s">
        <v>55</v>
      </c>
      <c r="B81" s="166" t="s">
        <v>152</v>
      </c>
      <c r="C81" s="15" t="s">
        <v>153</v>
      </c>
      <c r="D81" s="277" t="s">
        <v>69</v>
      </c>
      <c r="E81" s="49" t="s">
        <v>154</v>
      </c>
    </row>
    <row r="82" spans="1:5">
      <c r="A82" s="16" t="s">
        <v>55</v>
      </c>
      <c r="B82" s="167" t="s">
        <v>155</v>
      </c>
      <c r="C82" s="63" t="s">
        <v>156</v>
      </c>
      <c r="D82" s="159" t="s">
        <v>96</v>
      </c>
      <c r="E82" s="49" t="s">
        <v>157</v>
      </c>
    </row>
    <row r="83" spans="1:5" ht="27" customHeight="1">
      <c r="A83" s="163"/>
      <c r="B83" s="168"/>
      <c r="C83" s="165"/>
      <c r="D83" s="155"/>
      <c r="E83" s="156"/>
    </row>
    <row r="84" spans="1:5" ht="29.25">
      <c r="B84" s="215" t="s">
        <v>165</v>
      </c>
      <c r="C84" s="169" t="s">
        <v>166</v>
      </c>
      <c r="D84" s="5" t="s">
        <v>167</v>
      </c>
      <c r="E84" s="130" t="s">
        <v>168</v>
      </c>
    </row>
    <row r="85" spans="1:5" ht="29.25">
      <c r="A85" s="16" t="s">
        <v>55</v>
      </c>
      <c r="B85" s="166" t="s">
        <v>169</v>
      </c>
      <c r="C85" s="170" t="s">
        <v>170</v>
      </c>
      <c r="D85" s="151" t="s">
        <v>58</v>
      </c>
      <c r="E85" s="49" t="s">
        <v>175</v>
      </c>
    </row>
    <row r="86" spans="1:5" ht="99.75">
      <c r="A86" s="16" t="s">
        <v>55</v>
      </c>
      <c r="B86" s="166" t="s">
        <v>172</v>
      </c>
      <c r="C86" s="171" t="s">
        <v>173</v>
      </c>
      <c r="D86" s="151" t="s">
        <v>58</v>
      </c>
      <c r="E86" s="177" t="s">
        <v>174</v>
      </c>
    </row>
    <row r="87" spans="1:5" ht="28.5">
      <c r="A87" s="16" t="s">
        <v>55</v>
      </c>
      <c r="B87" s="166" t="s">
        <v>152</v>
      </c>
      <c r="C87" s="15" t="s">
        <v>153</v>
      </c>
      <c r="D87" s="277" t="s">
        <v>69</v>
      </c>
      <c r="E87" s="49" t="s">
        <v>154</v>
      </c>
    </row>
    <row r="88" spans="1:5">
      <c r="A88" s="16" t="s">
        <v>55</v>
      </c>
      <c r="B88" s="167" t="s">
        <v>155</v>
      </c>
      <c r="C88" s="63" t="s">
        <v>156</v>
      </c>
      <c r="D88" s="159" t="s">
        <v>96</v>
      </c>
      <c r="E88" s="49" t="s">
        <v>157</v>
      </c>
    </row>
    <row r="89" spans="1:5" ht="27" customHeight="1">
      <c r="A89" s="163"/>
      <c r="B89" s="168"/>
      <c r="C89" s="165"/>
      <c r="D89" s="155"/>
      <c r="E89" s="156"/>
    </row>
    <row r="90" spans="1:5" ht="29.25">
      <c r="B90" s="215" t="s">
        <v>165</v>
      </c>
      <c r="C90" s="169" t="s">
        <v>166</v>
      </c>
      <c r="D90" s="5" t="s">
        <v>167</v>
      </c>
      <c r="E90" s="130" t="s">
        <v>168</v>
      </c>
    </row>
    <row r="91" spans="1:5">
      <c r="A91" s="16" t="s">
        <v>55</v>
      </c>
      <c r="B91" s="166" t="s">
        <v>169</v>
      </c>
      <c r="C91" s="170" t="s">
        <v>170</v>
      </c>
      <c r="D91" s="151" t="s">
        <v>58</v>
      </c>
      <c r="E91" s="49" t="s">
        <v>176</v>
      </c>
    </row>
    <row r="92" spans="1:5" ht="99.75">
      <c r="A92" s="16" t="s">
        <v>55</v>
      </c>
      <c r="B92" s="166" t="s">
        <v>172</v>
      </c>
      <c r="C92" s="171" t="s">
        <v>173</v>
      </c>
      <c r="D92" s="151" t="s">
        <v>58</v>
      </c>
      <c r="E92" s="177" t="s">
        <v>174</v>
      </c>
    </row>
    <row r="93" spans="1:5" ht="28.5">
      <c r="A93" s="16" t="s">
        <v>55</v>
      </c>
      <c r="B93" s="166" t="s">
        <v>152</v>
      </c>
      <c r="C93" s="15" t="s">
        <v>153</v>
      </c>
      <c r="D93" s="277" t="s">
        <v>69</v>
      </c>
      <c r="E93" s="49" t="s">
        <v>154</v>
      </c>
    </row>
    <row r="94" spans="1:5">
      <c r="A94" s="16" t="s">
        <v>55</v>
      </c>
      <c r="B94" s="167" t="s">
        <v>155</v>
      </c>
      <c r="C94" s="63" t="s">
        <v>156</v>
      </c>
      <c r="D94" s="159" t="s">
        <v>96</v>
      </c>
      <c r="E94" s="49" t="s">
        <v>157</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C10" activePane="bottomRight" state="frozen"/>
      <selection pane="bottomRight" activeCell="Q13" sqref="Q13"/>
      <selection pane="bottomLeft" activeCell="D5" sqref="D5"/>
      <selection pane="topRight" activeCell="D5" sqref="D5"/>
    </sheetView>
  </sheetViews>
  <sheetFormatPr defaultColWidth="9.28515625" defaultRowHeight="14.25"/>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177</v>
      </c>
      <c r="B1" s="226"/>
      <c r="C1" s="77"/>
      <c r="D1" s="179"/>
      <c r="E1" s="271" t="s">
        <v>178</v>
      </c>
      <c r="F1" s="272" t="s">
        <v>179</v>
      </c>
      <c r="G1" s="272" t="s">
        <v>180</v>
      </c>
      <c r="H1" s="272" t="s">
        <v>181</v>
      </c>
      <c r="I1" s="272" t="s">
        <v>182</v>
      </c>
      <c r="J1" s="272" t="s">
        <v>183</v>
      </c>
      <c r="K1" s="272" t="s">
        <v>184</v>
      </c>
      <c r="L1" s="272" t="s">
        <v>185</v>
      </c>
      <c r="M1" s="272" t="s">
        <v>186</v>
      </c>
      <c r="N1" s="272" t="s">
        <v>187</v>
      </c>
      <c r="O1" s="272" t="s">
        <v>188</v>
      </c>
      <c r="P1" s="272" t="s">
        <v>189</v>
      </c>
      <c r="Q1" s="272" t="s">
        <v>190</v>
      </c>
      <c r="R1" s="272" t="s">
        <v>191</v>
      </c>
      <c r="S1" s="272" t="s">
        <v>192</v>
      </c>
      <c r="T1" s="272" t="s">
        <v>193</v>
      </c>
      <c r="U1" s="272" t="s">
        <v>194</v>
      </c>
      <c r="V1" s="272" t="s">
        <v>195</v>
      </c>
      <c r="W1" s="272" t="s">
        <v>196</v>
      </c>
      <c r="X1" s="272" t="s">
        <v>197</v>
      </c>
      <c r="Y1" s="272" t="s">
        <v>198</v>
      </c>
      <c r="Z1" s="272" t="s">
        <v>199</v>
      </c>
      <c r="AA1" s="272" t="s">
        <v>200</v>
      </c>
      <c r="AB1" s="272" t="s">
        <v>201</v>
      </c>
      <c r="AC1" s="272" t="s">
        <v>202</v>
      </c>
      <c r="AD1" s="272" t="s">
        <v>203</v>
      </c>
      <c r="AE1" s="272" t="s">
        <v>204</v>
      </c>
      <c r="AF1" s="272" t="s">
        <v>205</v>
      </c>
      <c r="AG1" s="272" t="s">
        <v>206</v>
      </c>
      <c r="AH1" s="272" t="s">
        <v>207</v>
      </c>
      <c r="AI1" s="272" t="s">
        <v>208</v>
      </c>
      <c r="AJ1" s="272" t="s">
        <v>209</v>
      </c>
      <c r="AK1" s="272" t="s">
        <v>210</v>
      </c>
      <c r="AL1" s="272" t="s">
        <v>211</v>
      </c>
      <c r="AM1" s="272" t="s">
        <v>212</v>
      </c>
      <c r="AN1" s="272" t="s">
        <v>213</v>
      </c>
      <c r="AO1" s="272" t="s">
        <v>214</v>
      </c>
      <c r="AP1" s="272" t="s">
        <v>215</v>
      </c>
      <c r="AQ1" s="272" t="s">
        <v>216</v>
      </c>
      <c r="AR1" s="272" t="s">
        <v>217</v>
      </c>
      <c r="AS1" s="272" t="s">
        <v>218</v>
      </c>
      <c r="AT1" s="272" t="s">
        <v>219</v>
      </c>
      <c r="AU1" s="272" t="s">
        <v>220</v>
      </c>
      <c r="AV1" s="272" t="s">
        <v>221</v>
      </c>
      <c r="AW1" s="272" t="s">
        <v>222</v>
      </c>
      <c r="AX1" s="272" t="s">
        <v>223</v>
      </c>
      <c r="AY1" s="272" t="s">
        <v>224</v>
      </c>
      <c r="AZ1" s="272" t="s">
        <v>225</v>
      </c>
      <c r="BA1" s="272" t="s">
        <v>226</v>
      </c>
      <c r="BB1" s="272" t="s">
        <v>227</v>
      </c>
      <c r="BC1" s="272" t="s">
        <v>228</v>
      </c>
      <c r="BD1" s="272" t="s">
        <v>229</v>
      </c>
      <c r="BE1" s="272" t="s">
        <v>230</v>
      </c>
      <c r="BF1" s="272" t="s">
        <v>231</v>
      </c>
      <c r="BG1" s="272" t="s">
        <v>232</v>
      </c>
      <c r="BH1" s="272" t="s">
        <v>233</v>
      </c>
      <c r="BI1" s="272" t="s">
        <v>234</v>
      </c>
      <c r="BJ1" s="272" t="s">
        <v>235</v>
      </c>
      <c r="BK1" s="272" t="s">
        <v>236</v>
      </c>
      <c r="BL1" s="272" t="s">
        <v>237</v>
      </c>
      <c r="BM1" s="272" t="s">
        <v>238</v>
      </c>
      <c r="BN1" s="272" t="s">
        <v>239</v>
      </c>
      <c r="BO1" s="272" t="s">
        <v>240</v>
      </c>
      <c r="BP1" s="272" t="s">
        <v>241</v>
      </c>
      <c r="BQ1" s="272" t="s">
        <v>242</v>
      </c>
      <c r="BR1" s="272" t="s">
        <v>243</v>
      </c>
      <c r="BS1" s="272" t="s">
        <v>244</v>
      </c>
      <c r="BT1" s="272" t="s">
        <v>245</v>
      </c>
      <c r="BU1" s="272" t="s">
        <v>246</v>
      </c>
      <c r="BV1" s="272" t="s">
        <v>247</v>
      </c>
      <c r="BW1" s="272" t="s">
        <v>248</v>
      </c>
      <c r="BX1" s="272" t="s">
        <v>249</v>
      </c>
      <c r="BY1" s="272" t="s">
        <v>250</v>
      </c>
      <c r="BZ1" s="272" t="s">
        <v>251</v>
      </c>
      <c r="CA1" s="272" t="s">
        <v>252</v>
      </c>
      <c r="CB1" s="272" t="s">
        <v>253</v>
      </c>
      <c r="CC1" s="272" t="s">
        <v>254</v>
      </c>
      <c r="CD1" s="272" t="s">
        <v>255</v>
      </c>
      <c r="CE1" s="272" t="s">
        <v>256</v>
      </c>
      <c r="CF1" s="272" t="s">
        <v>257</v>
      </c>
      <c r="CG1" s="272" t="s">
        <v>258</v>
      </c>
      <c r="CH1" s="272" t="s">
        <v>259</v>
      </c>
      <c r="CI1" s="272" t="s">
        <v>260</v>
      </c>
      <c r="CJ1" s="272" t="s">
        <v>261</v>
      </c>
      <c r="CK1" s="272" t="s">
        <v>262</v>
      </c>
      <c r="CL1" s="272" t="s">
        <v>263</v>
      </c>
      <c r="CM1" s="272" t="s">
        <v>264</v>
      </c>
      <c r="CN1" s="272" t="s">
        <v>265</v>
      </c>
      <c r="CO1" s="272" t="s">
        <v>266</v>
      </c>
      <c r="CP1" s="272" t="s">
        <v>267</v>
      </c>
      <c r="CQ1" s="272" t="s">
        <v>268</v>
      </c>
      <c r="CR1" s="272" t="s">
        <v>269</v>
      </c>
      <c r="CS1" s="272" t="s">
        <v>270</v>
      </c>
      <c r="CT1" s="272" t="s">
        <v>271</v>
      </c>
      <c r="CU1" s="272" t="s">
        <v>272</v>
      </c>
      <c r="CV1" s="272" t="s">
        <v>273</v>
      </c>
      <c r="CW1" s="272" t="s">
        <v>274</v>
      </c>
      <c r="CX1" s="272" t="s">
        <v>275</v>
      </c>
      <c r="CY1" s="272" t="s">
        <v>276</v>
      </c>
      <c r="CZ1" s="273" t="s">
        <v>277</v>
      </c>
    </row>
    <row r="2" spans="1:104" ht="23.25" hidden="1" customHeight="1">
      <c r="A2" s="297" t="s">
        <v>278</v>
      </c>
      <c r="B2" s="298"/>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297" t="s">
        <v>279</v>
      </c>
      <c r="B3" s="298"/>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280</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2" t="s">
        <v>281</v>
      </c>
      <c r="B5" s="283"/>
      <c r="C5" s="283"/>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178</v>
      </c>
      <c r="F6" s="274" t="s">
        <v>179</v>
      </c>
      <c r="G6" s="274" t="s">
        <v>180</v>
      </c>
      <c r="H6" s="274" t="s">
        <v>181</v>
      </c>
      <c r="I6" s="274" t="s">
        <v>182</v>
      </c>
      <c r="J6" s="274" t="s">
        <v>183</v>
      </c>
      <c r="K6" s="274" t="s">
        <v>184</v>
      </c>
      <c r="L6" s="274" t="s">
        <v>185</v>
      </c>
      <c r="M6" s="274" t="s">
        <v>186</v>
      </c>
      <c r="N6" s="274" t="s">
        <v>187</v>
      </c>
      <c r="O6" s="274" t="s">
        <v>188</v>
      </c>
      <c r="P6" s="274" t="s">
        <v>189</v>
      </c>
      <c r="Q6" s="274" t="s">
        <v>190</v>
      </c>
      <c r="R6" s="274" t="s">
        <v>191</v>
      </c>
      <c r="S6" s="274" t="s">
        <v>192</v>
      </c>
      <c r="T6" s="274" t="s">
        <v>193</v>
      </c>
      <c r="U6" s="274" t="s">
        <v>194</v>
      </c>
      <c r="V6" s="274" t="s">
        <v>195</v>
      </c>
      <c r="W6" s="274" t="s">
        <v>196</v>
      </c>
      <c r="X6" s="274" t="s">
        <v>197</v>
      </c>
      <c r="Y6" s="274" t="s">
        <v>198</v>
      </c>
      <c r="Z6" s="274" t="s">
        <v>199</v>
      </c>
      <c r="AA6" s="274" t="s">
        <v>200</v>
      </c>
      <c r="AB6" s="274" t="s">
        <v>201</v>
      </c>
      <c r="AC6" s="274" t="s">
        <v>202</v>
      </c>
      <c r="AD6" s="274" t="s">
        <v>203</v>
      </c>
      <c r="AE6" s="274" t="s">
        <v>204</v>
      </c>
      <c r="AF6" s="274" t="s">
        <v>205</v>
      </c>
      <c r="AG6" s="274" t="s">
        <v>206</v>
      </c>
      <c r="AH6" s="274" t="s">
        <v>207</v>
      </c>
      <c r="AI6" s="274" t="s">
        <v>208</v>
      </c>
      <c r="AJ6" s="274" t="s">
        <v>209</v>
      </c>
      <c r="AK6" s="274" t="s">
        <v>210</v>
      </c>
      <c r="AL6" s="274" t="s">
        <v>211</v>
      </c>
      <c r="AM6" s="274" t="s">
        <v>212</v>
      </c>
      <c r="AN6" s="274" t="s">
        <v>213</v>
      </c>
      <c r="AO6" s="274" t="s">
        <v>214</v>
      </c>
      <c r="AP6" s="274" t="s">
        <v>215</v>
      </c>
      <c r="AQ6" s="274" t="s">
        <v>216</v>
      </c>
      <c r="AR6" s="274" t="s">
        <v>217</v>
      </c>
      <c r="AS6" s="274" t="s">
        <v>218</v>
      </c>
      <c r="AT6" s="274" t="s">
        <v>219</v>
      </c>
      <c r="AU6" s="274" t="s">
        <v>220</v>
      </c>
      <c r="AV6" s="274" t="s">
        <v>221</v>
      </c>
      <c r="AW6" s="274" t="s">
        <v>222</v>
      </c>
      <c r="AX6" s="274" t="s">
        <v>223</v>
      </c>
      <c r="AY6" s="274" t="s">
        <v>224</v>
      </c>
      <c r="AZ6" s="274" t="s">
        <v>225</v>
      </c>
      <c r="BA6" s="274" t="s">
        <v>226</v>
      </c>
      <c r="BB6" s="274" t="s">
        <v>227</v>
      </c>
      <c r="BC6" s="274" t="s">
        <v>228</v>
      </c>
      <c r="BD6" s="274" t="s">
        <v>229</v>
      </c>
      <c r="BE6" s="274" t="s">
        <v>230</v>
      </c>
      <c r="BF6" s="274" t="s">
        <v>231</v>
      </c>
      <c r="BG6" s="274" t="s">
        <v>232</v>
      </c>
      <c r="BH6" s="274" t="s">
        <v>233</v>
      </c>
      <c r="BI6" s="274" t="s">
        <v>234</v>
      </c>
      <c r="BJ6" s="274" t="s">
        <v>235</v>
      </c>
      <c r="BK6" s="274" t="s">
        <v>236</v>
      </c>
      <c r="BL6" s="274" t="s">
        <v>237</v>
      </c>
      <c r="BM6" s="274" t="s">
        <v>238</v>
      </c>
      <c r="BN6" s="274" t="s">
        <v>239</v>
      </c>
      <c r="BO6" s="274" t="s">
        <v>240</v>
      </c>
      <c r="BP6" s="274" t="s">
        <v>241</v>
      </c>
      <c r="BQ6" s="274" t="s">
        <v>242</v>
      </c>
      <c r="BR6" s="274" t="s">
        <v>243</v>
      </c>
      <c r="BS6" s="274" t="s">
        <v>244</v>
      </c>
      <c r="BT6" s="274" t="s">
        <v>245</v>
      </c>
      <c r="BU6" s="274" t="s">
        <v>246</v>
      </c>
      <c r="BV6" s="274" t="s">
        <v>247</v>
      </c>
      <c r="BW6" s="274" t="s">
        <v>248</v>
      </c>
      <c r="BX6" s="274" t="s">
        <v>249</v>
      </c>
      <c r="BY6" s="274" t="s">
        <v>250</v>
      </c>
      <c r="BZ6" s="274" t="s">
        <v>251</v>
      </c>
      <c r="CA6" s="274" t="s">
        <v>252</v>
      </c>
      <c r="CB6" s="274" t="s">
        <v>253</v>
      </c>
      <c r="CC6" s="274" t="s">
        <v>254</v>
      </c>
      <c r="CD6" s="274" t="s">
        <v>255</v>
      </c>
      <c r="CE6" s="274" t="s">
        <v>256</v>
      </c>
      <c r="CF6" s="274" t="s">
        <v>257</v>
      </c>
      <c r="CG6" s="274" t="s">
        <v>258</v>
      </c>
      <c r="CH6" s="274" t="s">
        <v>259</v>
      </c>
      <c r="CI6" s="274" t="s">
        <v>260</v>
      </c>
      <c r="CJ6" s="274" t="s">
        <v>261</v>
      </c>
      <c r="CK6" s="274" t="s">
        <v>262</v>
      </c>
      <c r="CL6" s="274" t="s">
        <v>263</v>
      </c>
      <c r="CM6" s="274" t="s">
        <v>264</v>
      </c>
      <c r="CN6" s="274" t="s">
        <v>265</v>
      </c>
      <c r="CO6" s="274" t="s">
        <v>266</v>
      </c>
      <c r="CP6" s="274" t="s">
        <v>267</v>
      </c>
      <c r="CQ6" s="274" t="s">
        <v>268</v>
      </c>
      <c r="CR6" s="274" t="s">
        <v>269</v>
      </c>
      <c r="CS6" s="274" t="s">
        <v>270</v>
      </c>
      <c r="CT6" s="274" t="s">
        <v>271</v>
      </c>
      <c r="CU6" s="274" t="s">
        <v>272</v>
      </c>
      <c r="CV6" s="274" t="s">
        <v>273</v>
      </c>
      <c r="CW6" s="274" t="s">
        <v>274</v>
      </c>
      <c r="CX6" s="274" t="s">
        <v>275</v>
      </c>
      <c r="CY6" s="274" t="s">
        <v>276</v>
      </c>
      <c r="CZ6" s="275" t="s">
        <v>277</v>
      </c>
    </row>
    <row r="7" spans="1:104" ht="85.5">
      <c r="A7" s="16" t="s">
        <v>282</v>
      </c>
      <c r="B7" s="15" t="s">
        <v>283</v>
      </c>
      <c r="C7" s="15" t="s">
        <v>284</v>
      </c>
      <c r="D7" s="15" t="s">
        <v>84</v>
      </c>
      <c r="E7" s="56" t="s">
        <v>132</v>
      </c>
      <c r="F7" s="60" t="s">
        <v>132</v>
      </c>
      <c r="G7" s="60" t="s">
        <v>132</v>
      </c>
      <c r="H7" s="60" t="s">
        <v>132</v>
      </c>
      <c r="I7" s="60" t="s">
        <v>132</v>
      </c>
      <c r="J7" s="60" t="s">
        <v>132</v>
      </c>
      <c r="K7" s="60" t="s">
        <v>132</v>
      </c>
      <c r="L7" s="60" t="s">
        <v>132</v>
      </c>
      <c r="M7" s="60" t="s">
        <v>132</v>
      </c>
      <c r="N7" s="60" t="s">
        <v>132</v>
      </c>
      <c r="O7" s="60" t="s">
        <v>132</v>
      </c>
      <c r="P7" s="60" t="s">
        <v>132</v>
      </c>
      <c r="Q7" s="60" t="s">
        <v>132</v>
      </c>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42.75">
      <c r="A8" s="16" t="s">
        <v>285</v>
      </c>
      <c r="B8" s="15" t="s">
        <v>286</v>
      </c>
      <c r="C8" s="15" t="s">
        <v>287</v>
      </c>
      <c r="D8" s="15" t="s">
        <v>58</v>
      </c>
      <c r="E8" s="56" t="s">
        <v>288</v>
      </c>
      <c r="F8" s="60" t="s">
        <v>289</v>
      </c>
      <c r="G8" s="60" t="s">
        <v>288</v>
      </c>
      <c r="H8" s="60" t="s">
        <v>288</v>
      </c>
      <c r="I8" s="60" t="s">
        <v>290</v>
      </c>
      <c r="J8" s="60" t="s">
        <v>290</v>
      </c>
      <c r="K8" s="60" t="s">
        <v>291</v>
      </c>
      <c r="L8" s="60" t="s">
        <v>291</v>
      </c>
      <c r="M8" s="60" t="s">
        <v>291</v>
      </c>
      <c r="N8" s="60" t="s">
        <v>288</v>
      </c>
      <c r="O8" s="60" t="s">
        <v>288</v>
      </c>
      <c r="P8" s="60" t="s">
        <v>292</v>
      </c>
      <c r="Q8" s="60" t="s">
        <v>292</v>
      </c>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7">
      <c r="A9" s="16" t="s">
        <v>293</v>
      </c>
      <c r="B9" s="15" t="s">
        <v>294</v>
      </c>
      <c r="C9" s="9" t="s">
        <v>295</v>
      </c>
      <c r="D9" s="15" t="s">
        <v>69</v>
      </c>
      <c r="E9" s="56" t="s">
        <v>296</v>
      </c>
      <c r="F9" s="60" t="s">
        <v>296</v>
      </c>
      <c r="G9" s="60" t="s">
        <v>297</v>
      </c>
      <c r="H9" s="60" t="s">
        <v>297</v>
      </c>
      <c r="I9" s="60" t="s">
        <v>297</v>
      </c>
      <c r="J9" s="60" t="s">
        <v>297</v>
      </c>
      <c r="K9" s="60" t="s">
        <v>298</v>
      </c>
      <c r="L9" s="60" t="s">
        <v>298</v>
      </c>
      <c r="M9" s="60" t="s">
        <v>298</v>
      </c>
      <c r="N9" s="60" t="s">
        <v>298</v>
      </c>
      <c r="O9" s="60" t="s">
        <v>298</v>
      </c>
      <c r="P9" s="60" t="s">
        <v>299</v>
      </c>
      <c r="Q9" s="60" t="s">
        <v>300</v>
      </c>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28">
      <c r="A10" s="16" t="s">
        <v>301</v>
      </c>
      <c r="B10" s="15" t="s">
        <v>302</v>
      </c>
      <c r="C10" s="9" t="s">
        <v>303</v>
      </c>
      <c r="D10" s="15" t="s">
        <v>58</v>
      </c>
      <c r="E10" s="56" t="s">
        <v>304</v>
      </c>
      <c r="F10" s="60" t="s">
        <v>304</v>
      </c>
      <c r="G10" s="60" t="s">
        <v>305</v>
      </c>
      <c r="H10" s="60" t="s">
        <v>306</v>
      </c>
      <c r="I10" s="60" t="s">
        <v>307</v>
      </c>
      <c r="J10" s="60" t="s">
        <v>308</v>
      </c>
      <c r="K10" s="60" t="s">
        <v>309</v>
      </c>
      <c r="L10" s="60" t="s">
        <v>310</v>
      </c>
      <c r="M10" s="60" t="s">
        <v>311</v>
      </c>
      <c r="N10" s="60" t="s">
        <v>312</v>
      </c>
      <c r="O10" s="60" t="s">
        <v>313</v>
      </c>
      <c r="P10" s="60" t="s">
        <v>314</v>
      </c>
      <c r="Q10" s="60" t="s">
        <v>315</v>
      </c>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299" t="s">
        <v>316</v>
      </c>
      <c r="C11" s="300"/>
      <c r="D11" s="187" t="s">
        <v>168</v>
      </c>
      <c r="E11" s="188" t="s">
        <v>168</v>
      </c>
      <c r="F11" s="189" t="s">
        <v>168</v>
      </c>
      <c r="G11" s="189" t="s">
        <v>168</v>
      </c>
      <c r="H11" s="189" t="s">
        <v>168</v>
      </c>
      <c r="I11" s="189" t="s">
        <v>168</v>
      </c>
      <c r="J11" s="189" t="s">
        <v>168</v>
      </c>
      <c r="K11" s="189" t="s">
        <v>168</v>
      </c>
      <c r="L11" s="189" t="s">
        <v>168</v>
      </c>
      <c r="M11" s="189" t="s">
        <v>168</v>
      </c>
      <c r="N11" s="189" t="s">
        <v>168</v>
      </c>
      <c r="O11" s="189" t="s">
        <v>168</v>
      </c>
      <c r="P11" s="189" t="s">
        <v>168</v>
      </c>
      <c r="Q11" s="189" t="s">
        <v>168</v>
      </c>
      <c r="R11" s="189" t="s">
        <v>168</v>
      </c>
      <c r="S11" s="189" t="s">
        <v>168</v>
      </c>
      <c r="T11" s="189" t="s">
        <v>168</v>
      </c>
      <c r="U11" s="189" t="s">
        <v>168</v>
      </c>
      <c r="V11" s="189" t="s">
        <v>168</v>
      </c>
      <c r="W11" s="189" t="s">
        <v>168</v>
      </c>
      <c r="X11" s="189" t="s">
        <v>168</v>
      </c>
      <c r="Y11" s="189" t="s">
        <v>168</v>
      </c>
      <c r="Z11" s="189" t="s">
        <v>168</v>
      </c>
      <c r="AA11" s="189" t="s">
        <v>168</v>
      </c>
      <c r="AB11" s="189" t="s">
        <v>168</v>
      </c>
      <c r="AC11" s="189" t="s">
        <v>168</v>
      </c>
      <c r="AD11" s="189" t="s">
        <v>168</v>
      </c>
      <c r="AE11" s="189" t="s">
        <v>168</v>
      </c>
      <c r="AF11" s="189" t="s">
        <v>168</v>
      </c>
      <c r="AG11" s="189" t="s">
        <v>168</v>
      </c>
      <c r="AH11" s="189" t="s">
        <v>168</v>
      </c>
      <c r="AI11" s="189" t="s">
        <v>168</v>
      </c>
      <c r="AJ11" s="189" t="s">
        <v>168</v>
      </c>
      <c r="AK11" s="189" t="s">
        <v>168</v>
      </c>
      <c r="AL11" s="189" t="s">
        <v>168</v>
      </c>
      <c r="AM11" s="189" t="s">
        <v>168</v>
      </c>
      <c r="AN11" s="189" t="s">
        <v>168</v>
      </c>
      <c r="AO11" s="189" t="s">
        <v>168</v>
      </c>
      <c r="AP11" s="189" t="s">
        <v>168</v>
      </c>
      <c r="AQ11" s="189" t="s">
        <v>168</v>
      </c>
      <c r="AR11" s="189" t="s">
        <v>168</v>
      </c>
      <c r="AS11" s="189" t="s">
        <v>168</v>
      </c>
      <c r="AT11" s="189" t="s">
        <v>168</v>
      </c>
      <c r="AU11" s="189" t="s">
        <v>168</v>
      </c>
      <c r="AV11" s="189" t="s">
        <v>168</v>
      </c>
      <c r="AW11" s="189" t="s">
        <v>168</v>
      </c>
      <c r="AX11" s="189" t="s">
        <v>168</v>
      </c>
      <c r="AY11" s="189" t="s">
        <v>168</v>
      </c>
      <c r="AZ11" s="189" t="s">
        <v>168</v>
      </c>
      <c r="BA11" s="189" t="s">
        <v>168</v>
      </c>
      <c r="BB11" s="189" t="s">
        <v>168</v>
      </c>
      <c r="BC11" s="189" t="s">
        <v>168</v>
      </c>
      <c r="BD11" s="189" t="s">
        <v>168</v>
      </c>
      <c r="BE11" s="189" t="s">
        <v>168</v>
      </c>
      <c r="BF11" s="189" t="s">
        <v>168</v>
      </c>
      <c r="BG11" s="189" t="s">
        <v>168</v>
      </c>
      <c r="BH11" s="189" t="s">
        <v>168</v>
      </c>
      <c r="BI11" s="189" t="s">
        <v>168</v>
      </c>
      <c r="BJ11" s="189" t="s">
        <v>168</v>
      </c>
      <c r="BK11" s="189" t="s">
        <v>168</v>
      </c>
      <c r="BL11" s="189" t="s">
        <v>168</v>
      </c>
      <c r="BM11" s="189" t="s">
        <v>168</v>
      </c>
      <c r="BN11" s="189" t="s">
        <v>168</v>
      </c>
      <c r="BO11" s="189" t="s">
        <v>168</v>
      </c>
      <c r="BP11" s="189" t="s">
        <v>168</v>
      </c>
      <c r="BQ11" s="189" t="s">
        <v>168</v>
      </c>
      <c r="BR11" s="189" t="s">
        <v>168</v>
      </c>
      <c r="BS11" s="189" t="s">
        <v>168</v>
      </c>
      <c r="BT11" s="189" t="s">
        <v>168</v>
      </c>
      <c r="BU11" s="189" t="s">
        <v>168</v>
      </c>
      <c r="BV11" s="189" t="s">
        <v>168</v>
      </c>
      <c r="BW11" s="189" t="s">
        <v>168</v>
      </c>
      <c r="BX11" s="189" t="s">
        <v>168</v>
      </c>
      <c r="BY11" s="189" t="s">
        <v>168</v>
      </c>
      <c r="BZ11" s="189" t="s">
        <v>168</v>
      </c>
      <c r="CA11" s="189" t="s">
        <v>168</v>
      </c>
      <c r="CB11" s="189" t="s">
        <v>168</v>
      </c>
      <c r="CC11" s="189" t="s">
        <v>168</v>
      </c>
      <c r="CD11" s="189" t="s">
        <v>168</v>
      </c>
      <c r="CE11" s="189" t="s">
        <v>168</v>
      </c>
      <c r="CF11" s="189" t="s">
        <v>168</v>
      </c>
      <c r="CG11" s="189" t="s">
        <v>168</v>
      </c>
      <c r="CH11" s="189" t="s">
        <v>168</v>
      </c>
      <c r="CI11" s="189" t="s">
        <v>168</v>
      </c>
      <c r="CJ11" s="189" t="s">
        <v>168</v>
      </c>
      <c r="CK11" s="189" t="s">
        <v>168</v>
      </c>
      <c r="CL11" s="189" t="s">
        <v>168</v>
      </c>
      <c r="CM11" s="189" t="s">
        <v>168</v>
      </c>
      <c r="CN11" s="189" t="s">
        <v>168</v>
      </c>
      <c r="CO11" s="189" t="s">
        <v>168</v>
      </c>
      <c r="CP11" s="189" t="s">
        <v>168</v>
      </c>
      <c r="CQ11" s="189" t="s">
        <v>168</v>
      </c>
      <c r="CR11" s="189" t="s">
        <v>168</v>
      </c>
      <c r="CS11" s="189" t="s">
        <v>168</v>
      </c>
      <c r="CT11" s="189" t="s">
        <v>168</v>
      </c>
      <c r="CU11" s="189" t="s">
        <v>168</v>
      </c>
      <c r="CV11" s="189" t="s">
        <v>168</v>
      </c>
      <c r="CW11" s="189" t="s">
        <v>168</v>
      </c>
      <c r="CX11" s="189" t="s">
        <v>168</v>
      </c>
      <c r="CY11" s="189" t="s">
        <v>168</v>
      </c>
      <c r="CZ11" s="189" t="s">
        <v>168</v>
      </c>
    </row>
    <row r="12" spans="1:104" ht="30.6" customHeight="1">
      <c r="B12" s="295" t="s">
        <v>317</v>
      </c>
      <c r="C12" s="296"/>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141">
      <c r="A13" s="16" t="s">
        <v>318</v>
      </c>
      <c r="B13" s="158" t="s">
        <v>319</v>
      </c>
      <c r="C13" s="158" t="s">
        <v>320</v>
      </c>
      <c r="D13" s="15" t="s">
        <v>321</v>
      </c>
      <c r="E13" s="93" t="s">
        <v>322</v>
      </c>
      <c r="F13" s="68" t="s">
        <v>322</v>
      </c>
      <c r="G13" s="68" t="s">
        <v>323</v>
      </c>
      <c r="H13" s="68" t="s">
        <v>323</v>
      </c>
      <c r="I13" s="68" t="s">
        <v>323</v>
      </c>
      <c r="J13" s="68" t="s">
        <v>323</v>
      </c>
      <c r="K13" s="68" t="s">
        <v>324</v>
      </c>
      <c r="L13" s="68" t="s">
        <v>324</v>
      </c>
      <c r="M13" s="68" t="s">
        <v>324</v>
      </c>
      <c r="N13" s="68" t="s">
        <v>324</v>
      </c>
      <c r="O13" s="68" t="s">
        <v>324</v>
      </c>
      <c r="P13" s="68" t="s">
        <v>325</v>
      </c>
      <c r="Q13" s="68" t="s">
        <v>326</v>
      </c>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327</v>
      </c>
      <c r="B14" s="158" t="s">
        <v>328</v>
      </c>
      <c r="C14" s="194" t="s">
        <v>329</v>
      </c>
      <c r="D14" s="15" t="s">
        <v>69</v>
      </c>
      <c r="E14" s="56" t="s">
        <v>330</v>
      </c>
      <c r="F14" s="60" t="s">
        <v>330</v>
      </c>
      <c r="G14" s="60" t="s">
        <v>331</v>
      </c>
      <c r="H14" s="60" t="s">
        <v>332</v>
      </c>
      <c r="I14" s="60" t="s">
        <v>331</v>
      </c>
      <c r="J14" s="60" t="s">
        <v>332</v>
      </c>
      <c r="K14" s="60" t="s">
        <v>330</v>
      </c>
      <c r="L14" s="60" t="s">
        <v>330</v>
      </c>
      <c r="M14" s="60" t="s">
        <v>330</v>
      </c>
      <c r="N14" s="60" t="s">
        <v>330</v>
      </c>
      <c r="O14" s="60" t="s">
        <v>330</v>
      </c>
      <c r="P14" s="60" t="s">
        <v>330</v>
      </c>
      <c r="Q14" s="60" t="s">
        <v>330</v>
      </c>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7">
      <c r="A15" s="16" t="s">
        <v>333</v>
      </c>
      <c r="B15" s="15" t="s">
        <v>334</v>
      </c>
      <c r="C15" s="9" t="s">
        <v>335</v>
      </c>
      <c r="D15" s="15" t="s">
        <v>69</v>
      </c>
      <c r="E15" s="56" t="s">
        <v>336</v>
      </c>
      <c r="F15" s="60" t="s">
        <v>336</v>
      </c>
      <c r="G15" s="60" t="s">
        <v>336</v>
      </c>
      <c r="H15" s="60" t="s">
        <v>336</v>
      </c>
      <c r="I15" s="60" t="s">
        <v>336</v>
      </c>
      <c r="J15" s="60" t="s">
        <v>336</v>
      </c>
      <c r="K15" s="60" t="s">
        <v>336</v>
      </c>
      <c r="L15" s="60" t="s">
        <v>336</v>
      </c>
      <c r="M15" s="60" t="s">
        <v>336</v>
      </c>
      <c r="N15" s="60" t="s">
        <v>336</v>
      </c>
      <c r="O15" s="60" t="s">
        <v>336</v>
      </c>
      <c r="P15" s="60" t="s">
        <v>336</v>
      </c>
      <c r="Q15" s="60" t="s">
        <v>336</v>
      </c>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337</v>
      </c>
      <c r="B16" s="196"/>
      <c r="C16" s="196"/>
      <c r="D16" s="196"/>
    </row>
    <row r="17" spans="1:12">
      <c r="A17" s="198" t="s">
        <v>337</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0:CZ10 E12:CZ12"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E10:CZ10 E12:CZ12</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E10:CZ10 E12:CZ12</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80" zoomScaleNormal="80" workbookViewId="0">
      <pane xSplit="4" ySplit="11" topLeftCell="N12" activePane="bottomRight" state="frozen"/>
      <selection pane="bottomRight" activeCell="Q18" sqref="Q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information'!E25="","[Plan 1]",'I_State and program information'!E25)</f>
        <v>Placer/Sierra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c r="K12" s="49" t="s">
        <v>352</v>
      </c>
      <c r="L12" s="49" t="s">
        <v>352</v>
      </c>
      <c r="M12" s="49" t="s">
        <v>352</v>
      </c>
      <c r="N12" s="49" t="s">
        <v>352</v>
      </c>
      <c r="O12" s="49" t="s">
        <v>352</v>
      </c>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c r="H15" s="49"/>
      <c r="I15" s="49"/>
      <c r="J15" s="49"/>
      <c r="K15" s="49" t="s">
        <v>324</v>
      </c>
      <c r="L15" s="49" t="s">
        <v>324</v>
      </c>
      <c r="M15" s="49" t="s">
        <v>324</v>
      </c>
      <c r="N15" s="49" t="s">
        <v>324</v>
      </c>
      <c r="O15" s="49" t="s">
        <v>324</v>
      </c>
      <c r="P15" s="49"/>
      <c r="Q15" s="49" t="s">
        <v>357</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c r="I16" s="49"/>
      <c r="J16" s="49"/>
      <c r="K16" s="49" t="s">
        <v>361</v>
      </c>
      <c r="L16" s="49" t="s">
        <v>361</v>
      </c>
      <c r="M16" s="49" t="s">
        <v>361</v>
      </c>
      <c r="N16" s="49" t="s">
        <v>361</v>
      </c>
      <c r="O16" s="49" t="s">
        <v>361</v>
      </c>
      <c r="P16" s="49"/>
      <c r="Q16" s="49" t="s">
        <v>361</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c r="I17" s="49"/>
      <c r="J17" s="49"/>
      <c r="K17" s="49" t="s">
        <v>365</v>
      </c>
      <c r="L17" s="49" t="s">
        <v>365</v>
      </c>
      <c r="M17" s="49" t="s">
        <v>365</v>
      </c>
      <c r="N17" s="49" t="s">
        <v>365</v>
      </c>
      <c r="O17" s="49" t="s">
        <v>365</v>
      </c>
      <c r="P17" s="49"/>
      <c r="Q17" s="49" t="s">
        <v>365</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c r="I18" s="49"/>
      <c r="J18" s="49"/>
      <c r="K18" s="49" t="s">
        <v>369</v>
      </c>
      <c r="L18" s="49" t="s">
        <v>369</v>
      </c>
      <c r="M18" s="49" t="s">
        <v>369</v>
      </c>
      <c r="N18" s="49" t="s">
        <v>369</v>
      </c>
      <c r="O18" s="49" t="s">
        <v>369</v>
      </c>
      <c r="P18" s="49"/>
      <c r="Q18" s="49" t="s">
        <v>370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c r="K19" s="52">
        <v>45880</v>
      </c>
      <c r="L19" s="52">
        <v>45880</v>
      </c>
      <c r="M19" s="52">
        <v>45880</v>
      </c>
      <c r="N19" s="52">
        <v>45880</v>
      </c>
      <c r="O19" s="52">
        <v>45880</v>
      </c>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c r="K20" s="51" t="s">
        <v>159</v>
      </c>
      <c r="L20" s="51" t="s">
        <v>159</v>
      </c>
      <c r="M20" s="51" t="s">
        <v>159</v>
      </c>
      <c r="N20" s="51" t="s">
        <v>159</v>
      </c>
      <c r="O20" s="51" t="s">
        <v>159</v>
      </c>
      <c r="P20" s="51"/>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c r="K21" s="49" t="s">
        <v>55</v>
      </c>
      <c r="L21" s="49" t="s">
        <v>55</v>
      </c>
      <c r="M21" s="49" t="s">
        <v>55</v>
      </c>
      <c r="N21" s="49" t="s">
        <v>55</v>
      </c>
      <c r="O21" s="49" t="s">
        <v>55</v>
      </c>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c r="K22" s="49" t="s">
        <v>55</v>
      </c>
      <c r="L22" s="49" t="s">
        <v>55</v>
      </c>
      <c r="M22" s="49" t="s">
        <v>55</v>
      </c>
      <c r="N22" s="49" t="s">
        <v>55</v>
      </c>
      <c r="O22" s="49" t="s">
        <v>55</v>
      </c>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80" zoomScaleNormal="80" workbookViewId="0">
      <pane xSplit="4" ySplit="11" topLeftCell="F12" activePane="bottomRight" state="frozen"/>
      <selection pane="bottomRight" activeCell="H22" sqref="H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information'!E26="","[Plan 2]",'I_State and program information'!E26)</f>
        <v>Plumas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c r="I12" s="49"/>
      <c r="J12" s="49" t="s">
        <v>352</v>
      </c>
      <c r="K12" s="49"/>
      <c r="L12" s="49" t="s">
        <v>352</v>
      </c>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c r="I15" s="49"/>
      <c r="J15" s="49" t="s">
        <v>323</v>
      </c>
      <c r="K15" s="49"/>
      <c r="L15" s="49" t="s">
        <v>324</v>
      </c>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c r="I16" s="49"/>
      <c r="J16" s="49" t="s">
        <v>361</v>
      </c>
      <c r="K16" s="49"/>
      <c r="L16" s="49" t="s">
        <v>361</v>
      </c>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c r="I17" s="49"/>
      <c r="J17" s="49" t="s">
        <v>451</v>
      </c>
      <c r="K17" s="49"/>
      <c r="L17" s="49" t="s">
        <v>451</v>
      </c>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c r="I18" s="49"/>
      <c r="J18" s="49" t="s">
        <v>452</v>
      </c>
      <c r="K18" s="49"/>
      <c r="L18" s="49" t="s">
        <v>369</v>
      </c>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c r="I19" s="52"/>
      <c r="J19" s="52">
        <v>45880</v>
      </c>
      <c r="K19" s="52"/>
      <c r="L19" s="52">
        <v>45880</v>
      </c>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c r="I20" s="51"/>
      <c r="J20" s="51" t="s">
        <v>159</v>
      </c>
      <c r="K20" s="51"/>
      <c r="L20" s="51" t="s">
        <v>159</v>
      </c>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c r="I21" s="49"/>
      <c r="J21" s="49" t="s">
        <v>55</v>
      </c>
      <c r="K21" s="49"/>
      <c r="L21" s="49" t="s">
        <v>55</v>
      </c>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c r="I22" s="49"/>
      <c r="J22" s="49" t="s">
        <v>55</v>
      </c>
      <c r="K22" s="49"/>
      <c r="L22" s="49" t="s">
        <v>55</v>
      </c>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80" zoomScaleNormal="80" workbookViewId="0">
      <pane xSplit="4" ySplit="11" topLeftCell="N17" activePane="bottomRight" state="frozen"/>
      <selection pane="bottomRight" activeCell="P18" sqref="P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information'!E27="","[Plan 3]",'I_State and program information'!E27)</f>
        <v>Riverside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t="s">
        <v>352</v>
      </c>
      <c r="H12" s="49"/>
      <c r="I12" s="49"/>
      <c r="J12" s="49"/>
      <c r="K12" s="49" t="s">
        <v>352</v>
      </c>
      <c r="L12" s="49" t="s">
        <v>352</v>
      </c>
      <c r="M12" s="49"/>
      <c r="N12" s="49"/>
      <c r="O12" s="49"/>
      <c r="P12" s="49"/>
      <c r="Q12" s="49" t="s">
        <v>352</v>
      </c>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14">
      <c r="A15" s="16" t="s">
        <v>354</v>
      </c>
      <c r="B15" s="9" t="s">
        <v>355</v>
      </c>
      <c r="C15" s="211" t="s">
        <v>356</v>
      </c>
      <c r="D15" s="132" t="s">
        <v>84</v>
      </c>
      <c r="E15" s="238"/>
      <c r="F15" s="49"/>
      <c r="G15" s="49" t="s">
        <v>323</v>
      </c>
      <c r="H15" s="49"/>
      <c r="I15" s="49"/>
      <c r="J15" s="49"/>
      <c r="K15" s="49" t="s">
        <v>324</v>
      </c>
      <c r="L15" s="49" t="s">
        <v>324</v>
      </c>
      <c r="M15" s="49"/>
      <c r="N15" s="49"/>
      <c r="O15" s="49"/>
      <c r="P15" s="49"/>
      <c r="Q15" s="49" t="s">
        <v>357</v>
      </c>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t="s">
        <v>361</v>
      </c>
      <c r="H16" s="49"/>
      <c r="I16" s="49"/>
      <c r="J16" s="49"/>
      <c r="K16" s="49" t="s">
        <v>361</v>
      </c>
      <c r="L16" s="49" t="s">
        <v>361</v>
      </c>
      <c r="M16" s="49"/>
      <c r="N16" s="49"/>
      <c r="O16" s="49"/>
      <c r="P16" s="49"/>
      <c r="Q16" s="49" t="s">
        <v>361</v>
      </c>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t="s">
        <v>453</v>
      </c>
      <c r="H17" s="49"/>
      <c r="I17" s="49"/>
      <c r="J17" s="49"/>
      <c r="K17" s="49" t="s">
        <v>453</v>
      </c>
      <c r="L17" s="49" t="s">
        <v>453</v>
      </c>
      <c r="M17" s="49"/>
      <c r="N17" s="49"/>
      <c r="O17" s="49"/>
      <c r="P17" s="49"/>
      <c r="Q17" s="49" t="s">
        <v>453</v>
      </c>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t="s">
        <v>452</v>
      </c>
      <c r="H18" s="49"/>
      <c r="I18" s="49"/>
      <c r="J18" s="49"/>
      <c r="K18" s="49" t="s">
        <v>369</v>
      </c>
      <c r="L18" s="49" t="s">
        <v>369</v>
      </c>
      <c r="M18" s="49"/>
      <c r="N18" s="49"/>
      <c r="O18" s="49"/>
      <c r="P18" s="49"/>
      <c r="Q18" s="49" t="s">
        <v>370</v>
      </c>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v>45880</v>
      </c>
      <c r="H19" s="52"/>
      <c r="I19" s="52"/>
      <c r="J19" s="52"/>
      <c r="K19" s="52">
        <v>45880</v>
      </c>
      <c r="L19" s="52">
        <v>45880</v>
      </c>
      <c r="M19" s="52"/>
      <c r="N19" s="52"/>
      <c r="O19" s="52"/>
      <c r="P19" s="52"/>
      <c r="Q19" s="52">
        <v>45880</v>
      </c>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t="s">
        <v>159</v>
      </c>
      <c r="H20" s="51"/>
      <c r="I20" s="51"/>
      <c r="J20" s="51"/>
      <c r="K20" s="51" t="s">
        <v>159</v>
      </c>
      <c r="L20" s="51" t="s">
        <v>159</v>
      </c>
      <c r="M20" s="51"/>
      <c r="N20" s="51"/>
      <c r="O20" s="51"/>
      <c r="P20" s="51"/>
      <c r="Q20" s="51" t="s">
        <v>159</v>
      </c>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t="s">
        <v>55</v>
      </c>
      <c r="H21" s="49"/>
      <c r="I21" s="49"/>
      <c r="J21" s="49"/>
      <c r="K21" s="49" t="s">
        <v>55</v>
      </c>
      <c r="L21" s="49" t="s">
        <v>55</v>
      </c>
      <c r="M21" s="49"/>
      <c r="N21" s="49"/>
      <c r="O21" s="49"/>
      <c r="P21" s="49"/>
      <c r="Q21" s="49" t="s">
        <v>55</v>
      </c>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t="s">
        <v>55</v>
      </c>
      <c r="H22" s="49"/>
      <c r="I22" s="49"/>
      <c r="J22" s="49"/>
      <c r="K22" s="49" t="s">
        <v>55</v>
      </c>
      <c r="L22" s="49" t="s">
        <v>55</v>
      </c>
      <c r="M22" s="49"/>
      <c r="N22" s="49"/>
      <c r="O22" s="49"/>
      <c r="P22" s="49"/>
      <c r="Q22" s="49" t="s">
        <v>55</v>
      </c>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80" zoomScaleNormal="80" workbookViewId="0">
      <pane xSplit="4" ySplit="11" topLeftCell="F17" activePane="bottomRight" state="frozen"/>
      <selection pane="bottomRight" activeCell="G17" sqref="G17"/>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information'!E28="","[Plan 4]",'I_State and program information'!E28)</f>
        <v>Sacramento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t="s">
        <v>352</v>
      </c>
      <c r="I12" s="49"/>
      <c r="J12" s="49"/>
      <c r="K12" s="49" t="s">
        <v>352</v>
      </c>
      <c r="L12" s="49"/>
      <c r="M12" s="49" t="s">
        <v>352</v>
      </c>
      <c r="N12" s="49" t="s">
        <v>352</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t="s">
        <v>323</v>
      </c>
      <c r="I15" s="49"/>
      <c r="J15" s="49"/>
      <c r="K15" s="49" t="s">
        <v>324</v>
      </c>
      <c r="L15" s="49"/>
      <c r="M15" s="49" t="s">
        <v>324</v>
      </c>
      <c r="N15" s="49" t="s">
        <v>324</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t="s">
        <v>361</v>
      </c>
      <c r="I16" s="49"/>
      <c r="J16" s="49"/>
      <c r="K16" s="49" t="s">
        <v>361</v>
      </c>
      <c r="L16" s="49"/>
      <c r="M16" s="49" t="s">
        <v>361</v>
      </c>
      <c r="N16" s="49" t="s">
        <v>361</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t="s">
        <v>454</v>
      </c>
      <c r="I17" s="49"/>
      <c r="J17" s="49"/>
      <c r="K17" s="49" t="s">
        <v>454</v>
      </c>
      <c r="L17" s="49"/>
      <c r="M17" s="49" t="s">
        <v>454</v>
      </c>
      <c r="N17" s="49" t="s">
        <v>454</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t="s">
        <v>452</v>
      </c>
      <c r="I18" s="49"/>
      <c r="J18" s="49"/>
      <c r="K18" s="49" t="s">
        <v>369</v>
      </c>
      <c r="L18" s="49"/>
      <c r="M18" s="49" t="s">
        <v>369</v>
      </c>
      <c r="N18" s="49" t="s">
        <v>369</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v>45880</v>
      </c>
      <c r="I19" s="52"/>
      <c r="J19" s="52"/>
      <c r="K19" s="52">
        <v>45880</v>
      </c>
      <c r="L19" s="52"/>
      <c r="M19" s="52">
        <v>45880</v>
      </c>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t="s">
        <v>159</v>
      </c>
      <c r="I20" s="51"/>
      <c r="J20" s="51"/>
      <c r="K20" s="51" t="s">
        <v>159</v>
      </c>
      <c r="L20" s="51"/>
      <c r="M20" s="51" t="s">
        <v>159</v>
      </c>
      <c r="N20" s="51" t="s">
        <v>159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t="s">
        <v>55</v>
      </c>
      <c r="I21" s="49"/>
      <c r="J21" s="49"/>
      <c r="K21" s="49" t="s">
        <v>55</v>
      </c>
      <c r="L21" s="49"/>
      <c r="M21" s="49" t="s">
        <v>55</v>
      </c>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t="s">
        <v>55</v>
      </c>
      <c r="I22" s="49"/>
      <c r="J22" s="49"/>
      <c r="K22" s="49" t="s">
        <v>55</v>
      </c>
      <c r="L22" s="49"/>
      <c r="M22" s="49" t="s">
        <v>55</v>
      </c>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80" zoomScaleNormal="80" workbookViewId="0">
      <pane xSplit="4" ySplit="11" topLeftCell="N12" activePane="bottomRight" state="frozen"/>
      <selection pane="bottomRight" activeCell="O14" sqref="O14"/>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338</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339</v>
      </c>
      <c r="C2" s="24"/>
      <c r="D2" s="1"/>
    </row>
    <row r="3" spans="1:104" ht="31.15" customHeight="1">
      <c r="A3" s="301" t="s">
        <v>340</v>
      </c>
      <c r="B3" s="302"/>
      <c r="C3" s="302"/>
      <c r="D3" s="57"/>
    </row>
    <row r="4" spans="1:104" ht="15">
      <c r="A4" s="54" t="s">
        <v>51</v>
      </c>
      <c r="B4" s="55" t="s">
        <v>52</v>
      </c>
      <c r="C4" s="55" t="s">
        <v>53</v>
      </c>
      <c r="D4" s="87" t="str">
        <f>IF('I_State and program information'!E29="","[Plan 5]",'I_State and program information'!E29)</f>
        <v>San Benito MHP</v>
      </c>
    </row>
    <row r="5" spans="1:104" ht="57">
      <c r="A5" s="16" t="s">
        <v>341</v>
      </c>
      <c r="B5" s="82" t="s">
        <v>342</v>
      </c>
      <c r="C5" s="15" t="s">
        <v>343</v>
      </c>
      <c r="D5" s="56" t="s">
        <v>344</v>
      </c>
    </row>
    <row r="6" spans="1:104" ht="15" customHeight="1">
      <c r="A6" s="278"/>
      <c r="B6" s="278"/>
      <c r="C6" s="278"/>
      <c r="D6" s="278"/>
    </row>
    <row r="7" spans="1:104" ht="15" customHeight="1">
      <c r="A7" s="260" t="s">
        <v>345</v>
      </c>
      <c r="B7" s="278"/>
      <c r="C7" s="278"/>
      <c r="D7" s="278"/>
    </row>
    <row r="8" spans="1:104" ht="15" customHeight="1">
      <c r="A8" s="256" t="s">
        <v>346</v>
      </c>
      <c r="B8" s="278"/>
      <c r="C8" s="278"/>
      <c r="D8" s="278"/>
    </row>
    <row r="9" spans="1:104" ht="35.450000000000003" customHeight="1">
      <c r="A9" s="24" t="s">
        <v>347</v>
      </c>
      <c r="B9" s="24"/>
      <c r="D9" s="2"/>
    </row>
    <row r="10" spans="1:104" ht="39.6" customHeight="1">
      <c r="A10" s="282" t="s">
        <v>348</v>
      </c>
      <c r="B10" s="283"/>
      <c r="C10" s="283"/>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Mental health;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Mental health;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Statewide</v>
      </c>
      <c r="H11" s="85" t="str">
        <f>"Standard #4:"&amp;CHAR(10)&amp;CHAR(10)&amp;IF('II_Program-level standards'!H7="","",'II_Program-level standards'!H7&amp;"; "&amp;CHAR(10)&amp;'II_Program-level standards'!H9&amp;"; "&amp;CHAR(10)&amp;'II_Program-level standards'!H14&amp;"; "&amp;CHAR(10)&amp;'II_Program-level standards'!H15)</f>
        <v>Standard #4:
Mental health; 
Provider to enrollee ratios; 
Pediatric; 
Statewide</v>
      </c>
      <c r="I11" s="85" t="str">
        <f>"Standard #5:"&amp;CHAR(10)&amp;CHAR(10)&amp;IF('II_Program-level standards'!I7="","",'II_Program-level standards'!I7&amp;"; "&amp;CHAR(10)&amp;'II_Program-level standards'!I9&amp;"; "&amp;CHAR(10)&amp;'II_Program-level standards'!I14&amp;"; "&amp;CHAR(10)&amp;'II_Program-level standards'!I15)</f>
        <v>Standard #5:
Mental health; 
Provider to enrollee ratios; 
Adult; 
Statewide</v>
      </c>
      <c r="J11" s="85" t="str">
        <f>"Standard #6:"&amp;CHAR(10)&amp;CHAR(10)&amp;IF('II_Program-level standards'!J7="","",'II_Program-level standards'!J7&amp;"; "&amp;CHAR(10)&amp;'II_Program-level standards'!J9&amp;"; "&amp;CHAR(10)&amp;'II_Program-level standards'!J14&amp;"; "&amp;CHAR(10)&amp;'II_Program-level standards'!J15)</f>
        <v>Standard #6:
Mental health; 
Provider to enrollee ratios; 
Pediatric; 
Statewide</v>
      </c>
      <c r="K11" s="85" t="str">
        <f>"Standard #7:"&amp;CHAR(10)&amp;CHAR(10)&amp;IF('II_Program-level standards'!K7="","",'II_Program-level standards'!K7&amp;"; "&amp;CHAR(10)&amp;'II_Program-level standards'!K9&amp;"; "&amp;CHAR(10)&amp;'II_Program-level standards'!K14&amp;"; "&amp;CHAR(10)&amp;'II_Program-level standards'!K15)</f>
        <v>Standard #7:
Mental health;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Mental health;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Mental health;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Mental health;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Mental health; 
Appointment wait time;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Mental health; 
Other (Language Capabilities); 
Adult and pediatric; 
Statewide</v>
      </c>
      <c r="Q11" s="85" t="str">
        <f>"Standard #13:"&amp;CHAR(10)&amp;CHAR(10)&amp;IF('II_Program-level standards'!Q7="","",'II_Program-level standards'!Q7&amp;"; "&amp;CHAR(10)&amp;'II_Program-level standards'!Q9&amp;"; "&amp;CHAR(10)&amp;'II_Program-level standards'!Q14&amp;"; "&amp;CHAR(10)&amp;'II_Program-level standards'!Q15)</f>
        <v>Standard #13:
Mental health; 
Other (Mandatory Provider Type: Indian Health Care Providers); 
Adult and pediatric; 
Statewide</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349</v>
      </c>
      <c r="B12" s="9" t="s">
        <v>350</v>
      </c>
      <c r="C12" s="15" t="s">
        <v>351</v>
      </c>
      <c r="D12" s="132" t="s">
        <v>84</v>
      </c>
      <c r="E12" s="238"/>
      <c r="F12" s="49"/>
      <c r="G12" s="49"/>
      <c r="H12" s="49" t="s">
        <v>352</v>
      </c>
      <c r="I12" s="49"/>
      <c r="J12" s="49" t="s">
        <v>352</v>
      </c>
      <c r="K12" s="49" t="s">
        <v>352</v>
      </c>
      <c r="L12" s="49" t="s">
        <v>352</v>
      </c>
      <c r="M12" s="49" t="s">
        <v>352</v>
      </c>
      <c r="N12" s="49" t="s">
        <v>352</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4" t="s">
        <v>353</v>
      </c>
      <c r="C13" s="305"/>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295" t="s">
        <v>317</v>
      </c>
      <c r="C14" s="296"/>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75">
      <c r="A15" s="16" t="s">
        <v>354</v>
      </c>
      <c r="B15" s="9" t="s">
        <v>355</v>
      </c>
      <c r="C15" s="211" t="s">
        <v>356</v>
      </c>
      <c r="D15" s="132" t="s">
        <v>84</v>
      </c>
      <c r="E15" s="238"/>
      <c r="F15" s="49"/>
      <c r="G15" s="49"/>
      <c r="H15" s="49" t="s">
        <v>323</v>
      </c>
      <c r="I15" s="49"/>
      <c r="J15" s="49" t="s">
        <v>323</v>
      </c>
      <c r="K15" s="49" t="s">
        <v>324</v>
      </c>
      <c r="L15" s="49" t="s">
        <v>324</v>
      </c>
      <c r="M15" s="49" t="s">
        <v>324</v>
      </c>
      <c r="N15" s="49" t="s">
        <v>324</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358</v>
      </c>
      <c r="B16" s="9" t="s">
        <v>359</v>
      </c>
      <c r="C16" s="276" t="s">
        <v>360</v>
      </c>
      <c r="D16" s="132" t="s">
        <v>58</v>
      </c>
      <c r="E16" s="238"/>
      <c r="F16" s="49"/>
      <c r="G16" s="49"/>
      <c r="H16" s="49" t="s">
        <v>361</v>
      </c>
      <c r="I16" s="49"/>
      <c r="J16" s="49" t="s">
        <v>361</v>
      </c>
      <c r="K16" s="49" t="s">
        <v>361</v>
      </c>
      <c r="L16" s="49" t="s">
        <v>361</v>
      </c>
      <c r="M16" s="49" t="s">
        <v>361</v>
      </c>
      <c r="N16" s="49" t="s">
        <v>361</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7">
      <c r="A17" s="16" t="s">
        <v>362</v>
      </c>
      <c r="B17" s="9" t="s">
        <v>363</v>
      </c>
      <c r="C17" s="15" t="s">
        <v>364</v>
      </c>
      <c r="D17" s="132" t="s">
        <v>58</v>
      </c>
      <c r="E17" s="238"/>
      <c r="F17" s="49"/>
      <c r="G17" s="49"/>
      <c r="H17" s="49" t="s">
        <v>455</v>
      </c>
      <c r="I17" s="49"/>
      <c r="J17" s="49" t="s">
        <v>455</v>
      </c>
      <c r="K17" s="49" t="s">
        <v>455</v>
      </c>
      <c r="L17" s="49" t="s">
        <v>455</v>
      </c>
      <c r="M17" s="49" t="s">
        <v>455</v>
      </c>
      <c r="N17" s="49" t="s">
        <v>455</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6.5">
      <c r="A18" s="16" t="s">
        <v>366</v>
      </c>
      <c r="B18" s="9" t="s">
        <v>367</v>
      </c>
      <c r="C18" s="9" t="s">
        <v>368</v>
      </c>
      <c r="D18" s="132" t="s">
        <v>58</v>
      </c>
      <c r="E18" s="238"/>
      <c r="F18" s="49"/>
      <c r="G18" s="49"/>
      <c r="H18" s="49" t="s">
        <v>452</v>
      </c>
      <c r="I18" s="49"/>
      <c r="J18" s="49" t="s">
        <v>452</v>
      </c>
      <c r="K18" s="49" t="s">
        <v>369</v>
      </c>
      <c r="L18" s="49" t="s">
        <v>369</v>
      </c>
      <c r="M18" s="49" t="s">
        <v>369</v>
      </c>
      <c r="N18" s="49" t="s">
        <v>369</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371</v>
      </c>
      <c r="B19" s="9" t="s">
        <v>372</v>
      </c>
      <c r="C19" s="9" t="s">
        <v>373</v>
      </c>
      <c r="D19" s="132" t="s">
        <v>64</v>
      </c>
      <c r="E19" s="239"/>
      <c r="F19" s="52"/>
      <c r="G19" s="52"/>
      <c r="H19" s="52">
        <v>45880</v>
      </c>
      <c r="I19" s="52"/>
      <c r="J19" s="52">
        <v>45880</v>
      </c>
      <c r="K19" s="52">
        <v>45880</v>
      </c>
      <c r="L19" s="52">
        <v>45880</v>
      </c>
      <c r="M19" s="52">
        <v>45880</v>
      </c>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374</v>
      </c>
      <c r="B20" s="9" t="s">
        <v>375</v>
      </c>
      <c r="C20" s="9" t="s">
        <v>376</v>
      </c>
      <c r="D20" s="132" t="s">
        <v>84</v>
      </c>
      <c r="E20" s="240"/>
      <c r="F20" s="51"/>
      <c r="G20" s="51"/>
      <c r="H20" s="51" t="s">
        <v>159</v>
      </c>
      <c r="I20" s="51"/>
      <c r="J20" s="51" t="s">
        <v>159</v>
      </c>
      <c r="K20" s="51" t="s">
        <v>159</v>
      </c>
      <c r="L20" s="51" t="s">
        <v>159</v>
      </c>
      <c r="M20" s="51" t="s">
        <v>159</v>
      </c>
      <c r="N20" s="51" t="s">
        <v>159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377</v>
      </c>
      <c r="B21" s="9" t="s">
        <v>378</v>
      </c>
      <c r="C21" s="9" t="s">
        <v>379</v>
      </c>
      <c r="D21" s="132" t="s">
        <v>58</v>
      </c>
      <c r="E21" s="238"/>
      <c r="F21" s="49"/>
      <c r="G21" s="49"/>
      <c r="H21" s="49" t="s">
        <v>55</v>
      </c>
      <c r="I21" s="49"/>
      <c r="J21" s="49" t="s">
        <v>55</v>
      </c>
      <c r="K21" s="49" t="s">
        <v>55</v>
      </c>
      <c r="L21" s="49" t="s">
        <v>55</v>
      </c>
      <c r="M21" s="49" t="s">
        <v>55</v>
      </c>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380</v>
      </c>
      <c r="B22" s="9" t="s">
        <v>381</v>
      </c>
      <c r="C22" s="9" t="s">
        <v>382</v>
      </c>
      <c r="D22" s="132" t="s">
        <v>58</v>
      </c>
      <c r="E22" s="238"/>
      <c r="F22" s="49"/>
      <c r="G22" s="49"/>
      <c r="H22" s="49" t="s">
        <v>55</v>
      </c>
      <c r="I22" s="49"/>
      <c r="J22" s="49" t="s">
        <v>55</v>
      </c>
      <c r="K22" s="49" t="s">
        <v>55</v>
      </c>
      <c r="L22" s="49" t="s">
        <v>55</v>
      </c>
      <c r="M22" s="49" t="s">
        <v>55</v>
      </c>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383</v>
      </c>
      <c r="B23" s="24"/>
      <c r="D23" s="63"/>
    </row>
    <row r="24" spans="1:104" s="66" customFormat="1" ht="61.9" customHeight="1">
      <c r="A24" s="303" t="s">
        <v>384</v>
      </c>
      <c r="B24" s="303"/>
      <c r="C24" s="303"/>
      <c r="D24" s="303"/>
    </row>
    <row r="25" spans="1:104" s="66" customFormat="1" ht="26.45" customHeight="1">
      <c r="A25" s="86" t="s">
        <v>385</v>
      </c>
      <c r="B25" s="86"/>
      <c r="C25" s="278"/>
      <c r="D25" s="206"/>
    </row>
    <row r="26" spans="1:104" s="66" customFormat="1" ht="15" customHeight="1">
      <c r="A26" s="264" t="s">
        <v>386</v>
      </c>
      <c r="B26" s="86"/>
      <c r="C26" s="278"/>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387</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388</v>
      </c>
      <c r="C29" s="15" t="s">
        <v>389</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390</v>
      </c>
      <c r="B30" s="9" t="s">
        <v>391</v>
      </c>
      <c r="C30" s="15" t="s">
        <v>392</v>
      </c>
      <c r="D30" s="15" t="s">
        <v>58</v>
      </c>
      <c r="E30" s="84" t="s">
        <v>393</v>
      </c>
      <c r="F30" s="61" t="s">
        <v>393</v>
      </c>
      <c r="G30" s="61" t="s">
        <v>393</v>
      </c>
      <c r="H30" s="61" t="s">
        <v>393</v>
      </c>
      <c r="I30" s="61" t="s">
        <v>393</v>
      </c>
      <c r="J30" s="61" t="s">
        <v>393</v>
      </c>
      <c r="K30" s="61" t="s">
        <v>393</v>
      </c>
      <c r="L30" s="61" t="s">
        <v>393</v>
      </c>
      <c r="M30" s="61" t="s">
        <v>393</v>
      </c>
      <c r="N30" s="61" t="s">
        <v>393</v>
      </c>
      <c r="O30" s="61" t="s">
        <v>393</v>
      </c>
      <c r="P30" s="61" t="s">
        <v>393</v>
      </c>
      <c r="Q30" s="61" t="s">
        <v>393</v>
      </c>
      <c r="R30" s="61" t="s">
        <v>393</v>
      </c>
      <c r="S30" s="61" t="s">
        <v>393</v>
      </c>
      <c r="T30" s="61" t="s">
        <v>393</v>
      </c>
      <c r="U30" s="61" t="s">
        <v>393</v>
      </c>
      <c r="V30" s="61" t="s">
        <v>393</v>
      </c>
      <c r="W30" s="61" t="s">
        <v>393</v>
      </c>
      <c r="X30" s="61" t="s">
        <v>393</v>
      </c>
      <c r="Y30" s="61" t="s">
        <v>393</v>
      </c>
      <c r="Z30" s="61" t="s">
        <v>393</v>
      </c>
      <c r="AA30" s="61" t="s">
        <v>393</v>
      </c>
      <c r="AB30" s="61" t="s">
        <v>393</v>
      </c>
      <c r="AC30" s="61" t="s">
        <v>393</v>
      </c>
      <c r="AD30" s="61" t="s">
        <v>393</v>
      </c>
      <c r="AE30" s="61" t="s">
        <v>393</v>
      </c>
      <c r="AF30" s="61" t="s">
        <v>393</v>
      </c>
      <c r="AG30" s="61" t="s">
        <v>393</v>
      </c>
      <c r="AH30" s="61" t="s">
        <v>393</v>
      </c>
      <c r="AI30" s="61" t="s">
        <v>393</v>
      </c>
      <c r="AJ30" s="61" t="s">
        <v>393</v>
      </c>
      <c r="AK30" s="61" t="s">
        <v>393</v>
      </c>
      <c r="AL30" s="61" t="s">
        <v>393</v>
      </c>
      <c r="AM30" s="61" t="s">
        <v>393</v>
      </c>
      <c r="AN30" s="61" t="s">
        <v>393</v>
      </c>
      <c r="AO30" s="61" t="s">
        <v>393</v>
      </c>
      <c r="AP30" s="61" t="s">
        <v>393</v>
      </c>
      <c r="AQ30" s="61" t="s">
        <v>393</v>
      </c>
      <c r="AR30" s="61" t="s">
        <v>393</v>
      </c>
      <c r="AS30" s="61" t="s">
        <v>393</v>
      </c>
      <c r="AT30" s="61" t="s">
        <v>393</v>
      </c>
      <c r="AU30" s="61" t="s">
        <v>393</v>
      </c>
      <c r="AV30" s="61" t="s">
        <v>393</v>
      </c>
      <c r="AW30" s="61" t="s">
        <v>393</v>
      </c>
      <c r="AX30" s="61" t="s">
        <v>393</v>
      </c>
      <c r="AY30" s="61" t="s">
        <v>393</v>
      </c>
      <c r="AZ30" s="61" t="s">
        <v>393</v>
      </c>
      <c r="BA30" s="61" t="s">
        <v>393</v>
      </c>
      <c r="BB30" s="61" t="s">
        <v>393</v>
      </c>
      <c r="BC30" s="61" t="s">
        <v>393</v>
      </c>
      <c r="BD30" s="61" t="s">
        <v>393</v>
      </c>
      <c r="BE30" s="61" t="s">
        <v>393</v>
      </c>
      <c r="BF30" s="61" t="s">
        <v>393</v>
      </c>
      <c r="BG30" s="61" t="s">
        <v>393</v>
      </c>
      <c r="BH30" s="61" t="s">
        <v>393</v>
      </c>
      <c r="BI30" s="61" t="s">
        <v>393</v>
      </c>
      <c r="BJ30" s="61" t="s">
        <v>393</v>
      </c>
      <c r="BK30" s="61" t="s">
        <v>393</v>
      </c>
      <c r="BL30" s="61" t="s">
        <v>393</v>
      </c>
      <c r="BM30" s="61" t="s">
        <v>393</v>
      </c>
      <c r="BN30" s="61" t="s">
        <v>393</v>
      </c>
      <c r="BO30" s="61" t="s">
        <v>393</v>
      </c>
      <c r="BP30" s="61" t="s">
        <v>393</v>
      </c>
      <c r="BQ30" s="61" t="s">
        <v>393</v>
      </c>
      <c r="BR30" s="61" t="s">
        <v>393</v>
      </c>
      <c r="BS30" s="61" t="s">
        <v>393</v>
      </c>
      <c r="BT30" s="61" t="s">
        <v>393</v>
      </c>
      <c r="BU30" s="61" t="s">
        <v>393</v>
      </c>
      <c r="BV30" s="61" t="s">
        <v>393</v>
      </c>
      <c r="BW30" s="61" t="s">
        <v>393</v>
      </c>
      <c r="BX30" s="61" t="s">
        <v>393</v>
      </c>
      <c r="BY30" s="61" t="s">
        <v>393</v>
      </c>
      <c r="BZ30" s="61" t="s">
        <v>393</v>
      </c>
      <c r="CA30" s="61" t="s">
        <v>393</v>
      </c>
      <c r="CB30" s="61" t="s">
        <v>393</v>
      </c>
      <c r="CC30" s="61" t="s">
        <v>393</v>
      </c>
      <c r="CD30" s="61" t="s">
        <v>393</v>
      </c>
      <c r="CE30" s="61" t="s">
        <v>393</v>
      </c>
      <c r="CF30" s="61" t="s">
        <v>393</v>
      </c>
      <c r="CG30" s="61" t="s">
        <v>393</v>
      </c>
      <c r="CH30" s="61" t="s">
        <v>393</v>
      </c>
      <c r="CI30" s="61" t="s">
        <v>393</v>
      </c>
      <c r="CJ30" s="61" t="s">
        <v>393</v>
      </c>
      <c r="CK30" s="61" t="s">
        <v>393</v>
      </c>
      <c r="CL30" s="61" t="s">
        <v>393</v>
      </c>
      <c r="CM30" s="61" t="s">
        <v>393</v>
      </c>
      <c r="CN30" s="61" t="s">
        <v>393</v>
      </c>
      <c r="CO30" s="61" t="s">
        <v>393</v>
      </c>
      <c r="CP30" s="61" t="s">
        <v>393</v>
      </c>
      <c r="CQ30" s="61" t="s">
        <v>393</v>
      </c>
      <c r="CR30" s="61" t="s">
        <v>393</v>
      </c>
      <c r="CS30" s="61" t="s">
        <v>393</v>
      </c>
      <c r="CT30" s="61" t="s">
        <v>393</v>
      </c>
      <c r="CU30" s="61" t="s">
        <v>393</v>
      </c>
      <c r="CV30" s="61" t="s">
        <v>393</v>
      </c>
      <c r="CW30" s="61" t="s">
        <v>393</v>
      </c>
      <c r="CX30" s="61" t="s">
        <v>393</v>
      </c>
      <c r="CY30" s="61" t="s">
        <v>393</v>
      </c>
      <c r="CZ30" s="61" t="s">
        <v>393</v>
      </c>
    </row>
    <row r="31" spans="1:104">
      <c r="A31" s="16" t="s">
        <v>394</v>
      </c>
      <c r="B31" s="9" t="s">
        <v>395</v>
      </c>
      <c r="C31" s="15" t="s">
        <v>392</v>
      </c>
      <c r="D31" s="15" t="s">
        <v>58</v>
      </c>
      <c r="E31" s="84" t="s">
        <v>393</v>
      </c>
      <c r="F31" s="61" t="s">
        <v>393</v>
      </c>
      <c r="G31" s="61" t="s">
        <v>393</v>
      </c>
      <c r="H31" s="61" t="s">
        <v>393</v>
      </c>
      <c r="I31" s="61" t="s">
        <v>393</v>
      </c>
      <c r="J31" s="61" t="s">
        <v>393</v>
      </c>
      <c r="K31" s="61" t="s">
        <v>393</v>
      </c>
      <c r="L31" s="61" t="s">
        <v>393</v>
      </c>
      <c r="M31" s="61" t="s">
        <v>393</v>
      </c>
      <c r="N31" s="61" t="s">
        <v>393</v>
      </c>
      <c r="O31" s="61" t="s">
        <v>393</v>
      </c>
      <c r="P31" s="61" t="s">
        <v>393</v>
      </c>
      <c r="Q31" s="61" t="s">
        <v>393</v>
      </c>
      <c r="R31" s="61" t="s">
        <v>393</v>
      </c>
      <c r="S31" s="61" t="s">
        <v>393</v>
      </c>
      <c r="T31" s="61" t="s">
        <v>393</v>
      </c>
      <c r="U31" s="61" t="s">
        <v>393</v>
      </c>
      <c r="V31" s="61" t="s">
        <v>393</v>
      </c>
      <c r="W31" s="61" t="s">
        <v>393</v>
      </c>
      <c r="X31" s="61" t="s">
        <v>393</v>
      </c>
      <c r="Y31" s="61" t="s">
        <v>393</v>
      </c>
      <c r="Z31" s="61" t="s">
        <v>393</v>
      </c>
      <c r="AA31" s="61" t="s">
        <v>393</v>
      </c>
      <c r="AB31" s="61" t="s">
        <v>393</v>
      </c>
      <c r="AC31" s="61" t="s">
        <v>393</v>
      </c>
      <c r="AD31" s="61" t="s">
        <v>393</v>
      </c>
      <c r="AE31" s="61" t="s">
        <v>393</v>
      </c>
      <c r="AF31" s="61" t="s">
        <v>393</v>
      </c>
      <c r="AG31" s="61" t="s">
        <v>393</v>
      </c>
      <c r="AH31" s="61" t="s">
        <v>393</v>
      </c>
      <c r="AI31" s="61" t="s">
        <v>393</v>
      </c>
      <c r="AJ31" s="61" t="s">
        <v>393</v>
      </c>
      <c r="AK31" s="61" t="s">
        <v>393</v>
      </c>
      <c r="AL31" s="61" t="s">
        <v>393</v>
      </c>
      <c r="AM31" s="61" t="s">
        <v>393</v>
      </c>
      <c r="AN31" s="61" t="s">
        <v>393</v>
      </c>
      <c r="AO31" s="61" t="s">
        <v>393</v>
      </c>
      <c r="AP31" s="61" t="s">
        <v>393</v>
      </c>
      <c r="AQ31" s="61" t="s">
        <v>393</v>
      </c>
      <c r="AR31" s="61" t="s">
        <v>393</v>
      </c>
      <c r="AS31" s="61" t="s">
        <v>393</v>
      </c>
      <c r="AT31" s="61" t="s">
        <v>393</v>
      </c>
      <c r="AU31" s="61" t="s">
        <v>393</v>
      </c>
      <c r="AV31" s="61" t="s">
        <v>393</v>
      </c>
      <c r="AW31" s="61" t="s">
        <v>393</v>
      </c>
      <c r="AX31" s="61" t="s">
        <v>393</v>
      </c>
      <c r="AY31" s="61" t="s">
        <v>393</v>
      </c>
      <c r="AZ31" s="61" t="s">
        <v>393</v>
      </c>
      <c r="BA31" s="61" t="s">
        <v>393</v>
      </c>
      <c r="BB31" s="61" t="s">
        <v>393</v>
      </c>
      <c r="BC31" s="61" t="s">
        <v>393</v>
      </c>
      <c r="BD31" s="61" t="s">
        <v>393</v>
      </c>
      <c r="BE31" s="61" t="s">
        <v>393</v>
      </c>
      <c r="BF31" s="61" t="s">
        <v>393</v>
      </c>
      <c r="BG31" s="61" t="s">
        <v>393</v>
      </c>
      <c r="BH31" s="61" t="s">
        <v>393</v>
      </c>
      <c r="BI31" s="61" t="s">
        <v>393</v>
      </c>
      <c r="BJ31" s="61" t="s">
        <v>393</v>
      </c>
      <c r="BK31" s="61" t="s">
        <v>393</v>
      </c>
      <c r="BL31" s="61" t="s">
        <v>393</v>
      </c>
      <c r="BM31" s="61" t="s">
        <v>393</v>
      </c>
      <c r="BN31" s="61" t="s">
        <v>393</v>
      </c>
      <c r="BO31" s="61" t="s">
        <v>393</v>
      </c>
      <c r="BP31" s="61" t="s">
        <v>393</v>
      </c>
      <c r="BQ31" s="61" t="s">
        <v>393</v>
      </c>
      <c r="BR31" s="61" t="s">
        <v>393</v>
      </c>
      <c r="BS31" s="61" t="s">
        <v>393</v>
      </c>
      <c r="BT31" s="61" t="s">
        <v>393</v>
      </c>
      <c r="BU31" s="61" t="s">
        <v>393</v>
      </c>
      <c r="BV31" s="61" t="s">
        <v>393</v>
      </c>
      <c r="BW31" s="61" t="s">
        <v>393</v>
      </c>
      <c r="BX31" s="61" t="s">
        <v>393</v>
      </c>
      <c r="BY31" s="61" t="s">
        <v>393</v>
      </c>
      <c r="BZ31" s="61" t="s">
        <v>393</v>
      </c>
      <c r="CA31" s="61" t="s">
        <v>393</v>
      </c>
      <c r="CB31" s="61" t="s">
        <v>393</v>
      </c>
      <c r="CC31" s="61" t="s">
        <v>393</v>
      </c>
      <c r="CD31" s="61" t="s">
        <v>393</v>
      </c>
      <c r="CE31" s="61" t="s">
        <v>393</v>
      </c>
      <c r="CF31" s="61" t="s">
        <v>393</v>
      </c>
      <c r="CG31" s="61" t="s">
        <v>393</v>
      </c>
      <c r="CH31" s="61" t="s">
        <v>393</v>
      </c>
      <c r="CI31" s="61" t="s">
        <v>393</v>
      </c>
      <c r="CJ31" s="61" t="s">
        <v>393</v>
      </c>
      <c r="CK31" s="61" t="s">
        <v>393</v>
      </c>
      <c r="CL31" s="61" t="s">
        <v>393</v>
      </c>
      <c r="CM31" s="61" t="s">
        <v>393</v>
      </c>
      <c r="CN31" s="61" t="s">
        <v>393</v>
      </c>
      <c r="CO31" s="61" t="s">
        <v>393</v>
      </c>
      <c r="CP31" s="61" t="s">
        <v>393</v>
      </c>
      <c r="CQ31" s="61" t="s">
        <v>393</v>
      </c>
      <c r="CR31" s="61" t="s">
        <v>393</v>
      </c>
      <c r="CS31" s="61" t="s">
        <v>393</v>
      </c>
      <c r="CT31" s="61" t="s">
        <v>393</v>
      </c>
      <c r="CU31" s="61" t="s">
        <v>393</v>
      </c>
      <c r="CV31" s="61" t="s">
        <v>393</v>
      </c>
      <c r="CW31" s="61" t="s">
        <v>393</v>
      </c>
      <c r="CX31" s="61" t="s">
        <v>393</v>
      </c>
      <c r="CY31" s="61" t="s">
        <v>393</v>
      </c>
      <c r="CZ31" s="61" t="s">
        <v>393</v>
      </c>
    </row>
    <row r="32" spans="1:104">
      <c r="A32" s="16" t="s">
        <v>396</v>
      </c>
      <c r="B32" s="9" t="s">
        <v>397</v>
      </c>
      <c r="C32" s="15" t="s">
        <v>392</v>
      </c>
      <c r="D32" s="15" t="s">
        <v>58</v>
      </c>
      <c r="E32" s="84" t="s">
        <v>393</v>
      </c>
      <c r="F32" s="61" t="s">
        <v>393</v>
      </c>
      <c r="G32" s="61" t="s">
        <v>393</v>
      </c>
      <c r="H32" s="61" t="s">
        <v>393</v>
      </c>
      <c r="I32" s="61" t="s">
        <v>393</v>
      </c>
      <c r="J32" s="61" t="s">
        <v>393</v>
      </c>
      <c r="K32" s="61" t="s">
        <v>393</v>
      </c>
      <c r="L32" s="61" t="s">
        <v>393</v>
      </c>
      <c r="M32" s="61" t="s">
        <v>393</v>
      </c>
      <c r="N32" s="61" t="s">
        <v>393</v>
      </c>
      <c r="O32" s="61" t="s">
        <v>393</v>
      </c>
      <c r="P32" s="61" t="s">
        <v>393</v>
      </c>
      <c r="Q32" s="61" t="s">
        <v>393</v>
      </c>
      <c r="R32" s="61" t="s">
        <v>393</v>
      </c>
      <c r="S32" s="61" t="s">
        <v>393</v>
      </c>
      <c r="T32" s="61" t="s">
        <v>393</v>
      </c>
      <c r="U32" s="61" t="s">
        <v>393</v>
      </c>
      <c r="V32" s="61" t="s">
        <v>393</v>
      </c>
      <c r="W32" s="61" t="s">
        <v>393</v>
      </c>
      <c r="X32" s="61" t="s">
        <v>393</v>
      </c>
      <c r="Y32" s="61" t="s">
        <v>393</v>
      </c>
      <c r="Z32" s="61" t="s">
        <v>393</v>
      </c>
      <c r="AA32" s="61" t="s">
        <v>393</v>
      </c>
      <c r="AB32" s="61" t="s">
        <v>393</v>
      </c>
      <c r="AC32" s="61" t="s">
        <v>393</v>
      </c>
      <c r="AD32" s="61" t="s">
        <v>393</v>
      </c>
      <c r="AE32" s="61" t="s">
        <v>393</v>
      </c>
      <c r="AF32" s="61" t="s">
        <v>393</v>
      </c>
      <c r="AG32" s="61" t="s">
        <v>393</v>
      </c>
      <c r="AH32" s="61" t="s">
        <v>393</v>
      </c>
      <c r="AI32" s="61" t="s">
        <v>393</v>
      </c>
      <c r="AJ32" s="61" t="s">
        <v>393</v>
      </c>
      <c r="AK32" s="61" t="s">
        <v>393</v>
      </c>
      <c r="AL32" s="61" t="s">
        <v>393</v>
      </c>
      <c r="AM32" s="61" t="s">
        <v>393</v>
      </c>
      <c r="AN32" s="61" t="s">
        <v>393</v>
      </c>
      <c r="AO32" s="61" t="s">
        <v>393</v>
      </c>
      <c r="AP32" s="61" t="s">
        <v>393</v>
      </c>
      <c r="AQ32" s="61" t="s">
        <v>393</v>
      </c>
      <c r="AR32" s="61" t="s">
        <v>393</v>
      </c>
      <c r="AS32" s="61" t="s">
        <v>393</v>
      </c>
      <c r="AT32" s="61" t="s">
        <v>393</v>
      </c>
      <c r="AU32" s="61" t="s">
        <v>393</v>
      </c>
      <c r="AV32" s="61" t="s">
        <v>393</v>
      </c>
      <c r="AW32" s="61" t="s">
        <v>393</v>
      </c>
      <c r="AX32" s="61" t="s">
        <v>393</v>
      </c>
      <c r="AY32" s="61" t="s">
        <v>393</v>
      </c>
      <c r="AZ32" s="61" t="s">
        <v>393</v>
      </c>
      <c r="BA32" s="61" t="s">
        <v>393</v>
      </c>
      <c r="BB32" s="61" t="s">
        <v>393</v>
      </c>
      <c r="BC32" s="61" t="s">
        <v>393</v>
      </c>
      <c r="BD32" s="61" t="s">
        <v>393</v>
      </c>
      <c r="BE32" s="61" t="s">
        <v>393</v>
      </c>
      <c r="BF32" s="61" t="s">
        <v>393</v>
      </c>
      <c r="BG32" s="61" t="s">
        <v>393</v>
      </c>
      <c r="BH32" s="61" t="s">
        <v>393</v>
      </c>
      <c r="BI32" s="61" t="s">
        <v>393</v>
      </c>
      <c r="BJ32" s="61" t="s">
        <v>393</v>
      </c>
      <c r="BK32" s="61" t="s">
        <v>393</v>
      </c>
      <c r="BL32" s="61" t="s">
        <v>393</v>
      </c>
      <c r="BM32" s="61" t="s">
        <v>393</v>
      </c>
      <c r="BN32" s="61" t="s">
        <v>393</v>
      </c>
      <c r="BO32" s="61" t="s">
        <v>393</v>
      </c>
      <c r="BP32" s="61" t="s">
        <v>393</v>
      </c>
      <c r="BQ32" s="61" t="s">
        <v>393</v>
      </c>
      <c r="BR32" s="61" t="s">
        <v>393</v>
      </c>
      <c r="BS32" s="61" t="s">
        <v>393</v>
      </c>
      <c r="BT32" s="61" t="s">
        <v>393</v>
      </c>
      <c r="BU32" s="61" t="s">
        <v>393</v>
      </c>
      <c r="BV32" s="61" t="s">
        <v>393</v>
      </c>
      <c r="BW32" s="61" t="s">
        <v>393</v>
      </c>
      <c r="BX32" s="61" t="s">
        <v>393</v>
      </c>
      <c r="BY32" s="61" t="s">
        <v>393</v>
      </c>
      <c r="BZ32" s="61" t="s">
        <v>393</v>
      </c>
      <c r="CA32" s="61" t="s">
        <v>393</v>
      </c>
      <c r="CB32" s="61" t="s">
        <v>393</v>
      </c>
      <c r="CC32" s="61" t="s">
        <v>393</v>
      </c>
      <c r="CD32" s="61" t="s">
        <v>393</v>
      </c>
      <c r="CE32" s="61" t="s">
        <v>393</v>
      </c>
      <c r="CF32" s="61" t="s">
        <v>393</v>
      </c>
      <c r="CG32" s="61" t="s">
        <v>393</v>
      </c>
      <c r="CH32" s="61" t="s">
        <v>393</v>
      </c>
      <c r="CI32" s="61" t="s">
        <v>393</v>
      </c>
      <c r="CJ32" s="61" t="s">
        <v>393</v>
      </c>
      <c r="CK32" s="61" t="s">
        <v>393</v>
      </c>
      <c r="CL32" s="61" t="s">
        <v>393</v>
      </c>
      <c r="CM32" s="61" t="s">
        <v>393</v>
      </c>
      <c r="CN32" s="61" t="s">
        <v>393</v>
      </c>
      <c r="CO32" s="61" t="s">
        <v>393</v>
      </c>
      <c r="CP32" s="61" t="s">
        <v>393</v>
      </c>
      <c r="CQ32" s="61" t="s">
        <v>393</v>
      </c>
      <c r="CR32" s="61" t="s">
        <v>393</v>
      </c>
      <c r="CS32" s="61" t="s">
        <v>393</v>
      </c>
      <c r="CT32" s="61" t="s">
        <v>393</v>
      </c>
      <c r="CU32" s="61" t="s">
        <v>393</v>
      </c>
      <c r="CV32" s="61" t="s">
        <v>393</v>
      </c>
      <c r="CW32" s="61" t="s">
        <v>393</v>
      </c>
      <c r="CX32" s="61" t="s">
        <v>393</v>
      </c>
      <c r="CY32" s="61" t="s">
        <v>393</v>
      </c>
      <c r="CZ32" s="61" t="s">
        <v>393</v>
      </c>
    </row>
    <row r="33" spans="1:104">
      <c r="A33" s="16" t="s">
        <v>398</v>
      </c>
      <c r="B33" s="9" t="s">
        <v>399</v>
      </c>
      <c r="C33" s="15" t="s">
        <v>392</v>
      </c>
      <c r="D33" s="15" t="s">
        <v>58</v>
      </c>
      <c r="E33" s="84" t="s">
        <v>393</v>
      </c>
      <c r="F33" s="61" t="s">
        <v>393</v>
      </c>
      <c r="G33" s="61" t="s">
        <v>393</v>
      </c>
      <c r="H33" s="61" t="s">
        <v>393</v>
      </c>
      <c r="I33" s="61" t="s">
        <v>393</v>
      </c>
      <c r="J33" s="61" t="s">
        <v>393</v>
      </c>
      <c r="K33" s="61" t="s">
        <v>393</v>
      </c>
      <c r="L33" s="61" t="s">
        <v>393</v>
      </c>
      <c r="M33" s="61" t="s">
        <v>393</v>
      </c>
      <c r="N33" s="61" t="s">
        <v>393</v>
      </c>
      <c r="O33" s="61" t="s">
        <v>393</v>
      </c>
      <c r="P33" s="61" t="s">
        <v>393</v>
      </c>
      <c r="Q33" s="61" t="s">
        <v>393</v>
      </c>
      <c r="R33" s="61" t="s">
        <v>393</v>
      </c>
      <c r="S33" s="61" t="s">
        <v>393</v>
      </c>
      <c r="T33" s="61" t="s">
        <v>393</v>
      </c>
      <c r="U33" s="61" t="s">
        <v>393</v>
      </c>
      <c r="V33" s="61" t="s">
        <v>393</v>
      </c>
      <c r="W33" s="61" t="s">
        <v>393</v>
      </c>
      <c r="X33" s="61" t="s">
        <v>393</v>
      </c>
      <c r="Y33" s="61" t="s">
        <v>393</v>
      </c>
      <c r="Z33" s="61" t="s">
        <v>393</v>
      </c>
      <c r="AA33" s="61" t="s">
        <v>393</v>
      </c>
      <c r="AB33" s="61" t="s">
        <v>393</v>
      </c>
      <c r="AC33" s="61" t="s">
        <v>393</v>
      </c>
      <c r="AD33" s="61" t="s">
        <v>393</v>
      </c>
      <c r="AE33" s="61" t="s">
        <v>393</v>
      </c>
      <c r="AF33" s="61" t="s">
        <v>393</v>
      </c>
      <c r="AG33" s="61" t="s">
        <v>393</v>
      </c>
      <c r="AH33" s="61" t="s">
        <v>393</v>
      </c>
      <c r="AI33" s="61" t="s">
        <v>393</v>
      </c>
      <c r="AJ33" s="61" t="s">
        <v>393</v>
      </c>
      <c r="AK33" s="61" t="s">
        <v>393</v>
      </c>
      <c r="AL33" s="61" t="s">
        <v>393</v>
      </c>
      <c r="AM33" s="61" t="s">
        <v>393</v>
      </c>
      <c r="AN33" s="61" t="s">
        <v>393</v>
      </c>
      <c r="AO33" s="61" t="s">
        <v>393</v>
      </c>
      <c r="AP33" s="61" t="s">
        <v>393</v>
      </c>
      <c r="AQ33" s="61" t="s">
        <v>393</v>
      </c>
      <c r="AR33" s="61" t="s">
        <v>393</v>
      </c>
      <c r="AS33" s="61" t="s">
        <v>393</v>
      </c>
      <c r="AT33" s="61" t="s">
        <v>393</v>
      </c>
      <c r="AU33" s="61" t="s">
        <v>393</v>
      </c>
      <c r="AV33" s="61" t="s">
        <v>393</v>
      </c>
      <c r="AW33" s="61" t="s">
        <v>393</v>
      </c>
      <c r="AX33" s="61" t="s">
        <v>393</v>
      </c>
      <c r="AY33" s="61" t="s">
        <v>393</v>
      </c>
      <c r="AZ33" s="61" t="s">
        <v>393</v>
      </c>
      <c r="BA33" s="61" t="s">
        <v>393</v>
      </c>
      <c r="BB33" s="61" t="s">
        <v>393</v>
      </c>
      <c r="BC33" s="61" t="s">
        <v>393</v>
      </c>
      <c r="BD33" s="61" t="s">
        <v>393</v>
      </c>
      <c r="BE33" s="61" t="s">
        <v>393</v>
      </c>
      <c r="BF33" s="61" t="s">
        <v>393</v>
      </c>
      <c r="BG33" s="61" t="s">
        <v>393</v>
      </c>
      <c r="BH33" s="61" t="s">
        <v>393</v>
      </c>
      <c r="BI33" s="61" t="s">
        <v>393</v>
      </c>
      <c r="BJ33" s="61" t="s">
        <v>393</v>
      </c>
      <c r="BK33" s="61" t="s">
        <v>393</v>
      </c>
      <c r="BL33" s="61" t="s">
        <v>393</v>
      </c>
      <c r="BM33" s="61" t="s">
        <v>393</v>
      </c>
      <c r="BN33" s="61" t="s">
        <v>393</v>
      </c>
      <c r="BO33" s="61" t="s">
        <v>393</v>
      </c>
      <c r="BP33" s="61" t="s">
        <v>393</v>
      </c>
      <c r="BQ33" s="61" t="s">
        <v>393</v>
      </c>
      <c r="BR33" s="61" t="s">
        <v>393</v>
      </c>
      <c r="BS33" s="61" t="s">
        <v>393</v>
      </c>
      <c r="BT33" s="61" t="s">
        <v>393</v>
      </c>
      <c r="BU33" s="61" t="s">
        <v>393</v>
      </c>
      <c r="BV33" s="61" t="s">
        <v>393</v>
      </c>
      <c r="BW33" s="61" t="s">
        <v>393</v>
      </c>
      <c r="BX33" s="61" t="s">
        <v>393</v>
      </c>
      <c r="BY33" s="61" t="s">
        <v>393</v>
      </c>
      <c r="BZ33" s="61" t="s">
        <v>393</v>
      </c>
      <c r="CA33" s="61" t="s">
        <v>393</v>
      </c>
      <c r="CB33" s="61" t="s">
        <v>393</v>
      </c>
      <c r="CC33" s="61" t="s">
        <v>393</v>
      </c>
      <c r="CD33" s="61" t="s">
        <v>393</v>
      </c>
      <c r="CE33" s="61" t="s">
        <v>393</v>
      </c>
      <c r="CF33" s="61" t="s">
        <v>393</v>
      </c>
      <c r="CG33" s="61" t="s">
        <v>393</v>
      </c>
      <c r="CH33" s="61" t="s">
        <v>393</v>
      </c>
      <c r="CI33" s="61" t="s">
        <v>393</v>
      </c>
      <c r="CJ33" s="61" t="s">
        <v>393</v>
      </c>
      <c r="CK33" s="61" t="s">
        <v>393</v>
      </c>
      <c r="CL33" s="61" t="s">
        <v>393</v>
      </c>
      <c r="CM33" s="61" t="s">
        <v>393</v>
      </c>
      <c r="CN33" s="61" t="s">
        <v>393</v>
      </c>
      <c r="CO33" s="61" t="s">
        <v>393</v>
      </c>
      <c r="CP33" s="61" t="s">
        <v>393</v>
      </c>
      <c r="CQ33" s="61" t="s">
        <v>393</v>
      </c>
      <c r="CR33" s="61" t="s">
        <v>393</v>
      </c>
      <c r="CS33" s="61" t="s">
        <v>393</v>
      </c>
      <c r="CT33" s="61" t="s">
        <v>393</v>
      </c>
      <c r="CU33" s="61" t="s">
        <v>393</v>
      </c>
      <c r="CV33" s="61" t="s">
        <v>393</v>
      </c>
      <c r="CW33" s="61" t="s">
        <v>393</v>
      </c>
      <c r="CX33" s="61" t="s">
        <v>393</v>
      </c>
      <c r="CY33" s="61" t="s">
        <v>393</v>
      </c>
      <c r="CZ33" s="61" t="s">
        <v>393</v>
      </c>
    </row>
    <row r="34" spans="1:104" ht="28.5">
      <c r="A34" s="16" t="s">
        <v>400</v>
      </c>
      <c r="B34" s="9" t="s">
        <v>401</v>
      </c>
      <c r="C34" s="15" t="s">
        <v>402</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403</v>
      </c>
      <c r="B35" s="9" t="s">
        <v>404</v>
      </c>
      <c r="C35" s="15" t="s">
        <v>405</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406</v>
      </c>
      <c r="C36" s="15" t="s">
        <v>407</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408</v>
      </c>
      <c r="B37" s="9" t="s">
        <v>391</v>
      </c>
      <c r="C37" s="15" t="s">
        <v>392</v>
      </c>
      <c r="D37" s="15" t="s">
        <v>58</v>
      </c>
      <c r="E37" s="84" t="s">
        <v>393</v>
      </c>
      <c r="F37" s="61" t="s">
        <v>393</v>
      </c>
      <c r="G37" s="61" t="s">
        <v>393</v>
      </c>
      <c r="H37" s="61" t="s">
        <v>393</v>
      </c>
      <c r="I37" s="61" t="s">
        <v>393</v>
      </c>
      <c r="J37" s="61" t="s">
        <v>393</v>
      </c>
      <c r="K37" s="61" t="s">
        <v>393</v>
      </c>
      <c r="L37" s="61" t="s">
        <v>393</v>
      </c>
      <c r="M37" s="61" t="s">
        <v>393</v>
      </c>
      <c r="N37" s="61" t="s">
        <v>393</v>
      </c>
      <c r="O37" s="61" t="s">
        <v>393</v>
      </c>
      <c r="P37" s="61" t="s">
        <v>393</v>
      </c>
      <c r="Q37" s="61" t="s">
        <v>393</v>
      </c>
      <c r="R37" s="61" t="s">
        <v>393</v>
      </c>
      <c r="S37" s="61" t="s">
        <v>393</v>
      </c>
      <c r="T37" s="61" t="s">
        <v>393</v>
      </c>
      <c r="U37" s="61" t="s">
        <v>393</v>
      </c>
      <c r="V37" s="61" t="s">
        <v>393</v>
      </c>
      <c r="W37" s="61" t="s">
        <v>393</v>
      </c>
      <c r="X37" s="61" t="s">
        <v>393</v>
      </c>
      <c r="Y37" s="61" t="s">
        <v>393</v>
      </c>
      <c r="Z37" s="61" t="s">
        <v>393</v>
      </c>
      <c r="AA37" s="61" t="s">
        <v>393</v>
      </c>
      <c r="AB37" s="61" t="s">
        <v>393</v>
      </c>
      <c r="AC37" s="61" t="s">
        <v>393</v>
      </c>
      <c r="AD37" s="61" t="s">
        <v>393</v>
      </c>
      <c r="AE37" s="61" t="s">
        <v>393</v>
      </c>
      <c r="AF37" s="61" t="s">
        <v>393</v>
      </c>
      <c r="AG37" s="61" t="s">
        <v>393</v>
      </c>
      <c r="AH37" s="61" t="s">
        <v>393</v>
      </c>
      <c r="AI37" s="61" t="s">
        <v>393</v>
      </c>
      <c r="AJ37" s="61" t="s">
        <v>393</v>
      </c>
      <c r="AK37" s="61" t="s">
        <v>393</v>
      </c>
      <c r="AL37" s="61" t="s">
        <v>393</v>
      </c>
      <c r="AM37" s="61" t="s">
        <v>393</v>
      </c>
      <c r="AN37" s="61" t="s">
        <v>393</v>
      </c>
      <c r="AO37" s="61" t="s">
        <v>393</v>
      </c>
      <c r="AP37" s="61" t="s">
        <v>393</v>
      </c>
      <c r="AQ37" s="61" t="s">
        <v>393</v>
      </c>
      <c r="AR37" s="61" t="s">
        <v>393</v>
      </c>
      <c r="AS37" s="61" t="s">
        <v>393</v>
      </c>
      <c r="AT37" s="61" t="s">
        <v>393</v>
      </c>
      <c r="AU37" s="61" t="s">
        <v>393</v>
      </c>
      <c r="AV37" s="61" t="s">
        <v>393</v>
      </c>
      <c r="AW37" s="61" t="s">
        <v>393</v>
      </c>
      <c r="AX37" s="61" t="s">
        <v>393</v>
      </c>
      <c r="AY37" s="61" t="s">
        <v>393</v>
      </c>
      <c r="AZ37" s="61" t="s">
        <v>393</v>
      </c>
      <c r="BA37" s="61" t="s">
        <v>393</v>
      </c>
      <c r="BB37" s="61" t="s">
        <v>393</v>
      </c>
      <c r="BC37" s="61" t="s">
        <v>393</v>
      </c>
      <c r="BD37" s="61" t="s">
        <v>393</v>
      </c>
      <c r="BE37" s="61" t="s">
        <v>393</v>
      </c>
      <c r="BF37" s="61" t="s">
        <v>393</v>
      </c>
      <c r="BG37" s="61" t="s">
        <v>393</v>
      </c>
      <c r="BH37" s="61" t="s">
        <v>393</v>
      </c>
      <c r="BI37" s="61" t="s">
        <v>393</v>
      </c>
      <c r="BJ37" s="61" t="s">
        <v>393</v>
      </c>
      <c r="BK37" s="61" t="s">
        <v>393</v>
      </c>
      <c r="BL37" s="61" t="s">
        <v>393</v>
      </c>
      <c r="BM37" s="61" t="s">
        <v>393</v>
      </c>
      <c r="BN37" s="61" t="s">
        <v>393</v>
      </c>
      <c r="BO37" s="61" t="s">
        <v>393</v>
      </c>
      <c r="BP37" s="61" t="s">
        <v>393</v>
      </c>
      <c r="BQ37" s="61" t="s">
        <v>393</v>
      </c>
      <c r="BR37" s="61" t="s">
        <v>393</v>
      </c>
      <c r="BS37" s="61" t="s">
        <v>393</v>
      </c>
      <c r="BT37" s="61" t="s">
        <v>393</v>
      </c>
      <c r="BU37" s="61" t="s">
        <v>393</v>
      </c>
      <c r="BV37" s="61" t="s">
        <v>393</v>
      </c>
      <c r="BW37" s="61" t="s">
        <v>393</v>
      </c>
      <c r="BX37" s="61" t="s">
        <v>393</v>
      </c>
      <c r="BY37" s="61" t="s">
        <v>393</v>
      </c>
      <c r="BZ37" s="61" t="s">
        <v>393</v>
      </c>
      <c r="CA37" s="61" t="s">
        <v>393</v>
      </c>
      <c r="CB37" s="61" t="s">
        <v>393</v>
      </c>
      <c r="CC37" s="61" t="s">
        <v>393</v>
      </c>
      <c r="CD37" s="61" t="s">
        <v>393</v>
      </c>
      <c r="CE37" s="61" t="s">
        <v>393</v>
      </c>
      <c r="CF37" s="61" t="s">
        <v>393</v>
      </c>
      <c r="CG37" s="61" t="s">
        <v>393</v>
      </c>
      <c r="CH37" s="61" t="s">
        <v>393</v>
      </c>
      <c r="CI37" s="61" t="s">
        <v>393</v>
      </c>
      <c r="CJ37" s="61" t="s">
        <v>393</v>
      </c>
      <c r="CK37" s="61" t="s">
        <v>393</v>
      </c>
      <c r="CL37" s="61" t="s">
        <v>393</v>
      </c>
      <c r="CM37" s="61" t="s">
        <v>393</v>
      </c>
      <c r="CN37" s="61" t="s">
        <v>393</v>
      </c>
      <c r="CO37" s="61" t="s">
        <v>393</v>
      </c>
      <c r="CP37" s="61" t="s">
        <v>393</v>
      </c>
      <c r="CQ37" s="61" t="s">
        <v>393</v>
      </c>
      <c r="CR37" s="61" t="s">
        <v>393</v>
      </c>
      <c r="CS37" s="61" t="s">
        <v>393</v>
      </c>
      <c r="CT37" s="61" t="s">
        <v>393</v>
      </c>
      <c r="CU37" s="61" t="s">
        <v>393</v>
      </c>
      <c r="CV37" s="61" t="s">
        <v>393</v>
      </c>
      <c r="CW37" s="61" t="s">
        <v>393</v>
      </c>
      <c r="CX37" s="61" t="s">
        <v>393</v>
      </c>
      <c r="CY37" s="61" t="s">
        <v>393</v>
      </c>
      <c r="CZ37" s="61" t="s">
        <v>393</v>
      </c>
    </row>
    <row r="38" spans="1:104">
      <c r="A38" s="16" t="s">
        <v>409</v>
      </c>
      <c r="B38" s="9" t="s">
        <v>395</v>
      </c>
      <c r="C38" s="15" t="s">
        <v>392</v>
      </c>
      <c r="D38" s="15" t="s">
        <v>58</v>
      </c>
      <c r="E38" s="84" t="s">
        <v>393</v>
      </c>
      <c r="F38" s="61" t="s">
        <v>393</v>
      </c>
      <c r="G38" s="61" t="s">
        <v>393</v>
      </c>
      <c r="H38" s="61" t="s">
        <v>393</v>
      </c>
      <c r="I38" s="61" t="s">
        <v>393</v>
      </c>
      <c r="J38" s="61" t="s">
        <v>393</v>
      </c>
      <c r="K38" s="61" t="s">
        <v>393</v>
      </c>
      <c r="L38" s="61" t="s">
        <v>393</v>
      </c>
      <c r="M38" s="61" t="s">
        <v>393</v>
      </c>
      <c r="N38" s="61" t="s">
        <v>393</v>
      </c>
      <c r="O38" s="61" t="s">
        <v>393</v>
      </c>
      <c r="P38" s="61" t="s">
        <v>393</v>
      </c>
      <c r="Q38" s="61" t="s">
        <v>393</v>
      </c>
      <c r="R38" s="61" t="s">
        <v>393</v>
      </c>
      <c r="S38" s="61" t="s">
        <v>393</v>
      </c>
      <c r="T38" s="61" t="s">
        <v>393</v>
      </c>
      <c r="U38" s="61" t="s">
        <v>393</v>
      </c>
      <c r="V38" s="61" t="s">
        <v>393</v>
      </c>
      <c r="W38" s="61" t="s">
        <v>393</v>
      </c>
      <c r="X38" s="61" t="s">
        <v>393</v>
      </c>
      <c r="Y38" s="61" t="s">
        <v>393</v>
      </c>
      <c r="Z38" s="61" t="s">
        <v>393</v>
      </c>
      <c r="AA38" s="61" t="s">
        <v>393</v>
      </c>
      <c r="AB38" s="61" t="s">
        <v>393</v>
      </c>
      <c r="AC38" s="61" t="s">
        <v>393</v>
      </c>
      <c r="AD38" s="61" t="s">
        <v>393</v>
      </c>
      <c r="AE38" s="61" t="s">
        <v>393</v>
      </c>
      <c r="AF38" s="61" t="s">
        <v>393</v>
      </c>
      <c r="AG38" s="61" t="s">
        <v>393</v>
      </c>
      <c r="AH38" s="61" t="s">
        <v>393</v>
      </c>
      <c r="AI38" s="61" t="s">
        <v>393</v>
      </c>
      <c r="AJ38" s="61" t="s">
        <v>393</v>
      </c>
      <c r="AK38" s="61" t="s">
        <v>393</v>
      </c>
      <c r="AL38" s="61" t="s">
        <v>393</v>
      </c>
      <c r="AM38" s="61" t="s">
        <v>393</v>
      </c>
      <c r="AN38" s="61" t="s">
        <v>393</v>
      </c>
      <c r="AO38" s="61" t="s">
        <v>393</v>
      </c>
      <c r="AP38" s="61" t="s">
        <v>393</v>
      </c>
      <c r="AQ38" s="61" t="s">
        <v>393</v>
      </c>
      <c r="AR38" s="61" t="s">
        <v>393</v>
      </c>
      <c r="AS38" s="61" t="s">
        <v>393</v>
      </c>
      <c r="AT38" s="61" t="s">
        <v>393</v>
      </c>
      <c r="AU38" s="61" t="s">
        <v>393</v>
      </c>
      <c r="AV38" s="61" t="s">
        <v>393</v>
      </c>
      <c r="AW38" s="61" t="s">
        <v>393</v>
      </c>
      <c r="AX38" s="61" t="s">
        <v>393</v>
      </c>
      <c r="AY38" s="61" t="s">
        <v>393</v>
      </c>
      <c r="AZ38" s="61" t="s">
        <v>393</v>
      </c>
      <c r="BA38" s="61" t="s">
        <v>393</v>
      </c>
      <c r="BB38" s="61" t="s">
        <v>393</v>
      </c>
      <c r="BC38" s="61" t="s">
        <v>393</v>
      </c>
      <c r="BD38" s="61" t="s">
        <v>393</v>
      </c>
      <c r="BE38" s="61" t="s">
        <v>393</v>
      </c>
      <c r="BF38" s="61" t="s">
        <v>393</v>
      </c>
      <c r="BG38" s="61" t="s">
        <v>393</v>
      </c>
      <c r="BH38" s="61" t="s">
        <v>393</v>
      </c>
      <c r="BI38" s="61" t="s">
        <v>393</v>
      </c>
      <c r="BJ38" s="61" t="s">
        <v>393</v>
      </c>
      <c r="BK38" s="61" t="s">
        <v>393</v>
      </c>
      <c r="BL38" s="61" t="s">
        <v>393</v>
      </c>
      <c r="BM38" s="61" t="s">
        <v>393</v>
      </c>
      <c r="BN38" s="61" t="s">
        <v>393</v>
      </c>
      <c r="BO38" s="61" t="s">
        <v>393</v>
      </c>
      <c r="BP38" s="61" t="s">
        <v>393</v>
      </c>
      <c r="BQ38" s="61" t="s">
        <v>393</v>
      </c>
      <c r="BR38" s="61" t="s">
        <v>393</v>
      </c>
      <c r="BS38" s="61" t="s">
        <v>393</v>
      </c>
      <c r="BT38" s="61" t="s">
        <v>393</v>
      </c>
      <c r="BU38" s="61" t="s">
        <v>393</v>
      </c>
      <c r="BV38" s="61" t="s">
        <v>393</v>
      </c>
      <c r="BW38" s="61" t="s">
        <v>393</v>
      </c>
      <c r="BX38" s="61" t="s">
        <v>393</v>
      </c>
      <c r="BY38" s="61" t="s">
        <v>393</v>
      </c>
      <c r="BZ38" s="61" t="s">
        <v>393</v>
      </c>
      <c r="CA38" s="61" t="s">
        <v>393</v>
      </c>
      <c r="CB38" s="61" t="s">
        <v>393</v>
      </c>
      <c r="CC38" s="61" t="s">
        <v>393</v>
      </c>
      <c r="CD38" s="61" t="s">
        <v>393</v>
      </c>
      <c r="CE38" s="61" t="s">
        <v>393</v>
      </c>
      <c r="CF38" s="61" t="s">
        <v>393</v>
      </c>
      <c r="CG38" s="61" t="s">
        <v>393</v>
      </c>
      <c r="CH38" s="61" t="s">
        <v>393</v>
      </c>
      <c r="CI38" s="61" t="s">
        <v>393</v>
      </c>
      <c r="CJ38" s="61" t="s">
        <v>393</v>
      </c>
      <c r="CK38" s="61" t="s">
        <v>393</v>
      </c>
      <c r="CL38" s="61" t="s">
        <v>393</v>
      </c>
      <c r="CM38" s="61" t="s">
        <v>393</v>
      </c>
      <c r="CN38" s="61" t="s">
        <v>393</v>
      </c>
      <c r="CO38" s="61" t="s">
        <v>393</v>
      </c>
      <c r="CP38" s="61" t="s">
        <v>393</v>
      </c>
      <c r="CQ38" s="61" t="s">
        <v>393</v>
      </c>
      <c r="CR38" s="61" t="s">
        <v>393</v>
      </c>
      <c r="CS38" s="61" t="s">
        <v>393</v>
      </c>
      <c r="CT38" s="61" t="s">
        <v>393</v>
      </c>
      <c r="CU38" s="61" t="s">
        <v>393</v>
      </c>
      <c r="CV38" s="61" t="s">
        <v>393</v>
      </c>
      <c r="CW38" s="61" t="s">
        <v>393</v>
      </c>
      <c r="CX38" s="61" t="s">
        <v>393</v>
      </c>
      <c r="CY38" s="61" t="s">
        <v>393</v>
      </c>
      <c r="CZ38" s="61" t="s">
        <v>393</v>
      </c>
    </row>
    <row r="39" spans="1:104">
      <c r="A39" s="16" t="s">
        <v>410</v>
      </c>
      <c r="B39" s="9" t="s">
        <v>397</v>
      </c>
      <c r="C39" s="15" t="s">
        <v>392</v>
      </c>
      <c r="D39" s="15" t="s">
        <v>58</v>
      </c>
      <c r="E39" s="84" t="s">
        <v>393</v>
      </c>
      <c r="F39" s="61" t="s">
        <v>393</v>
      </c>
      <c r="G39" s="61" t="s">
        <v>393</v>
      </c>
      <c r="H39" s="61" t="s">
        <v>393</v>
      </c>
      <c r="I39" s="61" t="s">
        <v>393</v>
      </c>
      <c r="J39" s="61" t="s">
        <v>393</v>
      </c>
      <c r="K39" s="61" t="s">
        <v>393</v>
      </c>
      <c r="L39" s="61" t="s">
        <v>393</v>
      </c>
      <c r="M39" s="61" t="s">
        <v>393</v>
      </c>
      <c r="N39" s="61" t="s">
        <v>393</v>
      </c>
      <c r="O39" s="61" t="s">
        <v>393</v>
      </c>
      <c r="P39" s="61" t="s">
        <v>393</v>
      </c>
      <c r="Q39" s="61" t="s">
        <v>393</v>
      </c>
      <c r="R39" s="61" t="s">
        <v>393</v>
      </c>
      <c r="S39" s="61" t="s">
        <v>393</v>
      </c>
      <c r="T39" s="61" t="s">
        <v>393</v>
      </c>
      <c r="U39" s="61" t="s">
        <v>393</v>
      </c>
      <c r="V39" s="61" t="s">
        <v>393</v>
      </c>
      <c r="W39" s="61" t="s">
        <v>393</v>
      </c>
      <c r="X39" s="61" t="s">
        <v>393</v>
      </c>
      <c r="Y39" s="61" t="s">
        <v>393</v>
      </c>
      <c r="Z39" s="61" t="s">
        <v>393</v>
      </c>
      <c r="AA39" s="61" t="s">
        <v>393</v>
      </c>
      <c r="AB39" s="61" t="s">
        <v>393</v>
      </c>
      <c r="AC39" s="61" t="s">
        <v>393</v>
      </c>
      <c r="AD39" s="61" t="s">
        <v>393</v>
      </c>
      <c r="AE39" s="61" t="s">
        <v>393</v>
      </c>
      <c r="AF39" s="61" t="s">
        <v>393</v>
      </c>
      <c r="AG39" s="61" t="s">
        <v>393</v>
      </c>
      <c r="AH39" s="61" t="s">
        <v>393</v>
      </c>
      <c r="AI39" s="61" t="s">
        <v>393</v>
      </c>
      <c r="AJ39" s="61" t="s">
        <v>393</v>
      </c>
      <c r="AK39" s="61" t="s">
        <v>393</v>
      </c>
      <c r="AL39" s="61" t="s">
        <v>393</v>
      </c>
      <c r="AM39" s="61" t="s">
        <v>393</v>
      </c>
      <c r="AN39" s="61" t="s">
        <v>393</v>
      </c>
      <c r="AO39" s="61" t="s">
        <v>393</v>
      </c>
      <c r="AP39" s="61" t="s">
        <v>393</v>
      </c>
      <c r="AQ39" s="61" t="s">
        <v>393</v>
      </c>
      <c r="AR39" s="61" t="s">
        <v>393</v>
      </c>
      <c r="AS39" s="61" t="s">
        <v>393</v>
      </c>
      <c r="AT39" s="61" t="s">
        <v>393</v>
      </c>
      <c r="AU39" s="61" t="s">
        <v>393</v>
      </c>
      <c r="AV39" s="61" t="s">
        <v>393</v>
      </c>
      <c r="AW39" s="61" t="s">
        <v>393</v>
      </c>
      <c r="AX39" s="61" t="s">
        <v>393</v>
      </c>
      <c r="AY39" s="61" t="s">
        <v>393</v>
      </c>
      <c r="AZ39" s="61" t="s">
        <v>393</v>
      </c>
      <c r="BA39" s="61" t="s">
        <v>393</v>
      </c>
      <c r="BB39" s="61" t="s">
        <v>393</v>
      </c>
      <c r="BC39" s="61" t="s">
        <v>393</v>
      </c>
      <c r="BD39" s="61" t="s">
        <v>393</v>
      </c>
      <c r="BE39" s="61" t="s">
        <v>393</v>
      </c>
      <c r="BF39" s="61" t="s">
        <v>393</v>
      </c>
      <c r="BG39" s="61" t="s">
        <v>393</v>
      </c>
      <c r="BH39" s="61" t="s">
        <v>393</v>
      </c>
      <c r="BI39" s="61" t="s">
        <v>393</v>
      </c>
      <c r="BJ39" s="61" t="s">
        <v>393</v>
      </c>
      <c r="BK39" s="61" t="s">
        <v>393</v>
      </c>
      <c r="BL39" s="61" t="s">
        <v>393</v>
      </c>
      <c r="BM39" s="61" t="s">
        <v>393</v>
      </c>
      <c r="BN39" s="61" t="s">
        <v>393</v>
      </c>
      <c r="BO39" s="61" t="s">
        <v>393</v>
      </c>
      <c r="BP39" s="61" t="s">
        <v>393</v>
      </c>
      <c r="BQ39" s="61" t="s">
        <v>393</v>
      </c>
      <c r="BR39" s="61" t="s">
        <v>393</v>
      </c>
      <c r="BS39" s="61" t="s">
        <v>393</v>
      </c>
      <c r="BT39" s="61" t="s">
        <v>393</v>
      </c>
      <c r="BU39" s="61" t="s">
        <v>393</v>
      </c>
      <c r="BV39" s="61" t="s">
        <v>393</v>
      </c>
      <c r="BW39" s="61" t="s">
        <v>393</v>
      </c>
      <c r="BX39" s="61" t="s">
        <v>393</v>
      </c>
      <c r="BY39" s="61" t="s">
        <v>393</v>
      </c>
      <c r="BZ39" s="61" t="s">
        <v>393</v>
      </c>
      <c r="CA39" s="61" t="s">
        <v>393</v>
      </c>
      <c r="CB39" s="61" t="s">
        <v>393</v>
      </c>
      <c r="CC39" s="61" t="s">
        <v>393</v>
      </c>
      <c r="CD39" s="61" t="s">
        <v>393</v>
      </c>
      <c r="CE39" s="61" t="s">
        <v>393</v>
      </c>
      <c r="CF39" s="61" t="s">
        <v>393</v>
      </c>
      <c r="CG39" s="61" t="s">
        <v>393</v>
      </c>
      <c r="CH39" s="61" t="s">
        <v>393</v>
      </c>
      <c r="CI39" s="61" t="s">
        <v>393</v>
      </c>
      <c r="CJ39" s="61" t="s">
        <v>393</v>
      </c>
      <c r="CK39" s="61" t="s">
        <v>393</v>
      </c>
      <c r="CL39" s="61" t="s">
        <v>393</v>
      </c>
      <c r="CM39" s="61" t="s">
        <v>393</v>
      </c>
      <c r="CN39" s="61" t="s">
        <v>393</v>
      </c>
      <c r="CO39" s="61" t="s">
        <v>393</v>
      </c>
      <c r="CP39" s="61" t="s">
        <v>393</v>
      </c>
      <c r="CQ39" s="61" t="s">
        <v>393</v>
      </c>
      <c r="CR39" s="61" t="s">
        <v>393</v>
      </c>
      <c r="CS39" s="61" t="s">
        <v>393</v>
      </c>
      <c r="CT39" s="61" t="s">
        <v>393</v>
      </c>
      <c r="CU39" s="61" t="s">
        <v>393</v>
      </c>
      <c r="CV39" s="61" t="s">
        <v>393</v>
      </c>
      <c r="CW39" s="61" t="s">
        <v>393</v>
      </c>
      <c r="CX39" s="61" t="s">
        <v>393</v>
      </c>
      <c r="CY39" s="61" t="s">
        <v>393</v>
      </c>
      <c r="CZ39" s="61" t="s">
        <v>393</v>
      </c>
    </row>
    <row r="40" spans="1:104">
      <c r="A40" s="16" t="s">
        <v>411</v>
      </c>
      <c r="B40" s="9" t="s">
        <v>399</v>
      </c>
      <c r="C40" s="15" t="s">
        <v>392</v>
      </c>
      <c r="D40" s="15" t="s">
        <v>58</v>
      </c>
      <c r="E40" s="84" t="s">
        <v>393</v>
      </c>
      <c r="F40" s="61" t="s">
        <v>393</v>
      </c>
      <c r="G40" s="61" t="s">
        <v>393</v>
      </c>
      <c r="H40" s="61" t="s">
        <v>393</v>
      </c>
      <c r="I40" s="61" t="s">
        <v>393</v>
      </c>
      <c r="J40" s="61" t="s">
        <v>393</v>
      </c>
      <c r="K40" s="61" t="s">
        <v>393</v>
      </c>
      <c r="L40" s="61" t="s">
        <v>393</v>
      </c>
      <c r="M40" s="61" t="s">
        <v>393</v>
      </c>
      <c r="N40" s="61" t="s">
        <v>393</v>
      </c>
      <c r="O40" s="61" t="s">
        <v>393</v>
      </c>
      <c r="P40" s="61" t="s">
        <v>393</v>
      </c>
      <c r="Q40" s="61" t="s">
        <v>393</v>
      </c>
      <c r="R40" s="61" t="s">
        <v>393</v>
      </c>
      <c r="S40" s="61" t="s">
        <v>393</v>
      </c>
      <c r="T40" s="61" t="s">
        <v>393</v>
      </c>
      <c r="U40" s="61" t="s">
        <v>393</v>
      </c>
      <c r="V40" s="61" t="s">
        <v>393</v>
      </c>
      <c r="W40" s="61" t="s">
        <v>393</v>
      </c>
      <c r="X40" s="61" t="s">
        <v>393</v>
      </c>
      <c r="Y40" s="61" t="s">
        <v>393</v>
      </c>
      <c r="Z40" s="61" t="s">
        <v>393</v>
      </c>
      <c r="AA40" s="61" t="s">
        <v>393</v>
      </c>
      <c r="AB40" s="61" t="s">
        <v>393</v>
      </c>
      <c r="AC40" s="61" t="s">
        <v>393</v>
      </c>
      <c r="AD40" s="61" t="s">
        <v>393</v>
      </c>
      <c r="AE40" s="61" t="s">
        <v>393</v>
      </c>
      <c r="AF40" s="61" t="s">
        <v>393</v>
      </c>
      <c r="AG40" s="61" t="s">
        <v>393</v>
      </c>
      <c r="AH40" s="61" t="s">
        <v>393</v>
      </c>
      <c r="AI40" s="61" t="s">
        <v>393</v>
      </c>
      <c r="AJ40" s="61" t="s">
        <v>393</v>
      </c>
      <c r="AK40" s="61" t="s">
        <v>393</v>
      </c>
      <c r="AL40" s="61" t="s">
        <v>393</v>
      </c>
      <c r="AM40" s="61" t="s">
        <v>393</v>
      </c>
      <c r="AN40" s="61" t="s">
        <v>393</v>
      </c>
      <c r="AO40" s="61" t="s">
        <v>393</v>
      </c>
      <c r="AP40" s="61" t="s">
        <v>393</v>
      </c>
      <c r="AQ40" s="61" t="s">
        <v>393</v>
      </c>
      <c r="AR40" s="61" t="s">
        <v>393</v>
      </c>
      <c r="AS40" s="61" t="s">
        <v>393</v>
      </c>
      <c r="AT40" s="61" t="s">
        <v>393</v>
      </c>
      <c r="AU40" s="61" t="s">
        <v>393</v>
      </c>
      <c r="AV40" s="61" t="s">
        <v>393</v>
      </c>
      <c r="AW40" s="61" t="s">
        <v>393</v>
      </c>
      <c r="AX40" s="61" t="s">
        <v>393</v>
      </c>
      <c r="AY40" s="61" t="s">
        <v>393</v>
      </c>
      <c r="AZ40" s="61" t="s">
        <v>393</v>
      </c>
      <c r="BA40" s="61" t="s">
        <v>393</v>
      </c>
      <c r="BB40" s="61" t="s">
        <v>393</v>
      </c>
      <c r="BC40" s="61" t="s">
        <v>393</v>
      </c>
      <c r="BD40" s="61" t="s">
        <v>393</v>
      </c>
      <c r="BE40" s="61" t="s">
        <v>393</v>
      </c>
      <c r="BF40" s="61" t="s">
        <v>393</v>
      </c>
      <c r="BG40" s="61" t="s">
        <v>393</v>
      </c>
      <c r="BH40" s="61" t="s">
        <v>393</v>
      </c>
      <c r="BI40" s="61" t="s">
        <v>393</v>
      </c>
      <c r="BJ40" s="61" t="s">
        <v>393</v>
      </c>
      <c r="BK40" s="61" t="s">
        <v>393</v>
      </c>
      <c r="BL40" s="61" t="s">
        <v>393</v>
      </c>
      <c r="BM40" s="61" t="s">
        <v>393</v>
      </c>
      <c r="BN40" s="61" t="s">
        <v>393</v>
      </c>
      <c r="BO40" s="61" t="s">
        <v>393</v>
      </c>
      <c r="BP40" s="61" t="s">
        <v>393</v>
      </c>
      <c r="BQ40" s="61" t="s">
        <v>393</v>
      </c>
      <c r="BR40" s="61" t="s">
        <v>393</v>
      </c>
      <c r="BS40" s="61" t="s">
        <v>393</v>
      </c>
      <c r="BT40" s="61" t="s">
        <v>393</v>
      </c>
      <c r="BU40" s="61" t="s">
        <v>393</v>
      </c>
      <c r="BV40" s="61" t="s">
        <v>393</v>
      </c>
      <c r="BW40" s="61" t="s">
        <v>393</v>
      </c>
      <c r="BX40" s="61" t="s">
        <v>393</v>
      </c>
      <c r="BY40" s="61" t="s">
        <v>393</v>
      </c>
      <c r="BZ40" s="61" t="s">
        <v>393</v>
      </c>
      <c r="CA40" s="61" t="s">
        <v>393</v>
      </c>
      <c r="CB40" s="61" t="s">
        <v>393</v>
      </c>
      <c r="CC40" s="61" t="s">
        <v>393</v>
      </c>
      <c r="CD40" s="61" t="s">
        <v>393</v>
      </c>
      <c r="CE40" s="61" t="s">
        <v>393</v>
      </c>
      <c r="CF40" s="61" t="s">
        <v>393</v>
      </c>
      <c r="CG40" s="61" t="s">
        <v>393</v>
      </c>
      <c r="CH40" s="61" t="s">
        <v>393</v>
      </c>
      <c r="CI40" s="61" t="s">
        <v>393</v>
      </c>
      <c r="CJ40" s="61" t="s">
        <v>393</v>
      </c>
      <c r="CK40" s="61" t="s">
        <v>393</v>
      </c>
      <c r="CL40" s="61" t="s">
        <v>393</v>
      </c>
      <c r="CM40" s="61" t="s">
        <v>393</v>
      </c>
      <c r="CN40" s="61" t="s">
        <v>393</v>
      </c>
      <c r="CO40" s="61" t="s">
        <v>393</v>
      </c>
      <c r="CP40" s="61" t="s">
        <v>393</v>
      </c>
      <c r="CQ40" s="61" t="s">
        <v>393</v>
      </c>
      <c r="CR40" s="61" t="s">
        <v>393</v>
      </c>
      <c r="CS40" s="61" t="s">
        <v>393</v>
      </c>
      <c r="CT40" s="61" t="s">
        <v>393</v>
      </c>
      <c r="CU40" s="61" t="s">
        <v>393</v>
      </c>
      <c r="CV40" s="61" t="s">
        <v>393</v>
      </c>
      <c r="CW40" s="61" t="s">
        <v>393</v>
      </c>
      <c r="CX40" s="61" t="s">
        <v>393</v>
      </c>
      <c r="CY40" s="61" t="s">
        <v>393</v>
      </c>
      <c r="CZ40" s="61" t="s">
        <v>393</v>
      </c>
    </row>
    <row r="41" spans="1:104" ht="28.5">
      <c r="A41" s="16" t="s">
        <v>412</v>
      </c>
      <c r="B41" s="9" t="s">
        <v>401</v>
      </c>
      <c r="C41" s="15" t="s">
        <v>402</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413</v>
      </c>
      <c r="B42" s="9" t="s">
        <v>404</v>
      </c>
      <c r="C42" s="15" t="s">
        <v>405</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414</v>
      </c>
      <c r="C43" s="15" t="s">
        <v>415</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416</v>
      </c>
      <c r="B44" s="9" t="s">
        <v>391</v>
      </c>
      <c r="C44" s="15" t="s">
        <v>392</v>
      </c>
      <c r="D44" s="15" t="s">
        <v>58</v>
      </c>
      <c r="E44" s="84" t="s">
        <v>393</v>
      </c>
      <c r="F44" s="61" t="s">
        <v>393</v>
      </c>
      <c r="G44" s="61" t="s">
        <v>393</v>
      </c>
      <c r="H44" s="61" t="s">
        <v>393</v>
      </c>
      <c r="I44" s="61" t="s">
        <v>393</v>
      </c>
      <c r="J44" s="61" t="s">
        <v>393</v>
      </c>
      <c r="K44" s="61" t="s">
        <v>393</v>
      </c>
      <c r="L44" s="61" t="s">
        <v>393</v>
      </c>
      <c r="M44" s="61" t="s">
        <v>393</v>
      </c>
      <c r="N44" s="61" t="s">
        <v>393</v>
      </c>
      <c r="O44" s="61" t="s">
        <v>393</v>
      </c>
      <c r="P44" s="61" t="s">
        <v>393</v>
      </c>
      <c r="Q44" s="61" t="s">
        <v>393</v>
      </c>
      <c r="R44" s="61" t="s">
        <v>393</v>
      </c>
      <c r="S44" s="61" t="s">
        <v>393</v>
      </c>
      <c r="T44" s="61" t="s">
        <v>393</v>
      </c>
      <c r="U44" s="61" t="s">
        <v>393</v>
      </c>
      <c r="V44" s="61" t="s">
        <v>393</v>
      </c>
      <c r="W44" s="61" t="s">
        <v>393</v>
      </c>
      <c r="X44" s="61" t="s">
        <v>393</v>
      </c>
      <c r="Y44" s="61" t="s">
        <v>393</v>
      </c>
      <c r="Z44" s="61" t="s">
        <v>393</v>
      </c>
      <c r="AA44" s="61" t="s">
        <v>393</v>
      </c>
      <c r="AB44" s="61" t="s">
        <v>393</v>
      </c>
      <c r="AC44" s="61" t="s">
        <v>393</v>
      </c>
      <c r="AD44" s="61" t="s">
        <v>393</v>
      </c>
      <c r="AE44" s="61" t="s">
        <v>393</v>
      </c>
      <c r="AF44" s="61" t="s">
        <v>393</v>
      </c>
      <c r="AG44" s="61" t="s">
        <v>393</v>
      </c>
      <c r="AH44" s="61" t="s">
        <v>393</v>
      </c>
      <c r="AI44" s="61" t="s">
        <v>393</v>
      </c>
      <c r="AJ44" s="61" t="s">
        <v>393</v>
      </c>
      <c r="AK44" s="61" t="s">
        <v>393</v>
      </c>
      <c r="AL44" s="61" t="s">
        <v>393</v>
      </c>
      <c r="AM44" s="61" t="s">
        <v>393</v>
      </c>
      <c r="AN44" s="61" t="s">
        <v>393</v>
      </c>
      <c r="AO44" s="61" t="s">
        <v>393</v>
      </c>
      <c r="AP44" s="61" t="s">
        <v>393</v>
      </c>
      <c r="AQ44" s="61" t="s">
        <v>393</v>
      </c>
      <c r="AR44" s="61" t="s">
        <v>393</v>
      </c>
      <c r="AS44" s="61" t="s">
        <v>393</v>
      </c>
      <c r="AT44" s="61" t="s">
        <v>393</v>
      </c>
      <c r="AU44" s="61" t="s">
        <v>393</v>
      </c>
      <c r="AV44" s="61" t="s">
        <v>393</v>
      </c>
      <c r="AW44" s="61" t="s">
        <v>393</v>
      </c>
      <c r="AX44" s="61" t="s">
        <v>393</v>
      </c>
      <c r="AY44" s="61" t="s">
        <v>393</v>
      </c>
      <c r="AZ44" s="61" t="s">
        <v>393</v>
      </c>
      <c r="BA44" s="61" t="s">
        <v>393</v>
      </c>
      <c r="BB44" s="61" t="s">
        <v>393</v>
      </c>
      <c r="BC44" s="61" t="s">
        <v>393</v>
      </c>
      <c r="BD44" s="61" t="s">
        <v>393</v>
      </c>
      <c r="BE44" s="61" t="s">
        <v>393</v>
      </c>
      <c r="BF44" s="61" t="s">
        <v>393</v>
      </c>
      <c r="BG44" s="61" t="s">
        <v>393</v>
      </c>
      <c r="BH44" s="61" t="s">
        <v>393</v>
      </c>
      <c r="BI44" s="61" t="s">
        <v>393</v>
      </c>
      <c r="BJ44" s="61" t="s">
        <v>393</v>
      </c>
      <c r="BK44" s="61" t="s">
        <v>393</v>
      </c>
      <c r="BL44" s="61" t="s">
        <v>393</v>
      </c>
      <c r="BM44" s="61" t="s">
        <v>393</v>
      </c>
      <c r="BN44" s="61" t="s">
        <v>393</v>
      </c>
      <c r="BO44" s="61" t="s">
        <v>393</v>
      </c>
      <c r="BP44" s="61" t="s">
        <v>393</v>
      </c>
      <c r="BQ44" s="61" t="s">
        <v>393</v>
      </c>
      <c r="BR44" s="61" t="s">
        <v>393</v>
      </c>
      <c r="BS44" s="61" t="s">
        <v>393</v>
      </c>
      <c r="BT44" s="61" t="s">
        <v>393</v>
      </c>
      <c r="BU44" s="61" t="s">
        <v>393</v>
      </c>
      <c r="BV44" s="61" t="s">
        <v>393</v>
      </c>
      <c r="BW44" s="61" t="s">
        <v>393</v>
      </c>
      <c r="BX44" s="61" t="s">
        <v>393</v>
      </c>
      <c r="BY44" s="61" t="s">
        <v>393</v>
      </c>
      <c r="BZ44" s="61" t="s">
        <v>393</v>
      </c>
      <c r="CA44" s="61" t="s">
        <v>393</v>
      </c>
      <c r="CB44" s="61" t="s">
        <v>393</v>
      </c>
      <c r="CC44" s="61" t="s">
        <v>393</v>
      </c>
      <c r="CD44" s="61" t="s">
        <v>393</v>
      </c>
      <c r="CE44" s="61" t="s">
        <v>393</v>
      </c>
      <c r="CF44" s="61" t="s">
        <v>393</v>
      </c>
      <c r="CG44" s="61" t="s">
        <v>393</v>
      </c>
      <c r="CH44" s="61" t="s">
        <v>393</v>
      </c>
      <c r="CI44" s="61" t="s">
        <v>393</v>
      </c>
      <c r="CJ44" s="61" t="s">
        <v>393</v>
      </c>
      <c r="CK44" s="61" t="s">
        <v>393</v>
      </c>
      <c r="CL44" s="61" t="s">
        <v>393</v>
      </c>
      <c r="CM44" s="61" t="s">
        <v>393</v>
      </c>
      <c r="CN44" s="61" t="s">
        <v>393</v>
      </c>
      <c r="CO44" s="61" t="s">
        <v>393</v>
      </c>
      <c r="CP44" s="61" t="s">
        <v>393</v>
      </c>
      <c r="CQ44" s="61" t="s">
        <v>393</v>
      </c>
      <c r="CR44" s="61" t="s">
        <v>393</v>
      </c>
      <c r="CS44" s="61" t="s">
        <v>393</v>
      </c>
      <c r="CT44" s="61" t="s">
        <v>393</v>
      </c>
      <c r="CU44" s="61" t="s">
        <v>393</v>
      </c>
      <c r="CV44" s="61" t="s">
        <v>393</v>
      </c>
      <c r="CW44" s="61" t="s">
        <v>393</v>
      </c>
      <c r="CX44" s="61" t="s">
        <v>393</v>
      </c>
      <c r="CY44" s="61" t="s">
        <v>393</v>
      </c>
      <c r="CZ44" s="61" t="s">
        <v>393</v>
      </c>
    </row>
    <row r="45" spans="1:104">
      <c r="A45" s="16" t="s">
        <v>417</v>
      </c>
      <c r="B45" s="9" t="s">
        <v>395</v>
      </c>
      <c r="C45" s="15" t="s">
        <v>392</v>
      </c>
      <c r="D45" s="15" t="s">
        <v>58</v>
      </c>
      <c r="E45" s="84" t="s">
        <v>393</v>
      </c>
      <c r="F45" s="61" t="s">
        <v>393</v>
      </c>
      <c r="G45" s="61" t="s">
        <v>393</v>
      </c>
      <c r="H45" s="61" t="s">
        <v>393</v>
      </c>
      <c r="I45" s="61" t="s">
        <v>393</v>
      </c>
      <c r="J45" s="61" t="s">
        <v>393</v>
      </c>
      <c r="K45" s="61" t="s">
        <v>393</v>
      </c>
      <c r="L45" s="61" t="s">
        <v>393</v>
      </c>
      <c r="M45" s="61" t="s">
        <v>393</v>
      </c>
      <c r="N45" s="61" t="s">
        <v>393</v>
      </c>
      <c r="O45" s="61" t="s">
        <v>393</v>
      </c>
      <c r="P45" s="61" t="s">
        <v>393</v>
      </c>
      <c r="Q45" s="61" t="s">
        <v>393</v>
      </c>
      <c r="R45" s="61" t="s">
        <v>393</v>
      </c>
      <c r="S45" s="61" t="s">
        <v>393</v>
      </c>
      <c r="T45" s="61" t="s">
        <v>393</v>
      </c>
      <c r="U45" s="61" t="s">
        <v>393</v>
      </c>
      <c r="V45" s="61" t="s">
        <v>393</v>
      </c>
      <c r="W45" s="61" t="s">
        <v>393</v>
      </c>
      <c r="X45" s="61" t="s">
        <v>393</v>
      </c>
      <c r="Y45" s="61" t="s">
        <v>393</v>
      </c>
      <c r="Z45" s="61" t="s">
        <v>393</v>
      </c>
      <c r="AA45" s="61" t="s">
        <v>393</v>
      </c>
      <c r="AB45" s="61" t="s">
        <v>393</v>
      </c>
      <c r="AC45" s="61" t="s">
        <v>393</v>
      </c>
      <c r="AD45" s="61" t="s">
        <v>393</v>
      </c>
      <c r="AE45" s="61" t="s">
        <v>393</v>
      </c>
      <c r="AF45" s="61" t="s">
        <v>393</v>
      </c>
      <c r="AG45" s="61" t="s">
        <v>393</v>
      </c>
      <c r="AH45" s="61" t="s">
        <v>393</v>
      </c>
      <c r="AI45" s="61" t="s">
        <v>393</v>
      </c>
      <c r="AJ45" s="61" t="s">
        <v>393</v>
      </c>
      <c r="AK45" s="61" t="s">
        <v>393</v>
      </c>
      <c r="AL45" s="61" t="s">
        <v>393</v>
      </c>
      <c r="AM45" s="61" t="s">
        <v>393</v>
      </c>
      <c r="AN45" s="61" t="s">
        <v>393</v>
      </c>
      <c r="AO45" s="61" t="s">
        <v>393</v>
      </c>
      <c r="AP45" s="61" t="s">
        <v>393</v>
      </c>
      <c r="AQ45" s="61" t="s">
        <v>393</v>
      </c>
      <c r="AR45" s="61" t="s">
        <v>393</v>
      </c>
      <c r="AS45" s="61" t="s">
        <v>393</v>
      </c>
      <c r="AT45" s="61" t="s">
        <v>393</v>
      </c>
      <c r="AU45" s="61" t="s">
        <v>393</v>
      </c>
      <c r="AV45" s="61" t="s">
        <v>393</v>
      </c>
      <c r="AW45" s="61" t="s">
        <v>393</v>
      </c>
      <c r="AX45" s="61" t="s">
        <v>393</v>
      </c>
      <c r="AY45" s="61" t="s">
        <v>393</v>
      </c>
      <c r="AZ45" s="61" t="s">
        <v>393</v>
      </c>
      <c r="BA45" s="61" t="s">
        <v>393</v>
      </c>
      <c r="BB45" s="61" t="s">
        <v>393</v>
      </c>
      <c r="BC45" s="61" t="s">
        <v>393</v>
      </c>
      <c r="BD45" s="61" t="s">
        <v>393</v>
      </c>
      <c r="BE45" s="61" t="s">
        <v>393</v>
      </c>
      <c r="BF45" s="61" t="s">
        <v>393</v>
      </c>
      <c r="BG45" s="61" t="s">
        <v>393</v>
      </c>
      <c r="BH45" s="61" t="s">
        <v>393</v>
      </c>
      <c r="BI45" s="61" t="s">
        <v>393</v>
      </c>
      <c r="BJ45" s="61" t="s">
        <v>393</v>
      </c>
      <c r="BK45" s="61" t="s">
        <v>393</v>
      </c>
      <c r="BL45" s="61" t="s">
        <v>393</v>
      </c>
      <c r="BM45" s="61" t="s">
        <v>393</v>
      </c>
      <c r="BN45" s="61" t="s">
        <v>393</v>
      </c>
      <c r="BO45" s="61" t="s">
        <v>393</v>
      </c>
      <c r="BP45" s="61" t="s">
        <v>393</v>
      </c>
      <c r="BQ45" s="61" t="s">
        <v>393</v>
      </c>
      <c r="BR45" s="61" t="s">
        <v>393</v>
      </c>
      <c r="BS45" s="61" t="s">
        <v>393</v>
      </c>
      <c r="BT45" s="61" t="s">
        <v>393</v>
      </c>
      <c r="BU45" s="61" t="s">
        <v>393</v>
      </c>
      <c r="BV45" s="61" t="s">
        <v>393</v>
      </c>
      <c r="BW45" s="61" t="s">
        <v>393</v>
      </c>
      <c r="BX45" s="61" t="s">
        <v>393</v>
      </c>
      <c r="BY45" s="61" t="s">
        <v>393</v>
      </c>
      <c r="BZ45" s="61" t="s">
        <v>393</v>
      </c>
      <c r="CA45" s="61" t="s">
        <v>393</v>
      </c>
      <c r="CB45" s="61" t="s">
        <v>393</v>
      </c>
      <c r="CC45" s="61" t="s">
        <v>393</v>
      </c>
      <c r="CD45" s="61" t="s">
        <v>393</v>
      </c>
      <c r="CE45" s="61" t="s">
        <v>393</v>
      </c>
      <c r="CF45" s="61" t="s">
        <v>393</v>
      </c>
      <c r="CG45" s="61" t="s">
        <v>393</v>
      </c>
      <c r="CH45" s="61" t="s">
        <v>393</v>
      </c>
      <c r="CI45" s="61" t="s">
        <v>393</v>
      </c>
      <c r="CJ45" s="61" t="s">
        <v>393</v>
      </c>
      <c r="CK45" s="61" t="s">
        <v>393</v>
      </c>
      <c r="CL45" s="61" t="s">
        <v>393</v>
      </c>
      <c r="CM45" s="61" t="s">
        <v>393</v>
      </c>
      <c r="CN45" s="61" t="s">
        <v>393</v>
      </c>
      <c r="CO45" s="61" t="s">
        <v>393</v>
      </c>
      <c r="CP45" s="61" t="s">
        <v>393</v>
      </c>
      <c r="CQ45" s="61" t="s">
        <v>393</v>
      </c>
      <c r="CR45" s="61" t="s">
        <v>393</v>
      </c>
      <c r="CS45" s="61" t="s">
        <v>393</v>
      </c>
      <c r="CT45" s="61" t="s">
        <v>393</v>
      </c>
      <c r="CU45" s="61" t="s">
        <v>393</v>
      </c>
      <c r="CV45" s="61" t="s">
        <v>393</v>
      </c>
      <c r="CW45" s="61" t="s">
        <v>393</v>
      </c>
      <c r="CX45" s="61" t="s">
        <v>393</v>
      </c>
      <c r="CY45" s="61" t="s">
        <v>393</v>
      </c>
      <c r="CZ45" s="61" t="s">
        <v>393</v>
      </c>
    </row>
    <row r="46" spans="1:104">
      <c r="A46" s="16" t="s">
        <v>418</v>
      </c>
      <c r="B46" s="9" t="s">
        <v>397</v>
      </c>
      <c r="C46" s="15" t="s">
        <v>392</v>
      </c>
      <c r="D46" s="15" t="s">
        <v>58</v>
      </c>
      <c r="E46" s="84" t="s">
        <v>393</v>
      </c>
      <c r="F46" s="61" t="s">
        <v>393</v>
      </c>
      <c r="G46" s="61" t="s">
        <v>393</v>
      </c>
      <c r="H46" s="61" t="s">
        <v>393</v>
      </c>
      <c r="I46" s="61" t="s">
        <v>393</v>
      </c>
      <c r="J46" s="61" t="s">
        <v>393</v>
      </c>
      <c r="K46" s="61" t="s">
        <v>393</v>
      </c>
      <c r="L46" s="61" t="s">
        <v>393</v>
      </c>
      <c r="M46" s="61" t="s">
        <v>393</v>
      </c>
      <c r="N46" s="61" t="s">
        <v>393</v>
      </c>
      <c r="O46" s="61" t="s">
        <v>393</v>
      </c>
      <c r="P46" s="61" t="s">
        <v>393</v>
      </c>
      <c r="Q46" s="61" t="s">
        <v>393</v>
      </c>
      <c r="R46" s="61" t="s">
        <v>393</v>
      </c>
      <c r="S46" s="61" t="s">
        <v>393</v>
      </c>
      <c r="T46" s="61" t="s">
        <v>393</v>
      </c>
      <c r="U46" s="61" t="s">
        <v>393</v>
      </c>
      <c r="V46" s="61" t="s">
        <v>393</v>
      </c>
      <c r="W46" s="61" t="s">
        <v>393</v>
      </c>
      <c r="X46" s="61" t="s">
        <v>393</v>
      </c>
      <c r="Y46" s="61" t="s">
        <v>393</v>
      </c>
      <c r="Z46" s="61" t="s">
        <v>393</v>
      </c>
      <c r="AA46" s="61" t="s">
        <v>393</v>
      </c>
      <c r="AB46" s="61" t="s">
        <v>393</v>
      </c>
      <c r="AC46" s="61" t="s">
        <v>393</v>
      </c>
      <c r="AD46" s="61" t="s">
        <v>393</v>
      </c>
      <c r="AE46" s="61" t="s">
        <v>393</v>
      </c>
      <c r="AF46" s="61" t="s">
        <v>393</v>
      </c>
      <c r="AG46" s="61" t="s">
        <v>393</v>
      </c>
      <c r="AH46" s="61" t="s">
        <v>393</v>
      </c>
      <c r="AI46" s="61" t="s">
        <v>393</v>
      </c>
      <c r="AJ46" s="61" t="s">
        <v>393</v>
      </c>
      <c r="AK46" s="61" t="s">
        <v>393</v>
      </c>
      <c r="AL46" s="61" t="s">
        <v>393</v>
      </c>
      <c r="AM46" s="61" t="s">
        <v>393</v>
      </c>
      <c r="AN46" s="61" t="s">
        <v>393</v>
      </c>
      <c r="AO46" s="61" t="s">
        <v>393</v>
      </c>
      <c r="AP46" s="61" t="s">
        <v>393</v>
      </c>
      <c r="AQ46" s="61" t="s">
        <v>393</v>
      </c>
      <c r="AR46" s="61" t="s">
        <v>393</v>
      </c>
      <c r="AS46" s="61" t="s">
        <v>393</v>
      </c>
      <c r="AT46" s="61" t="s">
        <v>393</v>
      </c>
      <c r="AU46" s="61" t="s">
        <v>393</v>
      </c>
      <c r="AV46" s="61" t="s">
        <v>393</v>
      </c>
      <c r="AW46" s="61" t="s">
        <v>393</v>
      </c>
      <c r="AX46" s="61" t="s">
        <v>393</v>
      </c>
      <c r="AY46" s="61" t="s">
        <v>393</v>
      </c>
      <c r="AZ46" s="61" t="s">
        <v>393</v>
      </c>
      <c r="BA46" s="61" t="s">
        <v>393</v>
      </c>
      <c r="BB46" s="61" t="s">
        <v>393</v>
      </c>
      <c r="BC46" s="61" t="s">
        <v>393</v>
      </c>
      <c r="BD46" s="61" t="s">
        <v>393</v>
      </c>
      <c r="BE46" s="61" t="s">
        <v>393</v>
      </c>
      <c r="BF46" s="61" t="s">
        <v>393</v>
      </c>
      <c r="BG46" s="61" t="s">
        <v>393</v>
      </c>
      <c r="BH46" s="61" t="s">
        <v>393</v>
      </c>
      <c r="BI46" s="61" t="s">
        <v>393</v>
      </c>
      <c r="BJ46" s="61" t="s">
        <v>393</v>
      </c>
      <c r="BK46" s="61" t="s">
        <v>393</v>
      </c>
      <c r="BL46" s="61" t="s">
        <v>393</v>
      </c>
      <c r="BM46" s="61" t="s">
        <v>393</v>
      </c>
      <c r="BN46" s="61" t="s">
        <v>393</v>
      </c>
      <c r="BO46" s="61" t="s">
        <v>393</v>
      </c>
      <c r="BP46" s="61" t="s">
        <v>393</v>
      </c>
      <c r="BQ46" s="61" t="s">
        <v>393</v>
      </c>
      <c r="BR46" s="61" t="s">
        <v>393</v>
      </c>
      <c r="BS46" s="61" t="s">
        <v>393</v>
      </c>
      <c r="BT46" s="61" t="s">
        <v>393</v>
      </c>
      <c r="BU46" s="61" t="s">
        <v>393</v>
      </c>
      <c r="BV46" s="61" t="s">
        <v>393</v>
      </c>
      <c r="BW46" s="61" t="s">
        <v>393</v>
      </c>
      <c r="BX46" s="61" t="s">
        <v>393</v>
      </c>
      <c r="BY46" s="61" t="s">
        <v>393</v>
      </c>
      <c r="BZ46" s="61" t="s">
        <v>393</v>
      </c>
      <c r="CA46" s="61" t="s">
        <v>393</v>
      </c>
      <c r="CB46" s="61" t="s">
        <v>393</v>
      </c>
      <c r="CC46" s="61" t="s">
        <v>393</v>
      </c>
      <c r="CD46" s="61" t="s">
        <v>393</v>
      </c>
      <c r="CE46" s="61" t="s">
        <v>393</v>
      </c>
      <c r="CF46" s="61" t="s">
        <v>393</v>
      </c>
      <c r="CG46" s="61" t="s">
        <v>393</v>
      </c>
      <c r="CH46" s="61" t="s">
        <v>393</v>
      </c>
      <c r="CI46" s="61" t="s">
        <v>393</v>
      </c>
      <c r="CJ46" s="61" t="s">
        <v>393</v>
      </c>
      <c r="CK46" s="61" t="s">
        <v>393</v>
      </c>
      <c r="CL46" s="61" t="s">
        <v>393</v>
      </c>
      <c r="CM46" s="61" t="s">
        <v>393</v>
      </c>
      <c r="CN46" s="61" t="s">
        <v>393</v>
      </c>
      <c r="CO46" s="61" t="s">
        <v>393</v>
      </c>
      <c r="CP46" s="61" t="s">
        <v>393</v>
      </c>
      <c r="CQ46" s="61" t="s">
        <v>393</v>
      </c>
      <c r="CR46" s="61" t="s">
        <v>393</v>
      </c>
      <c r="CS46" s="61" t="s">
        <v>393</v>
      </c>
      <c r="CT46" s="61" t="s">
        <v>393</v>
      </c>
      <c r="CU46" s="61" t="s">
        <v>393</v>
      </c>
      <c r="CV46" s="61" t="s">
        <v>393</v>
      </c>
      <c r="CW46" s="61" t="s">
        <v>393</v>
      </c>
      <c r="CX46" s="61" t="s">
        <v>393</v>
      </c>
      <c r="CY46" s="61" t="s">
        <v>393</v>
      </c>
      <c r="CZ46" s="61" t="s">
        <v>393</v>
      </c>
    </row>
    <row r="47" spans="1:104">
      <c r="A47" s="16" t="s">
        <v>419</v>
      </c>
      <c r="B47" s="9" t="s">
        <v>399</v>
      </c>
      <c r="C47" s="15" t="s">
        <v>392</v>
      </c>
      <c r="D47" s="15" t="s">
        <v>58</v>
      </c>
      <c r="E47" s="84" t="s">
        <v>393</v>
      </c>
      <c r="F47" s="61" t="s">
        <v>393</v>
      </c>
      <c r="G47" s="61" t="s">
        <v>393</v>
      </c>
      <c r="H47" s="61" t="s">
        <v>393</v>
      </c>
      <c r="I47" s="61" t="s">
        <v>393</v>
      </c>
      <c r="J47" s="61" t="s">
        <v>393</v>
      </c>
      <c r="K47" s="61" t="s">
        <v>393</v>
      </c>
      <c r="L47" s="61" t="s">
        <v>393</v>
      </c>
      <c r="M47" s="61" t="s">
        <v>393</v>
      </c>
      <c r="N47" s="61" t="s">
        <v>393</v>
      </c>
      <c r="O47" s="61" t="s">
        <v>393</v>
      </c>
      <c r="P47" s="61" t="s">
        <v>393</v>
      </c>
      <c r="Q47" s="61" t="s">
        <v>393</v>
      </c>
      <c r="R47" s="61" t="s">
        <v>393</v>
      </c>
      <c r="S47" s="61" t="s">
        <v>393</v>
      </c>
      <c r="T47" s="61" t="s">
        <v>393</v>
      </c>
      <c r="U47" s="61" t="s">
        <v>393</v>
      </c>
      <c r="V47" s="61" t="s">
        <v>393</v>
      </c>
      <c r="W47" s="61" t="s">
        <v>393</v>
      </c>
      <c r="X47" s="61" t="s">
        <v>393</v>
      </c>
      <c r="Y47" s="61" t="s">
        <v>393</v>
      </c>
      <c r="Z47" s="61" t="s">
        <v>393</v>
      </c>
      <c r="AA47" s="61" t="s">
        <v>393</v>
      </c>
      <c r="AB47" s="61" t="s">
        <v>393</v>
      </c>
      <c r="AC47" s="61" t="s">
        <v>393</v>
      </c>
      <c r="AD47" s="61" t="s">
        <v>393</v>
      </c>
      <c r="AE47" s="61" t="s">
        <v>393</v>
      </c>
      <c r="AF47" s="61" t="s">
        <v>393</v>
      </c>
      <c r="AG47" s="61" t="s">
        <v>393</v>
      </c>
      <c r="AH47" s="61" t="s">
        <v>393</v>
      </c>
      <c r="AI47" s="61" t="s">
        <v>393</v>
      </c>
      <c r="AJ47" s="61" t="s">
        <v>393</v>
      </c>
      <c r="AK47" s="61" t="s">
        <v>393</v>
      </c>
      <c r="AL47" s="61" t="s">
        <v>393</v>
      </c>
      <c r="AM47" s="61" t="s">
        <v>393</v>
      </c>
      <c r="AN47" s="61" t="s">
        <v>393</v>
      </c>
      <c r="AO47" s="61" t="s">
        <v>393</v>
      </c>
      <c r="AP47" s="61" t="s">
        <v>393</v>
      </c>
      <c r="AQ47" s="61" t="s">
        <v>393</v>
      </c>
      <c r="AR47" s="61" t="s">
        <v>393</v>
      </c>
      <c r="AS47" s="61" t="s">
        <v>393</v>
      </c>
      <c r="AT47" s="61" t="s">
        <v>393</v>
      </c>
      <c r="AU47" s="61" t="s">
        <v>393</v>
      </c>
      <c r="AV47" s="61" t="s">
        <v>393</v>
      </c>
      <c r="AW47" s="61" t="s">
        <v>393</v>
      </c>
      <c r="AX47" s="61" t="s">
        <v>393</v>
      </c>
      <c r="AY47" s="61" t="s">
        <v>393</v>
      </c>
      <c r="AZ47" s="61" t="s">
        <v>393</v>
      </c>
      <c r="BA47" s="61" t="s">
        <v>393</v>
      </c>
      <c r="BB47" s="61" t="s">
        <v>393</v>
      </c>
      <c r="BC47" s="61" t="s">
        <v>393</v>
      </c>
      <c r="BD47" s="61" t="s">
        <v>393</v>
      </c>
      <c r="BE47" s="61" t="s">
        <v>393</v>
      </c>
      <c r="BF47" s="61" t="s">
        <v>393</v>
      </c>
      <c r="BG47" s="61" t="s">
        <v>393</v>
      </c>
      <c r="BH47" s="61" t="s">
        <v>393</v>
      </c>
      <c r="BI47" s="61" t="s">
        <v>393</v>
      </c>
      <c r="BJ47" s="61" t="s">
        <v>393</v>
      </c>
      <c r="BK47" s="61" t="s">
        <v>393</v>
      </c>
      <c r="BL47" s="61" t="s">
        <v>393</v>
      </c>
      <c r="BM47" s="61" t="s">
        <v>393</v>
      </c>
      <c r="BN47" s="61" t="s">
        <v>393</v>
      </c>
      <c r="BO47" s="61" t="s">
        <v>393</v>
      </c>
      <c r="BP47" s="61" t="s">
        <v>393</v>
      </c>
      <c r="BQ47" s="61" t="s">
        <v>393</v>
      </c>
      <c r="BR47" s="61" t="s">
        <v>393</v>
      </c>
      <c r="BS47" s="61" t="s">
        <v>393</v>
      </c>
      <c r="BT47" s="61" t="s">
        <v>393</v>
      </c>
      <c r="BU47" s="61" t="s">
        <v>393</v>
      </c>
      <c r="BV47" s="61" t="s">
        <v>393</v>
      </c>
      <c r="BW47" s="61" t="s">
        <v>393</v>
      </c>
      <c r="BX47" s="61" t="s">
        <v>393</v>
      </c>
      <c r="BY47" s="61" t="s">
        <v>393</v>
      </c>
      <c r="BZ47" s="61" t="s">
        <v>393</v>
      </c>
      <c r="CA47" s="61" t="s">
        <v>393</v>
      </c>
      <c r="CB47" s="61" t="s">
        <v>393</v>
      </c>
      <c r="CC47" s="61" t="s">
        <v>393</v>
      </c>
      <c r="CD47" s="61" t="s">
        <v>393</v>
      </c>
      <c r="CE47" s="61" t="s">
        <v>393</v>
      </c>
      <c r="CF47" s="61" t="s">
        <v>393</v>
      </c>
      <c r="CG47" s="61" t="s">
        <v>393</v>
      </c>
      <c r="CH47" s="61" t="s">
        <v>393</v>
      </c>
      <c r="CI47" s="61" t="s">
        <v>393</v>
      </c>
      <c r="CJ47" s="61" t="s">
        <v>393</v>
      </c>
      <c r="CK47" s="61" t="s">
        <v>393</v>
      </c>
      <c r="CL47" s="61" t="s">
        <v>393</v>
      </c>
      <c r="CM47" s="61" t="s">
        <v>393</v>
      </c>
      <c r="CN47" s="61" t="s">
        <v>393</v>
      </c>
      <c r="CO47" s="61" t="s">
        <v>393</v>
      </c>
      <c r="CP47" s="61" t="s">
        <v>393</v>
      </c>
      <c r="CQ47" s="61" t="s">
        <v>393</v>
      </c>
      <c r="CR47" s="61" t="s">
        <v>393</v>
      </c>
      <c r="CS47" s="61" t="s">
        <v>393</v>
      </c>
      <c r="CT47" s="61" t="s">
        <v>393</v>
      </c>
      <c r="CU47" s="61" t="s">
        <v>393</v>
      </c>
      <c r="CV47" s="61" t="s">
        <v>393</v>
      </c>
      <c r="CW47" s="61" t="s">
        <v>393</v>
      </c>
      <c r="CX47" s="61" t="s">
        <v>393</v>
      </c>
      <c r="CY47" s="61" t="s">
        <v>393</v>
      </c>
      <c r="CZ47" s="61" t="s">
        <v>393</v>
      </c>
    </row>
    <row r="48" spans="1:104" ht="28.5">
      <c r="A48" s="16" t="s">
        <v>420</v>
      </c>
      <c r="B48" s="9" t="s">
        <v>401</v>
      </c>
      <c r="C48" s="15" t="s">
        <v>402</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421</v>
      </c>
      <c r="B49" s="9" t="s">
        <v>404</v>
      </c>
      <c r="C49" s="15" t="s">
        <v>405</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422</v>
      </c>
      <c r="B50" s="27" t="s">
        <v>423</v>
      </c>
      <c r="C50" s="27" t="s">
        <v>424</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456</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425</v>
      </c>
      <c r="C52" s="15" t="s">
        <v>426</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427</v>
      </c>
      <c r="B53" s="9" t="s">
        <v>391</v>
      </c>
      <c r="C53" s="15" t="s">
        <v>392</v>
      </c>
      <c r="D53" s="15" t="s">
        <v>58</v>
      </c>
      <c r="E53" s="84" t="s">
        <v>393</v>
      </c>
      <c r="F53" s="61" t="s">
        <v>393</v>
      </c>
      <c r="G53" s="61" t="s">
        <v>393</v>
      </c>
      <c r="H53" s="61" t="s">
        <v>393</v>
      </c>
      <c r="I53" s="61" t="s">
        <v>393</v>
      </c>
      <c r="J53" s="61" t="s">
        <v>393</v>
      </c>
      <c r="K53" s="61" t="s">
        <v>393</v>
      </c>
      <c r="L53" s="61" t="s">
        <v>393</v>
      </c>
      <c r="M53" s="61" t="s">
        <v>393</v>
      </c>
      <c r="N53" s="61" t="s">
        <v>393</v>
      </c>
      <c r="O53" s="61" t="s">
        <v>393</v>
      </c>
      <c r="P53" s="61" t="s">
        <v>393</v>
      </c>
      <c r="Q53" s="61" t="s">
        <v>393</v>
      </c>
      <c r="R53" s="61" t="s">
        <v>393</v>
      </c>
      <c r="S53" s="61" t="s">
        <v>393</v>
      </c>
      <c r="T53" s="61" t="s">
        <v>393</v>
      </c>
      <c r="U53" s="61" t="s">
        <v>393</v>
      </c>
      <c r="V53" s="61" t="s">
        <v>393</v>
      </c>
      <c r="W53" s="61" t="s">
        <v>393</v>
      </c>
      <c r="X53" s="61" t="s">
        <v>393</v>
      </c>
      <c r="Y53" s="61" t="s">
        <v>393</v>
      </c>
      <c r="Z53" s="61" t="s">
        <v>393</v>
      </c>
      <c r="AA53" s="61" t="s">
        <v>393</v>
      </c>
      <c r="AB53" s="61" t="s">
        <v>393</v>
      </c>
      <c r="AC53" s="61" t="s">
        <v>393</v>
      </c>
      <c r="AD53" s="61" t="s">
        <v>393</v>
      </c>
      <c r="AE53" s="61" t="s">
        <v>393</v>
      </c>
      <c r="AF53" s="61" t="s">
        <v>393</v>
      </c>
      <c r="AG53" s="61" t="s">
        <v>393</v>
      </c>
      <c r="AH53" s="61" t="s">
        <v>393</v>
      </c>
      <c r="AI53" s="61" t="s">
        <v>393</v>
      </c>
      <c r="AJ53" s="61" t="s">
        <v>393</v>
      </c>
      <c r="AK53" s="61" t="s">
        <v>393</v>
      </c>
      <c r="AL53" s="61" t="s">
        <v>393</v>
      </c>
      <c r="AM53" s="61" t="s">
        <v>393</v>
      </c>
      <c r="AN53" s="61" t="s">
        <v>393</v>
      </c>
      <c r="AO53" s="61" t="s">
        <v>393</v>
      </c>
      <c r="AP53" s="61" t="s">
        <v>393</v>
      </c>
      <c r="AQ53" s="61" t="s">
        <v>393</v>
      </c>
      <c r="AR53" s="61" t="s">
        <v>393</v>
      </c>
      <c r="AS53" s="61" t="s">
        <v>393</v>
      </c>
      <c r="AT53" s="61" t="s">
        <v>393</v>
      </c>
      <c r="AU53" s="61" t="s">
        <v>393</v>
      </c>
      <c r="AV53" s="61" t="s">
        <v>393</v>
      </c>
      <c r="AW53" s="61" t="s">
        <v>393</v>
      </c>
      <c r="AX53" s="61" t="s">
        <v>393</v>
      </c>
      <c r="AY53" s="61" t="s">
        <v>393</v>
      </c>
      <c r="AZ53" s="61" t="s">
        <v>393</v>
      </c>
      <c r="BA53" s="61" t="s">
        <v>393</v>
      </c>
      <c r="BB53" s="61" t="s">
        <v>393</v>
      </c>
      <c r="BC53" s="61" t="s">
        <v>393</v>
      </c>
      <c r="BD53" s="61" t="s">
        <v>393</v>
      </c>
      <c r="BE53" s="61" t="s">
        <v>393</v>
      </c>
      <c r="BF53" s="61" t="s">
        <v>393</v>
      </c>
      <c r="BG53" s="61" t="s">
        <v>393</v>
      </c>
      <c r="BH53" s="61" t="s">
        <v>393</v>
      </c>
      <c r="BI53" s="61" t="s">
        <v>393</v>
      </c>
      <c r="BJ53" s="61" t="s">
        <v>393</v>
      </c>
      <c r="BK53" s="61" t="s">
        <v>393</v>
      </c>
      <c r="BL53" s="61" t="s">
        <v>393</v>
      </c>
      <c r="BM53" s="61" t="s">
        <v>393</v>
      </c>
      <c r="BN53" s="61" t="s">
        <v>393</v>
      </c>
      <c r="BO53" s="61" t="s">
        <v>393</v>
      </c>
      <c r="BP53" s="61" t="s">
        <v>393</v>
      </c>
      <c r="BQ53" s="61" t="s">
        <v>393</v>
      </c>
      <c r="BR53" s="61" t="s">
        <v>393</v>
      </c>
      <c r="BS53" s="61" t="s">
        <v>393</v>
      </c>
      <c r="BT53" s="61" t="s">
        <v>393</v>
      </c>
      <c r="BU53" s="61" t="s">
        <v>393</v>
      </c>
      <c r="BV53" s="61" t="s">
        <v>393</v>
      </c>
      <c r="BW53" s="61" t="s">
        <v>393</v>
      </c>
      <c r="BX53" s="61" t="s">
        <v>393</v>
      </c>
      <c r="BY53" s="61" t="s">
        <v>393</v>
      </c>
      <c r="BZ53" s="61" t="s">
        <v>393</v>
      </c>
      <c r="CA53" s="61" t="s">
        <v>393</v>
      </c>
      <c r="CB53" s="61" t="s">
        <v>393</v>
      </c>
      <c r="CC53" s="61" t="s">
        <v>393</v>
      </c>
      <c r="CD53" s="61" t="s">
        <v>393</v>
      </c>
      <c r="CE53" s="61" t="s">
        <v>393</v>
      </c>
      <c r="CF53" s="61" t="s">
        <v>393</v>
      </c>
      <c r="CG53" s="61" t="s">
        <v>393</v>
      </c>
      <c r="CH53" s="61" t="s">
        <v>393</v>
      </c>
      <c r="CI53" s="61" t="s">
        <v>393</v>
      </c>
      <c r="CJ53" s="61" t="s">
        <v>393</v>
      </c>
      <c r="CK53" s="61" t="s">
        <v>393</v>
      </c>
      <c r="CL53" s="61" t="s">
        <v>393</v>
      </c>
      <c r="CM53" s="61" t="s">
        <v>393</v>
      </c>
      <c r="CN53" s="61" t="s">
        <v>393</v>
      </c>
      <c r="CO53" s="61" t="s">
        <v>393</v>
      </c>
      <c r="CP53" s="61" t="s">
        <v>393</v>
      </c>
      <c r="CQ53" s="61" t="s">
        <v>393</v>
      </c>
      <c r="CR53" s="61" t="s">
        <v>393</v>
      </c>
      <c r="CS53" s="61" t="s">
        <v>393</v>
      </c>
      <c r="CT53" s="61" t="s">
        <v>393</v>
      </c>
      <c r="CU53" s="61" t="s">
        <v>393</v>
      </c>
      <c r="CV53" s="61" t="s">
        <v>393</v>
      </c>
      <c r="CW53" s="61" t="s">
        <v>393</v>
      </c>
      <c r="CX53" s="61" t="s">
        <v>393</v>
      </c>
      <c r="CY53" s="61" t="s">
        <v>393</v>
      </c>
      <c r="CZ53" s="61" t="s">
        <v>393</v>
      </c>
    </row>
    <row r="54" spans="1:104">
      <c r="A54" s="16" t="s">
        <v>428</v>
      </c>
      <c r="B54" s="9" t="s">
        <v>395</v>
      </c>
      <c r="C54" s="15" t="s">
        <v>392</v>
      </c>
      <c r="D54" s="15" t="s">
        <v>58</v>
      </c>
      <c r="E54" s="84" t="s">
        <v>393</v>
      </c>
      <c r="F54" s="61" t="s">
        <v>393</v>
      </c>
      <c r="G54" s="61" t="s">
        <v>393</v>
      </c>
      <c r="H54" s="61" t="s">
        <v>393</v>
      </c>
      <c r="I54" s="61" t="s">
        <v>393</v>
      </c>
      <c r="J54" s="61" t="s">
        <v>393</v>
      </c>
      <c r="K54" s="61" t="s">
        <v>393</v>
      </c>
      <c r="L54" s="61" t="s">
        <v>393</v>
      </c>
      <c r="M54" s="61" t="s">
        <v>393</v>
      </c>
      <c r="N54" s="61" t="s">
        <v>393</v>
      </c>
      <c r="O54" s="61" t="s">
        <v>393</v>
      </c>
      <c r="P54" s="61" t="s">
        <v>393</v>
      </c>
      <c r="Q54" s="61" t="s">
        <v>393</v>
      </c>
      <c r="R54" s="61" t="s">
        <v>393</v>
      </c>
      <c r="S54" s="61" t="s">
        <v>393</v>
      </c>
      <c r="T54" s="61" t="s">
        <v>393</v>
      </c>
      <c r="U54" s="61" t="s">
        <v>393</v>
      </c>
      <c r="V54" s="61" t="s">
        <v>393</v>
      </c>
      <c r="W54" s="61" t="s">
        <v>393</v>
      </c>
      <c r="X54" s="61" t="s">
        <v>393</v>
      </c>
      <c r="Y54" s="61" t="s">
        <v>393</v>
      </c>
      <c r="Z54" s="61" t="s">
        <v>393</v>
      </c>
      <c r="AA54" s="61" t="s">
        <v>393</v>
      </c>
      <c r="AB54" s="61" t="s">
        <v>393</v>
      </c>
      <c r="AC54" s="61" t="s">
        <v>393</v>
      </c>
      <c r="AD54" s="61" t="s">
        <v>393</v>
      </c>
      <c r="AE54" s="61" t="s">
        <v>393</v>
      </c>
      <c r="AF54" s="61" t="s">
        <v>393</v>
      </c>
      <c r="AG54" s="61" t="s">
        <v>393</v>
      </c>
      <c r="AH54" s="61" t="s">
        <v>393</v>
      </c>
      <c r="AI54" s="61" t="s">
        <v>393</v>
      </c>
      <c r="AJ54" s="61" t="s">
        <v>393</v>
      </c>
      <c r="AK54" s="61" t="s">
        <v>393</v>
      </c>
      <c r="AL54" s="61" t="s">
        <v>393</v>
      </c>
      <c r="AM54" s="61" t="s">
        <v>393</v>
      </c>
      <c r="AN54" s="61" t="s">
        <v>393</v>
      </c>
      <c r="AO54" s="61" t="s">
        <v>393</v>
      </c>
      <c r="AP54" s="61" t="s">
        <v>393</v>
      </c>
      <c r="AQ54" s="61" t="s">
        <v>393</v>
      </c>
      <c r="AR54" s="61" t="s">
        <v>393</v>
      </c>
      <c r="AS54" s="61" t="s">
        <v>393</v>
      </c>
      <c r="AT54" s="61" t="s">
        <v>393</v>
      </c>
      <c r="AU54" s="61" t="s">
        <v>393</v>
      </c>
      <c r="AV54" s="61" t="s">
        <v>393</v>
      </c>
      <c r="AW54" s="61" t="s">
        <v>393</v>
      </c>
      <c r="AX54" s="61" t="s">
        <v>393</v>
      </c>
      <c r="AY54" s="61" t="s">
        <v>393</v>
      </c>
      <c r="AZ54" s="61" t="s">
        <v>393</v>
      </c>
      <c r="BA54" s="61" t="s">
        <v>393</v>
      </c>
      <c r="BB54" s="61" t="s">
        <v>393</v>
      </c>
      <c r="BC54" s="61" t="s">
        <v>393</v>
      </c>
      <c r="BD54" s="61" t="s">
        <v>393</v>
      </c>
      <c r="BE54" s="61" t="s">
        <v>393</v>
      </c>
      <c r="BF54" s="61" t="s">
        <v>393</v>
      </c>
      <c r="BG54" s="61" t="s">
        <v>393</v>
      </c>
      <c r="BH54" s="61" t="s">
        <v>393</v>
      </c>
      <c r="BI54" s="61" t="s">
        <v>393</v>
      </c>
      <c r="BJ54" s="61" t="s">
        <v>393</v>
      </c>
      <c r="BK54" s="61" t="s">
        <v>393</v>
      </c>
      <c r="BL54" s="61" t="s">
        <v>393</v>
      </c>
      <c r="BM54" s="61" t="s">
        <v>393</v>
      </c>
      <c r="BN54" s="61" t="s">
        <v>393</v>
      </c>
      <c r="BO54" s="61" t="s">
        <v>393</v>
      </c>
      <c r="BP54" s="61" t="s">
        <v>393</v>
      </c>
      <c r="BQ54" s="61" t="s">
        <v>393</v>
      </c>
      <c r="BR54" s="61" t="s">
        <v>393</v>
      </c>
      <c r="BS54" s="61" t="s">
        <v>393</v>
      </c>
      <c r="BT54" s="61" t="s">
        <v>393</v>
      </c>
      <c r="BU54" s="61" t="s">
        <v>393</v>
      </c>
      <c r="BV54" s="61" t="s">
        <v>393</v>
      </c>
      <c r="BW54" s="61" t="s">
        <v>393</v>
      </c>
      <c r="BX54" s="61" t="s">
        <v>393</v>
      </c>
      <c r="BY54" s="61" t="s">
        <v>393</v>
      </c>
      <c r="BZ54" s="61" t="s">
        <v>393</v>
      </c>
      <c r="CA54" s="61" t="s">
        <v>393</v>
      </c>
      <c r="CB54" s="61" t="s">
        <v>393</v>
      </c>
      <c r="CC54" s="61" t="s">
        <v>393</v>
      </c>
      <c r="CD54" s="61" t="s">
        <v>393</v>
      </c>
      <c r="CE54" s="61" t="s">
        <v>393</v>
      </c>
      <c r="CF54" s="61" t="s">
        <v>393</v>
      </c>
      <c r="CG54" s="61" t="s">
        <v>393</v>
      </c>
      <c r="CH54" s="61" t="s">
        <v>393</v>
      </c>
      <c r="CI54" s="61" t="s">
        <v>393</v>
      </c>
      <c r="CJ54" s="61" t="s">
        <v>393</v>
      </c>
      <c r="CK54" s="61" t="s">
        <v>393</v>
      </c>
      <c r="CL54" s="61" t="s">
        <v>393</v>
      </c>
      <c r="CM54" s="61" t="s">
        <v>393</v>
      </c>
      <c r="CN54" s="61" t="s">
        <v>393</v>
      </c>
      <c r="CO54" s="61" t="s">
        <v>393</v>
      </c>
      <c r="CP54" s="61" t="s">
        <v>393</v>
      </c>
      <c r="CQ54" s="61" t="s">
        <v>393</v>
      </c>
      <c r="CR54" s="61" t="s">
        <v>393</v>
      </c>
      <c r="CS54" s="61" t="s">
        <v>393</v>
      </c>
      <c r="CT54" s="61" t="s">
        <v>393</v>
      </c>
      <c r="CU54" s="61" t="s">
        <v>393</v>
      </c>
      <c r="CV54" s="61" t="s">
        <v>393</v>
      </c>
      <c r="CW54" s="61" t="s">
        <v>393</v>
      </c>
      <c r="CX54" s="61" t="s">
        <v>393</v>
      </c>
      <c r="CY54" s="61" t="s">
        <v>393</v>
      </c>
      <c r="CZ54" s="61" t="s">
        <v>393</v>
      </c>
    </row>
    <row r="55" spans="1:104">
      <c r="A55" s="16" t="s">
        <v>429</v>
      </c>
      <c r="B55" s="9" t="s">
        <v>397</v>
      </c>
      <c r="C55" s="15" t="s">
        <v>392</v>
      </c>
      <c r="D55" s="15" t="s">
        <v>58</v>
      </c>
      <c r="E55" s="84" t="s">
        <v>393</v>
      </c>
      <c r="F55" s="61" t="s">
        <v>393</v>
      </c>
      <c r="G55" s="61" t="s">
        <v>393</v>
      </c>
      <c r="H55" s="61" t="s">
        <v>393</v>
      </c>
      <c r="I55" s="61" t="s">
        <v>393</v>
      </c>
      <c r="J55" s="61" t="s">
        <v>393</v>
      </c>
      <c r="K55" s="61" t="s">
        <v>393</v>
      </c>
      <c r="L55" s="61" t="s">
        <v>393</v>
      </c>
      <c r="M55" s="61" t="s">
        <v>393</v>
      </c>
      <c r="N55" s="61" t="s">
        <v>393</v>
      </c>
      <c r="O55" s="61" t="s">
        <v>393</v>
      </c>
      <c r="P55" s="61" t="s">
        <v>393</v>
      </c>
      <c r="Q55" s="61" t="s">
        <v>393</v>
      </c>
      <c r="R55" s="61" t="s">
        <v>393</v>
      </c>
      <c r="S55" s="61" t="s">
        <v>393</v>
      </c>
      <c r="T55" s="61" t="s">
        <v>393</v>
      </c>
      <c r="U55" s="61" t="s">
        <v>393</v>
      </c>
      <c r="V55" s="61" t="s">
        <v>393</v>
      </c>
      <c r="W55" s="61" t="s">
        <v>393</v>
      </c>
      <c r="X55" s="61" t="s">
        <v>393</v>
      </c>
      <c r="Y55" s="61" t="s">
        <v>393</v>
      </c>
      <c r="Z55" s="61" t="s">
        <v>393</v>
      </c>
      <c r="AA55" s="61" t="s">
        <v>393</v>
      </c>
      <c r="AB55" s="61" t="s">
        <v>393</v>
      </c>
      <c r="AC55" s="61" t="s">
        <v>393</v>
      </c>
      <c r="AD55" s="61" t="s">
        <v>393</v>
      </c>
      <c r="AE55" s="61" t="s">
        <v>393</v>
      </c>
      <c r="AF55" s="61" t="s">
        <v>393</v>
      </c>
      <c r="AG55" s="61" t="s">
        <v>393</v>
      </c>
      <c r="AH55" s="61" t="s">
        <v>393</v>
      </c>
      <c r="AI55" s="61" t="s">
        <v>393</v>
      </c>
      <c r="AJ55" s="61" t="s">
        <v>393</v>
      </c>
      <c r="AK55" s="61" t="s">
        <v>393</v>
      </c>
      <c r="AL55" s="61" t="s">
        <v>393</v>
      </c>
      <c r="AM55" s="61" t="s">
        <v>393</v>
      </c>
      <c r="AN55" s="61" t="s">
        <v>393</v>
      </c>
      <c r="AO55" s="61" t="s">
        <v>393</v>
      </c>
      <c r="AP55" s="61" t="s">
        <v>393</v>
      </c>
      <c r="AQ55" s="61" t="s">
        <v>393</v>
      </c>
      <c r="AR55" s="61" t="s">
        <v>393</v>
      </c>
      <c r="AS55" s="61" t="s">
        <v>393</v>
      </c>
      <c r="AT55" s="61" t="s">
        <v>393</v>
      </c>
      <c r="AU55" s="61" t="s">
        <v>393</v>
      </c>
      <c r="AV55" s="61" t="s">
        <v>393</v>
      </c>
      <c r="AW55" s="61" t="s">
        <v>393</v>
      </c>
      <c r="AX55" s="61" t="s">
        <v>393</v>
      </c>
      <c r="AY55" s="61" t="s">
        <v>393</v>
      </c>
      <c r="AZ55" s="61" t="s">
        <v>393</v>
      </c>
      <c r="BA55" s="61" t="s">
        <v>393</v>
      </c>
      <c r="BB55" s="61" t="s">
        <v>393</v>
      </c>
      <c r="BC55" s="61" t="s">
        <v>393</v>
      </c>
      <c r="BD55" s="61" t="s">
        <v>393</v>
      </c>
      <c r="BE55" s="61" t="s">
        <v>393</v>
      </c>
      <c r="BF55" s="61" t="s">
        <v>393</v>
      </c>
      <c r="BG55" s="61" t="s">
        <v>393</v>
      </c>
      <c r="BH55" s="61" t="s">
        <v>393</v>
      </c>
      <c r="BI55" s="61" t="s">
        <v>393</v>
      </c>
      <c r="BJ55" s="61" t="s">
        <v>393</v>
      </c>
      <c r="BK55" s="61" t="s">
        <v>393</v>
      </c>
      <c r="BL55" s="61" t="s">
        <v>393</v>
      </c>
      <c r="BM55" s="61" t="s">
        <v>393</v>
      </c>
      <c r="BN55" s="61" t="s">
        <v>393</v>
      </c>
      <c r="BO55" s="61" t="s">
        <v>393</v>
      </c>
      <c r="BP55" s="61" t="s">
        <v>393</v>
      </c>
      <c r="BQ55" s="61" t="s">
        <v>393</v>
      </c>
      <c r="BR55" s="61" t="s">
        <v>393</v>
      </c>
      <c r="BS55" s="61" t="s">
        <v>393</v>
      </c>
      <c r="BT55" s="61" t="s">
        <v>393</v>
      </c>
      <c r="BU55" s="61" t="s">
        <v>393</v>
      </c>
      <c r="BV55" s="61" t="s">
        <v>393</v>
      </c>
      <c r="BW55" s="61" t="s">
        <v>393</v>
      </c>
      <c r="BX55" s="61" t="s">
        <v>393</v>
      </c>
      <c r="BY55" s="61" t="s">
        <v>393</v>
      </c>
      <c r="BZ55" s="61" t="s">
        <v>393</v>
      </c>
      <c r="CA55" s="61" t="s">
        <v>393</v>
      </c>
      <c r="CB55" s="61" t="s">
        <v>393</v>
      </c>
      <c r="CC55" s="61" t="s">
        <v>393</v>
      </c>
      <c r="CD55" s="61" t="s">
        <v>393</v>
      </c>
      <c r="CE55" s="61" t="s">
        <v>393</v>
      </c>
      <c r="CF55" s="61" t="s">
        <v>393</v>
      </c>
      <c r="CG55" s="61" t="s">
        <v>393</v>
      </c>
      <c r="CH55" s="61" t="s">
        <v>393</v>
      </c>
      <c r="CI55" s="61" t="s">
        <v>393</v>
      </c>
      <c r="CJ55" s="61" t="s">
        <v>393</v>
      </c>
      <c r="CK55" s="61" t="s">
        <v>393</v>
      </c>
      <c r="CL55" s="61" t="s">
        <v>393</v>
      </c>
      <c r="CM55" s="61" t="s">
        <v>393</v>
      </c>
      <c r="CN55" s="61" t="s">
        <v>393</v>
      </c>
      <c r="CO55" s="61" t="s">
        <v>393</v>
      </c>
      <c r="CP55" s="61" t="s">
        <v>393</v>
      </c>
      <c r="CQ55" s="61" t="s">
        <v>393</v>
      </c>
      <c r="CR55" s="61" t="s">
        <v>393</v>
      </c>
      <c r="CS55" s="61" t="s">
        <v>393</v>
      </c>
      <c r="CT55" s="61" t="s">
        <v>393</v>
      </c>
      <c r="CU55" s="61" t="s">
        <v>393</v>
      </c>
      <c r="CV55" s="61" t="s">
        <v>393</v>
      </c>
      <c r="CW55" s="61" t="s">
        <v>393</v>
      </c>
      <c r="CX55" s="61" t="s">
        <v>393</v>
      </c>
      <c r="CY55" s="61" t="s">
        <v>393</v>
      </c>
      <c r="CZ55" s="61" t="s">
        <v>393</v>
      </c>
    </row>
    <row r="56" spans="1:104">
      <c r="A56" s="16" t="s">
        <v>430</v>
      </c>
      <c r="B56" s="9" t="s">
        <v>399</v>
      </c>
      <c r="C56" s="15" t="s">
        <v>392</v>
      </c>
      <c r="D56" s="15" t="s">
        <v>58</v>
      </c>
      <c r="E56" s="84" t="s">
        <v>393</v>
      </c>
      <c r="F56" s="61" t="s">
        <v>393</v>
      </c>
      <c r="G56" s="61" t="s">
        <v>393</v>
      </c>
      <c r="H56" s="61" t="s">
        <v>393</v>
      </c>
      <c r="I56" s="61" t="s">
        <v>393</v>
      </c>
      <c r="J56" s="61" t="s">
        <v>393</v>
      </c>
      <c r="K56" s="61" t="s">
        <v>393</v>
      </c>
      <c r="L56" s="61" t="s">
        <v>393</v>
      </c>
      <c r="M56" s="61" t="s">
        <v>393</v>
      </c>
      <c r="N56" s="61" t="s">
        <v>393</v>
      </c>
      <c r="O56" s="61" t="s">
        <v>393</v>
      </c>
      <c r="P56" s="61" t="s">
        <v>393</v>
      </c>
      <c r="Q56" s="61" t="s">
        <v>393</v>
      </c>
      <c r="R56" s="61" t="s">
        <v>393</v>
      </c>
      <c r="S56" s="61" t="s">
        <v>393</v>
      </c>
      <c r="T56" s="61" t="s">
        <v>393</v>
      </c>
      <c r="U56" s="61" t="s">
        <v>393</v>
      </c>
      <c r="V56" s="61" t="s">
        <v>393</v>
      </c>
      <c r="W56" s="61" t="s">
        <v>393</v>
      </c>
      <c r="X56" s="61" t="s">
        <v>393</v>
      </c>
      <c r="Y56" s="61" t="s">
        <v>393</v>
      </c>
      <c r="Z56" s="61" t="s">
        <v>393</v>
      </c>
      <c r="AA56" s="61" t="s">
        <v>393</v>
      </c>
      <c r="AB56" s="61" t="s">
        <v>393</v>
      </c>
      <c r="AC56" s="61" t="s">
        <v>393</v>
      </c>
      <c r="AD56" s="61" t="s">
        <v>393</v>
      </c>
      <c r="AE56" s="61" t="s">
        <v>393</v>
      </c>
      <c r="AF56" s="61" t="s">
        <v>393</v>
      </c>
      <c r="AG56" s="61" t="s">
        <v>393</v>
      </c>
      <c r="AH56" s="61" t="s">
        <v>393</v>
      </c>
      <c r="AI56" s="61" t="s">
        <v>393</v>
      </c>
      <c r="AJ56" s="61" t="s">
        <v>393</v>
      </c>
      <c r="AK56" s="61" t="s">
        <v>393</v>
      </c>
      <c r="AL56" s="61" t="s">
        <v>393</v>
      </c>
      <c r="AM56" s="61" t="s">
        <v>393</v>
      </c>
      <c r="AN56" s="61" t="s">
        <v>393</v>
      </c>
      <c r="AO56" s="61" t="s">
        <v>393</v>
      </c>
      <c r="AP56" s="61" t="s">
        <v>393</v>
      </c>
      <c r="AQ56" s="61" t="s">
        <v>393</v>
      </c>
      <c r="AR56" s="61" t="s">
        <v>393</v>
      </c>
      <c r="AS56" s="61" t="s">
        <v>393</v>
      </c>
      <c r="AT56" s="61" t="s">
        <v>393</v>
      </c>
      <c r="AU56" s="61" t="s">
        <v>393</v>
      </c>
      <c r="AV56" s="61" t="s">
        <v>393</v>
      </c>
      <c r="AW56" s="61" t="s">
        <v>393</v>
      </c>
      <c r="AX56" s="61" t="s">
        <v>393</v>
      </c>
      <c r="AY56" s="61" t="s">
        <v>393</v>
      </c>
      <c r="AZ56" s="61" t="s">
        <v>393</v>
      </c>
      <c r="BA56" s="61" t="s">
        <v>393</v>
      </c>
      <c r="BB56" s="61" t="s">
        <v>393</v>
      </c>
      <c r="BC56" s="61" t="s">
        <v>393</v>
      </c>
      <c r="BD56" s="61" t="s">
        <v>393</v>
      </c>
      <c r="BE56" s="61" t="s">
        <v>393</v>
      </c>
      <c r="BF56" s="61" t="s">
        <v>393</v>
      </c>
      <c r="BG56" s="61" t="s">
        <v>393</v>
      </c>
      <c r="BH56" s="61" t="s">
        <v>393</v>
      </c>
      <c r="BI56" s="61" t="s">
        <v>393</v>
      </c>
      <c r="BJ56" s="61" t="s">
        <v>393</v>
      </c>
      <c r="BK56" s="61" t="s">
        <v>393</v>
      </c>
      <c r="BL56" s="61" t="s">
        <v>393</v>
      </c>
      <c r="BM56" s="61" t="s">
        <v>393</v>
      </c>
      <c r="BN56" s="61" t="s">
        <v>393</v>
      </c>
      <c r="BO56" s="61" t="s">
        <v>393</v>
      </c>
      <c r="BP56" s="61" t="s">
        <v>393</v>
      </c>
      <c r="BQ56" s="61" t="s">
        <v>393</v>
      </c>
      <c r="BR56" s="61" t="s">
        <v>393</v>
      </c>
      <c r="BS56" s="61" t="s">
        <v>393</v>
      </c>
      <c r="BT56" s="61" t="s">
        <v>393</v>
      </c>
      <c r="BU56" s="61" t="s">
        <v>393</v>
      </c>
      <c r="BV56" s="61" t="s">
        <v>393</v>
      </c>
      <c r="BW56" s="61" t="s">
        <v>393</v>
      </c>
      <c r="BX56" s="61" t="s">
        <v>393</v>
      </c>
      <c r="BY56" s="61" t="s">
        <v>393</v>
      </c>
      <c r="BZ56" s="61" t="s">
        <v>393</v>
      </c>
      <c r="CA56" s="61" t="s">
        <v>393</v>
      </c>
      <c r="CB56" s="61" t="s">
        <v>393</v>
      </c>
      <c r="CC56" s="61" t="s">
        <v>393</v>
      </c>
      <c r="CD56" s="61" t="s">
        <v>393</v>
      </c>
      <c r="CE56" s="61" t="s">
        <v>393</v>
      </c>
      <c r="CF56" s="61" t="s">
        <v>393</v>
      </c>
      <c r="CG56" s="61" t="s">
        <v>393</v>
      </c>
      <c r="CH56" s="61" t="s">
        <v>393</v>
      </c>
      <c r="CI56" s="61" t="s">
        <v>393</v>
      </c>
      <c r="CJ56" s="61" t="s">
        <v>393</v>
      </c>
      <c r="CK56" s="61" t="s">
        <v>393</v>
      </c>
      <c r="CL56" s="61" t="s">
        <v>393</v>
      </c>
      <c r="CM56" s="61" t="s">
        <v>393</v>
      </c>
      <c r="CN56" s="61" t="s">
        <v>393</v>
      </c>
      <c r="CO56" s="61" t="s">
        <v>393</v>
      </c>
      <c r="CP56" s="61" t="s">
        <v>393</v>
      </c>
      <c r="CQ56" s="61" t="s">
        <v>393</v>
      </c>
      <c r="CR56" s="61" t="s">
        <v>393</v>
      </c>
      <c r="CS56" s="61" t="s">
        <v>393</v>
      </c>
      <c r="CT56" s="61" t="s">
        <v>393</v>
      </c>
      <c r="CU56" s="61" t="s">
        <v>393</v>
      </c>
      <c r="CV56" s="61" t="s">
        <v>393</v>
      </c>
      <c r="CW56" s="61" t="s">
        <v>393</v>
      </c>
      <c r="CX56" s="61" t="s">
        <v>393</v>
      </c>
      <c r="CY56" s="61" t="s">
        <v>393</v>
      </c>
      <c r="CZ56" s="61" t="s">
        <v>393</v>
      </c>
    </row>
    <row r="57" spans="1:104" ht="28.5">
      <c r="A57" s="16" t="s">
        <v>431</v>
      </c>
      <c r="B57" s="9" t="s">
        <v>401</v>
      </c>
      <c r="C57" s="15" t="s">
        <v>402</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432</v>
      </c>
      <c r="B58" s="9" t="s">
        <v>404</v>
      </c>
      <c r="C58" s="15" t="s">
        <v>405</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433</v>
      </c>
      <c r="C59" s="15" t="s">
        <v>434</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435</v>
      </c>
      <c r="B60" s="9" t="s">
        <v>391</v>
      </c>
      <c r="C60" s="15" t="s">
        <v>392</v>
      </c>
      <c r="D60" s="15" t="s">
        <v>58</v>
      </c>
      <c r="E60" s="84" t="s">
        <v>393</v>
      </c>
      <c r="F60" s="61" t="s">
        <v>393</v>
      </c>
      <c r="G60" s="61" t="s">
        <v>393</v>
      </c>
      <c r="H60" s="61" t="s">
        <v>393</v>
      </c>
      <c r="I60" s="61" t="s">
        <v>393</v>
      </c>
      <c r="J60" s="61" t="s">
        <v>393</v>
      </c>
      <c r="K60" s="61" t="s">
        <v>393</v>
      </c>
      <c r="L60" s="61" t="s">
        <v>393</v>
      </c>
      <c r="M60" s="61" t="s">
        <v>393</v>
      </c>
      <c r="N60" s="61" t="s">
        <v>393</v>
      </c>
      <c r="O60" s="61" t="s">
        <v>393</v>
      </c>
      <c r="P60" s="61" t="s">
        <v>393</v>
      </c>
      <c r="Q60" s="61" t="s">
        <v>393</v>
      </c>
      <c r="R60" s="61" t="s">
        <v>393</v>
      </c>
      <c r="S60" s="61" t="s">
        <v>393</v>
      </c>
      <c r="T60" s="61" t="s">
        <v>393</v>
      </c>
      <c r="U60" s="61" t="s">
        <v>393</v>
      </c>
      <c r="V60" s="61" t="s">
        <v>393</v>
      </c>
      <c r="W60" s="61" t="s">
        <v>393</v>
      </c>
      <c r="X60" s="61" t="s">
        <v>393</v>
      </c>
      <c r="Y60" s="61" t="s">
        <v>393</v>
      </c>
      <c r="Z60" s="61" t="s">
        <v>393</v>
      </c>
      <c r="AA60" s="61" t="s">
        <v>393</v>
      </c>
      <c r="AB60" s="61" t="s">
        <v>393</v>
      </c>
      <c r="AC60" s="61" t="s">
        <v>393</v>
      </c>
      <c r="AD60" s="61" t="s">
        <v>393</v>
      </c>
      <c r="AE60" s="61" t="s">
        <v>393</v>
      </c>
      <c r="AF60" s="61" t="s">
        <v>393</v>
      </c>
      <c r="AG60" s="61" t="s">
        <v>393</v>
      </c>
      <c r="AH60" s="61" t="s">
        <v>393</v>
      </c>
      <c r="AI60" s="61" t="s">
        <v>393</v>
      </c>
      <c r="AJ60" s="61" t="s">
        <v>393</v>
      </c>
      <c r="AK60" s="61" t="s">
        <v>393</v>
      </c>
      <c r="AL60" s="61" t="s">
        <v>393</v>
      </c>
      <c r="AM60" s="61" t="s">
        <v>393</v>
      </c>
      <c r="AN60" s="61" t="s">
        <v>393</v>
      </c>
      <c r="AO60" s="61" t="s">
        <v>393</v>
      </c>
      <c r="AP60" s="61" t="s">
        <v>393</v>
      </c>
      <c r="AQ60" s="61" t="s">
        <v>393</v>
      </c>
      <c r="AR60" s="61" t="s">
        <v>393</v>
      </c>
      <c r="AS60" s="61" t="s">
        <v>393</v>
      </c>
      <c r="AT60" s="61" t="s">
        <v>393</v>
      </c>
      <c r="AU60" s="61" t="s">
        <v>393</v>
      </c>
      <c r="AV60" s="61" t="s">
        <v>393</v>
      </c>
      <c r="AW60" s="61" t="s">
        <v>393</v>
      </c>
      <c r="AX60" s="61" t="s">
        <v>393</v>
      </c>
      <c r="AY60" s="61" t="s">
        <v>393</v>
      </c>
      <c r="AZ60" s="61" t="s">
        <v>393</v>
      </c>
      <c r="BA60" s="61" t="s">
        <v>393</v>
      </c>
      <c r="BB60" s="61" t="s">
        <v>393</v>
      </c>
      <c r="BC60" s="61" t="s">
        <v>393</v>
      </c>
      <c r="BD60" s="61" t="s">
        <v>393</v>
      </c>
      <c r="BE60" s="61" t="s">
        <v>393</v>
      </c>
      <c r="BF60" s="61" t="s">
        <v>393</v>
      </c>
      <c r="BG60" s="61" t="s">
        <v>393</v>
      </c>
      <c r="BH60" s="61" t="s">
        <v>393</v>
      </c>
      <c r="BI60" s="61" t="s">
        <v>393</v>
      </c>
      <c r="BJ60" s="61" t="s">
        <v>393</v>
      </c>
      <c r="BK60" s="61" t="s">
        <v>393</v>
      </c>
      <c r="BL60" s="61" t="s">
        <v>393</v>
      </c>
      <c r="BM60" s="61" t="s">
        <v>393</v>
      </c>
      <c r="BN60" s="61" t="s">
        <v>393</v>
      </c>
      <c r="BO60" s="61" t="s">
        <v>393</v>
      </c>
      <c r="BP60" s="61" t="s">
        <v>393</v>
      </c>
      <c r="BQ60" s="61" t="s">
        <v>393</v>
      </c>
      <c r="BR60" s="61" t="s">
        <v>393</v>
      </c>
      <c r="BS60" s="61" t="s">
        <v>393</v>
      </c>
      <c r="BT60" s="61" t="s">
        <v>393</v>
      </c>
      <c r="BU60" s="61" t="s">
        <v>393</v>
      </c>
      <c r="BV60" s="61" t="s">
        <v>393</v>
      </c>
      <c r="BW60" s="61" t="s">
        <v>393</v>
      </c>
      <c r="BX60" s="61" t="s">
        <v>393</v>
      </c>
      <c r="BY60" s="61" t="s">
        <v>393</v>
      </c>
      <c r="BZ60" s="61" t="s">
        <v>393</v>
      </c>
      <c r="CA60" s="61" t="s">
        <v>393</v>
      </c>
      <c r="CB60" s="61" t="s">
        <v>393</v>
      </c>
      <c r="CC60" s="61" t="s">
        <v>393</v>
      </c>
      <c r="CD60" s="61" t="s">
        <v>393</v>
      </c>
      <c r="CE60" s="61" t="s">
        <v>393</v>
      </c>
      <c r="CF60" s="61" t="s">
        <v>393</v>
      </c>
      <c r="CG60" s="61" t="s">
        <v>393</v>
      </c>
      <c r="CH60" s="61" t="s">
        <v>393</v>
      </c>
      <c r="CI60" s="61" t="s">
        <v>393</v>
      </c>
      <c r="CJ60" s="61" t="s">
        <v>393</v>
      </c>
      <c r="CK60" s="61" t="s">
        <v>393</v>
      </c>
      <c r="CL60" s="61" t="s">
        <v>393</v>
      </c>
      <c r="CM60" s="61" t="s">
        <v>393</v>
      </c>
      <c r="CN60" s="61" t="s">
        <v>393</v>
      </c>
      <c r="CO60" s="61" t="s">
        <v>393</v>
      </c>
      <c r="CP60" s="61" t="s">
        <v>393</v>
      </c>
      <c r="CQ60" s="61" t="s">
        <v>393</v>
      </c>
      <c r="CR60" s="61" t="s">
        <v>393</v>
      </c>
      <c r="CS60" s="61" t="s">
        <v>393</v>
      </c>
      <c r="CT60" s="61" t="s">
        <v>393</v>
      </c>
      <c r="CU60" s="61" t="s">
        <v>393</v>
      </c>
      <c r="CV60" s="61" t="s">
        <v>393</v>
      </c>
      <c r="CW60" s="61" t="s">
        <v>393</v>
      </c>
      <c r="CX60" s="61" t="s">
        <v>393</v>
      </c>
      <c r="CY60" s="61" t="s">
        <v>393</v>
      </c>
      <c r="CZ60" s="61" t="s">
        <v>393</v>
      </c>
    </row>
    <row r="61" spans="1:104">
      <c r="A61" s="16" t="s">
        <v>436</v>
      </c>
      <c r="B61" s="9" t="s">
        <v>395</v>
      </c>
      <c r="C61" s="15" t="s">
        <v>392</v>
      </c>
      <c r="D61" s="15" t="s">
        <v>58</v>
      </c>
      <c r="E61" s="84" t="s">
        <v>393</v>
      </c>
      <c r="F61" s="61" t="s">
        <v>393</v>
      </c>
      <c r="G61" s="61" t="s">
        <v>393</v>
      </c>
      <c r="H61" s="61" t="s">
        <v>393</v>
      </c>
      <c r="I61" s="61" t="s">
        <v>393</v>
      </c>
      <c r="J61" s="61" t="s">
        <v>393</v>
      </c>
      <c r="K61" s="61" t="s">
        <v>393</v>
      </c>
      <c r="L61" s="61" t="s">
        <v>393</v>
      </c>
      <c r="M61" s="61" t="s">
        <v>393</v>
      </c>
      <c r="N61" s="61" t="s">
        <v>393</v>
      </c>
      <c r="O61" s="61" t="s">
        <v>393</v>
      </c>
      <c r="P61" s="61" t="s">
        <v>393</v>
      </c>
      <c r="Q61" s="61" t="s">
        <v>393</v>
      </c>
      <c r="R61" s="61" t="s">
        <v>393</v>
      </c>
      <c r="S61" s="61" t="s">
        <v>393</v>
      </c>
      <c r="T61" s="61" t="s">
        <v>393</v>
      </c>
      <c r="U61" s="61" t="s">
        <v>393</v>
      </c>
      <c r="V61" s="61" t="s">
        <v>393</v>
      </c>
      <c r="W61" s="61" t="s">
        <v>393</v>
      </c>
      <c r="X61" s="61" t="s">
        <v>393</v>
      </c>
      <c r="Y61" s="61" t="s">
        <v>393</v>
      </c>
      <c r="Z61" s="61" t="s">
        <v>393</v>
      </c>
      <c r="AA61" s="61" t="s">
        <v>393</v>
      </c>
      <c r="AB61" s="61" t="s">
        <v>393</v>
      </c>
      <c r="AC61" s="61" t="s">
        <v>393</v>
      </c>
      <c r="AD61" s="61" t="s">
        <v>393</v>
      </c>
      <c r="AE61" s="61" t="s">
        <v>393</v>
      </c>
      <c r="AF61" s="61" t="s">
        <v>393</v>
      </c>
      <c r="AG61" s="61" t="s">
        <v>393</v>
      </c>
      <c r="AH61" s="61" t="s">
        <v>393</v>
      </c>
      <c r="AI61" s="61" t="s">
        <v>393</v>
      </c>
      <c r="AJ61" s="61" t="s">
        <v>393</v>
      </c>
      <c r="AK61" s="61" t="s">
        <v>393</v>
      </c>
      <c r="AL61" s="61" t="s">
        <v>393</v>
      </c>
      <c r="AM61" s="61" t="s">
        <v>393</v>
      </c>
      <c r="AN61" s="61" t="s">
        <v>393</v>
      </c>
      <c r="AO61" s="61" t="s">
        <v>393</v>
      </c>
      <c r="AP61" s="61" t="s">
        <v>393</v>
      </c>
      <c r="AQ61" s="61" t="s">
        <v>393</v>
      </c>
      <c r="AR61" s="61" t="s">
        <v>393</v>
      </c>
      <c r="AS61" s="61" t="s">
        <v>393</v>
      </c>
      <c r="AT61" s="61" t="s">
        <v>393</v>
      </c>
      <c r="AU61" s="61" t="s">
        <v>393</v>
      </c>
      <c r="AV61" s="61" t="s">
        <v>393</v>
      </c>
      <c r="AW61" s="61" t="s">
        <v>393</v>
      </c>
      <c r="AX61" s="61" t="s">
        <v>393</v>
      </c>
      <c r="AY61" s="61" t="s">
        <v>393</v>
      </c>
      <c r="AZ61" s="61" t="s">
        <v>393</v>
      </c>
      <c r="BA61" s="61" t="s">
        <v>393</v>
      </c>
      <c r="BB61" s="61" t="s">
        <v>393</v>
      </c>
      <c r="BC61" s="61" t="s">
        <v>393</v>
      </c>
      <c r="BD61" s="61" t="s">
        <v>393</v>
      </c>
      <c r="BE61" s="61" t="s">
        <v>393</v>
      </c>
      <c r="BF61" s="61" t="s">
        <v>393</v>
      </c>
      <c r="BG61" s="61" t="s">
        <v>393</v>
      </c>
      <c r="BH61" s="61" t="s">
        <v>393</v>
      </c>
      <c r="BI61" s="61" t="s">
        <v>393</v>
      </c>
      <c r="BJ61" s="61" t="s">
        <v>393</v>
      </c>
      <c r="BK61" s="61" t="s">
        <v>393</v>
      </c>
      <c r="BL61" s="61" t="s">
        <v>393</v>
      </c>
      <c r="BM61" s="61" t="s">
        <v>393</v>
      </c>
      <c r="BN61" s="61" t="s">
        <v>393</v>
      </c>
      <c r="BO61" s="61" t="s">
        <v>393</v>
      </c>
      <c r="BP61" s="61" t="s">
        <v>393</v>
      </c>
      <c r="BQ61" s="61" t="s">
        <v>393</v>
      </c>
      <c r="BR61" s="61" t="s">
        <v>393</v>
      </c>
      <c r="BS61" s="61" t="s">
        <v>393</v>
      </c>
      <c r="BT61" s="61" t="s">
        <v>393</v>
      </c>
      <c r="BU61" s="61" t="s">
        <v>393</v>
      </c>
      <c r="BV61" s="61" t="s">
        <v>393</v>
      </c>
      <c r="BW61" s="61" t="s">
        <v>393</v>
      </c>
      <c r="BX61" s="61" t="s">
        <v>393</v>
      </c>
      <c r="BY61" s="61" t="s">
        <v>393</v>
      </c>
      <c r="BZ61" s="61" t="s">
        <v>393</v>
      </c>
      <c r="CA61" s="61" t="s">
        <v>393</v>
      </c>
      <c r="CB61" s="61" t="s">
        <v>393</v>
      </c>
      <c r="CC61" s="61" t="s">
        <v>393</v>
      </c>
      <c r="CD61" s="61" t="s">
        <v>393</v>
      </c>
      <c r="CE61" s="61" t="s">
        <v>393</v>
      </c>
      <c r="CF61" s="61" t="s">
        <v>393</v>
      </c>
      <c r="CG61" s="61" t="s">
        <v>393</v>
      </c>
      <c r="CH61" s="61" t="s">
        <v>393</v>
      </c>
      <c r="CI61" s="61" t="s">
        <v>393</v>
      </c>
      <c r="CJ61" s="61" t="s">
        <v>393</v>
      </c>
      <c r="CK61" s="61" t="s">
        <v>393</v>
      </c>
      <c r="CL61" s="61" t="s">
        <v>393</v>
      </c>
      <c r="CM61" s="61" t="s">
        <v>393</v>
      </c>
      <c r="CN61" s="61" t="s">
        <v>393</v>
      </c>
      <c r="CO61" s="61" t="s">
        <v>393</v>
      </c>
      <c r="CP61" s="61" t="s">
        <v>393</v>
      </c>
      <c r="CQ61" s="61" t="s">
        <v>393</v>
      </c>
      <c r="CR61" s="61" t="s">
        <v>393</v>
      </c>
      <c r="CS61" s="61" t="s">
        <v>393</v>
      </c>
      <c r="CT61" s="61" t="s">
        <v>393</v>
      </c>
      <c r="CU61" s="61" t="s">
        <v>393</v>
      </c>
      <c r="CV61" s="61" t="s">
        <v>393</v>
      </c>
      <c r="CW61" s="61" t="s">
        <v>393</v>
      </c>
      <c r="CX61" s="61" t="s">
        <v>393</v>
      </c>
      <c r="CY61" s="61" t="s">
        <v>393</v>
      </c>
      <c r="CZ61" s="61" t="s">
        <v>393</v>
      </c>
    </row>
    <row r="62" spans="1:104">
      <c r="A62" s="16" t="s">
        <v>437</v>
      </c>
      <c r="B62" s="9" t="s">
        <v>397</v>
      </c>
      <c r="C62" s="15" t="s">
        <v>392</v>
      </c>
      <c r="D62" s="15" t="s">
        <v>58</v>
      </c>
      <c r="E62" s="84" t="s">
        <v>393</v>
      </c>
      <c r="F62" s="61" t="s">
        <v>393</v>
      </c>
      <c r="G62" s="61" t="s">
        <v>393</v>
      </c>
      <c r="H62" s="61" t="s">
        <v>393</v>
      </c>
      <c r="I62" s="61" t="s">
        <v>393</v>
      </c>
      <c r="J62" s="61" t="s">
        <v>393</v>
      </c>
      <c r="K62" s="61" t="s">
        <v>393</v>
      </c>
      <c r="L62" s="61" t="s">
        <v>393</v>
      </c>
      <c r="M62" s="61" t="s">
        <v>393</v>
      </c>
      <c r="N62" s="61" t="s">
        <v>393</v>
      </c>
      <c r="O62" s="61" t="s">
        <v>393</v>
      </c>
      <c r="P62" s="61" t="s">
        <v>393</v>
      </c>
      <c r="Q62" s="61" t="s">
        <v>393</v>
      </c>
      <c r="R62" s="61" t="s">
        <v>393</v>
      </c>
      <c r="S62" s="61" t="s">
        <v>393</v>
      </c>
      <c r="T62" s="61" t="s">
        <v>393</v>
      </c>
      <c r="U62" s="61" t="s">
        <v>393</v>
      </c>
      <c r="V62" s="61" t="s">
        <v>393</v>
      </c>
      <c r="W62" s="61" t="s">
        <v>393</v>
      </c>
      <c r="X62" s="61" t="s">
        <v>393</v>
      </c>
      <c r="Y62" s="61" t="s">
        <v>393</v>
      </c>
      <c r="Z62" s="61" t="s">
        <v>393</v>
      </c>
      <c r="AA62" s="61" t="s">
        <v>393</v>
      </c>
      <c r="AB62" s="61" t="s">
        <v>393</v>
      </c>
      <c r="AC62" s="61" t="s">
        <v>393</v>
      </c>
      <c r="AD62" s="61" t="s">
        <v>393</v>
      </c>
      <c r="AE62" s="61" t="s">
        <v>393</v>
      </c>
      <c r="AF62" s="61" t="s">
        <v>393</v>
      </c>
      <c r="AG62" s="61" t="s">
        <v>393</v>
      </c>
      <c r="AH62" s="61" t="s">
        <v>393</v>
      </c>
      <c r="AI62" s="61" t="s">
        <v>393</v>
      </c>
      <c r="AJ62" s="61" t="s">
        <v>393</v>
      </c>
      <c r="AK62" s="61" t="s">
        <v>393</v>
      </c>
      <c r="AL62" s="61" t="s">
        <v>393</v>
      </c>
      <c r="AM62" s="61" t="s">
        <v>393</v>
      </c>
      <c r="AN62" s="61" t="s">
        <v>393</v>
      </c>
      <c r="AO62" s="61" t="s">
        <v>393</v>
      </c>
      <c r="AP62" s="61" t="s">
        <v>393</v>
      </c>
      <c r="AQ62" s="61" t="s">
        <v>393</v>
      </c>
      <c r="AR62" s="61" t="s">
        <v>393</v>
      </c>
      <c r="AS62" s="61" t="s">
        <v>393</v>
      </c>
      <c r="AT62" s="61" t="s">
        <v>393</v>
      </c>
      <c r="AU62" s="61" t="s">
        <v>393</v>
      </c>
      <c r="AV62" s="61" t="s">
        <v>393</v>
      </c>
      <c r="AW62" s="61" t="s">
        <v>393</v>
      </c>
      <c r="AX62" s="61" t="s">
        <v>393</v>
      </c>
      <c r="AY62" s="61" t="s">
        <v>393</v>
      </c>
      <c r="AZ62" s="61" t="s">
        <v>393</v>
      </c>
      <c r="BA62" s="61" t="s">
        <v>393</v>
      </c>
      <c r="BB62" s="61" t="s">
        <v>393</v>
      </c>
      <c r="BC62" s="61" t="s">
        <v>393</v>
      </c>
      <c r="BD62" s="61" t="s">
        <v>393</v>
      </c>
      <c r="BE62" s="61" t="s">
        <v>393</v>
      </c>
      <c r="BF62" s="61" t="s">
        <v>393</v>
      </c>
      <c r="BG62" s="61" t="s">
        <v>393</v>
      </c>
      <c r="BH62" s="61" t="s">
        <v>393</v>
      </c>
      <c r="BI62" s="61" t="s">
        <v>393</v>
      </c>
      <c r="BJ62" s="61" t="s">
        <v>393</v>
      </c>
      <c r="BK62" s="61" t="s">
        <v>393</v>
      </c>
      <c r="BL62" s="61" t="s">
        <v>393</v>
      </c>
      <c r="BM62" s="61" t="s">
        <v>393</v>
      </c>
      <c r="BN62" s="61" t="s">
        <v>393</v>
      </c>
      <c r="BO62" s="61" t="s">
        <v>393</v>
      </c>
      <c r="BP62" s="61" t="s">
        <v>393</v>
      </c>
      <c r="BQ62" s="61" t="s">
        <v>393</v>
      </c>
      <c r="BR62" s="61" t="s">
        <v>393</v>
      </c>
      <c r="BS62" s="61" t="s">
        <v>393</v>
      </c>
      <c r="BT62" s="61" t="s">
        <v>393</v>
      </c>
      <c r="BU62" s="61" t="s">
        <v>393</v>
      </c>
      <c r="BV62" s="61" t="s">
        <v>393</v>
      </c>
      <c r="BW62" s="61" t="s">
        <v>393</v>
      </c>
      <c r="BX62" s="61" t="s">
        <v>393</v>
      </c>
      <c r="BY62" s="61" t="s">
        <v>393</v>
      </c>
      <c r="BZ62" s="61" t="s">
        <v>393</v>
      </c>
      <c r="CA62" s="61" t="s">
        <v>393</v>
      </c>
      <c r="CB62" s="61" t="s">
        <v>393</v>
      </c>
      <c r="CC62" s="61" t="s">
        <v>393</v>
      </c>
      <c r="CD62" s="61" t="s">
        <v>393</v>
      </c>
      <c r="CE62" s="61" t="s">
        <v>393</v>
      </c>
      <c r="CF62" s="61" t="s">
        <v>393</v>
      </c>
      <c r="CG62" s="61" t="s">
        <v>393</v>
      </c>
      <c r="CH62" s="61" t="s">
        <v>393</v>
      </c>
      <c r="CI62" s="61" t="s">
        <v>393</v>
      </c>
      <c r="CJ62" s="61" t="s">
        <v>393</v>
      </c>
      <c r="CK62" s="61" t="s">
        <v>393</v>
      </c>
      <c r="CL62" s="61" t="s">
        <v>393</v>
      </c>
      <c r="CM62" s="61" t="s">
        <v>393</v>
      </c>
      <c r="CN62" s="61" t="s">
        <v>393</v>
      </c>
      <c r="CO62" s="61" t="s">
        <v>393</v>
      </c>
      <c r="CP62" s="61" t="s">
        <v>393</v>
      </c>
      <c r="CQ62" s="61" t="s">
        <v>393</v>
      </c>
      <c r="CR62" s="61" t="s">
        <v>393</v>
      </c>
      <c r="CS62" s="61" t="s">
        <v>393</v>
      </c>
      <c r="CT62" s="61" t="s">
        <v>393</v>
      </c>
      <c r="CU62" s="61" t="s">
        <v>393</v>
      </c>
      <c r="CV62" s="61" t="s">
        <v>393</v>
      </c>
      <c r="CW62" s="61" t="s">
        <v>393</v>
      </c>
      <c r="CX62" s="61" t="s">
        <v>393</v>
      </c>
      <c r="CY62" s="61" t="s">
        <v>393</v>
      </c>
      <c r="CZ62" s="61" t="s">
        <v>393</v>
      </c>
    </row>
    <row r="63" spans="1:104">
      <c r="A63" s="16" t="s">
        <v>438</v>
      </c>
      <c r="B63" s="9" t="s">
        <v>399</v>
      </c>
      <c r="C63" s="15" t="s">
        <v>392</v>
      </c>
      <c r="D63" s="15" t="s">
        <v>58</v>
      </c>
      <c r="E63" s="84" t="s">
        <v>393</v>
      </c>
      <c r="F63" s="61" t="s">
        <v>393</v>
      </c>
      <c r="G63" s="61" t="s">
        <v>393</v>
      </c>
      <c r="H63" s="61" t="s">
        <v>393</v>
      </c>
      <c r="I63" s="61" t="s">
        <v>393</v>
      </c>
      <c r="J63" s="61" t="s">
        <v>393</v>
      </c>
      <c r="K63" s="61" t="s">
        <v>393</v>
      </c>
      <c r="L63" s="61" t="s">
        <v>393</v>
      </c>
      <c r="M63" s="61" t="s">
        <v>393</v>
      </c>
      <c r="N63" s="61" t="s">
        <v>393</v>
      </c>
      <c r="O63" s="61" t="s">
        <v>393</v>
      </c>
      <c r="P63" s="61" t="s">
        <v>393</v>
      </c>
      <c r="Q63" s="61" t="s">
        <v>393</v>
      </c>
      <c r="R63" s="61" t="s">
        <v>393</v>
      </c>
      <c r="S63" s="61" t="s">
        <v>393</v>
      </c>
      <c r="T63" s="61" t="s">
        <v>393</v>
      </c>
      <c r="U63" s="61" t="s">
        <v>393</v>
      </c>
      <c r="V63" s="61" t="s">
        <v>393</v>
      </c>
      <c r="W63" s="61" t="s">
        <v>393</v>
      </c>
      <c r="X63" s="61" t="s">
        <v>393</v>
      </c>
      <c r="Y63" s="61" t="s">
        <v>393</v>
      </c>
      <c r="Z63" s="61" t="s">
        <v>393</v>
      </c>
      <c r="AA63" s="61" t="s">
        <v>393</v>
      </c>
      <c r="AB63" s="61" t="s">
        <v>393</v>
      </c>
      <c r="AC63" s="61" t="s">
        <v>393</v>
      </c>
      <c r="AD63" s="61" t="s">
        <v>393</v>
      </c>
      <c r="AE63" s="61" t="s">
        <v>393</v>
      </c>
      <c r="AF63" s="61" t="s">
        <v>393</v>
      </c>
      <c r="AG63" s="61" t="s">
        <v>393</v>
      </c>
      <c r="AH63" s="61" t="s">
        <v>393</v>
      </c>
      <c r="AI63" s="61" t="s">
        <v>393</v>
      </c>
      <c r="AJ63" s="61" t="s">
        <v>393</v>
      </c>
      <c r="AK63" s="61" t="s">
        <v>393</v>
      </c>
      <c r="AL63" s="61" t="s">
        <v>393</v>
      </c>
      <c r="AM63" s="61" t="s">
        <v>393</v>
      </c>
      <c r="AN63" s="61" t="s">
        <v>393</v>
      </c>
      <c r="AO63" s="61" t="s">
        <v>393</v>
      </c>
      <c r="AP63" s="61" t="s">
        <v>393</v>
      </c>
      <c r="AQ63" s="61" t="s">
        <v>393</v>
      </c>
      <c r="AR63" s="61" t="s">
        <v>393</v>
      </c>
      <c r="AS63" s="61" t="s">
        <v>393</v>
      </c>
      <c r="AT63" s="61" t="s">
        <v>393</v>
      </c>
      <c r="AU63" s="61" t="s">
        <v>393</v>
      </c>
      <c r="AV63" s="61" t="s">
        <v>393</v>
      </c>
      <c r="AW63" s="61" t="s">
        <v>393</v>
      </c>
      <c r="AX63" s="61" t="s">
        <v>393</v>
      </c>
      <c r="AY63" s="61" t="s">
        <v>393</v>
      </c>
      <c r="AZ63" s="61" t="s">
        <v>393</v>
      </c>
      <c r="BA63" s="61" t="s">
        <v>393</v>
      </c>
      <c r="BB63" s="61" t="s">
        <v>393</v>
      </c>
      <c r="BC63" s="61" t="s">
        <v>393</v>
      </c>
      <c r="BD63" s="61" t="s">
        <v>393</v>
      </c>
      <c r="BE63" s="61" t="s">
        <v>393</v>
      </c>
      <c r="BF63" s="61" t="s">
        <v>393</v>
      </c>
      <c r="BG63" s="61" t="s">
        <v>393</v>
      </c>
      <c r="BH63" s="61" t="s">
        <v>393</v>
      </c>
      <c r="BI63" s="61" t="s">
        <v>393</v>
      </c>
      <c r="BJ63" s="61" t="s">
        <v>393</v>
      </c>
      <c r="BK63" s="61" t="s">
        <v>393</v>
      </c>
      <c r="BL63" s="61" t="s">
        <v>393</v>
      </c>
      <c r="BM63" s="61" t="s">
        <v>393</v>
      </c>
      <c r="BN63" s="61" t="s">
        <v>393</v>
      </c>
      <c r="BO63" s="61" t="s">
        <v>393</v>
      </c>
      <c r="BP63" s="61" t="s">
        <v>393</v>
      </c>
      <c r="BQ63" s="61" t="s">
        <v>393</v>
      </c>
      <c r="BR63" s="61" t="s">
        <v>393</v>
      </c>
      <c r="BS63" s="61" t="s">
        <v>393</v>
      </c>
      <c r="BT63" s="61" t="s">
        <v>393</v>
      </c>
      <c r="BU63" s="61" t="s">
        <v>393</v>
      </c>
      <c r="BV63" s="61" t="s">
        <v>393</v>
      </c>
      <c r="BW63" s="61" t="s">
        <v>393</v>
      </c>
      <c r="BX63" s="61" t="s">
        <v>393</v>
      </c>
      <c r="BY63" s="61" t="s">
        <v>393</v>
      </c>
      <c r="BZ63" s="61" t="s">
        <v>393</v>
      </c>
      <c r="CA63" s="61" t="s">
        <v>393</v>
      </c>
      <c r="CB63" s="61" t="s">
        <v>393</v>
      </c>
      <c r="CC63" s="61" t="s">
        <v>393</v>
      </c>
      <c r="CD63" s="61" t="s">
        <v>393</v>
      </c>
      <c r="CE63" s="61" t="s">
        <v>393</v>
      </c>
      <c r="CF63" s="61" t="s">
        <v>393</v>
      </c>
      <c r="CG63" s="61" t="s">
        <v>393</v>
      </c>
      <c r="CH63" s="61" t="s">
        <v>393</v>
      </c>
      <c r="CI63" s="61" t="s">
        <v>393</v>
      </c>
      <c r="CJ63" s="61" t="s">
        <v>393</v>
      </c>
      <c r="CK63" s="61" t="s">
        <v>393</v>
      </c>
      <c r="CL63" s="61" t="s">
        <v>393</v>
      </c>
      <c r="CM63" s="61" t="s">
        <v>393</v>
      </c>
      <c r="CN63" s="61" t="s">
        <v>393</v>
      </c>
      <c r="CO63" s="61" t="s">
        <v>393</v>
      </c>
      <c r="CP63" s="61" t="s">
        <v>393</v>
      </c>
      <c r="CQ63" s="61" t="s">
        <v>393</v>
      </c>
      <c r="CR63" s="61" t="s">
        <v>393</v>
      </c>
      <c r="CS63" s="61" t="s">
        <v>393</v>
      </c>
      <c r="CT63" s="61" t="s">
        <v>393</v>
      </c>
      <c r="CU63" s="61" t="s">
        <v>393</v>
      </c>
      <c r="CV63" s="61" t="s">
        <v>393</v>
      </c>
      <c r="CW63" s="61" t="s">
        <v>393</v>
      </c>
      <c r="CX63" s="61" t="s">
        <v>393</v>
      </c>
      <c r="CY63" s="61" t="s">
        <v>393</v>
      </c>
      <c r="CZ63" s="61" t="s">
        <v>393</v>
      </c>
    </row>
    <row r="64" spans="1:104" ht="28.5">
      <c r="A64" s="16" t="s">
        <v>439</v>
      </c>
      <c r="B64" s="9" t="s">
        <v>401</v>
      </c>
      <c r="C64" s="15" t="s">
        <v>440</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441</v>
      </c>
      <c r="B65" s="9" t="s">
        <v>404</v>
      </c>
      <c r="C65" s="15" t="s">
        <v>405</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442</v>
      </c>
      <c r="C67" s="15" t="s">
        <v>443</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444</v>
      </c>
      <c r="B68" s="9" t="s">
        <v>391</v>
      </c>
      <c r="C68" s="15" t="s">
        <v>392</v>
      </c>
      <c r="D68" s="15" t="s">
        <v>58</v>
      </c>
      <c r="E68" s="84" t="s">
        <v>393</v>
      </c>
      <c r="F68" s="61" t="s">
        <v>393</v>
      </c>
      <c r="G68" s="61" t="s">
        <v>393</v>
      </c>
      <c r="H68" s="61" t="s">
        <v>393</v>
      </c>
      <c r="I68" s="61" t="s">
        <v>393</v>
      </c>
      <c r="J68" s="61" t="s">
        <v>393</v>
      </c>
      <c r="K68" s="61" t="s">
        <v>393</v>
      </c>
      <c r="L68" s="61" t="s">
        <v>393</v>
      </c>
      <c r="M68" s="61" t="s">
        <v>393</v>
      </c>
      <c r="N68" s="61" t="s">
        <v>393</v>
      </c>
      <c r="O68" s="61" t="s">
        <v>393</v>
      </c>
      <c r="P68" s="61" t="s">
        <v>393</v>
      </c>
      <c r="Q68" s="61" t="s">
        <v>393</v>
      </c>
      <c r="R68" s="61" t="s">
        <v>393</v>
      </c>
      <c r="S68" s="61" t="s">
        <v>393</v>
      </c>
      <c r="T68" s="61" t="s">
        <v>393</v>
      </c>
      <c r="U68" s="61" t="s">
        <v>393</v>
      </c>
      <c r="V68" s="61" t="s">
        <v>393</v>
      </c>
      <c r="W68" s="61" t="s">
        <v>393</v>
      </c>
      <c r="X68" s="61" t="s">
        <v>393</v>
      </c>
      <c r="Y68" s="61" t="s">
        <v>393</v>
      </c>
      <c r="Z68" s="61" t="s">
        <v>393</v>
      </c>
      <c r="AA68" s="61" t="s">
        <v>393</v>
      </c>
      <c r="AB68" s="61" t="s">
        <v>393</v>
      </c>
      <c r="AC68" s="61" t="s">
        <v>393</v>
      </c>
      <c r="AD68" s="61" t="s">
        <v>393</v>
      </c>
      <c r="AE68" s="61" t="s">
        <v>393</v>
      </c>
      <c r="AF68" s="61" t="s">
        <v>393</v>
      </c>
      <c r="AG68" s="61" t="s">
        <v>393</v>
      </c>
      <c r="AH68" s="61" t="s">
        <v>393</v>
      </c>
      <c r="AI68" s="61" t="s">
        <v>393</v>
      </c>
      <c r="AJ68" s="61" t="s">
        <v>393</v>
      </c>
      <c r="AK68" s="61" t="s">
        <v>393</v>
      </c>
      <c r="AL68" s="61" t="s">
        <v>393</v>
      </c>
      <c r="AM68" s="61" t="s">
        <v>393</v>
      </c>
      <c r="AN68" s="61" t="s">
        <v>393</v>
      </c>
      <c r="AO68" s="61" t="s">
        <v>393</v>
      </c>
      <c r="AP68" s="61" t="s">
        <v>393</v>
      </c>
      <c r="AQ68" s="61" t="s">
        <v>393</v>
      </c>
      <c r="AR68" s="61" t="s">
        <v>393</v>
      </c>
      <c r="AS68" s="61" t="s">
        <v>393</v>
      </c>
      <c r="AT68" s="61" t="s">
        <v>393</v>
      </c>
      <c r="AU68" s="61" t="s">
        <v>393</v>
      </c>
      <c r="AV68" s="61" t="s">
        <v>393</v>
      </c>
      <c r="AW68" s="61" t="s">
        <v>393</v>
      </c>
      <c r="AX68" s="61" t="s">
        <v>393</v>
      </c>
      <c r="AY68" s="61" t="s">
        <v>393</v>
      </c>
      <c r="AZ68" s="61" t="s">
        <v>393</v>
      </c>
      <c r="BA68" s="61" t="s">
        <v>393</v>
      </c>
      <c r="BB68" s="61" t="s">
        <v>393</v>
      </c>
      <c r="BC68" s="61" t="s">
        <v>393</v>
      </c>
      <c r="BD68" s="61" t="s">
        <v>393</v>
      </c>
      <c r="BE68" s="61" t="s">
        <v>393</v>
      </c>
      <c r="BF68" s="61" t="s">
        <v>393</v>
      </c>
      <c r="BG68" s="61" t="s">
        <v>393</v>
      </c>
      <c r="BH68" s="61" t="s">
        <v>393</v>
      </c>
      <c r="BI68" s="61" t="s">
        <v>393</v>
      </c>
      <c r="BJ68" s="61" t="s">
        <v>393</v>
      </c>
      <c r="BK68" s="61" t="s">
        <v>393</v>
      </c>
      <c r="BL68" s="61" t="s">
        <v>393</v>
      </c>
      <c r="BM68" s="61" t="s">
        <v>393</v>
      </c>
      <c r="BN68" s="61" t="s">
        <v>393</v>
      </c>
      <c r="BO68" s="61" t="s">
        <v>393</v>
      </c>
      <c r="BP68" s="61" t="s">
        <v>393</v>
      </c>
      <c r="BQ68" s="61" t="s">
        <v>393</v>
      </c>
      <c r="BR68" s="61" t="s">
        <v>393</v>
      </c>
      <c r="BS68" s="61" t="s">
        <v>393</v>
      </c>
      <c r="BT68" s="61" t="s">
        <v>393</v>
      </c>
      <c r="BU68" s="61" t="s">
        <v>393</v>
      </c>
      <c r="BV68" s="61" t="s">
        <v>393</v>
      </c>
      <c r="BW68" s="61" t="s">
        <v>393</v>
      </c>
      <c r="BX68" s="61" t="s">
        <v>393</v>
      </c>
      <c r="BY68" s="61" t="s">
        <v>393</v>
      </c>
      <c r="BZ68" s="61" t="s">
        <v>393</v>
      </c>
      <c r="CA68" s="61" t="s">
        <v>393</v>
      </c>
      <c r="CB68" s="61" t="s">
        <v>393</v>
      </c>
      <c r="CC68" s="61" t="s">
        <v>393</v>
      </c>
      <c r="CD68" s="61" t="s">
        <v>393</v>
      </c>
      <c r="CE68" s="61" t="s">
        <v>393</v>
      </c>
      <c r="CF68" s="61" t="s">
        <v>393</v>
      </c>
      <c r="CG68" s="61" t="s">
        <v>393</v>
      </c>
      <c r="CH68" s="61" t="s">
        <v>393</v>
      </c>
      <c r="CI68" s="61" t="s">
        <v>393</v>
      </c>
      <c r="CJ68" s="61" t="s">
        <v>393</v>
      </c>
      <c r="CK68" s="61" t="s">
        <v>393</v>
      </c>
      <c r="CL68" s="61" t="s">
        <v>393</v>
      </c>
      <c r="CM68" s="61" t="s">
        <v>393</v>
      </c>
      <c r="CN68" s="61" t="s">
        <v>393</v>
      </c>
      <c r="CO68" s="61" t="s">
        <v>393</v>
      </c>
      <c r="CP68" s="61" t="s">
        <v>393</v>
      </c>
      <c r="CQ68" s="61" t="s">
        <v>393</v>
      </c>
      <c r="CR68" s="61" t="s">
        <v>393</v>
      </c>
      <c r="CS68" s="61" t="s">
        <v>393</v>
      </c>
      <c r="CT68" s="61" t="s">
        <v>393</v>
      </c>
      <c r="CU68" s="61" t="s">
        <v>393</v>
      </c>
      <c r="CV68" s="61" t="s">
        <v>393</v>
      </c>
      <c r="CW68" s="61" t="s">
        <v>393</v>
      </c>
      <c r="CX68" s="61" t="s">
        <v>393</v>
      </c>
      <c r="CY68" s="61" t="s">
        <v>393</v>
      </c>
      <c r="CZ68" s="61" t="s">
        <v>393</v>
      </c>
    </row>
    <row r="69" spans="1:104">
      <c r="A69" s="16" t="s">
        <v>445</v>
      </c>
      <c r="B69" s="9" t="s">
        <v>395</v>
      </c>
      <c r="C69" s="15" t="s">
        <v>392</v>
      </c>
      <c r="D69" s="15" t="s">
        <v>58</v>
      </c>
      <c r="E69" s="84" t="s">
        <v>393</v>
      </c>
      <c r="F69" s="61" t="s">
        <v>393</v>
      </c>
      <c r="G69" s="61" t="s">
        <v>393</v>
      </c>
      <c r="H69" s="61" t="s">
        <v>393</v>
      </c>
      <c r="I69" s="61" t="s">
        <v>393</v>
      </c>
      <c r="J69" s="61" t="s">
        <v>393</v>
      </c>
      <c r="K69" s="61" t="s">
        <v>393</v>
      </c>
      <c r="L69" s="61" t="s">
        <v>393</v>
      </c>
      <c r="M69" s="61" t="s">
        <v>393</v>
      </c>
      <c r="N69" s="61" t="s">
        <v>393</v>
      </c>
      <c r="O69" s="61" t="s">
        <v>393</v>
      </c>
      <c r="P69" s="61" t="s">
        <v>393</v>
      </c>
      <c r="Q69" s="61" t="s">
        <v>393</v>
      </c>
      <c r="R69" s="61" t="s">
        <v>393</v>
      </c>
      <c r="S69" s="61" t="s">
        <v>393</v>
      </c>
      <c r="T69" s="61" t="s">
        <v>393</v>
      </c>
      <c r="U69" s="61" t="s">
        <v>393</v>
      </c>
      <c r="V69" s="61" t="s">
        <v>393</v>
      </c>
      <c r="W69" s="61" t="s">
        <v>393</v>
      </c>
      <c r="X69" s="61" t="s">
        <v>393</v>
      </c>
      <c r="Y69" s="61" t="s">
        <v>393</v>
      </c>
      <c r="Z69" s="61" t="s">
        <v>393</v>
      </c>
      <c r="AA69" s="61" t="s">
        <v>393</v>
      </c>
      <c r="AB69" s="61" t="s">
        <v>393</v>
      </c>
      <c r="AC69" s="61" t="s">
        <v>393</v>
      </c>
      <c r="AD69" s="61" t="s">
        <v>393</v>
      </c>
      <c r="AE69" s="61" t="s">
        <v>393</v>
      </c>
      <c r="AF69" s="61" t="s">
        <v>393</v>
      </c>
      <c r="AG69" s="61" t="s">
        <v>393</v>
      </c>
      <c r="AH69" s="61" t="s">
        <v>393</v>
      </c>
      <c r="AI69" s="61" t="s">
        <v>393</v>
      </c>
      <c r="AJ69" s="61" t="s">
        <v>393</v>
      </c>
      <c r="AK69" s="61" t="s">
        <v>393</v>
      </c>
      <c r="AL69" s="61" t="s">
        <v>393</v>
      </c>
      <c r="AM69" s="61" t="s">
        <v>393</v>
      </c>
      <c r="AN69" s="61" t="s">
        <v>393</v>
      </c>
      <c r="AO69" s="61" t="s">
        <v>393</v>
      </c>
      <c r="AP69" s="61" t="s">
        <v>393</v>
      </c>
      <c r="AQ69" s="61" t="s">
        <v>393</v>
      </c>
      <c r="AR69" s="61" t="s">
        <v>393</v>
      </c>
      <c r="AS69" s="61" t="s">
        <v>393</v>
      </c>
      <c r="AT69" s="61" t="s">
        <v>393</v>
      </c>
      <c r="AU69" s="61" t="s">
        <v>393</v>
      </c>
      <c r="AV69" s="61" t="s">
        <v>393</v>
      </c>
      <c r="AW69" s="61" t="s">
        <v>393</v>
      </c>
      <c r="AX69" s="61" t="s">
        <v>393</v>
      </c>
      <c r="AY69" s="61" t="s">
        <v>393</v>
      </c>
      <c r="AZ69" s="61" t="s">
        <v>393</v>
      </c>
      <c r="BA69" s="61" t="s">
        <v>393</v>
      </c>
      <c r="BB69" s="61" t="s">
        <v>393</v>
      </c>
      <c r="BC69" s="61" t="s">
        <v>393</v>
      </c>
      <c r="BD69" s="61" t="s">
        <v>393</v>
      </c>
      <c r="BE69" s="61" t="s">
        <v>393</v>
      </c>
      <c r="BF69" s="61" t="s">
        <v>393</v>
      </c>
      <c r="BG69" s="61" t="s">
        <v>393</v>
      </c>
      <c r="BH69" s="61" t="s">
        <v>393</v>
      </c>
      <c r="BI69" s="61" t="s">
        <v>393</v>
      </c>
      <c r="BJ69" s="61" t="s">
        <v>393</v>
      </c>
      <c r="BK69" s="61" t="s">
        <v>393</v>
      </c>
      <c r="BL69" s="61" t="s">
        <v>393</v>
      </c>
      <c r="BM69" s="61" t="s">
        <v>393</v>
      </c>
      <c r="BN69" s="61" t="s">
        <v>393</v>
      </c>
      <c r="BO69" s="61" t="s">
        <v>393</v>
      </c>
      <c r="BP69" s="61" t="s">
        <v>393</v>
      </c>
      <c r="BQ69" s="61" t="s">
        <v>393</v>
      </c>
      <c r="BR69" s="61" t="s">
        <v>393</v>
      </c>
      <c r="BS69" s="61" t="s">
        <v>393</v>
      </c>
      <c r="BT69" s="61" t="s">
        <v>393</v>
      </c>
      <c r="BU69" s="61" t="s">
        <v>393</v>
      </c>
      <c r="BV69" s="61" t="s">
        <v>393</v>
      </c>
      <c r="BW69" s="61" t="s">
        <v>393</v>
      </c>
      <c r="BX69" s="61" t="s">
        <v>393</v>
      </c>
      <c r="BY69" s="61" t="s">
        <v>393</v>
      </c>
      <c r="BZ69" s="61" t="s">
        <v>393</v>
      </c>
      <c r="CA69" s="61" t="s">
        <v>393</v>
      </c>
      <c r="CB69" s="61" t="s">
        <v>393</v>
      </c>
      <c r="CC69" s="61" t="s">
        <v>393</v>
      </c>
      <c r="CD69" s="61" t="s">
        <v>393</v>
      </c>
      <c r="CE69" s="61" t="s">
        <v>393</v>
      </c>
      <c r="CF69" s="61" t="s">
        <v>393</v>
      </c>
      <c r="CG69" s="61" t="s">
        <v>393</v>
      </c>
      <c r="CH69" s="61" t="s">
        <v>393</v>
      </c>
      <c r="CI69" s="61" t="s">
        <v>393</v>
      </c>
      <c r="CJ69" s="61" t="s">
        <v>393</v>
      </c>
      <c r="CK69" s="61" t="s">
        <v>393</v>
      </c>
      <c r="CL69" s="61" t="s">
        <v>393</v>
      </c>
      <c r="CM69" s="61" t="s">
        <v>393</v>
      </c>
      <c r="CN69" s="61" t="s">
        <v>393</v>
      </c>
      <c r="CO69" s="61" t="s">
        <v>393</v>
      </c>
      <c r="CP69" s="61" t="s">
        <v>393</v>
      </c>
      <c r="CQ69" s="61" t="s">
        <v>393</v>
      </c>
      <c r="CR69" s="61" t="s">
        <v>393</v>
      </c>
      <c r="CS69" s="61" t="s">
        <v>393</v>
      </c>
      <c r="CT69" s="61" t="s">
        <v>393</v>
      </c>
      <c r="CU69" s="61" t="s">
        <v>393</v>
      </c>
      <c r="CV69" s="61" t="s">
        <v>393</v>
      </c>
      <c r="CW69" s="61" t="s">
        <v>393</v>
      </c>
      <c r="CX69" s="61" t="s">
        <v>393</v>
      </c>
      <c r="CY69" s="61" t="s">
        <v>393</v>
      </c>
      <c r="CZ69" s="61" t="s">
        <v>393</v>
      </c>
    </row>
    <row r="70" spans="1:104">
      <c r="A70" s="16" t="s">
        <v>446</v>
      </c>
      <c r="B70" s="9" t="s">
        <v>397</v>
      </c>
      <c r="C70" s="15" t="s">
        <v>392</v>
      </c>
      <c r="D70" s="15" t="s">
        <v>58</v>
      </c>
      <c r="E70" s="84" t="s">
        <v>393</v>
      </c>
      <c r="F70" s="61" t="s">
        <v>393</v>
      </c>
      <c r="G70" s="61" t="s">
        <v>393</v>
      </c>
      <c r="H70" s="61" t="s">
        <v>393</v>
      </c>
      <c r="I70" s="61" t="s">
        <v>393</v>
      </c>
      <c r="J70" s="61" t="s">
        <v>393</v>
      </c>
      <c r="K70" s="61" t="s">
        <v>393</v>
      </c>
      <c r="L70" s="61" t="s">
        <v>393</v>
      </c>
      <c r="M70" s="61" t="s">
        <v>393</v>
      </c>
      <c r="N70" s="61" t="s">
        <v>393</v>
      </c>
      <c r="O70" s="61" t="s">
        <v>393</v>
      </c>
      <c r="P70" s="61" t="s">
        <v>393</v>
      </c>
      <c r="Q70" s="61" t="s">
        <v>393</v>
      </c>
      <c r="R70" s="61" t="s">
        <v>393</v>
      </c>
      <c r="S70" s="61" t="s">
        <v>393</v>
      </c>
      <c r="T70" s="61" t="s">
        <v>393</v>
      </c>
      <c r="U70" s="61" t="s">
        <v>393</v>
      </c>
      <c r="V70" s="61" t="s">
        <v>393</v>
      </c>
      <c r="W70" s="61" t="s">
        <v>393</v>
      </c>
      <c r="X70" s="61" t="s">
        <v>393</v>
      </c>
      <c r="Y70" s="61" t="s">
        <v>393</v>
      </c>
      <c r="Z70" s="61" t="s">
        <v>393</v>
      </c>
      <c r="AA70" s="61" t="s">
        <v>393</v>
      </c>
      <c r="AB70" s="61" t="s">
        <v>393</v>
      </c>
      <c r="AC70" s="61" t="s">
        <v>393</v>
      </c>
      <c r="AD70" s="61" t="s">
        <v>393</v>
      </c>
      <c r="AE70" s="61" t="s">
        <v>393</v>
      </c>
      <c r="AF70" s="61" t="s">
        <v>393</v>
      </c>
      <c r="AG70" s="61" t="s">
        <v>393</v>
      </c>
      <c r="AH70" s="61" t="s">
        <v>393</v>
      </c>
      <c r="AI70" s="61" t="s">
        <v>393</v>
      </c>
      <c r="AJ70" s="61" t="s">
        <v>393</v>
      </c>
      <c r="AK70" s="61" t="s">
        <v>393</v>
      </c>
      <c r="AL70" s="61" t="s">
        <v>393</v>
      </c>
      <c r="AM70" s="61" t="s">
        <v>393</v>
      </c>
      <c r="AN70" s="61" t="s">
        <v>393</v>
      </c>
      <c r="AO70" s="61" t="s">
        <v>393</v>
      </c>
      <c r="AP70" s="61" t="s">
        <v>393</v>
      </c>
      <c r="AQ70" s="61" t="s">
        <v>393</v>
      </c>
      <c r="AR70" s="61" t="s">
        <v>393</v>
      </c>
      <c r="AS70" s="61" t="s">
        <v>393</v>
      </c>
      <c r="AT70" s="61" t="s">
        <v>393</v>
      </c>
      <c r="AU70" s="61" t="s">
        <v>393</v>
      </c>
      <c r="AV70" s="61" t="s">
        <v>393</v>
      </c>
      <c r="AW70" s="61" t="s">
        <v>393</v>
      </c>
      <c r="AX70" s="61" t="s">
        <v>393</v>
      </c>
      <c r="AY70" s="61" t="s">
        <v>393</v>
      </c>
      <c r="AZ70" s="61" t="s">
        <v>393</v>
      </c>
      <c r="BA70" s="61" t="s">
        <v>393</v>
      </c>
      <c r="BB70" s="61" t="s">
        <v>393</v>
      </c>
      <c r="BC70" s="61" t="s">
        <v>393</v>
      </c>
      <c r="BD70" s="61" t="s">
        <v>393</v>
      </c>
      <c r="BE70" s="61" t="s">
        <v>393</v>
      </c>
      <c r="BF70" s="61" t="s">
        <v>393</v>
      </c>
      <c r="BG70" s="61" t="s">
        <v>393</v>
      </c>
      <c r="BH70" s="61" t="s">
        <v>393</v>
      </c>
      <c r="BI70" s="61" t="s">
        <v>393</v>
      </c>
      <c r="BJ70" s="61" t="s">
        <v>393</v>
      </c>
      <c r="BK70" s="61" t="s">
        <v>393</v>
      </c>
      <c r="BL70" s="61" t="s">
        <v>393</v>
      </c>
      <c r="BM70" s="61" t="s">
        <v>393</v>
      </c>
      <c r="BN70" s="61" t="s">
        <v>393</v>
      </c>
      <c r="BO70" s="61" t="s">
        <v>393</v>
      </c>
      <c r="BP70" s="61" t="s">
        <v>393</v>
      </c>
      <c r="BQ70" s="61" t="s">
        <v>393</v>
      </c>
      <c r="BR70" s="61" t="s">
        <v>393</v>
      </c>
      <c r="BS70" s="61" t="s">
        <v>393</v>
      </c>
      <c r="BT70" s="61" t="s">
        <v>393</v>
      </c>
      <c r="BU70" s="61" t="s">
        <v>393</v>
      </c>
      <c r="BV70" s="61" t="s">
        <v>393</v>
      </c>
      <c r="BW70" s="61" t="s">
        <v>393</v>
      </c>
      <c r="BX70" s="61" t="s">
        <v>393</v>
      </c>
      <c r="BY70" s="61" t="s">
        <v>393</v>
      </c>
      <c r="BZ70" s="61" t="s">
        <v>393</v>
      </c>
      <c r="CA70" s="61" t="s">
        <v>393</v>
      </c>
      <c r="CB70" s="61" t="s">
        <v>393</v>
      </c>
      <c r="CC70" s="61" t="s">
        <v>393</v>
      </c>
      <c r="CD70" s="61" t="s">
        <v>393</v>
      </c>
      <c r="CE70" s="61" t="s">
        <v>393</v>
      </c>
      <c r="CF70" s="61" t="s">
        <v>393</v>
      </c>
      <c r="CG70" s="61" t="s">
        <v>393</v>
      </c>
      <c r="CH70" s="61" t="s">
        <v>393</v>
      </c>
      <c r="CI70" s="61" t="s">
        <v>393</v>
      </c>
      <c r="CJ70" s="61" t="s">
        <v>393</v>
      </c>
      <c r="CK70" s="61" t="s">
        <v>393</v>
      </c>
      <c r="CL70" s="61" t="s">
        <v>393</v>
      </c>
      <c r="CM70" s="61" t="s">
        <v>393</v>
      </c>
      <c r="CN70" s="61" t="s">
        <v>393</v>
      </c>
      <c r="CO70" s="61" t="s">
        <v>393</v>
      </c>
      <c r="CP70" s="61" t="s">
        <v>393</v>
      </c>
      <c r="CQ70" s="61" t="s">
        <v>393</v>
      </c>
      <c r="CR70" s="61" t="s">
        <v>393</v>
      </c>
      <c r="CS70" s="61" t="s">
        <v>393</v>
      </c>
      <c r="CT70" s="61" t="s">
        <v>393</v>
      </c>
      <c r="CU70" s="61" t="s">
        <v>393</v>
      </c>
      <c r="CV70" s="61" t="s">
        <v>393</v>
      </c>
      <c r="CW70" s="61" t="s">
        <v>393</v>
      </c>
      <c r="CX70" s="61" t="s">
        <v>393</v>
      </c>
      <c r="CY70" s="61" t="s">
        <v>393</v>
      </c>
      <c r="CZ70" s="61" t="s">
        <v>393</v>
      </c>
    </row>
    <row r="71" spans="1:104">
      <c r="A71" s="16" t="s">
        <v>447</v>
      </c>
      <c r="B71" s="9" t="s">
        <v>399</v>
      </c>
      <c r="C71" s="15" t="s">
        <v>392</v>
      </c>
      <c r="D71" s="15" t="s">
        <v>58</v>
      </c>
      <c r="E71" s="84" t="s">
        <v>393</v>
      </c>
      <c r="F71" s="61" t="s">
        <v>393</v>
      </c>
      <c r="G71" s="61" t="s">
        <v>393</v>
      </c>
      <c r="H71" s="61" t="s">
        <v>393</v>
      </c>
      <c r="I71" s="61" t="s">
        <v>393</v>
      </c>
      <c r="J71" s="61" t="s">
        <v>393</v>
      </c>
      <c r="K71" s="61" t="s">
        <v>393</v>
      </c>
      <c r="L71" s="61" t="s">
        <v>393</v>
      </c>
      <c r="M71" s="61" t="s">
        <v>393</v>
      </c>
      <c r="N71" s="61" t="s">
        <v>393</v>
      </c>
      <c r="O71" s="61" t="s">
        <v>393</v>
      </c>
      <c r="P71" s="61" t="s">
        <v>393</v>
      </c>
      <c r="Q71" s="61" t="s">
        <v>393</v>
      </c>
      <c r="R71" s="61" t="s">
        <v>393</v>
      </c>
      <c r="S71" s="61" t="s">
        <v>393</v>
      </c>
      <c r="T71" s="61" t="s">
        <v>393</v>
      </c>
      <c r="U71" s="61" t="s">
        <v>393</v>
      </c>
      <c r="V71" s="61" t="s">
        <v>393</v>
      </c>
      <c r="W71" s="61" t="s">
        <v>393</v>
      </c>
      <c r="X71" s="61" t="s">
        <v>393</v>
      </c>
      <c r="Y71" s="61" t="s">
        <v>393</v>
      </c>
      <c r="Z71" s="61" t="s">
        <v>393</v>
      </c>
      <c r="AA71" s="61" t="s">
        <v>393</v>
      </c>
      <c r="AB71" s="61" t="s">
        <v>393</v>
      </c>
      <c r="AC71" s="61" t="s">
        <v>393</v>
      </c>
      <c r="AD71" s="61" t="s">
        <v>393</v>
      </c>
      <c r="AE71" s="61" t="s">
        <v>393</v>
      </c>
      <c r="AF71" s="61" t="s">
        <v>393</v>
      </c>
      <c r="AG71" s="61" t="s">
        <v>393</v>
      </c>
      <c r="AH71" s="61" t="s">
        <v>393</v>
      </c>
      <c r="AI71" s="61" t="s">
        <v>393</v>
      </c>
      <c r="AJ71" s="61" t="s">
        <v>393</v>
      </c>
      <c r="AK71" s="61" t="s">
        <v>393</v>
      </c>
      <c r="AL71" s="61" t="s">
        <v>393</v>
      </c>
      <c r="AM71" s="61" t="s">
        <v>393</v>
      </c>
      <c r="AN71" s="61" t="s">
        <v>393</v>
      </c>
      <c r="AO71" s="61" t="s">
        <v>393</v>
      </c>
      <c r="AP71" s="61" t="s">
        <v>393</v>
      </c>
      <c r="AQ71" s="61" t="s">
        <v>393</v>
      </c>
      <c r="AR71" s="61" t="s">
        <v>393</v>
      </c>
      <c r="AS71" s="61" t="s">
        <v>393</v>
      </c>
      <c r="AT71" s="61" t="s">
        <v>393</v>
      </c>
      <c r="AU71" s="61" t="s">
        <v>393</v>
      </c>
      <c r="AV71" s="61" t="s">
        <v>393</v>
      </c>
      <c r="AW71" s="61" t="s">
        <v>393</v>
      </c>
      <c r="AX71" s="61" t="s">
        <v>393</v>
      </c>
      <c r="AY71" s="61" t="s">
        <v>393</v>
      </c>
      <c r="AZ71" s="61" t="s">
        <v>393</v>
      </c>
      <c r="BA71" s="61" t="s">
        <v>393</v>
      </c>
      <c r="BB71" s="61" t="s">
        <v>393</v>
      </c>
      <c r="BC71" s="61" t="s">
        <v>393</v>
      </c>
      <c r="BD71" s="61" t="s">
        <v>393</v>
      </c>
      <c r="BE71" s="61" t="s">
        <v>393</v>
      </c>
      <c r="BF71" s="61" t="s">
        <v>393</v>
      </c>
      <c r="BG71" s="61" t="s">
        <v>393</v>
      </c>
      <c r="BH71" s="61" t="s">
        <v>393</v>
      </c>
      <c r="BI71" s="61" t="s">
        <v>393</v>
      </c>
      <c r="BJ71" s="61" t="s">
        <v>393</v>
      </c>
      <c r="BK71" s="61" t="s">
        <v>393</v>
      </c>
      <c r="BL71" s="61" t="s">
        <v>393</v>
      </c>
      <c r="BM71" s="61" t="s">
        <v>393</v>
      </c>
      <c r="BN71" s="61" t="s">
        <v>393</v>
      </c>
      <c r="BO71" s="61" t="s">
        <v>393</v>
      </c>
      <c r="BP71" s="61" t="s">
        <v>393</v>
      </c>
      <c r="BQ71" s="61" t="s">
        <v>393</v>
      </c>
      <c r="BR71" s="61" t="s">
        <v>393</v>
      </c>
      <c r="BS71" s="61" t="s">
        <v>393</v>
      </c>
      <c r="BT71" s="61" t="s">
        <v>393</v>
      </c>
      <c r="BU71" s="61" t="s">
        <v>393</v>
      </c>
      <c r="BV71" s="61" t="s">
        <v>393</v>
      </c>
      <c r="BW71" s="61" t="s">
        <v>393</v>
      </c>
      <c r="BX71" s="61" t="s">
        <v>393</v>
      </c>
      <c r="BY71" s="61" t="s">
        <v>393</v>
      </c>
      <c r="BZ71" s="61" t="s">
        <v>393</v>
      </c>
      <c r="CA71" s="61" t="s">
        <v>393</v>
      </c>
      <c r="CB71" s="61" t="s">
        <v>393</v>
      </c>
      <c r="CC71" s="61" t="s">
        <v>393</v>
      </c>
      <c r="CD71" s="61" t="s">
        <v>393</v>
      </c>
      <c r="CE71" s="61" t="s">
        <v>393</v>
      </c>
      <c r="CF71" s="61" t="s">
        <v>393</v>
      </c>
      <c r="CG71" s="61" t="s">
        <v>393</v>
      </c>
      <c r="CH71" s="61" t="s">
        <v>393</v>
      </c>
      <c r="CI71" s="61" t="s">
        <v>393</v>
      </c>
      <c r="CJ71" s="61" t="s">
        <v>393</v>
      </c>
      <c r="CK71" s="61" t="s">
        <v>393</v>
      </c>
      <c r="CL71" s="61" t="s">
        <v>393</v>
      </c>
      <c r="CM71" s="61" t="s">
        <v>393</v>
      </c>
      <c r="CN71" s="61" t="s">
        <v>393</v>
      </c>
      <c r="CO71" s="61" t="s">
        <v>393</v>
      </c>
      <c r="CP71" s="61" t="s">
        <v>393</v>
      </c>
      <c r="CQ71" s="61" t="s">
        <v>393</v>
      </c>
      <c r="CR71" s="61" t="s">
        <v>393</v>
      </c>
      <c r="CS71" s="61" t="s">
        <v>393</v>
      </c>
      <c r="CT71" s="61" t="s">
        <v>393</v>
      </c>
      <c r="CU71" s="61" t="s">
        <v>393</v>
      </c>
      <c r="CV71" s="61" t="s">
        <v>393</v>
      </c>
      <c r="CW71" s="61" t="s">
        <v>393</v>
      </c>
      <c r="CX71" s="61" t="s">
        <v>393</v>
      </c>
      <c r="CY71" s="61" t="s">
        <v>393</v>
      </c>
      <c r="CZ71" s="61" t="s">
        <v>393</v>
      </c>
    </row>
    <row r="72" spans="1:104" ht="28.5">
      <c r="A72" s="16" t="s">
        <v>448</v>
      </c>
      <c r="B72" s="9" t="s">
        <v>401</v>
      </c>
      <c r="C72" s="15" t="s">
        <v>402</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449</v>
      </c>
      <c r="B73" s="9" t="s">
        <v>404</v>
      </c>
      <c r="C73" s="15" t="s">
        <v>450</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DHCSDOC-1797567310-10132</_dlc_DocId>
    <_dlc_DocIdUrl xmlns="69bc34b3-1921-46c7-8c7a-d18363374b4b">
      <Url>https://dhcscagovauthoring/_layouts/15/DocIdRedir.aspx?ID=DHCSDOC-1797567310-10132</Url>
      <Description>DHCSDOC-1797567310-10132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F931835-44FF-42EE-BC92-8D3B99DADF7F}"/>
</file>

<file path=customXml/itemProps2.xml><?xml version="1.0" encoding="utf-8"?>
<ds:datastoreItem xmlns:ds="http://schemas.openxmlformats.org/officeDocument/2006/customXml" ds:itemID="{D3D8E59B-BF42-402C-8054-ADAE42B327B5}"/>
</file>

<file path=customXml/itemProps3.xml><?xml version="1.0" encoding="utf-8"?>
<ds:datastoreItem xmlns:ds="http://schemas.openxmlformats.org/officeDocument/2006/customXml" ds:itemID="{016A96E3-294A-42BA-A6E9-9D5189F7F384}"/>
</file>

<file path=customXml/itemProps4.xml><?xml version="1.0" encoding="utf-8"?>
<ds:datastoreItem xmlns:ds="http://schemas.openxmlformats.org/officeDocument/2006/customXml" ds:itemID="{E698E355-C7DD-4BAA-B229-A71C0C28D8EA}"/>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2024-MHP-Network-Adequacy-and-Access-Assurances-Report-Placer-Sierra-San-Luis-Obispo</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Placencia, Elena@DHCS</cp:lastModifiedBy>
  <cp:revision/>
  <dcterms:created xsi:type="dcterms:W3CDTF">2020-07-01T16:29:44Z</dcterms:created>
  <dcterms:modified xsi:type="dcterms:W3CDTF">2025-09-12T21:56:22Z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6d10e7f7-56d5-4185-b67c-416e83a348dc</vt:lpwstr>
  </property>
  <property fmtid="{D5CDD505-2E9C-101B-9397-08002B2CF9AE}" pid="4" name="MediaServiceImageTags">
    <vt:lpwstr/>
  </property>
  <property fmtid="{D5CDD505-2E9C-101B-9397-08002B2CF9AE}" pid="5" name="Division">
    <vt:lpwstr>65;#Behavioral Health Oversight and Monitoring Division|b58ee598-8af0-4476-a8c7-56c6dd1f951c</vt:lpwstr>
  </property>
</Properties>
</file>