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<sst xmlns="http://schemas.openxmlformats.org/spreadsheetml/2006/main" count="282" uniqueCount="183">
  <si>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</si>
  <si>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</si>
  <si>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</si>
  <si>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</si>
  <si>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</si>
  <si>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</si>
  <si>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</si>
  <si>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</si>
  <si>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</si>
  <si>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</si>
  <si>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</si>
  <si>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</si>
  <si>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</si>
  <si>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</si>
  <si>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</si>
  <si>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</si>
  <si>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</si>
  <si>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</si>
  <si>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</si>
  <si>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</si>
  <si>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</si>
  <si>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</si>
  <si>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</si>
  <si>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</si>
  <si>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</si>
  <si>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</si>
  <si>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</si>
  <si>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</si>
  <si>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</si>
  <si>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</si>
  <si>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</si>
  <si>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</si>
  <si>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</si>
  <si>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</si>
  <si>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</si>
  <si>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</si>
  <si>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</si>
  <si>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</si>
  <si>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</si>
  <si>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</si>
  <si>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</si>
  <si>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</si>
  <si>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</si>
  <si>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</si>
  <si>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</si>
  <si>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</si>
  <si>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</si>
  <si>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</si>
  <si>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</si>
  <si>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</si>
  <si>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</si>
  <si>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</si>
  <si>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</si>
  <si>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</si>
  <si>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</si>
  <si>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</si>
  <si>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</si>
  <si>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</si>
  <si>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</si>
  <si>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</si>
  <si>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</si>
  <si>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</si>
  <si>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</si>
  <si>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</si>
  <si>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</si>
  <si>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</si>
  <si>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</si>
  <si>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</si>
  <si>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</si>
  <si>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</si>
  <si>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</si>
  <si>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</si>
  <si>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</si>
  <si>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</si>
  <si>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</si>
  <si>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</si>
  <si>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</si>
  <si>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</si>
  <si>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</si>
  <si>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</si>
  <si>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</si>
  <si>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</si>
  <si>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</si>
  <si>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</si>
  <si>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</si>
  <si>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</si>
  <si>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</si>
  <si>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</si>
  <si>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</si>
  <si>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</si>
  <si>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</si>
  <si>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</si>
  <si>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</si>
  <si>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</si>
  <si>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</si>
  <si>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</si>
  <si>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</si>
  <si>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</si>
  <si>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</si>
  <si>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</si>
  <si>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</si>
  <si>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</si>
  <si>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</si>
  <si>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</si>
  <si>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</si>
  <si>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</si>
  <si>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</si>
  <si>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</si>
  <si>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</si>
  <si>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</si>
  <si>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</si>
  <si>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</si>
  <si>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</si>
  <si>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</si>
  <si>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</si>
  <si>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</si>
  <si>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</si>
  <si>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</si>
  <si>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</si>
  <si>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</si>
  <si>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</si>
  <si>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</si>
  <si>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</si>
  <si>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</si>
  <si>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</si>
  <si>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</si>
  <si>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</si>
  <si>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</si>
  <si>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</si>
  <si>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</si>
  <si>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</si>
  <si>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</si>
  <si>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</si>
  <si>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</si>
  <si>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</si>
  <si>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</si>
  <si>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</si>
  <si>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</si>
  <si>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</si>
  <si>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</si>
  <si>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</si>
  <si>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</si>
  <si>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</si>
  <si>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</si>
  <si>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</si>
  <si>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</si>
  <si>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</si>
  <si>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</si>
  <si>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</si>
  <si>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</si>
  <si>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</si>
  <si>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</si>
  <si>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</si>
  <si>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</si>
  <si>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</si>
  <si>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</si>
  <si>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</si>
  <si>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City of Berkeley</t>
  </si>
  <si>
    <t>TAY, Adult &amp; Older Adult FSP</t>
  </si>
  <si>
    <t>Multicultural Outreach &amp; Engagement</t>
  </si>
  <si>
    <t>System Development, Wellness &amp; Recovery</t>
  </si>
  <si>
    <t>LGBTQ Quality Improvement</t>
  </si>
  <si>
    <t>TAY Holistic Health Care</t>
  </si>
  <si>
    <t>Seniors 2 Seniors</t>
  </si>
  <si>
    <t>Ex Offenders &amp; Veterans Re-Entry</t>
  </si>
  <si>
    <t>Community Empowerment for African Americans</t>
  </si>
  <si>
    <t>Cultural Welness Asian Pacific Islanders</t>
  </si>
  <si>
    <t>Board and Care Nutrition</t>
  </si>
  <si>
    <t>Homeless Outreach</t>
  </si>
  <si>
    <t>Community Based Children &amp; Youth Risk</t>
  </si>
  <si>
    <t>High School Prevention Program</t>
  </si>
  <si>
    <t>Social Inclusion</t>
  </si>
  <si>
    <t>BE A STAR</t>
  </si>
  <si>
    <t>Community Education &amp; Supports</t>
  </si>
  <si>
    <t>Supportive School Program</t>
  </si>
  <si>
    <t>Peer Leader Stipend Program</t>
  </si>
  <si>
    <t>High School Carrer Pathways Program</t>
  </si>
  <si>
    <t>Graduate Level Training Stipend Program</t>
  </si>
  <si>
    <t>Staff Development and MHSA Training</t>
  </si>
  <si>
    <t>Gloria G. Ocampo</t>
  </si>
  <si>
    <t>Associate Management Analyst</t>
  </si>
  <si>
    <t>510 981 5120</t>
  </si>
  <si>
    <t>gocampo@cityofberkeley.info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</si>
</sst>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14" fontId="0" fillId="0" borderId="3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164" fontId="6" fillId="2" borderId="4" xfId="0" applyNumberFormat="1" applyFont="1" applyFill="1" applyBorder="1" applyProtection="1">
      <protection hidden="1"/>
    </xf>
    <xf numFmtId="0" fontId="6" fillId="0" borderId="0" xfId="0" applyFont="1" applyFill="1" applyProtection="1">
      <protection locked="0"/>
    </xf>
    <xf numFmtId="0" fontId="6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164" fontId="6" fillId="2" borderId="7" xfId="0" applyNumberFormat="1" applyFont="1" applyFill="1" applyBorder="1" applyProtection="1">
      <protection hidden="1"/>
    </xf>
    <xf numFmtId="164" fontId="6" fillId="0" borderId="8" xfId="0" applyNumberFormat="1" applyFont="1" applyFill="1" applyBorder="1" applyProtection="1">
      <protection hidden="1" locked="0"/>
    </xf>
    <xf numFmtId="0" fontId="6" fillId="0" borderId="6" xfId="0" applyFont="1" applyBorder="1" applyProtection="1">
      <protection hidden="1"/>
    </xf>
    <xf numFmtId="164" fontId="6" fillId="2" borderId="8" xfId="0" applyNumberFormat="1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0" fontId="6" fillId="0" borderId="0" xfId="0" applyFont="1" applyFill="1" applyProtection="1">
      <protection/>
    </xf>
    <xf numFmtId="164" fontId="6" fillId="2" borderId="5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164" fontId="6" fillId="0" borderId="10" xfId="58" applyNumberFormat="1" applyFont="1" applyFill="1" applyBorder="1" applyProtection="1">
      <alignment/>
      <protection hidden="1" locked="0"/>
    </xf>
    <xf numFmtId="0" fontId="6" fillId="0" borderId="11" xfId="0" applyFont="1" applyBorder="1" applyProtection="1">
      <protection hidden="1"/>
    </xf>
    <xf numFmtId="0" fontId="6" fillId="0" borderId="12" xfId="0" applyFont="1" applyBorder="1" applyProtection="1">
      <protection hidden="1"/>
    </xf>
    <xf numFmtId="164" fontId="6" fillId="0" borderId="0" xfId="0" applyNumberFormat="1" applyFont="1" applyProtection="1">
      <protection locked="0"/>
    </xf>
    <xf numFmtId="164" fontId="6" fillId="2" borderId="13" xfId="0" applyNumberFormat="1" applyFont="1" applyFill="1" applyBorder="1" applyProtection="1">
      <protection hidden="1"/>
    </xf>
    <xf numFmtId="0" fontId="5" fillId="0" borderId="6" xfId="0" applyFont="1" applyBorder="1" applyAlignment="1" applyProtection="1">
      <alignment horizontal="left"/>
      <protection hidden="1"/>
    </xf>
    <xf numFmtId="164" fontId="6" fillId="2" borderId="14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 locked="0"/>
    </xf>
    <xf numFmtId="164" fontId="6" fillId="0" borderId="8" xfId="58" applyNumberFormat="1" applyFont="1" applyFill="1" applyBorder="1" applyProtection="1">
      <alignment/>
      <protection hidden="1" locked="0"/>
    </xf>
    <xf numFmtId="164" fontId="6" fillId="0" borderId="14" xfId="0" applyNumberFormat="1" applyFont="1" applyFill="1" applyBorder="1" applyProtection="1">
      <protection hidden="1" locked="0"/>
    </xf>
    <xf numFmtId="164" fontId="6" fillId="2" borderId="10" xfId="0" applyNumberFormat="1" applyFont="1" applyFill="1" applyBorder="1" applyProtection="1">
      <protection hidden="1"/>
    </xf>
    <xf numFmtId="0" fontId="6" fillId="0" borderId="0" xfId="0" applyFont="1" applyBorder="1" applyProtection="1">
      <protection locked="0"/>
    </xf>
    <xf numFmtId="0" fontId="5" fillId="0" borderId="6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164" fontId="6" fillId="2" borderId="15" xfId="0" applyNumberFormat="1" applyFont="1" applyFill="1" applyBorder="1" applyProtection="1">
      <protection hidden="1"/>
    </xf>
    <xf numFmtId="164" fontId="6" fillId="0" borderId="15" xfId="0" applyNumberFormat="1" applyFont="1" applyFill="1" applyBorder="1" applyProtection="1">
      <protection hidden="1" locked="0"/>
    </xf>
    <xf numFmtId="164" fontId="6" fillId="2" borderId="16" xfId="0" applyNumberFormat="1" applyFont="1" applyFill="1" applyBorder="1" applyProtection="1">
      <protection hidden="1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/>
    <xf numFmtId="0" fontId="6" fillId="0" borderId="0" xfId="0" applyFont="1" applyBorder="1"/>
    <xf numFmtId="164" fontId="6" fillId="2" borderId="14" xfId="58" applyNumberFormat="1" applyFont="1" applyFill="1" applyBorder="1" applyProtection="1">
      <alignment/>
      <protection hidden="1"/>
    </xf>
    <xf numFmtId="164" fontId="6" fillId="2" borderId="8" xfId="58" applyNumberFormat="1" applyFont="1" applyFill="1" applyBorder="1" applyProtection="1">
      <alignment/>
      <protection hidden="1"/>
    </xf>
    <xf numFmtId="164" fontId="6" fillId="0" borderId="18" xfId="0" applyNumberFormat="1" applyFont="1" applyFill="1" applyBorder="1" applyProtection="1">
      <protection hidden="1" locked="0"/>
    </xf>
    <xf numFmtId="0" fontId="5" fillId="0" borderId="5" xfId="0" applyFont="1" applyBorder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0" borderId="0" xfId="0" applyFill="1"/>
    <xf numFmtId="164" fontId="6" fillId="2" borderId="9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9" fontId="5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4" fontId="6" fillId="2" borderId="19" xfId="0" applyNumberFormat="1" applyFont="1" applyFill="1" applyBorder="1" applyProtection="1">
      <protection hidden="1"/>
    </xf>
    <xf numFmtId="0" fontId="0" fillId="0" borderId="0" xfId="0" applyFont="1"/>
    <xf numFmtId="164" fontId="6" fillId="3" borderId="10" xfId="0" applyNumberFormat="1" applyFont="1" applyFill="1" applyBorder="1" applyProtection="1">
      <protection hidden="1" locked="0"/>
    </xf>
    <xf numFmtId="164" fontId="6" fillId="3" borderId="20" xfId="0" applyNumberFormat="1" applyFont="1" applyFill="1" applyBorder="1" applyProtection="1">
      <protection hidden="1" locked="0"/>
    </xf>
    <xf numFmtId="164" fontId="6" fillId="2" borderId="20" xfId="0" applyNumberFormat="1" applyFont="1" applyFill="1" applyBorder="1" applyProtection="1">
      <protection hidden="1"/>
    </xf>
    <xf numFmtId="164" fontId="6" fillId="0" borderId="21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8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7" xfId="0" applyNumberFormat="1" applyFont="1" applyFill="1" applyBorder="1" applyProtection="1">
      <protection hidden="1" locked="0"/>
    </xf>
    <xf numFmtId="164" fontId="6" fillId="2" borderId="22" xfId="0" applyNumberFormat="1" applyFont="1" applyFill="1" applyBorder="1" applyProtection="1">
      <protection hidden="1"/>
    </xf>
    <xf numFmtId="164" fontId="6" fillId="0" borderId="22" xfId="0" applyNumberFormat="1" applyFont="1" applyFill="1" applyBorder="1" applyProtection="1">
      <protection hidden="1" locked="0"/>
    </xf>
    <xf numFmtId="164" fontId="6" fillId="0" borderId="23" xfId="0" applyNumberFormat="1" applyFont="1" applyFill="1" applyBorder="1" applyProtection="1">
      <protection hidden="1" locked="0"/>
    </xf>
    <xf numFmtId="164" fontId="6" fillId="3" borderId="22" xfId="0" applyNumberFormat="1" applyFont="1" applyFill="1" applyBorder="1" applyProtection="1">
      <protection hidden="1" locked="0"/>
    </xf>
    <xf numFmtId="164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164" fontId="6" fillId="2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4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6" xfId="0" applyBorder="1" applyProtection="1">
      <protection locked="0"/>
    </xf>
    <xf numFmtId="0" fontId="1" fillId="0" borderId="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6" xfId="0" applyFont="1" applyBorder="1" applyProtection="1">
      <protection hidden="1" locked="0"/>
    </xf>
    <xf numFmtId="0" fontId="0" fillId="0" borderId="25" xfId="0" applyFont="1" applyBorder="1" applyAlignment="1" applyProtection="1">
      <alignment/>
      <protection hidden="1"/>
    </xf>
    <xf numFmtId="0" fontId="0" fillId="0" borderId="6" xfId="0" applyBorder="1" applyProtection="1">
      <protection hidden="1" locked="0"/>
    </xf>
    <xf numFmtId="0" fontId="1" fillId="0" borderId="3" xfId="0" applyFont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/>
      <protection hidden="1"/>
    </xf>
    <xf numFmtId="14" fontId="0" fillId="0" borderId="3" xfId="0" applyNumberFormat="1" applyBorder="1" applyProtection="1">
      <protection hidden="1" locked="0"/>
    </xf>
    <xf numFmtId="0" fontId="1" fillId="0" borderId="26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14" fontId="0" fillId="0" borderId="3" xfId="0" applyNumberFormat="1" applyBorder="1" applyAlignment="1" applyProtection="1">
      <alignment horizontal="right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14" fontId="5" fillId="0" borderId="3" xfId="0" applyNumberFormat="1" applyFont="1" applyBorder="1" applyAlignment="1" applyProtection="1">
      <alignment horizontal="center"/>
      <protection hidden="1"/>
    </xf>
    <xf numFmtId="14" fontId="5" fillId="0" borderId="3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9" xfId="0" applyFont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0" xfId="0" applyFont="1" applyFill="1" applyBorder="1" applyProtection="1">
      <protection hidden="1" locked="0"/>
    </xf>
    <xf numFmtId="164" fontId="6" fillId="0" borderId="10" xfId="0" applyNumberFormat="1" applyFont="1" applyFill="1" applyBorder="1" applyProtection="1">
      <protection hidden="1" locked="0"/>
    </xf>
    <xf numFmtId="0" fontId="6" fillId="0" borderId="6" xfId="0" applyFont="1" applyBorder="1" applyProtection="1">
      <protection hidden="1" locked="0"/>
    </xf>
    <xf numFmtId="164" fontId="6" fillId="0" borderId="9" xfId="0" applyNumberFormat="1" applyFont="1" applyFill="1" applyBorder="1" applyProtection="1"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6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164" fontId="6" fillId="3" borderId="30" xfId="0" applyNumberFormat="1" applyFont="1" applyFill="1" applyBorder="1" applyProtection="1">
      <protection hidden="1" locked="0"/>
    </xf>
    <xf numFmtId="164" fontId="6" fillId="0" borderId="30" xfId="0" applyNumberFormat="1" applyFont="1" applyFill="1" applyBorder="1" applyProtection="1">
      <protection hidden="1" locked="0"/>
    </xf>
    <xf numFmtId="164" fontId="6" fillId="0" borderId="31" xfId="0" applyNumberFormat="1" applyFont="1" applyFill="1" applyBorder="1" applyProtection="1">
      <protection hidden="1" locked="0"/>
    </xf>
    <xf numFmtId="0" fontId="6" fillId="0" borderId="12" xfId="0" applyFont="1" applyBorder="1" applyProtection="1">
      <protection hidden="1" locked="0"/>
    </xf>
    <xf numFmtId="164" fontId="6" fillId="0" borderId="32" xfId="0" applyNumberFormat="1" applyFont="1" applyFill="1" applyBorder="1" applyProtection="1">
      <protection hidden="1" locked="0"/>
    </xf>
    <xf numFmtId="0" fontId="6" fillId="0" borderId="33" xfId="0" applyFont="1" applyBorder="1" applyProtection="1">
      <protection hidden="1"/>
    </xf>
    <xf numFmtId="0" fontId="5" fillId="0" borderId="26" xfId="0" applyFont="1" applyBorder="1" applyProtection="1"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3" xfId="0" applyFont="1" applyFill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/>
      <protection hidden="1"/>
    </xf>
    <xf numFmtId="164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7" xfId="0" applyNumberFormat="1" applyFont="1" applyFill="1" applyBorder="1" applyProtection="1">
      <protection hidden="1" locked="0"/>
    </xf>
    <xf numFmtId="0" fontId="5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14" fontId="6" fillId="0" borderId="3" xfId="0" applyNumberFormat="1" applyFont="1" applyBorder="1" applyAlignment="1" applyProtection="1">
      <alignment horizontal="right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 locked="0"/>
    </xf>
    <xf numFmtId="0" fontId="5" fillId="0" borderId="34" xfId="0" applyFont="1" applyBorder="1" applyAlignment="1" applyProtection="1">
      <alignment horizontal="center"/>
      <protection hidden="1" locked="0"/>
    </xf>
    <xf numFmtId="0" fontId="6" fillId="0" borderId="29" xfId="0" applyFont="1" applyBorder="1" applyProtection="1">
      <protection hidden="1" locked="0"/>
    </xf>
    <xf numFmtId="164" fontId="6" fillId="0" borderId="29" xfId="0" applyNumberFormat="1" applyFont="1" applyBorder="1" applyProtection="1">
      <protection hidden="1" locked="0"/>
    </xf>
    <xf numFmtId="0" fontId="6" fillId="0" borderId="29" xfId="0" applyFont="1" applyBorder="1" applyAlignment="1" applyProtection="1">
      <alignment wrapText="1"/>
      <protection hidden="1" locked="0"/>
    </xf>
    <xf numFmtId="0" fontId="6" fillId="0" borderId="5" xfId="0" applyFont="1" applyBorder="1" applyProtection="1">
      <protection hidden="1" locked="0"/>
    </xf>
    <xf numFmtId="164" fontId="6" fillId="0" borderId="5" xfId="0" applyNumberFormat="1" applyFont="1" applyBorder="1" applyProtection="1">
      <protection hidden="1" locked="0"/>
    </xf>
    <xf numFmtId="0" fontId="6" fillId="0" borderId="5" xfId="0" applyFont="1" applyBorder="1" applyAlignment="1" applyProtection="1">
      <alignment wrapText="1"/>
      <protection hidden="1" locked="0"/>
    </xf>
    <xf numFmtId="0" fontId="6" fillId="0" borderId="11" xfId="0" applyFont="1" applyBorder="1" applyProtection="1">
      <protection hidden="1" locked="0"/>
    </xf>
    <xf numFmtId="0" fontId="6" fillId="0" borderId="25" xfId="0" applyFont="1" applyBorder="1" applyAlignment="1" applyProtection="1">
      <alignment/>
      <protection hidden="1" locked="0"/>
    </xf>
    <xf numFmtId="164" fontId="5" fillId="0" borderId="9" xfId="16" applyNumberFormat="1" applyFont="1" applyBorder="1" applyAlignment="1" applyProtection="1">
      <alignment/>
      <protection hidden="1" locked="0"/>
    </xf>
    <xf numFmtId="164" fontId="6" fillId="0" borderId="28" xfId="0" applyNumberFormat="1" applyFont="1" applyBorder="1" applyAlignment="1" applyProtection="1">
      <alignment horizontal="center"/>
      <protection hidden="1" locked="0"/>
    </xf>
    <xf numFmtId="164" fontId="5" fillId="0" borderId="35" xfId="0" applyNumberFormat="1" applyFont="1" applyFill="1" applyBorder="1" applyProtection="1">
      <protection hidden="1" locked="0"/>
    </xf>
    <xf numFmtId="0" fontId="6" fillId="0" borderId="0" xfId="0" applyFont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horizontal="center"/>
      <protection hidden="1" locked="0"/>
    </xf>
    <xf numFmtId="164" fontId="0" fillId="0" borderId="6" xfId="26" applyNumberFormat="1" applyFont="1" applyBorder="1" applyAlignment="1" applyProtection="1">
      <alignment horizontal="center"/>
      <protection hidden="1" locked="0"/>
    </xf>
    <xf numFmtId="164" fontId="0" fillId="0" borderId="19" xfId="26" applyNumberFormat="1" applyFont="1" applyBorder="1" applyAlignment="1" applyProtection="1">
      <alignment horizontal="center"/>
      <protection hidden="1" locked="0"/>
    </xf>
    <xf numFmtId="0" fontId="0" fillId="0" borderId="0" xfId="58" applyFont="1" applyBorder="1" applyAlignment="1" applyProtection="1">
      <alignment horizontal="center"/>
      <protection hidden="1" locked="0"/>
    </xf>
    <xf numFmtId="0" fontId="0" fillId="0" borderId="19" xfId="58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19" xfId="0" applyFont="1" applyBorder="1" applyAlignment="1" applyProtection="1">
      <alignment horizontal="left"/>
      <protection hidden="1" locked="0"/>
    </xf>
    <xf numFmtId="164" fontId="0" fillId="0" borderId="6" xfId="26" applyNumberFormat="1" applyFont="1" applyBorder="1" applyAlignment="1" applyProtection="1">
      <alignment horizontal="right"/>
      <protection hidden="1" locked="0"/>
    </xf>
    <xf numFmtId="164" fontId="0" fillId="0" borderId="19" xfId="26" applyNumberFormat="1" applyFont="1" applyBorder="1" applyAlignment="1" applyProtection="1">
      <alignment horizontal="right"/>
      <protection hidden="1" locked="0"/>
    </xf>
    <xf numFmtId="0" fontId="0" fillId="0" borderId="0" xfId="58" applyFont="1" applyBorder="1" applyAlignment="1" applyProtection="1">
      <alignment horizontal="left"/>
      <protection hidden="1" locked="0"/>
    </xf>
    <xf numFmtId="0" fontId="0" fillId="0" borderId="19" xfId="58" applyFont="1" applyBorder="1" applyAlignment="1" applyProtection="1">
      <alignment horizontal="left"/>
      <protection hidden="1" locked="0"/>
    </xf>
    <xf numFmtId="164" fontId="0" fillId="0" borderId="6" xfId="26" applyNumberFormat="1" applyFont="1" applyBorder="1" applyAlignment="1" applyProtection="1">
      <alignment horizontal="right"/>
      <protection hidden="1" locked="0"/>
    </xf>
    <xf numFmtId="164" fontId="0" fillId="0" borderId="19" xfId="26" applyNumberFormat="1" applyFont="1" applyBorder="1" applyAlignment="1" applyProtection="1">
      <alignment horizontal="right"/>
      <protection hidden="1" locked="0"/>
    </xf>
    <xf numFmtId="0" fontId="1" fillId="0" borderId="6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1" fillId="0" borderId="19" xfId="0" applyFont="1" applyBorder="1" applyAlignment="1" applyProtection="1">
      <alignment horizontal="left"/>
      <protection hidden="1" locked="0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34" xfId="26" applyNumberFormat="1" applyFont="1" applyBorder="1" applyAlignment="1" applyProtection="1">
      <alignment horizontal="right"/>
      <protection hidden="1" locked="0"/>
    </xf>
    <xf numFmtId="164" fontId="0" fillId="0" borderId="36" xfId="26" applyNumberFormat="1" applyFont="1" applyBorder="1" applyAlignment="1" applyProtection="1">
      <alignment horizontal="right"/>
      <protection hidden="1" locked="0"/>
    </xf>
    <xf numFmtId="164" fontId="0" fillId="0" borderId="37" xfId="26" applyNumberFormat="1" applyFont="1" applyBorder="1" applyAlignment="1" applyProtection="1">
      <alignment horizontal="right"/>
      <protection hidden="1" locked="0"/>
    </xf>
    <xf numFmtId="0" fontId="1" fillId="0" borderId="26" xfId="0" applyFont="1" applyBorder="1" applyAlignment="1" applyProtection="1">
      <alignment horizontal="left"/>
      <protection hidden="1" locked="0"/>
    </xf>
    <xf numFmtId="0" fontId="1" fillId="0" borderId="24" xfId="0" applyFont="1" applyBorder="1" applyAlignment="1" applyProtection="1">
      <alignment horizontal="left"/>
      <protection hidden="1" locked="0"/>
    </xf>
    <xf numFmtId="0" fontId="1" fillId="0" borderId="27" xfId="0" applyFont="1" applyBorder="1" applyAlignment="1" applyProtection="1">
      <alignment horizontal="left"/>
      <protection hidden="1" locked="0"/>
    </xf>
    <xf numFmtId="164" fontId="0" fillId="0" borderId="26" xfId="26" applyNumberFormat="1" applyFont="1" applyBorder="1" applyAlignment="1" applyProtection="1">
      <alignment horizontal="right"/>
      <protection hidden="1" locked="0"/>
    </xf>
    <xf numFmtId="164" fontId="0" fillId="0" borderId="27" xfId="26" applyNumberFormat="1" applyFont="1" applyBorder="1" applyAlignment="1" applyProtection="1">
      <alignment horizontal="right"/>
      <protection hidden="1" locked="0"/>
    </xf>
    <xf numFmtId="0" fontId="0" fillId="0" borderId="2" xfId="0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1" fillId="0" borderId="36" xfId="0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2" xfId="0" applyFont="1" applyBorder="1" applyAlignment="1" applyProtection="1">
      <alignment horizontal="left"/>
      <protection hidden="1" locked="0"/>
    </xf>
    <xf numFmtId="0" fontId="0" fillId="0" borderId="34" xfId="0" applyFont="1" applyBorder="1" applyAlignment="1" applyProtection="1">
      <alignment horizontal="left"/>
      <protection hidden="1" locked="0"/>
    </xf>
    <xf numFmtId="164" fontId="0" fillId="0" borderId="6" xfId="26" applyNumberFormat="1" applyFont="1" applyBorder="1" applyAlignment="1" applyProtection="1">
      <alignment horizontal="right"/>
      <protection hidden="1"/>
    </xf>
    <xf numFmtId="164" fontId="0" fillId="0" borderId="19" xfId="26" applyNumberFormat="1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 locked="0"/>
    </xf>
    <xf numFmtId="0" fontId="0" fillId="0" borderId="19" xfId="0" applyBorder="1" applyProtection="1">
      <protection hidden="1" locked="0"/>
    </xf>
    <xf numFmtId="0" fontId="0" fillId="0" borderId="0" xfId="0" applyFont="1" applyBorder="1" applyProtection="1">
      <protection hidden="1" locked="0"/>
    </xf>
    <xf numFmtId="0" fontId="0" fillId="0" borderId="19" xfId="0" applyFont="1" applyBorder="1" applyProtection="1">
      <protection hidden="1" locked="0"/>
    </xf>
    <xf numFmtId="0" fontId="0" fillId="0" borderId="0" xfId="0" applyFont="1" applyBorder="1" applyAlignment="1" applyProtection="1" quotePrefix="1">
      <alignment horizontal="left"/>
      <protection hidden="1" locked="0"/>
    </xf>
    <xf numFmtId="0" fontId="0" fillId="0" borderId="0" xfId="58" applyBorder="1" applyProtection="1">
      <alignment/>
      <protection hidden="1" locked="0"/>
    </xf>
    <xf numFmtId="0" fontId="0" fillId="0" borderId="19" xfId="58" applyBorder="1" applyProtection="1">
      <alignment/>
      <protection hidden="1"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65" fontId="0" fillId="0" borderId="26" xfId="26" applyNumberFormat="1" applyFont="1" applyBorder="1" applyAlignment="1" applyProtection="1">
      <alignment horizontal="right"/>
      <protection hidden="1"/>
    </xf>
    <xf numFmtId="165" fontId="0" fillId="0" borderId="27" xfId="26" applyNumberFormat="1" applyFont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 wrapText="1"/>
      <protection hidden="1" locked="0"/>
    </xf>
    <xf numFmtId="0" fontId="1" fillId="0" borderId="28" xfId="0" applyFont="1" applyBorder="1" applyAlignment="1" applyProtection="1">
      <alignment horizontal="center" wrapText="1"/>
      <protection hidden="1" locked="0"/>
    </xf>
    <xf numFmtId="0" fontId="0" fillId="0" borderId="0" xfId="58" applyBorder="1" applyAlignment="1" applyProtection="1">
      <alignment horizontal="left"/>
      <protection hidden="1" locked="0"/>
    </xf>
    <xf numFmtId="0" fontId="0" fillId="0" borderId="19" xfId="58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0" fillId="0" borderId="3" xfId="0" applyFont="1" applyBorder="1" applyAlignment="1" applyProtection="1">
      <alignment horizontal="left"/>
      <protection hidden="1" locked="0"/>
    </xf>
    <xf numFmtId="0" fontId="1" fillId="0" borderId="24" xfId="0" applyFont="1" applyBorder="1" applyProtection="1">
      <protection hidden="1" locked="0"/>
    </xf>
    <xf numFmtId="0" fontId="1" fillId="0" borderId="27" xfId="0" applyFont="1" applyBorder="1" applyProtection="1"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0" fillId="0" borderId="2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1" fillId="0" borderId="36" xfId="0" applyFont="1" applyBorder="1" applyProtection="1">
      <protection hidden="1" locked="0"/>
    </xf>
    <xf numFmtId="0" fontId="1" fillId="0" borderId="1" xfId="0" applyFont="1" applyBorder="1" applyProtection="1">
      <protection hidden="1" locked="0"/>
    </xf>
    <xf numFmtId="0" fontId="1" fillId="0" borderId="37" xfId="0" applyFont="1" applyBorder="1" applyProtection="1">
      <protection hidden="1" locked="0"/>
    </xf>
    <xf numFmtId="164" fontId="0" fillId="0" borderId="36" xfId="16" applyNumberFormat="1" applyFont="1" applyBorder="1" applyAlignment="1" applyProtection="1">
      <alignment horizontal="right"/>
      <protection hidden="1" locked="0"/>
    </xf>
    <xf numFmtId="164" fontId="0" fillId="0" borderId="37" xfId="16" applyNumberFormat="1" applyFont="1" applyBorder="1" applyAlignment="1" applyProtection="1">
      <alignment horizontal="right"/>
      <protection hidden="1" locked="0"/>
    </xf>
    <xf numFmtId="164" fontId="0" fillId="0" borderId="25" xfId="16" applyNumberFormat="1" applyFont="1" applyBorder="1" applyAlignment="1" applyProtection="1">
      <alignment horizontal="right"/>
      <protection hidden="1" locked="0"/>
    </xf>
    <xf numFmtId="164" fontId="0" fillId="0" borderId="34" xfId="16" applyNumberFormat="1" applyFont="1" applyBorder="1" applyAlignment="1" applyProtection="1">
      <alignment horizontal="right"/>
      <protection hidden="1" locked="0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64" fontId="0" fillId="0" borderId="6" xfId="26" applyNumberFormat="1" applyFont="1" applyBorder="1" applyAlignment="1" applyProtection="1">
      <alignment horizontal="right"/>
      <protection hidden="1"/>
    </xf>
    <xf numFmtId="164" fontId="0" fillId="0" borderId="19" xfId="26" applyNumberFormat="1" applyFont="1" applyBorder="1" applyAlignment="1" applyProtection="1">
      <alignment horizontal="right"/>
      <protection hidden="1"/>
    </xf>
    <xf numFmtId="0" fontId="1" fillId="0" borderId="25" xfId="0" applyFont="1" applyBorder="1" applyProtection="1">
      <protection hidden="1" locked="0"/>
    </xf>
    <xf numFmtId="0" fontId="1" fillId="0" borderId="2" xfId="0" applyFont="1" applyBorder="1" applyProtection="1">
      <protection hidden="1" locked="0"/>
    </xf>
    <xf numFmtId="0" fontId="1" fillId="0" borderId="34" xfId="0" applyFont="1" applyBorder="1" applyProtection="1">
      <protection hidden="1" locked="0"/>
    </xf>
    <xf numFmtId="164" fontId="0" fillId="0" borderId="6" xfId="0" applyNumberFormat="1" applyFont="1" applyBorder="1" applyAlignment="1" applyProtection="1">
      <alignment horizontal="right"/>
      <protection hidden="1" locked="0"/>
    </xf>
    <xf numFmtId="164" fontId="0" fillId="0" borderId="19" xfId="0" applyNumberFormat="1" applyFont="1" applyBorder="1" applyAlignment="1" applyProtection="1">
      <alignment horizontal="right"/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 locked="0"/>
    </xf>
    <xf numFmtId="164" fontId="0" fillId="0" borderId="34" xfId="0" applyNumberFormat="1" applyFont="1" applyBorder="1" applyAlignment="1" applyProtection="1">
      <alignment horizontal="right"/>
      <protection hidden="1" locked="0"/>
    </xf>
    <xf numFmtId="0" fontId="1" fillId="0" borderId="6" xfId="0" applyFont="1" applyBorder="1" applyProtection="1">
      <protection hidden="1" locked="0"/>
    </xf>
    <xf numFmtId="0" fontId="1" fillId="0" borderId="0" xfId="0" applyFont="1" applyBorder="1" applyProtection="1">
      <protection hidden="1" locked="0"/>
    </xf>
    <xf numFmtId="0" fontId="3" fillId="0" borderId="0" xfId="0" applyFont="1" applyAlignment="1" applyProtection="1">
      <alignment horizontal="center" wrapText="1"/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/>
    </xf>
    <xf numFmtId="164" fontId="0" fillId="0" borderId="34" xfId="0" applyNumberFormat="1" applyFont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 wrapText="1"/>
      <protection hidden="1" locked="0"/>
    </xf>
    <xf numFmtId="0" fontId="1" fillId="0" borderId="19" xfId="0" applyFont="1" applyBorder="1" applyAlignment="1" applyProtection="1">
      <alignment horizontal="center" wrapText="1"/>
      <protection hidden="1" locked="0"/>
    </xf>
    <xf numFmtId="0" fontId="1" fillId="0" borderId="25" xfId="0" applyFont="1" applyBorder="1" applyAlignment="1" applyProtection="1">
      <alignment horizontal="left"/>
      <protection hidden="1" locked="0"/>
    </xf>
    <xf numFmtId="164" fontId="0" fillId="0" borderId="36" xfId="0" applyNumberFormat="1" applyBorder="1" applyAlignment="1" applyProtection="1">
      <alignment horizontal="right"/>
      <protection hidden="1" locked="0"/>
    </xf>
    <xf numFmtId="164" fontId="0" fillId="0" borderId="37" xfId="0" applyNumberFormat="1" applyBorder="1" applyAlignment="1" applyProtection="1">
      <alignment horizontal="right"/>
      <protection hidden="1" locked="0"/>
    </xf>
    <xf numFmtId="164" fontId="0" fillId="0" borderId="12" xfId="0" applyNumberFormat="1" applyFont="1" applyBorder="1" applyAlignment="1" applyProtection="1">
      <alignment horizontal="right"/>
      <protection hidden="1" locked="0"/>
    </xf>
    <xf numFmtId="164" fontId="0" fillId="0" borderId="28" xfId="0" applyNumberFormat="1" applyFont="1" applyBorder="1" applyAlignment="1" applyProtection="1">
      <alignment horizontal="right"/>
      <protection hidden="1" locked="0"/>
    </xf>
    <xf numFmtId="164" fontId="0" fillId="0" borderId="38" xfId="0" applyNumberFormat="1" applyFont="1" applyBorder="1" applyAlignment="1" applyProtection="1">
      <alignment horizontal="right"/>
      <protection hidden="1" locked="0"/>
    </xf>
    <xf numFmtId="164" fontId="0" fillId="0" borderId="39" xfId="0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>
      <alignment wrapText="1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1" fillId="0" borderId="40" xfId="0" applyFont="1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42" xfId="0" applyBorder="1" applyAlignment="1" applyProtection="1">
      <alignment/>
      <protection hidden="1" locked="0"/>
    </xf>
    <xf numFmtId="164" fontId="0" fillId="0" borderId="43" xfId="0" applyNumberFormat="1" applyBorder="1" applyProtection="1">
      <protection hidden="1" locked="0"/>
    </xf>
    <xf numFmtId="164" fontId="0" fillId="0" borderId="44" xfId="0" applyNumberFormat="1" applyBorder="1" applyProtection="1">
      <protection hidden="1" locked="0"/>
    </xf>
    <xf numFmtId="164" fontId="0" fillId="0" borderId="6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6" xfId="0" applyNumberFormat="1" applyBorder="1" applyAlignment="1" applyProtection="1">
      <alignment/>
      <protection hidden="1" locked="0"/>
    </xf>
    <xf numFmtId="164" fontId="0" fillId="0" borderId="19" xfId="0" applyNumberFormat="1" applyBorder="1" applyAlignment="1" applyProtection="1">
      <alignment/>
      <protection hidden="1" locked="0"/>
    </xf>
    <xf numFmtId="164" fontId="0" fillId="0" borderId="6" xfId="0" applyNumberFormat="1" applyFont="1" applyBorder="1" applyProtection="1">
      <protection hidden="1" locked="0"/>
    </xf>
    <xf numFmtId="164" fontId="0" fillId="0" borderId="19" xfId="0" applyNumberFormat="1" applyFont="1" applyBorder="1" applyProtection="1">
      <protection hidden="1" locked="0"/>
    </xf>
    <xf numFmtId="0" fontId="1" fillId="0" borderId="26" xfId="0" applyFont="1" applyBorder="1" applyProtection="1">
      <protection hidden="1" locked="0"/>
    </xf>
    <xf numFmtId="164" fontId="0" fillId="0" borderId="26" xfId="0" applyNumberFormat="1" applyBorder="1" applyAlignment="1" applyProtection="1">
      <alignment/>
      <protection hidden="1" locked="0"/>
    </xf>
    <xf numFmtId="164" fontId="0" fillId="0" borderId="27" xfId="0" applyNumberFormat="1" applyBorder="1" applyAlignment="1" applyProtection="1">
      <alignment/>
      <protection hidden="1" locked="0"/>
    </xf>
    <xf numFmtId="164" fontId="0" fillId="0" borderId="26" xfId="0" applyNumberFormat="1" applyFont="1" applyBorder="1" applyAlignment="1" applyProtection="1">
      <alignment/>
      <protection hidden="1"/>
    </xf>
    <xf numFmtId="164" fontId="0" fillId="0" borderId="27" xfId="0" applyNumberFormat="1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3" xfId="0" applyFont="1" applyBorder="1" applyAlignment="1" applyProtection="1">
      <alignment horizontal="left"/>
      <protection hidden="1" locked="0"/>
    </xf>
    <xf numFmtId="164" fontId="0" fillId="0" borderId="6" xfId="58" applyNumberFormat="1" applyBorder="1" applyProtection="1">
      <alignment/>
      <protection hidden="1" locked="0"/>
    </xf>
    <xf numFmtId="164" fontId="0" fillId="0" borderId="19" xfId="58" applyNumberFormat="1" applyBorder="1" applyProtection="1">
      <alignment/>
      <protection hidden="1" locked="0"/>
    </xf>
    <xf numFmtId="164" fontId="0" fillId="0" borderId="6" xfId="0" applyNumberFormat="1" applyBorder="1" applyProtection="1">
      <protection hidden="1" locked="0"/>
    </xf>
    <xf numFmtId="164" fontId="0" fillId="0" borderId="19" xfId="0" applyNumberFormat="1" applyBorder="1" applyProtection="1">
      <protection hidden="1" locked="0"/>
    </xf>
    <xf numFmtId="164" fontId="0" fillId="0" borderId="26" xfId="0" applyNumberFormat="1" applyBorder="1" applyProtection="1">
      <protection hidden="1" locked="0"/>
    </xf>
    <xf numFmtId="164" fontId="0" fillId="0" borderId="27" xfId="0" applyNumberFormat="1" applyBorder="1" applyProtection="1">
      <protection hidden="1" locked="0"/>
    </xf>
    <xf numFmtId="164" fontId="1" fillId="0" borderId="26" xfId="0" applyNumberFormat="1" applyFont="1" applyBorder="1" applyProtection="1">
      <protection hidden="1" locked="0"/>
    </xf>
    <xf numFmtId="164" fontId="1" fillId="0" borderId="27" xfId="0" applyNumberFormat="1" applyFont="1" applyBorder="1" applyProtection="1">
      <protection hidden="1" locked="0"/>
    </xf>
    <xf numFmtId="164" fontId="0" fillId="0" borderId="12" xfId="0" applyNumberFormat="1" applyBorder="1" applyProtection="1">
      <protection hidden="1" locked="0"/>
    </xf>
    <xf numFmtId="164" fontId="0" fillId="0" borderId="28" xfId="0" applyNumberFormat="1" applyBorder="1" applyProtection="1">
      <protection hidden="1" locked="0"/>
    </xf>
    <xf numFmtId="0" fontId="1" fillId="0" borderId="36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left"/>
      <protection hidden="1" locked="0"/>
    </xf>
    <xf numFmtId="164" fontId="0" fillId="0" borderId="36" xfId="0" applyNumberFormat="1" applyBorder="1" applyProtection="1">
      <protection hidden="1" locked="0"/>
    </xf>
    <xf numFmtId="164" fontId="0" fillId="0" borderId="37" xfId="0" applyNumberFormat="1" applyBorder="1" applyProtection="1">
      <protection hidden="1" locked="0"/>
    </xf>
    <xf numFmtId="164" fontId="0" fillId="0" borderId="26" xfId="0" applyNumberFormat="1" applyFont="1" applyBorder="1" applyProtection="1">
      <protection hidden="1" locked="0"/>
    </xf>
    <xf numFmtId="164" fontId="0" fillId="0" borderId="27" xfId="0" applyNumberFormat="1" applyFont="1" applyBorder="1" applyProtection="1">
      <protection hidden="1"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left" wrapText="1"/>
      <protection hidden="1" locked="0"/>
    </xf>
    <xf numFmtId="0" fontId="1" fillId="0" borderId="2" xfId="0" applyFont="1" applyBorder="1" applyAlignment="1" applyProtection="1">
      <alignment wrapText="1"/>
      <protection hidden="1" locked="0"/>
    </xf>
    <xf numFmtId="0" fontId="1" fillId="0" borderId="34" xfId="0" applyFont="1" applyBorder="1" applyAlignment="1" applyProtection="1">
      <alignment wrapText="1"/>
      <protection hidden="1" locked="0"/>
    </xf>
    <xf numFmtId="0" fontId="0" fillId="4" borderId="12" xfId="0" applyFill="1" applyBorder="1" applyAlignment="1" applyProtection="1">
      <alignment horizontal="left"/>
      <protection hidden="1"/>
    </xf>
    <xf numFmtId="0" fontId="0" fillId="4" borderId="3" xfId="0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horizontal="left"/>
      <protection hidden="1"/>
    </xf>
    <xf numFmtId="164" fontId="0" fillId="0" borderId="25" xfId="26" applyNumberFormat="1" applyFont="1" applyBorder="1" applyAlignment="1" applyProtection="1">
      <alignment horizontal="right"/>
      <protection hidden="1"/>
    </xf>
    <xf numFmtId="164" fontId="0" fillId="0" borderId="34" xfId="26" applyNumberFormat="1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left" wrapText="1"/>
      <protection hidden="1" locked="0"/>
    </xf>
    <xf numFmtId="0" fontId="1" fillId="0" borderId="34" xfId="0" applyFont="1" applyBorder="1" applyAlignment="1" applyProtection="1">
      <alignment horizontal="left" wrapText="1"/>
      <protection hidden="1" locked="0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34" xfId="26" applyNumberFormat="1" applyFont="1" applyBorder="1" applyAlignment="1" applyProtection="1">
      <alignment horizontal="right"/>
      <protection hidden="1" locked="0"/>
    </xf>
    <xf numFmtId="0" fontId="0" fillId="4" borderId="1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1" fillId="0" borderId="25" xfId="0" applyFont="1" applyBorder="1" applyAlignment="1" applyProtection="1">
      <alignment horizontal="center" vertical="center" wrapTex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 locked="0"/>
    </xf>
    <xf numFmtId="0" fontId="0" fillId="4" borderId="1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6" fillId="0" borderId="3" xfId="0" applyFont="1" applyFill="1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6" fillId="0" borderId="3" xfId="0" applyFont="1" applyFill="1" applyBorder="1" applyAlignment="1" applyProtection="1">
      <alignment horizontal="left"/>
      <protection hidden="1" locked="0"/>
    </xf>
    <xf numFmtId="0" fontId="6" fillId="0" borderId="28" xfId="0" applyFont="1" applyFill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6" fillId="0" borderId="19" xfId="0" applyFont="1" applyBorder="1" applyAlignment="1" applyProtection="1">
      <alignment horizontal="left"/>
      <protection hidden="1" locked="0"/>
    </xf>
    <xf numFmtId="0" fontId="6" fillId="0" borderId="2" xfId="0" applyFont="1" applyBorder="1" applyAlignment="1" applyProtection="1">
      <alignment horizontal="left"/>
      <protection hidden="1" locked="0"/>
    </xf>
    <xf numFmtId="0" fontId="6" fillId="0" borderId="3" xfId="0" applyFont="1" applyBorder="1" applyAlignment="1" applyProtection="1">
      <alignment horizontal="left"/>
      <protection hidden="1" locked="0"/>
    </xf>
    <xf numFmtId="0" fontId="6" fillId="0" borderId="28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5" fillId="0" borderId="26" xfId="0" applyFont="1" applyBorder="1" applyAlignment="1" applyProtection="1">
      <alignment horizontal="left"/>
      <protection hidden="1" locked="0"/>
    </xf>
    <xf numFmtId="0" fontId="5" fillId="0" borderId="24" xfId="0" applyFont="1" applyBorder="1" applyAlignment="1" applyProtection="1">
      <alignment horizontal="left"/>
      <protection hidden="1" locked="0"/>
    </xf>
    <xf numFmtId="0" fontId="5" fillId="0" borderId="27" xfId="0" applyFont="1" applyBorder="1" applyAlignment="1" applyProtection="1">
      <alignment horizontal="left"/>
      <protection hidden="1" locked="0"/>
    </xf>
    <xf numFmtId="0" fontId="6" fillId="0" borderId="0" xfId="0" applyFont="1" applyFill="1" applyBorder="1" applyProtection="1">
      <protection hidden="1" locked="0"/>
    </xf>
    <xf numFmtId="0" fontId="6" fillId="0" borderId="19" xfId="0" applyFont="1" applyFill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19" xfId="0" applyFont="1" applyBorder="1" applyProtection="1"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19" xfId="0" applyFont="1" applyFill="1" applyBorder="1" applyAlignment="1" applyProtection="1">
      <alignment horizontal="left"/>
      <protection hidden="1" locked="0"/>
    </xf>
    <xf numFmtId="0" fontId="5" fillId="2" borderId="25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6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19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0" borderId="3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25" xfId="0" applyFont="1" applyFill="1" applyBorder="1" applyAlignment="1" applyProtection="1">
      <alignment horizontal="left" wrapText="1"/>
      <protection hidden="1" locked="0"/>
    </xf>
    <xf numFmtId="0" fontId="5" fillId="0" borderId="2" xfId="0" applyFont="1" applyFill="1" applyBorder="1" applyAlignment="1" applyProtection="1">
      <alignment horizontal="left" wrapText="1"/>
      <protection hidden="1" locked="0"/>
    </xf>
    <xf numFmtId="0" fontId="5" fillId="0" borderId="34" xfId="0" applyFont="1" applyFill="1" applyBorder="1" applyAlignment="1" applyProtection="1">
      <alignment horizontal="left" wrapText="1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left"/>
      <protection/>
    </xf>
    <xf numFmtId="0" fontId="5" fillId="0" borderId="26" xfId="0" applyFont="1" applyBorder="1" applyProtection="1">
      <protection hidden="1" locked="0"/>
    </xf>
    <xf numFmtId="0" fontId="5" fillId="0" borderId="24" xfId="0" applyFont="1" applyBorder="1" applyProtection="1">
      <protection hidden="1" locked="0"/>
    </xf>
    <xf numFmtId="0" fontId="5" fillId="0" borderId="27" xfId="0" applyFont="1" applyBorder="1" applyProtection="1">
      <protection hidden="1" locked="0"/>
    </xf>
    <xf numFmtId="0" fontId="5" fillId="3" borderId="29" xfId="0" applyFont="1" applyFill="1" applyBorder="1" applyAlignment="1" applyProtection="1">
      <alignment horizontal="center" vertical="center" wrapText="1"/>
      <protection hidden="1" locked="0"/>
    </xf>
    <xf numFmtId="0" fontId="5" fillId="3" borderId="11" xfId="0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/>
      <protection hidden="1" locked="0"/>
    </xf>
    <xf numFmtId="0" fontId="5" fillId="3" borderId="36" xfId="0" applyFont="1" applyFill="1" applyBorder="1" applyAlignment="1" applyProtection="1">
      <alignment horizontal="center" vertical="center"/>
      <protection hidden="1" locked="0"/>
    </xf>
    <xf numFmtId="0" fontId="5" fillId="3" borderId="1" xfId="0" applyFont="1" applyFill="1" applyBorder="1" applyAlignment="1" applyProtection="1">
      <alignment horizontal="center" vertical="center"/>
      <protection hidden="1" locked="0"/>
    </xf>
    <xf numFmtId="0" fontId="5" fillId="3" borderId="3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29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Fill="1" applyBorder="1" applyAlignment="1" applyProtection="1">
      <alignment horizontal="left" vertical="center"/>
      <protection hidden="1" locked="0"/>
    </xf>
    <xf numFmtId="0" fontId="5" fillId="2" borderId="17" xfId="0" applyFont="1" applyFill="1" applyBorder="1" applyAlignment="1" applyProtection="1">
      <alignment horizontal="center"/>
      <protection hidden="1" locked="0"/>
    </xf>
    <xf numFmtId="0" fontId="5" fillId="0" borderId="17" xfId="0" applyFont="1" applyFill="1" applyBorder="1" applyAlignment="1" applyProtection="1">
      <alignment horizontal="center" vertical="center" wrapText="1"/>
      <protection hidden="1" locked="0"/>
    </xf>
    <xf numFmtId="0" fontId="5" fillId="2" borderId="25" xfId="0" applyFont="1" applyFill="1" applyBorder="1" applyAlignment="1" applyProtection="1">
      <alignment horizontal="center"/>
      <protection hidden="1" locked="0"/>
    </xf>
    <xf numFmtId="0" fontId="5" fillId="2" borderId="2" xfId="0" applyFont="1" applyFill="1" applyBorder="1" applyAlignment="1" applyProtection="1">
      <alignment horizontal="center"/>
      <protection hidden="1" locked="0"/>
    </xf>
    <xf numFmtId="0" fontId="5" fillId="2" borderId="34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left" vertical="top" wrapText="1"/>
      <protection hidden="1"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="85" zoomScaleNormal="85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37.421875" style="0" customWidth="1"/>
    <col min="6" max="6" width="6.00390625" style="0" customWidth="1"/>
    <col min="7" max="7" width="20.421875" style="0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220" t="s">
        <v>132</v>
      </c>
      <c r="B1" s="220"/>
      <c r="C1" s="220"/>
      <c r="D1" s="220"/>
      <c r="E1" s="220"/>
      <c r="F1" s="220"/>
      <c r="G1" s="220"/>
    </row>
    <row r="2" spans="1:7" ht="20.1" customHeight="1">
      <c r="A2" s="221" t="s">
        <v>8</v>
      </c>
      <c r="B2" s="221"/>
      <c r="C2" s="221"/>
      <c r="D2" s="222" t="s">
        <v>157</v>
      </c>
      <c r="E2" s="222"/>
      <c r="F2" s="85" t="s">
        <v>9</v>
      </c>
      <c r="G2" s="5">
        <v>42120</v>
      </c>
    </row>
    <row r="3" spans="1:7" ht="15" customHeight="1">
      <c r="A3" s="86"/>
      <c r="B3" s="86"/>
      <c r="C3" s="86"/>
      <c r="D3" s="223"/>
      <c r="E3" s="223"/>
      <c r="F3" s="224"/>
      <c r="G3" s="224"/>
    </row>
    <row r="4" spans="1:7" ht="12.75">
      <c r="A4" s="87"/>
      <c r="B4" s="87"/>
      <c r="C4" s="87"/>
      <c r="D4" s="87"/>
      <c r="E4" s="87"/>
      <c r="F4" s="219"/>
      <c r="G4" s="219"/>
    </row>
    <row r="5" spans="1:7" s="3" customFormat="1" ht="15" customHeight="1">
      <c r="A5" s="199" t="s">
        <v>49</v>
      </c>
      <c r="B5" s="200"/>
      <c r="C5" s="200"/>
      <c r="D5" s="200"/>
      <c r="E5" s="201"/>
      <c r="F5" s="208" t="s">
        <v>54</v>
      </c>
      <c r="G5" s="209"/>
    </row>
    <row r="6" spans="1:7" s="3" customFormat="1" ht="15" customHeight="1">
      <c r="A6" s="202"/>
      <c r="B6" s="203"/>
      <c r="C6" s="203"/>
      <c r="D6" s="203"/>
      <c r="E6" s="204"/>
      <c r="F6" s="210"/>
      <c r="G6" s="211"/>
    </row>
    <row r="7" spans="1:10" s="1" customFormat="1" ht="20.25" customHeight="1">
      <c r="A7" s="205"/>
      <c r="B7" s="206"/>
      <c r="C7" s="206"/>
      <c r="D7" s="206"/>
      <c r="E7" s="207"/>
      <c r="F7" s="212"/>
      <c r="G7" s="213"/>
      <c r="H7" s="2"/>
      <c r="I7" s="2"/>
      <c r="J7" s="2"/>
    </row>
    <row r="8" spans="1:7" ht="15" customHeight="1">
      <c r="A8" s="214" t="s">
        <v>116</v>
      </c>
      <c r="B8" s="215"/>
      <c r="C8" s="215"/>
      <c r="D8" s="215"/>
      <c r="E8" s="216"/>
      <c r="F8" s="217"/>
      <c r="G8" s="218"/>
    </row>
    <row r="9" spans="1:7" ht="15" customHeight="1">
      <c r="A9" s="84">
        <v>1</v>
      </c>
      <c r="B9" s="166" t="s">
        <v>158</v>
      </c>
      <c r="C9" s="197"/>
      <c r="D9" s="197"/>
      <c r="E9" s="198"/>
      <c r="F9" s="168">
        <v>1186596</v>
      </c>
      <c r="G9" s="169"/>
    </row>
    <row r="10" spans="1:7" ht="15" customHeight="1">
      <c r="A10" s="91">
        <v>2</v>
      </c>
      <c r="B10" s="166"/>
      <c r="C10" s="197"/>
      <c r="D10" s="197"/>
      <c r="E10" s="198"/>
      <c r="F10" s="168"/>
      <c r="G10" s="169"/>
    </row>
    <row r="11" spans="1:7" ht="15" customHeight="1">
      <c r="A11" s="91">
        <v>3</v>
      </c>
      <c r="B11" s="166"/>
      <c r="C11" s="197"/>
      <c r="D11" s="197"/>
      <c r="E11" s="198"/>
      <c r="F11" s="168"/>
      <c r="G11" s="169"/>
    </row>
    <row r="12" spans="1:7" ht="15" customHeight="1">
      <c r="A12" s="91">
        <v>4</v>
      </c>
      <c r="B12" s="166"/>
      <c r="C12" s="197"/>
      <c r="D12" s="197"/>
      <c r="E12" s="198"/>
      <c r="F12" s="168"/>
      <c r="G12" s="169"/>
    </row>
    <row r="13" spans="1:7" ht="15" customHeight="1">
      <c r="A13" s="91">
        <v>5</v>
      </c>
      <c r="B13" s="166"/>
      <c r="C13" s="197"/>
      <c r="D13" s="197"/>
      <c r="E13" s="198"/>
      <c r="F13" s="168"/>
      <c r="G13" s="169"/>
    </row>
    <row r="14" spans="1:7" ht="15" customHeight="1">
      <c r="A14" s="91">
        <v>6</v>
      </c>
      <c r="B14" s="162"/>
      <c r="C14" s="192"/>
      <c r="D14" s="192"/>
      <c r="E14" s="193"/>
      <c r="F14" s="164"/>
      <c r="G14" s="165"/>
    </row>
    <row r="15" spans="1:7" ht="15" customHeight="1">
      <c r="A15" s="91">
        <v>7</v>
      </c>
      <c r="B15" s="162"/>
      <c r="C15" s="192"/>
      <c r="D15" s="192"/>
      <c r="E15" s="193"/>
      <c r="F15" s="164"/>
      <c r="G15" s="165"/>
    </row>
    <row r="16" spans="1:7" ht="15" customHeight="1">
      <c r="A16" s="91">
        <v>8</v>
      </c>
      <c r="B16" s="162"/>
      <c r="C16" s="192"/>
      <c r="D16" s="192"/>
      <c r="E16" s="193"/>
      <c r="F16" s="164"/>
      <c r="G16" s="165"/>
    </row>
    <row r="17" spans="1:7" ht="15" customHeight="1">
      <c r="A17" s="91">
        <v>9</v>
      </c>
      <c r="B17" s="162"/>
      <c r="C17" s="192"/>
      <c r="D17" s="192"/>
      <c r="E17" s="193"/>
      <c r="F17" s="164"/>
      <c r="G17" s="165"/>
    </row>
    <row r="18" spans="1:7" ht="15" customHeight="1">
      <c r="A18" s="91">
        <v>10</v>
      </c>
      <c r="B18" s="162"/>
      <c r="C18" s="192"/>
      <c r="D18" s="192"/>
      <c r="E18" s="193"/>
      <c r="F18" s="164"/>
      <c r="G18" s="165"/>
    </row>
    <row r="19" spans="1:7" ht="15" customHeight="1">
      <c r="A19" s="91">
        <v>11</v>
      </c>
      <c r="B19" s="162"/>
      <c r="C19" s="192"/>
      <c r="D19" s="192"/>
      <c r="E19" s="193"/>
      <c r="F19" s="164"/>
      <c r="G19" s="165"/>
    </row>
    <row r="20" spans="1:7" ht="15" customHeight="1">
      <c r="A20" s="91">
        <v>12</v>
      </c>
      <c r="B20" s="162"/>
      <c r="C20" s="192"/>
      <c r="D20" s="192"/>
      <c r="E20" s="193"/>
      <c r="F20" s="164"/>
      <c r="G20" s="165"/>
    </row>
    <row r="21" spans="1:7" ht="15" customHeight="1">
      <c r="A21" s="91">
        <v>13</v>
      </c>
      <c r="B21" s="162"/>
      <c r="C21" s="192"/>
      <c r="D21" s="192"/>
      <c r="E21" s="193"/>
      <c r="F21" s="164"/>
      <c r="G21" s="165"/>
    </row>
    <row r="22" spans="1:7" ht="15" customHeight="1">
      <c r="A22" s="91">
        <v>14</v>
      </c>
      <c r="B22" s="162"/>
      <c r="C22" s="192"/>
      <c r="D22" s="192"/>
      <c r="E22" s="193"/>
      <c r="F22" s="164"/>
      <c r="G22" s="165"/>
    </row>
    <row r="23" spans="1:7" ht="15" customHeight="1">
      <c r="A23" s="91">
        <v>15</v>
      </c>
      <c r="B23" s="162"/>
      <c r="C23" s="192"/>
      <c r="D23" s="192"/>
      <c r="E23" s="193"/>
      <c r="F23" s="164"/>
      <c r="G23" s="165"/>
    </row>
    <row r="24" spans="1:7" ht="15" customHeight="1">
      <c r="A24" s="91">
        <v>16</v>
      </c>
      <c r="B24" s="162"/>
      <c r="C24" s="192"/>
      <c r="D24" s="192"/>
      <c r="E24" s="193"/>
      <c r="F24" s="164"/>
      <c r="G24" s="165"/>
    </row>
    <row r="25" spans="1:7" ht="15" customHeight="1">
      <c r="A25" s="91">
        <v>17</v>
      </c>
      <c r="B25" s="162"/>
      <c r="C25" s="192"/>
      <c r="D25" s="192"/>
      <c r="E25" s="193"/>
      <c r="F25" s="164"/>
      <c r="G25" s="165"/>
    </row>
    <row r="26" spans="1:7" ht="15" customHeight="1">
      <c r="A26" s="91">
        <v>18</v>
      </c>
      <c r="B26" s="162"/>
      <c r="C26" s="192"/>
      <c r="D26" s="192"/>
      <c r="E26" s="193"/>
      <c r="F26" s="164"/>
      <c r="G26" s="165"/>
    </row>
    <row r="27" spans="1:7" ht="15" customHeight="1">
      <c r="A27" s="91">
        <v>19</v>
      </c>
      <c r="B27" s="162"/>
      <c r="C27" s="192"/>
      <c r="D27" s="192"/>
      <c r="E27" s="193"/>
      <c r="F27" s="164"/>
      <c r="G27" s="165"/>
    </row>
    <row r="28" spans="1:7" ht="15" customHeight="1">
      <c r="A28" s="91">
        <v>20</v>
      </c>
      <c r="B28" s="196"/>
      <c r="C28" s="192"/>
      <c r="D28" s="192"/>
      <c r="E28" s="193"/>
      <c r="F28" s="164"/>
      <c r="G28" s="165"/>
    </row>
    <row r="29" spans="1:7" ht="15" customHeight="1">
      <c r="A29" s="91">
        <v>21</v>
      </c>
      <c r="B29" s="162"/>
      <c r="C29" s="192"/>
      <c r="D29" s="192"/>
      <c r="E29" s="193"/>
      <c r="F29" s="164"/>
      <c r="G29" s="165"/>
    </row>
    <row r="30" spans="1:7" ht="15" customHeight="1">
      <c r="A30" s="91">
        <v>22</v>
      </c>
      <c r="B30" s="162"/>
      <c r="C30" s="192"/>
      <c r="D30" s="192"/>
      <c r="E30" s="193"/>
      <c r="F30" s="164"/>
      <c r="G30" s="165"/>
    </row>
    <row r="31" spans="1:7" ht="15" customHeight="1">
      <c r="A31" s="91">
        <v>23</v>
      </c>
      <c r="B31" s="162"/>
      <c r="C31" s="192"/>
      <c r="D31" s="192"/>
      <c r="E31" s="193"/>
      <c r="F31" s="164"/>
      <c r="G31" s="165"/>
    </row>
    <row r="32" spans="1:7" ht="15" customHeight="1">
      <c r="A32" s="91">
        <v>24</v>
      </c>
      <c r="B32" s="162"/>
      <c r="C32" s="192"/>
      <c r="D32" s="192"/>
      <c r="E32" s="193"/>
      <c r="F32" s="164"/>
      <c r="G32" s="165"/>
    </row>
    <row r="33" spans="1:7" s="4" customFormat="1" ht="15" customHeight="1">
      <c r="A33" s="89">
        <v>25</v>
      </c>
      <c r="B33" s="162"/>
      <c r="C33" s="194"/>
      <c r="D33" s="194"/>
      <c r="E33" s="195"/>
      <c r="F33" s="164"/>
      <c r="G33" s="165"/>
    </row>
    <row r="34" spans="1:7" s="4" customFormat="1" ht="15" customHeight="1">
      <c r="A34" s="88"/>
      <c r="B34" s="188" t="s">
        <v>58</v>
      </c>
      <c r="C34" s="188"/>
      <c r="D34" s="188"/>
      <c r="E34" s="189"/>
      <c r="F34" s="173">
        <f>SUM(F9:G33)</f>
        <v>1186596</v>
      </c>
      <c r="G34" s="174"/>
    </row>
    <row r="35" spans="1:7" s="4" customFormat="1" ht="15" customHeight="1">
      <c r="A35" s="170" t="s">
        <v>117</v>
      </c>
      <c r="B35" s="171"/>
      <c r="C35" s="171"/>
      <c r="D35" s="171"/>
      <c r="E35" s="172"/>
      <c r="F35" s="190"/>
      <c r="G35" s="191"/>
    </row>
    <row r="36" spans="1:7" s="4" customFormat="1" ht="15" customHeight="1">
      <c r="A36" s="89">
        <v>1</v>
      </c>
      <c r="B36" s="166" t="s">
        <v>159</v>
      </c>
      <c r="C36" s="166"/>
      <c r="D36" s="166"/>
      <c r="E36" s="167"/>
      <c r="F36" s="168">
        <v>281022</v>
      </c>
      <c r="G36" s="169"/>
    </row>
    <row r="37" spans="1:7" s="4" customFormat="1" ht="15" customHeight="1">
      <c r="A37" s="89">
        <v>2</v>
      </c>
      <c r="B37" s="166" t="s">
        <v>160</v>
      </c>
      <c r="C37" s="166"/>
      <c r="D37" s="166"/>
      <c r="E37" s="167"/>
      <c r="F37" s="168">
        <f>292064+41895</f>
        <v>333959</v>
      </c>
      <c r="G37" s="169"/>
    </row>
    <row r="38" spans="1:7" s="4" customFormat="1" ht="15" customHeight="1">
      <c r="A38" s="89">
        <v>3</v>
      </c>
      <c r="B38" s="166"/>
      <c r="C38" s="166"/>
      <c r="D38" s="166"/>
      <c r="E38" s="167"/>
      <c r="F38" s="168"/>
      <c r="G38" s="169"/>
    </row>
    <row r="39" spans="1:7" s="4" customFormat="1" ht="15" customHeight="1">
      <c r="A39" s="89">
        <v>4</v>
      </c>
      <c r="B39" s="162"/>
      <c r="C39" s="162"/>
      <c r="D39" s="162"/>
      <c r="E39" s="163"/>
      <c r="F39" s="164"/>
      <c r="G39" s="165"/>
    </row>
    <row r="40" spans="1:7" s="4" customFormat="1" ht="15" customHeight="1">
      <c r="A40" s="89">
        <v>5</v>
      </c>
      <c r="B40" s="162"/>
      <c r="C40" s="162"/>
      <c r="D40" s="162"/>
      <c r="E40" s="163"/>
      <c r="F40" s="164"/>
      <c r="G40" s="165"/>
    </row>
    <row r="41" spans="1:7" s="4" customFormat="1" ht="15" customHeight="1">
      <c r="A41" s="89">
        <v>6</v>
      </c>
      <c r="B41" s="162"/>
      <c r="C41" s="162"/>
      <c r="D41" s="162"/>
      <c r="E41" s="163"/>
      <c r="F41" s="164"/>
      <c r="G41" s="165"/>
    </row>
    <row r="42" spans="1:7" s="4" customFormat="1" ht="15" customHeight="1">
      <c r="A42" s="89">
        <v>7</v>
      </c>
      <c r="B42" s="166"/>
      <c r="C42" s="166"/>
      <c r="D42" s="166"/>
      <c r="E42" s="167"/>
      <c r="F42" s="168"/>
      <c r="G42" s="169"/>
    </row>
    <row r="43" spans="1:7" s="4" customFormat="1" ht="15" customHeight="1">
      <c r="A43" s="89">
        <v>8</v>
      </c>
      <c r="B43" s="166"/>
      <c r="C43" s="166"/>
      <c r="D43" s="166"/>
      <c r="E43" s="167"/>
      <c r="F43" s="168"/>
      <c r="G43" s="169"/>
    </row>
    <row r="44" spans="1:7" s="4" customFormat="1" ht="15" customHeight="1">
      <c r="A44" s="89">
        <v>9</v>
      </c>
      <c r="B44" s="166"/>
      <c r="C44" s="166"/>
      <c r="D44" s="166"/>
      <c r="E44" s="167"/>
      <c r="F44" s="168"/>
      <c r="G44" s="169"/>
    </row>
    <row r="45" spans="1:7" s="4" customFormat="1" ht="15" customHeight="1">
      <c r="A45" s="89">
        <v>10</v>
      </c>
      <c r="B45" s="160"/>
      <c r="C45" s="160"/>
      <c r="D45" s="160"/>
      <c r="E45" s="161"/>
      <c r="F45" s="158"/>
      <c r="G45" s="159"/>
    </row>
    <row r="46" spans="1:7" s="4" customFormat="1" ht="15" customHeight="1">
      <c r="A46" s="89">
        <v>11</v>
      </c>
      <c r="B46" s="160"/>
      <c r="C46" s="160"/>
      <c r="D46" s="160"/>
      <c r="E46" s="161"/>
      <c r="F46" s="158"/>
      <c r="G46" s="159"/>
    </row>
    <row r="47" spans="1:7" s="4" customFormat="1" ht="15" customHeight="1">
      <c r="A47" s="89">
        <v>12</v>
      </c>
      <c r="B47" s="162"/>
      <c r="C47" s="162"/>
      <c r="D47" s="162"/>
      <c r="E47" s="163"/>
      <c r="F47" s="164"/>
      <c r="G47" s="165"/>
    </row>
    <row r="48" spans="1:7" s="4" customFormat="1" ht="15" customHeight="1">
      <c r="A48" s="89">
        <v>13</v>
      </c>
      <c r="B48" s="162"/>
      <c r="C48" s="162"/>
      <c r="D48" s="162"/>
      <c r="E48" s="163"/>
      <c r="F48" s="164"/>
      <c r="G48" s="165"/>
    </row>
    <row r="49" spans="1:7" s="4" customFormat="1" ht="15" customHeight="1">
      <c r="A49" s="89">
        <v>14</v>
      </c>
      <c r="B49" s="162"/>
      <c r="C49" s="162"/>
      <c r="D49" s="162"/>
      <c r="E49" s="163"/>
      <c r="F49" s="164"/>
      <c r="G49" s="165"/>
    </row>
    <row r="50" spans="1:7" s="4" customFormat="1" ht="15" customHeight="1">
      <c r="A50" s="89">
        <v>15</v>
      </c>
      <c r="B50" s="162"/>
      <c r="C50" s="162"/>
      <c r="D50" s="162"/>
      <c r="E50" s="163"/>
      <c r="F50" s="164"/>
      <c r="G50" s="165"/>
    </row>
    <row r="51" spans="1:7" s="4" customFormat="1" ht="15" customHeight="1">
      <c r="A51" s="90"/>
      <c r="B51" s="182" t="s">
        <v>118</v>
      </c>
      <c r="C51" s="183"/>
      <c r="D51" s="183"/>
      <c r="E51" s="184"/>
      <c r="F51" s="173">
        <f>SUM(F36:G50)</f>
        <v>614981</v>
      </c>
      <c r="G51" s="174"/>
    </row>
    <row r="52" spans="1:7" s="4" customFormat="1" ht="15" customHeight="1">
      <c r="A52" s="177" t="s">
        <v>119</v>
      </c>
      <c r="B52" s="178"/>
      <c r="C52" s="178"/>
      <c r="D52" s="178"/>
      <c r="E52" s="179"/>
      <c r="F52" s="180">
        <f>SUM(F34+F51)</f>
        <v>1801577</v>
      </c>
      <c r="G52" s="181"/>
    </row>
    <row r="53" spans="1:7" s="4" customFormat="1" ht="15" customHeight="1">
      <c r="A53" s="170" t="s">
        <v>48</v>
      </c>
      <c r="B53" s="171"/>
      <c r="C53" s="171"/>
      <c r="D53" s="171"/>
      <c r="E53" s="172"/>
      <c r="F53" s="164"/>
      <c r="G53" s="165"/>
    </row>
    <row r="54" spans="1:7" s="4" customFormat="1" ht="15" customHeight="1">
      <c r="A54" s="170" t="s">
        <v>15</v>
      </c>
      <c r="B54" s="171"/>
      <c r="C54" s="171"/>
      <c r="D54" s="171"/>
      <c r="E54" s="172"/>
      <c r="F54" s="168">
        <v>330235</v>
      </c>
      <c r="G54" s="169"/>
    </row>
    <row r="55" spans="1:7" s="4" customFormat="1" ht="15" customHeight="1" thickBot="1">
      <c r="A55" s="170" t="s">
        <v>35</v>
      </c>
      <c r="B55" s="171"/>
      <c r="C55" s="171"/>
      <c r="D55" s="171"/>
      <c r="E55" s="172"/>
      <c r="F55" s="164"/>
      <c r="G55" s="165"/>
    </row>
    <row r="56" spans="1:7" ht="15" customHeight="1" thickBot="1">
      <c r="A56" s="185" t="s">
        <v>18</v>
      </c>
      <c r="B56" s="186"/>
      <c r="C56" s="186"/>
      <c r="D56" s="186"/>
      <c r="E56" s="187"/>
      <c r="F56" s="175">
        <f>SUM(F52:G55)</f>
        <v>2131812</v>
      </c>
      <c r="G56" s="176"/>
    </row>
    <row r="57" ht="12.75"/>
  </sheetData>
  <sheetProtection sheet="1" selectLockedCells="1"/>
  <mergeCells count="106"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28:E28"/>
    <mergeCell ref="F28:G28"/>
    <mergeCell ref="B29:E29"/>
    <mergeCell ref="F29:G29"/>
    <mergeCell ref="B30:E30"/>
    <mergeCell ref="F30:G30"/>
    <mergeCell ref="B25:E25"/>
    <mergeCell ref="F25:G25"/>
    <mergeCell ref="B26:E26"/>
    <mergeCell ref="F26:G26"/>
    <mergeCell ref="B27:E27"/>
    <mergeCell ref="F27:G27"/>
    <mergeCell ref="B34:E34"/>
    <mergeCell ref="F34:G34"/>
    <mergeCell ref="A35:E35"/>
    <mergeCell ref="F35:G35"/>
    <mergeCell ref="B36:E36"/>
    <mergeCell ref="F36:G36"/>
    <mergeCell ref="B31:E31"/>
    <mergeCell ref="F31:G31"/>
    <mergeCell ref="B32:E32"/>
    <mergeCell ref="F32:G32"/>
    <mergeCell ref="B33:E33"/>
    <mergeCell ref="F33:G33"/>
    <mergeCell ref="B47:E47"/>
    <mergeCell ref="F47:G47"/>
    <mergeCell ref="B48:E48"/>
    <mergeCell ref="F48:G48"/>
    <mergeCell ref="B49:E49"/>
    <mergeCell ref="A52:E52"/>
    <mergeCell ref="F52:G52"/>
    <mergeCell ref="B51:E51"/>
    <mergeCell ref="A56:E56"/>
    <mergeCell ref="A54:E54"/>
    <mergeCell ref="F54:G54"/>
    <mergeCell ref="F49:G49"/>
    <mergeCell ref="B50:E50"/>
    <mergeCell ref="F50:G50"/>
    <mergeCell ref="F51:G51"/>
    <mergeCell ref="A55:E55"/>
    <mergeCell ref="F55:G55"/>
    <mergeCell ref="F56:G56"/>
    <mergeCell ref="A53:E53"/>
    <mergeCell ref="F53:G53"/>
    <mergeCell ref="B37:E37"/>
    <mergeCell ref="F37:G37"/>
    <mergeCell ref="B38:E38"/>
    <mergeCell ref="F38:G38"/>
    <mergeCell ref="B39:E39"/>
    <mergeCell ref="F39:G39"/>
    <mergeCell ref="B43:E43"/>
    <mergeCell ref="F43:G43"/>
    <mergeCell ref="B44:E44"/>
    <mergeCell ref="F44:G44"/>
    <mergeCell ref="F46:G46"/>
    <mergeCell ref="B46:E46"/>
    <mergeCell ref="B45:E45"/>
    <mergeCell ref="B40:E40"/>
    <mergeCell ref="F40:G40"/>
    <mergeCell ref="B41:E41"/>
    <mergeCell ref="F41:G41"/>
    <mergeCell ref="F45:G45"/>
    <mergeCell ref="B42:E42"/>
    <mergeCell ref="F42:G42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1">
      <selection activeCell="G2" sqref="G2"/>
    </sheetView>
  </sheetViews>
  <sheetFormatPr defaultColWidth="0" defaultRowHeight="12.75" zeroHeight="1"/>
  <cols>
    <col min="1" max="4" width="3.57421875" style="0" customWidth="1"/>
    <col min="5" max="5" width="49.28125" style="0" customWidth="1"/>
    <col min="6" max="6" width="10.7109375" style="0" customWidth="1"/>
    <col min="7" max="7" width="27.421875" style="0" customWidth="1"/>
    <col min="8" max="16384" width="9.140625" style="0" hidden="1" customWidth="1"/>
  </cols>
  <sheetData>
    <row r="1" spans="1:7" ht="46.5" customHeight="1">
      <c r="A1" s="225" t="s">
        <v>133</v>
      </c>
      <c r="B1" s="225"/>
      <c r="C1" s="225"/>
      <c r="D1" s="225"/>
      <c r="E1" s="225"/>
      <c r="F1" s="225"/>
      <c r="G1" s="225"/>
    </row>
    <row r="2" spans="1:7" ht="20.1" customHeight="1">
      <c r="A2" s="221" t="s">
        <v>8</v>
      </c>
      <c r="B2" s="221"/>
      <c r="C2" s="221"/>
      <c r="D2" s="234" t="str">
        <f>'CSS '!D2:E2</f>
        <v>City of Berkeley</v>
      </c>
      <c r="E2" s="234"/>
      <c r="F2" s="93" t="s">
        <v>9</v>
      </c>
      <c r="G2" s="94"/>
    </row>
    <row r="3" spans="1:7" ht="15" customHeight="1">
      <c r="A3" s="95"/>
      <c r="B3" s="86"/>
      <c r="C3" s="86"/>
      <c r="D3" s="223"/>
      <c r="E3" s="223"/>
      <c r="F3" s="96"/>
      <c r="G3" s="97"/>
    </row>
    <row r="4" spans="1:7" ht="15" customHeight="1">
      <c r="A4" s="98"/>
      <c r="B4" s="97"/>
      <c r="C4" s="97"/>
      <c r="D4" s="97"/>
      <c r="E4" s="97"/>
      <c r="F4" s="97"/>
      <c r="G4" s="97"/>
    </row>
    <row r="5" spans="1:7" s="3" customFormat="1" ht="15" customHeight="1">
      <c r="A5" s="226" t="s">
        <v>50</v>
      </c>
      <c r="B5" s="237"/>
      <c r="C5" s="237"/>
      <c r="D5" s="237"/>
      <c r="E5" s="227"/>
      <c r="F5" s="226" t="s">
        <v>0</v>
      </c>
      <c r="G5" s="227"/>
    </row>
    <row r="6" spans="1:7" s="1" customFormat="1" ht="34.5" customHeight="1">
      <c r="A6" s="238"/>
      <c r="B6" s="239"/>
      <c r="C6" s="239"/>
      <c r="D6" s="239"/>
      <c r="E6" s="240"/>
      <c r="F6" s="228" t="s">
        <v>54</v>
      </c>
      <c r="G6" s="229"/>
    </row>
    <row r="7" spans="1:7" ht="15" customHeight="1">
      <c r="A7" s="177" t="s">
        <v>124</v>
      </c>
      <c r="B7" s="235"/>
      <c r="C7" s="235"/>
      <c r="D7" s="235"/>
      <c r="E7" s="236"/>
      <c r="F7" s="251"/>
      <c r="G7" s="252"/>
    </row>
    <row r="8" spans="1:7" ht="15" customHeight="1">
      <c r="A8" s="91">
        <v>1</v>
      </c>
      <c r="B8" s="166" t="s">
        <v>168</v>
      </c>
      <c r="C8" s="230"/>
      <c r="D8" s="230"/>
      <c r="E8" s="231"/>
      <c r="F8" s="168">
        <v>14098</v>
      </c>
      <c r="G8" s="169"/>
    </row>
    <row r="9" spans="1:7" ht="15" customHeight="1">
      <c r="A9" s="91">
        <v>2</v>
      </c>
      <c r="B9" s="166" t="s">
        <v>169</v>
      </c>
      <c r="C9" s="230"/>
      <c r="D9" s="230"/>
      <c r="E9" s="231"/>
      <c r="F9" s="168">
        <v>24045.59</v>
      </c>
      <c r="G9" s="169"/>
    </row>
    <row r="10" spans="1:7" ht="15" customHeight="1">
      <c r="A10" s="91">
        <v>3</v>
      </c>
      <c r="B10" s="166" t="s">
        <v>170</v>
      </c>
      <c r="C10" s="230"/>
      <c r="D10" s="230"/>
      <c r="E10" s="231"/>
      <c r="F10" s="168">
        <v>97605.6</v>
      </c>
      <c r="G10" s="169"/>
    </row>
    <row r="11" spans="1:7" ht="15" customHeight="1">
      <c r="A11" s="91">
        <v>4</v>
      </c>
      <c r="B11" s="166" t="s">
        <v>171</v>
      </c>
      <c r="C11" s="230"/>
      <c r="D11" s="230"/>
      <c r="E11" s="231"/>
      <c r="F11" s="168">
        <v>1565</v>
      </c>
      <c r="G11" s="169"/>
    </row>
    <row r="12" spans="1:7" ht="15" customHeight="1">
      <c r="A12" s="91">
        <v>5</v>
      </c>
      <c r="B12" s="166"/>
      <c r="C12" s="230"/>
      <c r="D12" s="230"/>
      <c r="E12" s="231"/>
      <c r="F12" s="168"/>
      <c r="G12" s="169"/>
    </row>
    <row r="13" spans="1:7" ht="15" customHeight="1">
      <c r="A13" s="91">
        <v>6</v>
      </c>
      <c r="B13" s="166"/>
      <c r="C13" s="230"/>
      <c r="D13" s="230"/>
      <c r="E13" s="231"/>
      <c r="F13" s="168"/>
      <c r="G13" s="169"/>
    </row>
    <row r="14" spans="1:7" ht="15" customHeight="1">
      <c r="A14" s="91">
        <v>7</v>
      </c>
      <c r="B14" s="166"/>
      <c r="C14" s="230"/>
      <c r="D14" s="230"/>
      <c r="E14" s="231"/>
      <c r="F14" s="168"/>
      <c r="G14" s="169"/>
    </row>
    <row r="15" spans="1:7" ht="15" customHeight="1">
      <c r="A15" s="91">
        <v>8</v>
      </c>
      <c r="B15" s="162"/>
      <c r="C15" s="232"/>
      <c r="D15" s="232"/>
      <c r="E15" s="233"/>
      <c r="F15" s="168"/>
      <c r="G15" s="169"/>
    </row>
    <row r="16" spans="1:7" ht="15" customHeight="1">
      <c r="A16" s="91">
        <v>9</v>
      </c>
      <c r="B16" s="162"/>
      <c r="C16" s="232"/>
      <c r="D16" s="232"/>
      <c r="E16" s="233"/>
      <c r="F16" s="168"/>
      <c r="G16" s="169"/>
    </row>
    <row r="17" spans="1:7" ht="15" customHeight="1">
      <c r="A17" s="91">
        <v>10</v>
      </c>
      <c r="B17" s="162"/>
      <c r="C17" s="162"/>
      <c r="D17" s="162"/>
      <c r="E17" s="163"/>
      <c r="F17" s="158"/>
      <c r="G17" s="159"/>
    </row>
    <row r="18" spans="1:7" ht="15" customHeight="1">
      <c r="A18" s="91">
        <v>11</v>
      </c>
      <c r="B18" s="162"/>
      <c r="C18" s="232"/>
      <c r="D18" s="232"/>
      <c r="E18" s="233"/>
      <c r="F18" s="168"/>
      <c r="G18" s="169"/>
    </row>
    <row r="19" spans="1:7" ht="15" customHeight="1">
      <c r="A19" s="91">
        <v>12</v>
      </c>
      <c r="B19" s="162"/>
      <c r="C19" s="232"/>
      <c r="D19" s="232"/>
      <c r="E19" s="233"/>
      <c r="F19" s="168"/>
      <c r="G19" s="169"/>
    </row>
    <row r="20" spans="1:7" ht="15" customHeight="1">
      <c r="A20" s="91">
        <v>13</v>
      </c>
      <c r="B20" s="162"/>
      <c r="C20" s="232"/>
      <c r="D20" s="232"/>
      <c r="E20" s="233"/>
      <c r="F20" s="168"/>
      <c r="G20" s="169"/>
    </row>
    <row r="21" spans="1:7" ht="15" customHeight="1">
      <c r="A21" s="91">
        <v>14</v>
      </c>
      <c r="B21" s="162"/>
      <c r="C21" s="232"/>
      <c r="D21" s="232"/>
      <c r="E21" s="233"/>
      <c r="F21" s="168"/>
      <c r="G21" s="169"/>
    </row>
    <row r="22" spans="1:7" ht="15" customHeight="1">
      <c r="A22" s="91">
        <v>15</v>
      </c>
      <c r="B22" s="162"/>
      <c r="C22" s="232"/>
      <c r="D22" s="232"/>
      <c r="E22" s="232"/>
      <c r="F22" s="168"/>
      <c r="G22" s="169"/>
    </row>
    <row r="23" spans="1:7" s="4" customFormat="1" ht="15" customHeight="1">
      <c r="A23" s="88"/>
      <c r="B23" s="188" t="s">
        <v>125</v>
      </c>
      <c r="C23" s="188"/>
      <c r="D23" s="188"/>
      <c r="E23" s="189"/>
      <c r="F23" s="173">
        <f>SUM(F8:G22)</f>
        <v>137314.19</v>
      </c>
      <c r="G23" s="174"/>
    </row>
    <row r="24" spans="1:7" ht="15" customHeight="1">
      <c r="A24" s="170" t="s">
        <v>123</v>
      </c>
      <c r="B24" s="171"/>
      <c r="C24" s="171"/>
      <c r="D24" s="171"/>
      <c r="E24" s="172"/>
      <c r="F24" s="253"/>
      <c r="G24" s="254"/>
    </row>
    <row r="25" spans="1:7" ht="15" customHeight="1">
      <c r="A25" s="91">
        <v>1</v>
      </c>
      <c r="B25" s="166" t="s">
        <v>172</v>
      </c>
      <c r="C25" s="166"/>
      <c r="D25" s="166"/>
      <c r="E25" s="167"/>
      <c r="F25" s="168">
        <v>90876.55</v>
      </c>
      <c r="G25" s="169"/>
    </row>
    <row r="26" spans="1:7" ht="15" customHeight="1">
      <c r="A26" s="91">
        <v>2</v>
      </c>
      <c r="B26" s="166" t="s">
        <v>174</v>
      </c>
      <c r="C26" s="166"/>
      <c r="D26" s="166"/>
      <c r="E26" s="167"/>
      <c r="F26" s="168">
        <v>70000</v>
      </c>
      <c r="G26" s="169"/>
    </row>
    <row r="27" spans="1:7" ht="15" customHeight="1">
      <c r="A27" s="91">
        <v>3</v>
      </c>
      <c r="B27" s="166" t="s">
        <v>173</v>
      </c>
      <c r="C27" s="166"/>
      <c r="D27" s="166"/>
      <c r="E27" s="167"/>
      <c r="F27" s="168">
        <v>62208</v>
      </c>
      <c r="G27" s="169"/>
    </row>
    <row r="28" spans="1:7" ht="15" customHeight="1">
      <c r="A28" s="91">
        <v>4</v>
      </c>
      <c r="B28" s="166" t="s">
        <v>170</v>
      </c>
      <c r="C28" s="166"/>
      <c r="D28" s="166"/>
      <c r="E28" s="167"/>
      <c r="F28" s="168">
        <v>292816.81</v>
      </c>
      <c r="G28" s="169"/>
    </row>
    <row r="29" spans="1:7" ht="15" customHeight="1">
      <c r="A29" s="91">
        <v>5</v>
      </c>
      <c r="B29" s="162" t="s">
        <v>168</v>
      </c>
      <c r="C29" s="162"/>
      <c r="D29" s="162"/>
      <c r="E29" s="163"/>
      <c r="F29" s="168">
        <v>42296</v>
      </c>
      <c r="G29" s="169"/>
    </row>
    <row r="30" spans="1:7" ht="15" customHeight="1">
      <c r="A30" s="91">
        <v>6</v>
      </c>
      <c r="B30" s="162" t="s">
        <v>169</v>
      </c>
      <c r="C30" s="162"/>
      <c r="D30" s="162"/>
      <c r="E30" s="163"/>
      <c r="F30" s="168">
        <v>72136.78</v>
      </c>
      <c r="G30" s="169"/>
    </row>
    <row r="31" spans="1:7" ht="15" customHeight="1">
      <c r="A31" s="91">
        <v>7</v>
      </c>
      <c r="B31" s="162"/>
      <c r="C31" s="162"/>
      <c r="D31" s="162"/>
      <c r="E31" s="163"/>
      <c r="F31" s="168"/>
      <c r="G31" s="169"/>
    </row>
    <row r="32" spans="1:7" ht="15" customHeight="1">
      <c r="A32" s="91">
        <v>8</v>
      </c>
      <c r="B32" s="162"/>
      <c r="C32" s="162"/>
      <c r="D32" s="162"/>
      <c r="E32" s="163"/>
      <c r="F32" s="168"/>
      <c r="G32" s="169"/>
    </row>
    <row r="33" spans="1:7" ht="15" customHeight="1">
      <c r="A33" s="91">
        <v>9</v>
      </c>
      <c r="B33" s="162"/>
      <c r="C33" s="162"/>
      <c r="D33" s="162"/>
      <c r="E33" s="163"/>
      <c r="F33" s="168"/>
      <c r="G33" s="169"/>
    </row>
    <row r="34" spans="1:7" ht="15" customHeight="1">
      <c r="A34" s="91">
        <v>10</v>
      </c>
      <c r="B34" s="162"/>
      <c r="C34" s="162"/>
      <c r="D34" s="162"/>
      <c r="E34" s="163"/>
      <c r="F34" s="168"/>
      <c r="G34" s="169"/>
    </row>
    <row r="35" spans="1:7" ht="15" customHeight="1">
      <c r="A35" s="91">
        <v>11</v>
      </c>
      <c r="B35" s="162"/>
      <c r="C35" s="162"/>
      <c r="D35" s="162"/>
      <c r="E35" s="163"/>
      <c r="F35" s="168"/>
      <c r="G35" s="169"/>
    </row>
    <row r="36" spans="1:7" ht="15" customHeight="1">
      <c r="A36" s="91">
        <v>12</v>
      </c>
      <c r="B36" s="162"/>
      <c r="C36" s="162"/>
      <c r="D36" s="162"/>
      <c r="E36" s="163"/>
      <c r="F36" s="168"/>
      <c r="G36" s="169"/>
    </row>
    <row r="37" spans="1:7" ht="15" customHeight="1">
      <c r="A37" s="91">
        <v>13</v>
      </c>
      <c r="B37" s="162"/>
      <c r="C37" s="162"/>
      <c r="D37" s="162"/>
      <c r="E37" s="163"/>
      <c r="F37" s="168"/>
      <c r="G37" s="169"/>
    </row>
    <row r="38" spans="1:7" ht="15" customHeight="1">
      <c r="A38" s="91">
        <v>14</v>
      </c>
      <c r="B38" s="162"/>
      <c r="C38" s="162"/>
      <c r="D38" s="162"/>
      <c r="E38" s="163"/>
      <c r="F38" s="168"/>
      <c r="G38" s="169"/>
    </row>
    <row r="39" spans="1:7" ht="15" customHeight="1">
      <c r="A39" s="91">
        <v>15</v>
      </c>
      <c r="B39" s="162"/>
      <c r="C39" s="162"/>
      <c r="D39" s="162"/>
      <c r="E39" s="163"/>
      <c r="F39" s="168"/>
      <c r="G39" s="169"/>
    </row>
    <row r="40" spans="1:7" s="4" customFormat="1" ht="15" customHeight="1">
      <c r="A40" s="88"/>
      <c r="B40" s="188" t="s">
        <v>125</v>
      </c>
      <c r="C40" s="188"/>
      <c r="D40" s="188"/>
      <c r="E40" s="189"/>
      <c r="F40" s="173">
        <f>SUM(F25:G39)</f>
        <v>630334.14</v>
      </c>
      <c r="G40" s="174"/>
    </row>
    <row r="41" spans="1:7" ht="15" customHeight="1">
      <c r="A41" s="170" t="s">
        <v>129</v>
      </c>
      <c r="B41" s="171"/>
      <c r="C41" s="171"/>
      <c r="D41" s="171"/>
      <c r="E41" s="172"/>
      <c r="F41" s="253"/>
      <c r="G41" s="254"/>
    </row>
    <row r="42" spans="1:7" ht="15" customHeight="1">
      <c r="A42" s="91">
        <v>1</v>
      </c>
      <c r="B42" s="232"/>
      <c r="C42" s="232"/>
      <c r="D42" s="232"/>
      <c r="E42" s="233"/>
      <c r="F42" s="168"/>
      <c r="G42" s="169"/>
    </row>
    <row r="43" spans="1:7" ht="15" customHeight="1">
      <c r="A43" s="91">
        <v>2</v>
      </c>
      <c r="B43" s="162"/>
      <c r="C43" s="162"/>
      <c r="D43" s="162"/>
      <c r="E43" s="163"/>
      <c r="F43" s="168"/>
      <c r="G43" s="169"/>
    </row>
    <row r="44" spans="1:7" ht="15" customHeight="1">
      <c r="A44" s="91">
        <v>3</v>
      </c>
      <c r="B44" s="162"/>
      <c r="C44" s="162"/>
      <c r="D44" s="162"/>
      <c r="E44" s="163"/>
      <c r="F44" s="168"/>
      <c r="G44" s="169"/>
    </row>
    <row r="45" spans="1:7" s="4" customFormat="1" ht="15" customHeight="1">
      <c r="A45" s="88"/>
      <c r="B45" s="188" t="s">
        <v>126</v>
      </c>
      <c r="C45" s="188"/>
      <c r="D45" s="188"/>
      <c r="E45" s="189"/>
      <c r="F45" s="173">
        <f>SUM(F42:G44)</f>
        <v>0</v>
      </c>
      <c r="G45" s="174"/>
    </row>
    <row r="46" spans="1:7" ht="15" customHeight="1">
      <c r="A46" s="241" t="s">
        <v>127</v>
      </c>
      <c r="B46" s="242"/>
      <c r="C46" s="242"/>
      <c r="D46" s="242"/>
      <c r="E46" s="243"/>
      <c r="F46" s="249">
        <f>F23+F40+F45</f>
        <v>767648.3300000001</v>
      </c>
      <c r="G46" s="250"/>
    </row>
    <row r="47" spans="1:7" s="4" customFormat="1" ht="15" customHeight="1">
      <c r="A47" s="170" t="s">
        <v>51</v>
      </c>
      <c r="B47" s="171"/>
      <c r="C47" s="171"/>
      <c r="D47" s="171"/>
      <c r="E47" s="172"/>
      <c r="F47" s="168">
        <v>0</v>
      </c>
      <c r="G47" s="169"/>
    </row>
    <row r="48" spans="1:7" s="4" customFormat="1" ht="15" customHeight="1" thickBot="1">
      <c r="A48" s="170" t="s">
        <v>16</v>
      </c>
      <c r="B48" s="171"/>
      <c r="C48" s="171"/>
      <c r="D48" s="171"/>
      <c r="E48" s="172"/>
      <c r="F48" s="168">
        <v>208587</v>
      </c>
      <c r="G48" s="169"/>
    </row>
    <row r="49" spans="1:7" ht="15" customHeight="1" thickBot="1">
      <c r="A49" s="244" t="s">
        <v>17</v>
      </c>
      <c r="B49" s="245"/>
      <c r="C49" s="245"/>
      <c r="D49" s="245"/>
      <c r="E49" s="246"/>
      <c r="F49" s="247">
        <f>SUM(F46:G48)</f>
        <v>976235.3300000001</v>
      </c>
      <c r="G49" s="248"/>
    </row>
    <row r="50" ht="12.75"/>
  </sheetData>
  <sheetProtection sheet="1" objects="1" scenarios="1" selectLockedCells="1"/>
  <mergeCells count="93">
    <mergeCell ref="F22:G22"/>
    <mergeCell ref="F17:G17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F36:G36"/>
    <mergeCell ref="A41:E41"/>
    <mergeCell ref="F41:G41"/>
    <mergeCell ref="F42:G42"/>
    <mergeCell ref="F14:G14"/>
    <mergeCell ref="F15:G15"/>
    <mergeCell ref="F20:G20"/>
    <mergeCell ref="B21:E21"/>
    <mergeCell ref="F21:G21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1:G11"/>
    <mergeCell ref="F12:G12"/>
    <mergeCell ref="F13:G13"/>
    <mergeCell ref="F16:G16"/>
    <mergeCell ref="F18:G18"/>
    <mergeCell ref="F19:G19"/>
    <mergeCell ref="A49:E49"/>
    <mergeCell ref="B32:E32"/>
    <mergeCell ref="B33:E33"/>
    <mergeCell ref="F49:G49"/>
    <mergeCell ref="F43:G43"/>
    <mergeCell ref="F44:G44"/>
    <mergeCell ref="F48:G48"/>
    <mergeCell ref="F47:G47"/>
    <mergeCell ref="F46:G46"/>
    <mergeCell ref="F39:G39"/>
    <mergeCell ref="F38:G38"/>
    <mergeCell ref="B39:E39"/>
    <mergeCell ref="B42:E42"/>
    <mergeCell ref="B26:E26"/>
    <mergeCell ref="B10:E10"/>
    <mergeCell ref="B20:E20"/>
    <mergeCell ref="A24:E24"/>
    <mergeCell ref="A48:E48"/>
    <mergeCell ref="B43:E43"/>
    <mergeCell ref="B38:E38"/>
    <mergeCell ref="A46:E46"/>
    <mergeCell ref="B22:E22"/>
    <mergeCell ref="B27:E27"/>
    <mergeCell ref="B28:E28"/>
    <mergeCell ref="B44:E44"/>
    <mergeCell ref="B37:E37"/>
    <mergeCell ref="A47:E47"/>
    <mergeCell ref="D2:E2"/>
    <mergeCell ref="A7:E7"/>
    <mergeCell ref="D3:E3"/>
    <mergeCell ref="A2:C2"/>
    <mergeCell ref="A5:E6"/>
    <mergeCell ref="B13:E13"/>
    <mergeCell ref="B14:E14"/>
    <mergeCell ref="B15:E15"/>
    <mergeCell ref="B16:E16"/>
    <mergeCell ref="B23:E23"/>
    <mergeCell ref="B18:E18"/>
    <mergeCell ref="B19:E19"/>
    <mergeCell ref="B17:E17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B30:E30"/>
    <mergeCell ref="B31:E31"/>
    <mergeCell ref="B8:E8"/>
    <mergeCell ref="B9:E9"/>
    <mergeCell ref="B29:E29"/>
    <mergeCell ref="B25:E25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">
      <selection activeCell="A36" sqref="A36:E36"/>
    </sheetView>
  </sheetViews>
  <sheetFormatPr defaultColWidth="0" defaultRowHeight="12.75" zeroHeight="1"/>
  <cols>
    <col min="1" max="4" width="3.57421875" style="0" customWidth="1"/>
    <col min="5" max="5" width="27.7109375" style="0" customWidth="1"/>
    <col min="6" max="6" width="6.57421875" style="0" customWidth="1"/>
    <col min="7" max="7" width="27.00390625" style="0" customWidth="1"/>
    <col min="8" max="8" width="19.421875" style="0" customWidth="1"/>
    <col min="9" max="9" width="20.28125" style="0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264" t="s">
        <v>134</v>
      </c>
      <c r="B1" s="264"/>
      <c r="C1" s="264"/>
      <c r="D1" s="264"/>
      <c r="E1" s="264"/>
      <c r="F1" s="264"/>
      <c r="G1" s="264"/>
      <c r="H1" s="264"/>
      <c r="I1" s="264"/>
    </row>
    <row r="2" spans="1:9" ht="20.1" customHeight="1">
      <c r="A2" s="221" t="s">
        <v>8</v>
      </c>
      <c r="B2" s="221"/>
      <c r="C2" s="221"/>
      <c r="D2" s="234" t="str">
        <f>'CSS '!D2:E2</f>
        <v>City of Berkeley</v>
      </c>
      <c r="E2" s="234"/>
      <c r="F2" s="93" t="s">
        <v>9</v>
      </c>
      <c r="G2" s="94">
        <f>'CSS '!G2</f>
        <v>42120</v>
      </c>
      <c r="H2" s="87"/>
      <c r="I2" s="87"/>
    </row>
    <row r="3" spans="1:9" ht="15" customHeight="1">
      <c r="A3" s="86"/>
      <c r="B3" s="86"/>
      <c r="C3" s="86"/>
      <c r="D3" s="223"/>
      <c r="E3" s="223"/>
      <c r="F3" s="96"/>
      <c r="G3" s="99"/>
      <c r="H3" s="87"/>
      <c r="I3" s="87"/>
    </row>
    <row r="4" spans="1:9" ht="15" customHeight="1">
      <c r="A4" s="87"/>
      <c r="B4" s="87"/>
      <c r="C4" s="87"/>
      <c r="D4" s="87"/>
      <c r="E4" s="87"/>
      <c r="F4" s="87"/>
      <c r="G4" s="100"/>
      <c r="H4" s="87"/>
      <c r="I4" s="87"/>
    </row>
    <row r="5" spans="1:9" s="3" customFormat="1" ht="15" customHeight="1">
      <c r="A5" s="226" t="s">
        <v>52</v>
      </c>
      <c r="B5" s="237"/>
      <c r="C5" s="237"/>
      <c r="D5" s="237"/>
      <c r="E5" s="227"/>
      <c r="F5" s="226" t="s">
        <v>0</v>
      </c>
      <c r="G5" s="227"/>
      <c r="H5" s="96"/>
      <c r="I5" s="96"/>
    </row>
    <row r="6" spans="1:9" s="1" customFormat="1" ht="42" customHeight="1">
      <c r="A6" s="238"/>
      <c r="B6" s="239"/>
      <c r="C6" s="239"/>
      <c r="D6" s="239"/>
      <c r="E6" s="240"/>
      <c r="F6" s="267" t="s">
        <v>54</v>
      </c>
      <c r="G6" s="268"/>
      <c r="H6" s="101"/>
      <c r="I6" s="101"/>
    </row>
    <row r="7" spans="1:9" ht="15" customHeight="1">
      <c r="A7" s="269" t="s">
        <v>29</v>
      </c>
      <c r="B7" s="256"/>
      <c r="C7" s="256"/>
      <c r="D7" s="256"/>
      <c r="E7" s="256"/>
      <c r="F7" s="265"/>
      <c r="G7" s="266"/>
      <c r="H7" s="102"/>
      <c r="I7" s="102"/>
    </row>
    <row r="8" spans="1:9" ht="15" customHeight="1">
      <c r="A8" s="91">
        <v>1</v>
      </c>
      <c r="B8" s="162" t="s">
        <v>161</v>
      </c>
      <c r="C8" s="192"/>
      <c r="D8" s="192"/>
      <c r="E8" s="192"/>
      <c r="F8" s="258">
        <v>31257</v>
      </c>
      <c r="G8" s="259"/>
      <c r="H8" s="102"/>
      <c r="I8" s="102"/>
    </row>
    <row r="9" spans="1:9" ht="15" customHeight="1">
      <c r="A9" s="91">
        <v>2</v>
      </c>
      <c r="B9" s="162" t="s">
        <v>162</v>
      </c>
      <c r="C9" s="192"/>
      <c r="D9" s="192"/>
      <c r="E9" s="192"/>
      <c r="F9" s="258">
        <v>31257</v>
      </c>
      <c r="G9" s="259"/>
      <c r="H9" s="102"/>
      <c r="I9" s="102"/>
    </row>
    <row r="10" spans="1:9" ht="15" customHeight="1">
      <c r="A10" s="91">
        <v>3</v>
      </c>
      <c r="B10" s="162" t="s">
        <v>163</v>
      </c>
      <c r="C10" s="192"/>
      <c r="D10" s="192"/>
      <c r="E10" s="192"/>
      <c r="F10" s="258">
        <v>31257</v>
      </c>
      <c r="G10" s="259"/>
      <c r="H10" s="102"/>
      <c r="I10" s="102"/>
    </row>
    <row r="11" spans="1:9" ht="15" customHeight="1">
      <c r="A11" s="91">
        <v>4</v>
      </c>
      <c r="B11" s="162" t="s">
        <v>164</v>
      </c>
      <c r="C11" s="192"/>
      <c r="D11" s="192"/>
      <c r="E11" s="192"/>
      <c r="F11" s="258">
        <v>31257</v>
      </c>
      <c r="G11" s="259"/>
      <c r="H11" s="102"/>
      <c r="I11" s="102"/>
    </row>
    <row r="12" spans="1:9" ht="15" customHeight="1">
      <c r="A12" s="91">
        <v>5</v>
      </c>
      <c r="B12" s="162" t="s">
        <v>165</v>
      </c>
      <c r="C12" s="192"/>
      <c r="D12" s="192"/>
      <c r="E12" s="192"/>
      <c r="F12" s="258">
        <v>31257</v>
      </c>
      <c r="G12" s="259"/>
      <c r="H12" s="102"/>
      <c r="I12" s="102"/>
    </row>
    <row r="13" spans="1:9" ht="15" customHeight="1">
      <c r="A13" s="91">
        <v>6</v>
      </c>
      <c r="B13" s="162" t="s">
        <v>166</v>
      </c>
      <c r="C13" s="192"/>
      <c r="D13" s="192"/>
      <c r="E13" s="192"/>
      <c r="F13" s="258">
        <v>31257</v>
      </c>
      <c r="G13" s="259"/>
      <c r="H13" s="102"/>
      <c r="I13" s="102"/>
    </row>
    <row r="14" spans="1:9" ht="15" customHeight="1">
      <c r="A14" s="91">
        <v>7</v>
      </c>
      <c r="B14" s="162" t="s">
        <v>167</v>
      </c>
      <c r="C14" s="192"/>
      <c r="D14" s="192"/>
      <c r="E14" s="192"/>
      <c r="F14" s="258">
        <v>31257</v>
      </c>
      <c r="G14" s="259"/>
      <c r="H14" s="102"/>
      <c r="I14" s="102"/>
    </row>
    <row r="15" spans="1:9" ht="15" customHeight="1">
      <c r="A15" s="91">
        <v>8</v>
      </c>
      <c r="B15" s="162"/>
      <c r="C15" s="192"/>
      <c r="D15" s="192"/>
      <c r="E15" s="192"/>
      <c r="F15" s="258">
        <v>0</v>
      </c>
      <c r="G15" s="259"/>
      <c r="H15" s="102"/>
      <c r="I15" s="102"/>
    </row>
    <row r="16" spans="1:9" ht="15" customHeight="1">
      <c r="A16" s="91">
        <v>9</v>
      </c>
      <c r="B16" s="162"/>
      <c r="C16" s="192"/>
      <c r="D16" s="192"/>
      <c r="E16" s="192"/>
      <c r="F16" s="258">
        <v>0</v>
      </c>
      <c r="G16" s="259"/>
      <c r="H16" s="102"/>
      <c r="I16" s="102"/>
    </row>
    <row r="17" spans="1:9" ht="15" customHeight="1">
      <c r="A17" s="91">
        <v>10</v>
      </c>
      <c r="B17" s="162"/>
      <c r="C17" s="192"/>
      <c r="D17" s="192"/>
      <c r="E17" s="192"/>
      <c r="F17" s="258">
        <f aca="true" t="shared" si="0" ref="F17:F32">H17+I17</f>
        <v>0</v>
      </c>
      <c r="G17" s="259"/>
      <c r="H17" s="102"/>
      <c r="I17" s="102"/>
    </row>
    <row r="18" spans="1:9" ht="15" customHeight="1">
      <c r="A18" s="91">
        <v>11</v>
      </c>
      <c r="B18" s="162"/>
      <c r="C18" s="192"/>
      <c r="D18" s="192"/>
      <c r="E18" s="192"/>
      <c r="F18" s="258">
        <v>0</v>
      </c>
      <c r="G18" s="259"/>
      <c r="H18" s="102"/>
      <c r="I18" s="102"/>
    </row>
    <row r="19" spans="1:9" ht="15" customHeight="1">
      <c r="A19" s="91">
        <v>12</v>
      </c>
      <c r="B19" s="162"/>
      <c r="C19" s="192"/>
      <c r="D19" s="192"/>
      <c r="E19" s="192"/>
      <c r="F19" s="258">
        <v>0</v>
      </c>
      <c r="G19" s="259"/>
      <c r="H19" s="102"/>
      <c r="I19" s="102"/>
    </row>
    <row r="20" spans="1:9" ht="15" customHeight="1">
      <c r="A20" s="91">
        <v>13</v>
      </c>
      <c r="B20" s="162"/>
      <c r="C20" s="192"/>
      <c r="D20" s="192"/>
      <c r="E20" s="192"/>
      <c r="F20" s="258">
        <f t="shared" si="0"/>
        <v>0</v>
      </c>
      <c r="G20" s="259"/>
      <c r="H20" s="102"/>
      <c r="I20" s="102"/>
    </row>
    <row r="21" spans="1:9" ht="15" customHeight="1">
      <c r="A21" s="91">
        <v>14</v>
      </c>
      <c r="B21" s="162"/>
      <c r="C21" s="192"/>
      <c r="D21" s="192"/>
      <c r="E21" s="192"/>
      <c r="F21" s="258">
        <f t="shared" si="0"/>
        <v>0</v>
      </c>
      <c r="G21" s="259"/>
      <c r="H21" s="102"/>
      <c r="I21" s="102"/>
    </row>
    <row r="22" spans="1:9" ht="15" customHeight="1">
      <c r="A22" s="91">
        <v>15</v>
      </c>
      <c r="B22" s="162"/>
      <c r="C22" s="192"/>
      <c r="D22" s="192"/>
      <c r="E22" s="192"/>
      <c r="F22" s="258">
        <f t="shared" si="0"/>
        <v>0</v>
      </c>
      <c r="G22" s="259"/>
      <c r="H22" s="102"/>
      <c r="I22" s="102"/>
    </row>
    <row r="23" spans="1:9" ht="15" customHeight="1">
      <c r="A23" s="91">
        <v>16</v>
      </c>
      <c r="B23" s="162"/>
      <c r="C23" s="192"/>
      <c r="D23" s="192"/>
      <c r="E23" s="192"/>
      <c r="F23" s="258">
        <f t="shared" si="0"/>
        <v>0</v>
      </c>
      <c r="G23" s="259"/>
      <c r="H23" s="102"/>
      <c r="I23" s="102"/>
    </row>
    <row r="24" spans="1:9" ht="15" customHeight="1">
      <c r="A24" s="91">
        <v>17</v>
      </c>
      <c r="B24" s="162"/>
      <c r="C24" s="192"/>
      <c r="D24" s="192"/>
      <c r="E24" s="192"/>
      <c r="F24" s="258">
        <f t="shared" si="0"/>
        <v>0</v>
      </c>
      <c r="G24" s="259"/>
      <c r="H24" s="102"/>
      <c r="I24" s="102"/>
    </row>
    <row r="25" spans="1:9" ht="15" customHeight="1">
      <c r="A25" s="91">
        <v>18</v>
      </c>
      <c r="B25" s="162"/>
      <c r="C25" s="192"/>
      <c r="D25" s="192"/>
      <c r="E25" s="192"/>
      <c r="F25" s="258">
        <f t="shared" si="0"/>
        <v>0</v>
      </c>
      <c r="G25" s="259"/>
      <c r="H25" s="102"/>
      <c r="I25" s="102"/>
    </row>
    <row r="26" spans="1:9" ht="15" customHeight="1">
      <c r="A26" s="91">
        <v>19</v>
      </c>
      <c r="B26" s="232"/>
      <c r="C26" s="192"/>
      <c r="D26" s="192"/>
      <c r="E26" s="192"/>
      <c r="F26" s="258">
        <v>0</v>
      </c>
      <c r="G26" s="259"/>
      <c r="H26" s="102"/>
      <c r="I26" s="102"/>
    </row>
    <row r="27" spans="1:9" ht="15" customHeight="1">
      <c r="A27" s="91">
        <v>20</v>
      </c>
      <c r="B27" s="162"/>
      <c r="C27" s="192"/>
      <c r="D27" s="192"/>
      <c r="E27" s="192"/>
      <c r="F27" s="258">
        <f t="shared" si="0"/>
        <v>0</v>
      </c>
      <c r="G27" s="259"/>
      <c r="H27" s="102"/>
      <c r="I27" s="102"/>
    </row>
    <row r="28" spans="1:9" ht="15" customHeight="1">
      <c r="A28" s="91">
        <v>21</v>
      </c>
      <c r="B28" s="162"/>
      <c r="C28" s="192"/>
      <c r="D28" s="192"/>
      <c r="E28" s="192"/>
      <c r="F28" s="258">
        <f t="shared" si="0"/>
        <v>0</v>
      </c>
      <c r="G28" s="259"/>
      <c r="H28" s="102"/>
      <c r="I28" s="102"/>
    </row>
    <row r="29" spans="1:9" ht="15" customHeight="1">
      <c r="A29" s="91">
        <v>22</v>
      </c>
      <c r="B29" s="162"/>
      <c r="C29" s="192"/>
      <c r="D29" s="192"/>
      <c r="E29" s="192"/>
      <c r="F29" s="258">
        <f t="shared" si="0"/>
        <v>0</v>
      </c>
      <c r="G29" s="259"/>
      <c r="H29" s="102"/>
      <c r="I29" s="102"/>
    </row>
    <row r="30" spans="1:9" ht="15" customHeight="1">
      <c r="A30" s="91">
        <v>23</v>
      </c>
      <c r="B30" s="162"/>
      <c r="C30" s="192"/>
      <c r="D30" s="192"/>
      <c r="E30" s="192"/>
      <c r="F30" s="258">
        <f t="shared" si="0"/>
        <v>0</v>
      </c>
      <c r="G30" s="259"/>
      <c r="H30" s="102"/>
      <c r="I30" s="102"/>
    </row>
    <row r="31" spans="1:9" ht="15" customHeight="1">
      <c r="A31" s="91">
        <v>24</v>
      </c>
      <c r="B31" s="162"/>
      <c r="C31" s="192"/>
      <c r="D31" s="192"/>
      <c r="E31" s="192"/>
      <c r="F31" s="258">
        <f t="shared" si="0"/>
        <v>0</v>
      </c>
      <c r="G31" s="259"/>
      <c r="H31" s="102"/>
      <c r="I31" s="102"/>
    </row>
    <row r="32" spans="1:9" s="4" customFormat="1" ht="15" customHeight="1">
      <c r="A32" s="89">
        <v>25</v>
      </c>
      <c r="B32" s="162"/>
      <c r="C32" s="194"/>
      <c r="D32" s="194"/>
      <c r="E32" s="194"/>
      <c r="F32" s="272">
        <f t="shared" si="0"/>
        <v>0</v>
      </c>
      <c r="G32" s="273"/>
      <c r="H32" s="103"/>
      <c r="I32" s="103"/>
    </row>
    <row r="33" spans="1:9" s="4" customFormat="1" ht="15" customHeight="1">
      <c r="A33" s="255" t="s">
        <v>128</v>
      </c>
      <c r="B33" s="256"/>
      <c r="C33" s="256"/>
      <c r="D33" s="256"/>
      <c r="E33" s="257"/>
      <c r="F33" s="260">
        <f>SUM(F8:G32)</f>
        <v>218799</v>
      </c>
      <c r="G33" s="261"/>
      <c r="H33" s="103"/>
      <c r="I33" s="103"/>
    </row>
    <row r="34" spans="1:9" s="4" customFormat="1" ht="15" customHeight="1">
      <c r="A34" s="255" t="s">
        <v>150</v>
      </c>
      <c r="B34" s="256"/>
      <c r="C34" s="256"/>
      <c r="D34" s="256"/>
      <c r="E34" s="257"/>
      <c r="F34" s="260">
        <v>0</v>
      </c>
      <c r="G34" s="261"/>
      <c r="H34" s="103"/>
      <c r="I34" s="103"/>
    </row>
    <row r="35" spans="1:9" s="4" customFormat="1" ht="15" customHeight="1" thickBot="1">
      <c r="A35" s="262" t="s">
        <v>21</v>
      </c>
      <c r="B35" s="263"/>
      <c r="C35" s="263"/>
      <c r="D35" s="263"/>
      <c r="E35" s="263"/>
      <c r="F35" s="274">
        <v>4750</v>
      </c>
      <c r="G35" s="275"/>
      <c r="H35" s="104"/>
      <c r="I35" s="104"/>
    </row>
    <row r="36" spans="1:11" ht="15" customHeight="1" thickBot="1">
      <c r="A36" s="244" t="s">
        <v>22</v>
      </c>
      <c r="B36" s="245"/>
      <c r="C36" s="245"/>
      <c r="D36" s="245"/>
      <c r="E36" s="246"/>
      <c r="F36" s="270">
        <f>SUM(F33:G35)</f>
        <v>223549</v>
      </c>
      <c r="G36" s="271"/>
      <c r="H36" s="97"/>
      <c r="I36" s="97"/>
      <c r="J36" s="65"/>
      <c r="K36" s="65"/>
    </row>
    <row r="37" spans="8:11" ht="12.75">
      <c r="H37" s="65"/>
      <c r="I37" s="65"/>
      <c r="J37" s="65"/>
      <c r="K37" s="65"/>
    </row>
    <row r="38" spans="8:11" ht="12.75" hidden="1">
      <c r="H38" s="65"/>
      <c r="I38" s="65"/>
      <c r="J38" s="65"/>
      <c r="K38" s="65"/>
    </row>
    <row r="39" ht="12.75" hidden="1">
      <c r="A39" s="67"/>
    </row>
    <row r="40" spans="1:9" ht="30" customHeight="1" hidden="1">
      <c r="A40" s="276"/>
      <c r="B40" s="276"/>
      <c r="C40" s="276"/>
      <c r="D40" s="276"/>
      <c r="E40" s="276"/>
      <c r="F40" s="276"/>
      <c r="G40" s="276"/>
      <c r="H40" s="276"/>
      <c r="I40" s="276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F22:G22"/>
    <mergeCell ref="A5:E6"/>
    <mergeCell ref="A40:I40"/>
    <mergeCell ref="F11:G11"/>
    <mergeCell ref="F17:G17"/>
    <mergeCell ref="F5:G5"/>
    <mergeCell ref="F8:G8"/>
    <mergeCell ref="F18:G18"/>
    <mergeCell ref="F12:G12"/>
    <mergeCell ref="F13:G13"/>
    <mergeCell ref="B10:E10"/>
    <mergeCell ref="A2:C2"/>
    <mergeCell ref="F10:G10"/>
    <mergeCell ref="A7:E7"/>
    <mergeCell ref="B8:E8"/>
    <mergeCell ref="B9:E9"/>
    <mergeCell ref="F16:G16"/>
    <mergeCell ref="F7:G7"/>
    <mergeCell ref="F6:G6"/>
    <mergeCell ref="D2:E2"/>
    <mergeCell ref="D3:E3"/>
    <mergeCell ref="B14:E14"/>
    <mergeCell ref="B15:E15"/>
    <mergeCell ref="F9:G9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3:E13"/>
    <mergeCell ref="B18:E18"/>
    <mergeCell ref="F21:G21"/>
    <mergeCell ref="F20:G20"/>
    <mergeCell ref="F19:G19"/>
    <mergeCell ref="F14:G14"/>
    <mergeCell ref="F15:G15"/>
    <mergeCell ref="A35:E35"/>
    <mergeCell ref="F34:G34"/>
    <mergeCell ref="A36:E36"/>
    <mergeCell ref="B32:E32"/>
    <mergeCell ref="B25:E25"/>
    <mergeCell ref="B26:E26"/>
    <mergeCell ref="B27:E27"/>
    <mergeCell ref="B28:E28"/>
    <mergeCell ref="B29:E29"/>
    <mergeCell ref="B30:E30"/>
    <mergeCell ref="A34:E34"/>
    <mergeCell ref="F36:G36"/>
    <mergeCell ref="F32:G32"/>
    <mergeCell ref="F35:G35"/>
    <mergeCell ref="B24:E24"/>
    <mergeCell ref="A33:E33"/>
    <mergeCell ref="B31:E31"/>
    <mergeCell ref="B23:E23"/>
    <mergeCell ref="F23:G23"/>
    <mergeCell ref="F24:G24"/>
    <mergeCell ref="F25:G25"/>
    <mergeCell ref="F26:G26"/>
    <mergeCell ref="F33:G33"/>
    <mergeCell ref="F31:G31"/>
    <mergeCell ref="F30:G30"/>
    <mergeCell ref="F29:G29"/>
    <mergeCell ref="F28:G28"/>
    <mergeCell ref="F27:G27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0"/>
  <sheetViews>
    <sheetView zoomScale="90" zoomScaleNormal="90" zoomScaleSheetLayoutView="100" workbookViewId="0" topLeftCell="A1">
      <selection activeCell="F20" sqref="F20:G20"/>
    </sheetView>
  </sheetViews>
  <sheetFormatPr defaultColWidth="0" defaultRowHeight="12.75" zeroHeight="1"/>
  <cols>
    <col min="1" max="4" width="3.57421875" style="0" customWidth="1"/>
    <col min="5" max="5" width="31.7109375" style="0" customWidth="1"/>
    <col min="6" max="6" width="7.00390625" style="0" customWidth="1"/>
    <col min="7" max="7" width="26.7109375" style="0" customWidth="1"/>
    <col min="8" max="16384" width="9.140625" style="0" hidden="1" customWidth="1"/>
  </cols>
  <sheetData>
    <row r="1" spans="1:7" ht="46.5" customHeight="1">
      <c r="A1" s="264" t="s">
        <v>135</v>
      </c>
      <c r="B1" s="264"/>
      <c r="C1" s="264"/>
      <c r="D1" s="264"/>
      <c r="E1" s="264"/>
      <c r="F1" s="264"/>
      <c r="G1" s="264"/>
    </row>
    <row r="2" spans="1:7" ht="20.1" customHeight="1">
      <c r="A2" s="221" t="s">
        <v>8</v>
      </c>
      <c r="B2" s="221"/>
      <c r="C2" s="85"/>
      <c r="D2" s="234" t="str">
        <f>'CSS '!D2:E2</f>
        <v>City of Berkeley</v>
      </c>
      <c r="E2" s="234"/>
      <c r="F2" s="93" t="s">
        <v>9</v>
      </c>
      <c r="G2" s="105">
        <f>'CSS '!G2</f>
        <v>42120</v>
      </c>
    </row>
    <row r="3" spans="1:7" ht="15" customHeight="1">
      <c r="A3" s="86"/>
      <c r="B3" s="86"/>
      <c r="C3" s="86"/>
      <c r="D3" s="223"/>
      <c r="E3" s="223"/>
      <c r="F3" s="96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5" customHeight="1">
      <c r="A5" s="226" t="s">
        <v>53</v>
      </c>
      <c r="B5" s="237"/>
      <c r="C5" s="237"/>
      <c r="D5" s="237"/>
      <c r="E5" s="227"/>
      <c r="F5" s="226" t="s">
        <v>0</v>
      </c>
      <c r="G5" s="227"/>
    </row>
    <row r="6" spans="1:7" s="1" customFormat="1" ht="42" customHeight="1">
      <c r="A6" s="238"/>
      <c r="B6" s="239"/>
      <c r="C6" s="239"/>
      <c r="D6" s="239"/>
      <c r="E6" s="240"/>
      <c r="F6" s="228" t="s">
        <v>54</v>
      </c>
      <c r="G6" s="229"/>
    </row>
    <row r="7" spans="1:7" ht="15" customHeight="1">
      <c r="A7" s="296" t="s">
        <v>34</v>
      </c>
      <c r="B7" s="297"/>
      <c r="C7" s="297"/>
      <c r="D7" s="297"/>
      <c r="E7" s="298"/>
      <c r="F7" s="294"/>
      <c r="G7" s="295"/>
    </row>
    <row r="8" spans="1:7" ht="15" customHeight="1">
      <c r="A8" s="299"/>
      <c r="B8" s="300"/>
      <c r="C8" s="300"/>
      <c r="D8" s="300"/>
      <c r="E8" s="301"/>
      <c r="F8" s="285"/>
      <c r="G8" s="286"/>
    </row>
    <row r="9" spans="1:7" ht="15" customHeight="1">
      <c r="A9" s="98"/>
      <c r="B9" s="302" t="s">
        <v>175</v>
      </c>
      <c r="C9" s="278"/>
      <c r="D9" s="278"/>
      <c r="E9" s="279"/>
      <c r="F9" s="287">
        <v>36401</v>
      </c>
      <c r="G9" s="288"/>
    </row>
    <row r="10" spans="1:7" ht="15" customHeight="1">
      <c r="A10" s="98"/>
      <c r="B10" s="302" t="s">
        <v>176</v>
      </c>
      <c r="C10" s="278"/>
      <c r="D10" s="278"/>
      <c r="E10" s="279"/>
      <c r="F10" s="287"/>
      <c r="G10" s="288"/>
    </row>
    <row r="11" spans="1:7" ht="15" customHeight="1">
      <c r="A11" s="98"/>
      <c r="B11" s="302" t="s">
        <v>177</v>
      </c>
      <c r="C11" s="278"/>
      <c r="D11" s="278"/>
      <c r="E11" s="279"/>
      <c r="F11" s="287"/>
      <c r="G11" s="288"/>
    </row>
    <row r="12" spans="1:7" ht="15" customHeight="1">
      <c r="A12" s="98"/>
      <c r="B12" s="277" t="s">
        <v>178</v>
      </c>
      <c r="C12" s="278"/>
      <c r="D12" s="278"/>
      <c r="E12" s="279"/>
      <c r="F12" s="287">
        <v>18161</v>
      </c>
      <c r="G12" s="288"/>
    </row>
    <row r="13" spans="1:7" ht="15" customHeight="1">
      <c r="A13" s="98"/>
      <c r="B13" s="302"/>
      <c r="C13" s="302"/>
      <c r="D13" s="302"/>
      <c r="E13" s="279"/>
      <c r="F13" s="287"/>
      <c r="G13" s="288"/>
    </row>
    <row r="14" spans="1:7" ht="15" customHeight="1">
      <c r="A14" s="98"/>
      <c r="B14" s="302"/>
      <c r="C14" s="302"/>
      <c r="D14" s="302"/>
      <c r="E14" s="279"/>
      <c r="F14" s="287"/>
      <c r="G14" s="288"/>
    </row>
    <row r="15" spans="1:7" ht="15" customHeight="1">
      <c r="A15" s="98"/>
      <c r="B15" s="302"/>
      <c r="C15" s="302"/>
      <c r="D15" s="302"/>
      <c r="E15" s="279"/>
      <c r="F15" s="287"/>
      <c r="G15" s="288"/>
    </row>
    <row r="16" spans="1:7" ht="15" customHeight="1">
      <c r="A16" s="98"/>
      <c r="B16" s="302"/>
      <c r="C16" s="302"/>
      <c r="D16" s="302"/>
      <c r="E16" s="279"/>
      <c r="F16" s="287"/>
      <c r="G16" s="288"/>
    </row>
    <row r="17" spans="1:7" ht="15" customHeight="1">
      <c r="A17" s="98"/>
      <c r="B17" s="303"/>
      <c r="C17" s="303"/>
      <c r="D17" s="303"/>
      <c r="E17" s="304"/>
      <c r="F17" s="287"/>
      <c r="G17" s="288"/>
    </row>
    <row r="18" spans="1:7" ht="15" customHeight="1">
      <c r="A18" s="291" t="s">
        <v>59</v>
      </c>
      <c r="B18" s="235"/>
      <c r="C18" s="235"/>
      <c r="D18" s="235"/>
      <c r="E18" s="235"/>
      <c r="F18" s="292">
        <f>SUM(F8:G17)</f>
        <v>54562</v>
      </c>
      <c r="G18" s="293"/>
    </row>
    <row r="19" spans="1:7" s="4" customFormat="1" ht="15" customHeight="1" thickBot="1">
      <c r="A19" s="170" t="s">
        <v>19</v>
      </c>
      <c r="B19" s="171"/>
      <c r="C19" s="171"/>
      <c r="D19" s="171"/>
      <c r="E19" s="171"/>
      <c r="F19" s="289">
        <v>0</v>
      </c>
      <c r="G19" s="290"/>
    </row>
    <row r="20" spans="1:7" ht="15" customHeight="1">
      <c r="A20" s="280" t="s">
        <v>20</v>
      </c>
      <c r="B20" s="281"/>
      <c r="C20" s="281"/>
      <c r="D20" s="281"/>
      <c r="E20" s="282"/>
      <c r="F20" s="283">
        <f>SUM(F18:G19)</f>
        <v>54562</v>
      </c>
      <c r="G20" s="284"/>
    </row>
    <row r="21" ht="12.75"/>
  </sheetData>
  <sheetProtection sheet="1" selectLockedCells="1"/>
  <protectedRanges>
    <protectedRange sqref="B17:E17" name="Range5"/>
    <protectedRange sqref="B15:E15" name="Range3"/>
    <protectedRange sqref="B13:E13" name="Range1"/>
    <protectedRange sqref="B14:E14" name="Range2"/>
    <protectedRange sqref="B16:E16" name="Range4"/>
  </protectedRanges>
  <mergeCells count="35">
    <mergeCell ref="B14:E14"/>
    <mergeCell ref="B15:E15"/>
    <mergeCell ref="B16:E16"/>
    <mergeCell ref="A8:E8"/>
    <mergeCell ref="B9:E9"/>
    <mergeCell ref="F17:G17"/>
    <mergeCell ref="F13:G13"/>
    <mergeCell ref="A1:G1"/>
    <mergeCell ref="F11:G11"/>
    <mergeCell ref="A2:B2"/>
    <mergeCell ref="D3:E3"/>
    <mergeCell ref="D2:E2"/>
    <mergeCell ref="B10:E10"/>
    <mergeCell ref="B11:E11"/>
    <mergeCell ref="B17:E17"/>
    <mergeCell ref="F14:G14"/>
    <mergeCell ref="F16:G16"/>
    <mergeCell ref="F15:G15"/>
    <mergeCell ref="B13:E13"/>
    <mergeCell ref="B12:E12"/>
    <mergeCell ref="A20:E20"/>
    <mergeCell ref="F20:G20"/>
    <mergeCell ref="F5:G5"/>
    <mergeCell ref="F8:G8"/>
    <mergeCell ref="A19:E19"/>
    <mergeCell ref="F12:G12"/>
    <mergeCell ref="F19:G19"/>
    <mergeCell ref="A5:E6"/>
    <mergeCell ref="A18:E18"/>
    <mergeCell ref="F18:G18"/>
    <mergeCell ref="F6:G6"/>
    <mergeCell ref="F7:G7"/>
    <mergeCell ref="F9:G9"/>
    <mergeCell ref="F10:G10"/>
    <mergeCell ref="A7:E7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="90" zoomScaleNormal="90" workbookViewId="0" topLeftCell="A10">
      <selection activeCell="F5" sqref="F5:G5"/>
    </sheetView>
  </sheetViews>
  <sheetFormatPr defaultColWidth="0" defaultRowHeight="12.75" zeroHeight="1"/>
  <cols>
    <col min="1" max="4" width="3.57421875" style="0" customWidth="1"/>
    <col min="5" max="5" width="27.71093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264" t="s">
        <v>136</v>
      </c>
      <c r="B1" s="264"/>
      <c r="C1" s="264"/>
      <c r="D1" s="264"/>
      <c r="E1" s="264"/>
      <c r="F1" s="264"/>
      <c r="G1" s="264"/>
    </row>
    <row r="2" spans="1:7" ht="20.1" customHeight="1">
      <c r="A2" s="221" t="s">
        <v>8</v>
      </c>
      <c r="B2" s="221"/>
      <c r="C2" s="85"/>
      <c r="D2" s="234" t="str">
        <f>'CSS '!D2:E2</f>
        <v>City of Berkeley</v>
      </c>
      <c r="E2" s="234"/>
      <c r="F2" s="93" t="s">
        <v>9</v>
      </c>
      <c r="G2" s="94">
        <f>'CSS '!G2</f>
        <v>42120</v>
      </c>
    </row>
    <row r="3" spans="1:7" ht="15" customHeight="1">
      <c r="A3" s="86"/>
      <c r="B3" s="86"/>
      <c r="C3" s="86"/>
      <c r="D3" s="223"/>
      <c r="E3" s="223"/>
      <c r="F3" s="96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5" customHeight="1">
      <c r="A5" s="226" t="s">
        <v>67</v>
      </c>
      <c r="B5" s="237"/>
      <c r="C5" s="237"/>
      <c r="D5" s="237"/>
      <c r="E5" s="227"/>
      <c r="F5" s="226" t="s">
        <v>0</v>
      </c>
      <c r="G5" s="227"/>
    </row>
    <row r="6" spans="1:7" s="1" customFormat="1" ht="42" customHeight="1">
      <c r="A6" s="238"/>
      <c r="B6" s="239"/>
      <c r="C6" s="239"/>
      <c r="D6" s="239"/>
      <c r="E6" s="240"/>
      <c r="F6" s="228" t="s">
        <v>55</v>
      </c>
      <c r="G6" s="229"/>
    </row>
    <row r="7" spans="1:7" ht="15" customHeight="1">
      <c r="A7" s="177" t="s">
        <v>30</v>
      </c>
      <c r="B7" s="235"/>
      <c r="C7" s="235"/>
      <c r="D7" s="235"/>
      <c r="E7" s="236"/>
      <c r="F7" s="313"/>
      <c r="G7" s="314"/>
    </row>
    <row r="8" spans="1:7" ht="15" customHeight="1">
      <c r="A8" s="91">
        <v>1</v>
      </c>
      <c r="B8" s="162"/>
      <c r="C8" s="192"/>
      <c r="D8" s="192"/>
      <c r="E8" s="193"/>
      <c r="F8" s="309"/>
      <c r="G8" s="310"/>
    </row>
    <row r="9" spans="1:7" ht="15" customHeight="1">
      <c r="A9" s="91">
        <v>2</v>
      </c>
      <c r="B9" s="162"/>
      <c r="C9" s="192"/>
      <c r="D9" s="192"/>
      <c r="E9" s="193"/>
      <c r="F9" s="309"/>
      <c r="G9" s="310"/>
    </row>
    <row r="10" spans="1:7" ht="15" customHeight="1">
      <c r="A10" s="91">
        <v>3</v>
      </c>
      <c r="B10" s="162"/>
      <c r="C10" s="192"/>
      <c r="D10" s="192"/>
      <c r="E10" s="193"/>
      <c r="F10" s="309"/>
      <c r="G10" s="310"/>
    </row>
    <row r="11" spans="1:7" ht="15" customHeight="1">
      <c r="A11" s="91">
        <v>4</v>
      </c>
      <c r="B11" s="162"/>
      <c r="C11" s="192"/>
      <c r="D11" s="192"/>
      <c r="E11" s="193"/>
      <c r="F11" s="309"/>
      <c r="G11" s="310"/>
    </row>
    <row r="12" spans="1:7" ht="15" customHeight="1">
      <c r="A12" s="91">
        <v>5</v>
      </c>
      <c r="B12" s="162"/>
      <c r="C12" s="192"/>
      <c r="D12" s="192"/>
      <c r="E12" s="193"/>
      <c r="F12" s="309"/>
      <c r="G12" s="310"/>
    </row>
    <row r="13" spans="1:7" ht="15" customHeight="1">
      <c r="A13" s="91">
        <v>6</v>
      </c>
      <c r="B13" s="162"/>
      <c r="C13" s="192"/>
      <c r="D13" s="192"/>
      <c r="E13" s="193"/>
      <c r="F13" s="309"/>
      <c r="G13" s="310"/>
    </row>
    <row r="14" spans="1:7" ht="15" customHeight="1">
      <c r="A14" s="91">
        <v>7</v>
      </c>
      <c r="B14" s="162"/>
      <c r="C14" s="192"/>
      <c r="D14" s="192"/>
      <c r="E14" s="193"/>
      <c r="F14" s="309"/>
      <c r="G14" s="310"/>
    </row>
    <row r="15" spans="1:7" ht="15" customHeight="1">
      <c r="A15" s="91">
        <v>8</v>
      </c>
      <c r="B15" s="162"/>
      <c r="C15" s="192"/>
      <c r="D15" s="192"/>
      <c r="E15" s="193"/>
      <c r="F15" s="309"/>
      <c r="G15" s="310"/>
    </row>
    <row r="16" spans="1:7" ht="15" customHeight="1">
      <c r="A16" s="91">
        <v>9</v>
      </c>
      <c r="B16" s="162"/>
      <c r="C16" s="192"/>
      <c r="D16" s="192"/>
      <c r="E16" s="193"/>
      <c r="F16" s="309"/>
      <c r="G16" s="310"/>
    </row>
    <row r="17" spans="1:7" ht="15" customHeight="1">
      <c r="A17" s="91">
        <v>10</v>
      </c>
      <c r="B17" s="162"/>
      <c r="C17" s="192"/>
      <c r="D17" s="192"/>
      <c r="E17" s="193"/>
      <c r="F17" s="309"/>
      <c r="G17" s="310"/>
    </row>
    <row r="18" spans="1:7" ht="15" customHeight="1">
      <c r="A18" s="91">
        <v>11</v>
      </c>
      <c r="B18" s="162"/>
      <c r="C18" s="192"/>
      <c r="D18" s="192"/>
      <c r="E18" s="193"/>
      <c r="F18" s="309"/>
      <c r="G18" s="310"/>
    </row>
    <row r="19" spans="1:7" ht="15" customHeight="1">
      <c r="A19" s="91">
        <v>12</v>
      </c>
      <c r="B19" s="162"/>
      <c r="C19" s="192"/>
      <c r="D19" s="192"/>
      <c r="E19" s="193"/>
      <c r="F19" s="309"/>
      <c r="G19" s="310"/>
    </row>
    <row r="20" spans="1:7" ht="15" customHeight="1">
      <c r="A20" s="291" t="s">
        <v>60</v>
      </c>
      <c r="B20" s="235"/>
      <c r="C20" s="235"/>
      <c r="D20" s="235"/>
      <c r="E20" s="235"/>
      <c r="F20" s="311">
        <f>SUM(F8:G19)</f>
        <v>0</v>
      </c>
      <c r="G20" s="312"/>
    </row>
    <row r="21" spans="1:7" ht="15" customHeight="1">
      <c r="A21" s="262" t="s">
        <v>27</v>
      </c>
      <c r="B21" s="263"/>
      <c r="C21" s="263"/>
      <c r="D21" s="263"/>
      <c r="E21" s="263"/>
      <c r="F21" s="309"/>
      <c r="G21" s="310"/>
    </row>
    <row r="22" spans="1:7" ht="15" customHeight="1">
      <c r="A22" s="305" t="s">
        <v>28</v>
      </c>
      <c r="B22" s="306"/>
      <c r="C22" s="306"/>
      <c r="D22" s="306"/>
      <c r="E22" s="306"/>
      <c r="F22" s="315">
        <f>SUM(F20:G21)</f>
        <v>0</v>
      </c>
      <c r="G22" s="316"/>
    </row>
    <row r="23" spans="1:7" ht="15" customHeight="1">
      <c r="A23" s="296" t="s">
        <v>24</v>
      </c>
      <c r="B23" s="297"/>
      <c r="C23" s="297"/>
      <c r="D23" s="297"/>
      <c r="E23" s="298"/>
      <c r="F23" s="287"/>
      <c r="G23" s="288"/>
    </row>
    <row r="24" spans="1:7" ht="15" customHeight="1">
      <c r="A24" s="91">
        <v>1</v>
      </c>
      <c r="B24" s="166"/>
      <c r="C24" s="197"/>
      <c r="D24" s="197"/>
      <c r="E24" s="198"/>
      <c r="F24" s="307"/>
      <c r="G24" s="308"/>
    </row>
    <row r="25" spans="1:7" ht="15" customHeight="1">
      <c r="A25" s="91">
        <v>2</v>
      </c>
      <c r="B25" s="166"/>
      <c r="C25" s="197"/>
      <c r="D25" s="197"/>
      <c r="E25" s="198"/>
      <c r="F25" s="307"/>
      <c r="G25" s="308"/>
    </row>
    <row r="26" spans="1:7" ht="15" customHeight="1">
      <c r="A26" s="91">
        <v>3</v>
      </c>
      <c r="B26" s="166"/>
      <c r="C26" s="197"/>
      <c r="D26" s="197"/>
      <c r="E26" s="198"/>
      <c r="F26" s="307"/>
      <c r="G26" s="308"/>
    </row>
    <row r="27" spans="1:7" ht="15" customHeight="1">
      <c r="A27" s="91">
        <v>4</v>
      </c>
      <c r="B27" s="166"/>
      <c r="C27" s="197"/>
      <c r="D27" s="197"/>
      <c r="E27" s="198"/>
      <c r="F27" s="307"/>
      <c r="G27" s="308"/>
    </row>
    <row r="28" spans="1:7" ht="15" customHeight="1">
      <c r="A28" s="91">
        <v>5</v>
      </c>
      <c r="B28" s="166"/>
      <c r="C28" s="197"/>
      <c r="D28" s="197"/>
      <c r="E28" s="198"/>
      <c r="F28" s="307"/>
      <c r="G28" s="308"/>
    </row>
    <row r="29" spans="1:7" ht="15" customHeight="1">
      <c r="A29" s="91">
        <v>6</v>
      </c>
      <c r="B29" s="166"/>
      <c r="C29" s="197"/>
      <c r="D29" s="197"/>
      <c r="E29" s="198"/>
      <c r="F29" s="307"/>
      <c r="G29" s="308"/>
    </row>
    <row r="30" spans="1:7" ht="15" customHeight="1">
      <c r="A30" s="91">
        <v>7</v>
      </c>
      <c r="B30" s="162"/>
      <c r="C30" s="192"/>
      <c r="D30" s="192"/>
      <c r="E30" s="193"/>
      <c r="F30" s="307"/>
      <c r="G30" s="308"/>
    </row>
    <row r="31" spans="1:7" ht="15" customHeight="1">
      <c r="A31" s="91">
        <v>8</v>
      </c>
      <c r="B31" s="162"/>
      <c r="C31" s="192"/>
      <c r="D31" s="192"/>
      <c r="E31" s="193"/>
      <c r="F31" s="307"/>
      <c r="G31" s="308"/>
    </row>
    <row r="32" spans="1:7" ht="15" customHeight="1">
      <c r="A32" s="91">
        <v>9</v>
      </c>
      <c r="B32" s="162"/>
      <c r="C32" s="192"/>
      <c r="D32" s="192"/>
      <c r="E32" s="193"/>
      <c r="F32" s="307"/>
      <c r="G32" s="308"/>
    </row>
    <row r="33" spans="1:7" ht="15" customHeight="1">
      <c r="A33" s="91">
        <v>10</v>
      </c>
      <c r="B33" s="162"/>
      <c r="C33" s="192"/>
      <c r="D33" s="192"/>
      <c r="E33" s="193"/>
      <c r="F33" s="307"/>
      <c r="G33" s="308"/>
    </row>
    <row r="34" spans="1:7" ht="15" customHeight="1">
      <c r="A34" s="91">
        <v>11</v>
      </c>
      <c r="B34" s="162"/>
      <c r="C34" s="192"/>
      <c r="D34" s="192"/>
      <c r="E34" s="193"/>
      <c r="F34" s="307"/>
      <c r="G34" s="308"/>
    </row>
    <row r="35" spans="1:7" s="4" customFormat="1" ht="15" customHeight="1">
      <c r="A35" s="91">
        <v>12</v>
      </c>
      <c r="B35" s="162"/>
      <c r="C35" s="194"/>
      <c r="D35" s="194"/>
      <c r="E35" s="195"/>
      <c r="F35" s="307"/>
      <c r="G35" s="308"/>
    </row>
    <row r="36" spans="1:7" s="4" customFormat="1" ht="15" customHeight="1">
      <c r="A36" s="91">
        <v>13</v>
      </c>
      <c r="B36" s="162"/>
      <c r="C36" s="162"/>
      <c r="D36" s="162"/>
      <c r="E36" s="163"/>
      <c r="F36" s="307"/>
      <c r="G36" s="308"/>
    </row>
    <row r="37" spans="1:7" s="4" customFormat="1" ht="15" customHeight="1">
      <c r="A37" s="177" t="s">
        <v>61</v>
      </c>
      <c r="B37" s="178"/>
      <c r="C37" s="178"/>
      <c r="D37" s="178"/>
      <c r="E37" s="179"/>
      <c r="F37" s="322">
        <f>SUM(F24:G36)</f>
        <v>0</v>
      </c>
      <c r="G37" s="323"/>
    </row>
    <row r="38" spans="1:7" ht="15" customHeight="1">
      <c r="A38" s="170" t="s">
        <v>31</v>
      </c>
      <c r="B38" s="171"/>
      <c r="C38" s="171"/>
      <c r="D38" s="171"/>
      <c r="E38" s="172"/>
      <c r="F38" s="309"/>
      <c r="G38" s="310"/>
    </row>
    <row r="39" spans="1:7" ht="15" customHeight="1" thickBot="1">
      <c r="A39" s="170" t="s">
        <v>32</v>
      </c>
      <c r="B39" s="171"/>
      <c r="C39" s="171"/>
      <c r="D39" s="171"/>
      <c r="E39" s="172"/>
      <c r="F39" s="309">
        <f>F37+F38</f>
        <v>0</v>
      </c>
      <c r="G39" s="310"/>
    </row>
    <row r="40" spans="1:7" ht="13.5" thickBot="1">
      <c r="A40" s="317" t="s">
        <v>23</v>
      </c>
      <c r="B40" s="318"/>
      <c r="C40" s="318"/>
      <c r="D40" s="318"/>
      <c r="E40" s="319"/>
      <c r="F40" s="320">
        <f>F22+F39</f>
        <v>0</v>
      </c>
      <c r="G40" s="321"/>
    </row>
    <row r="41" ht="12.75"/>
  </sheetData>
  <sheetProtection sheet="1" selectLockedCells="1"/>
  <mergeCells count="75">
    <mergeCell ref="A40:E40"/>
    <mergeCell ref="F40:G40"/>
    <mergeCell ref="F39:G39"/>
    <mergeCell ref="A21:E21"/>
    <mergeCell ref="F34:G34"/>
    <mergeCell ref="F35:G35"/>
    <mergeCell ref="F37:G37"/>
    <mergeCell ref="F38:G38"/>
    <mergeCell ref="A1:G1"/>
    <mergeCell ref="A39:E39"/>
    <mergeCell ref="B34:E34"/>
    <mergeCell ref="B35:E35"/>
    <mergeCell ref="A38:E38"/>
    <mergeCell ref="B32:E32"/>
    <mergeCell ref="B33:E33"/>
    <mergeCell ref="F29:G29"/>
    <mergeCell ref="F30:G30"/>
    <mergeCell ref="F25:G25"/>
    <mergeCell ref="F32:G32"/>
    <mergeCell ref="F26:G26"/>
    <mergeCell ref="F33:G33"/>
    <mergeCell ref="F36:G36"/>
    <mergeCell ref="F31:G31"/>
    <mergeCell ref="F28:G28"/>
    <mergeCell ref="F20:G20"/>
    <mergeCell ref="A37:E37"/>
    <mergeCell ref="B36:E36"/>
    <mergeCell ref="F8:G8"/>
    <mergeCell ref="B18:E18"/>
    <mergeCell ref="B17:E17"/>
    <mergeCell ref="F12:G12"/>
    <mergeCell ref="B8:E8"/>
    <mergeCell ref="B9:E9"/>
    <mergeCell ref="B10:E10"/>
    <mergeCell ref="F21:G21"/>
    <mergeCell ref="F22:G22"/>
    <mergeCell ref="F27:G27"/>
    <mergeCell ref="F9:G9"/>
    <mergeCell ref="F10:G10"/>
    <mergeCell ref="F11:G11"/>
    <mergeCell ref="F19:G19"/>
    <mergeCell ref="F23:G23"/>
    <mergeCell ref="A7:E7"/>
    <mergeCell ref="D2:E2"/>
    <mergeCell ref="D3:E3"/>
    <mergeCell ref="A5:E6"/>
    <mergeCell ref="F5:G5"/>
    <mergeCell ref="A2:B2"/>
    <mergeCell ref="F6:G6"/>
    <mergeCell ref="F7:G7"/>
    <mergeCell ref="F24:G24"/>
    <mergeCell ref="F13:G13"/>
    <mergeCell ref="F14:G14"/>
    <mergeCell ref="F15:G15"/>
    <mergeCell ref="F16:G16"/>
    <mergeCell ref="F17:G17"/>
    <mergeCell ref="F18:G18"/>
    <mergeCell ref="B31:E31"/>
    <mergeCell ref="A22:E22"/>
    <mergeCell ref="B12:E12"/>
    <mergeCell ref="A20:E20"/>
    <mergeCell ref="B26:E26"/>
    <mergeCell ref="B19:E19"/>
    <mergeCell ref="B13:E13"/>
    <mergeCell ref="B16:E16"/>
    <mergeCell ref="B14:E14"/>
    <mergeCell ref="B15:E15"/>
    <mergeCell ref="A23:E23"/>
    <mergeCell ref="B29:E29"/>
    <mergeCell ref="B11:E11"/>
    <mergeCell ref="B30:E30"/>
    <mergeCell ref="B28:E28"/>
    <mergeCell ref="B27:E27"/>
    <mergeCell ref="B24:E24"/>
    <mergeCell ref="B25:E25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D2" sqref="D2:E2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64" t="s">
        <v>146</v>
      </c>
      <c r="B1" s="264"/>
      <c r="C1" s="264"/>
      <c r="D1" s="264"/>
      <c r="E1" s="264"/>
      <c r="F1" s="264"/>
      <c r="G1" s="264"/>
    </row>
    <row r="2" spans="1:7" ht="15" customHeight="1">
      <c r="A2" s="221" t="s">
        <v>8</v>
      </c>
      <c r="B2" s="221"/>
      <c r="C2" s="85"/>
      <c r="D2" s="234" t="str">
        <f>'CSS '!D2:E2</f>
        <v>City of Berkeley</v>
      </c>
      <c r="E2" s="234"/>
      <c r="F2" s="93" t="s">
        <v>9</v>
      </c>
      <c r="G2" s="94">
        <f>'CSS '!G2</f>
        <v>42120</v>
      </c>
    </row>
    <row r="3" spans="1:7" ht="15" customHeight="1">
      <c r="A3" s="86"/>
      <c r="B3" s="86"/>
      <c r="C3" s="86"/>
      <c r="D3" s="223"/>
      <c r="E3" s="223"/>
      <c r="F3" s="96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2.75" customHeight="1">
      <c r="A5" s="327"/>
      <c r="B5" s="223"/>
      <c r="C5" s="223"/>
      <c r="D5" s="223"/>
      <c r="E5" s="328"/>
      <c r="F5" s="226" t="s">
        <v>0</v>
      </c>
      <c r="G5" s="227"/>
    </row>
    <row r="6" spans="1:7" s="1" customFormat="1" ht="12.75">
      <c r="A6" s="329"/>
      <c r="B6" s="221"/>
      <c r="C6" s="221"/>
      <c r="D6" s="221"/>
      <c r="E6" s="330"/>
      <c r="F6" s="228" t="s">
        <v>64</v>
      </c>
      <c r="G6" s="229"/>
    </row>
    <row r="7" spans="1:7" ht="26.1" customHeight="1">
      <c r="A7" s="331" t="s">
        <v>96</v>
      </c>
      <c r="B7" s="332"/>
      <c r="C7" s="332"/>
      <c r="D7" s="332"/>
      <c r="E7" s="333"/>
      <c r="F7" s="337"/>
      <c r="G7" s="338"/>
    </row>
    <row r="8" spans="1:7" ht="12.75">
      <c r="A8" s="334"/>
      <c r="B8" s="335"/>
      <c r="C8" s="335"/>
      <c r="D8" s="335"/>
      <c r="E8" s="335"/>
      <c r="F8" s="335"/>
      <c r="G8" s="336"/>
    </row>
    <row r="9" spans="1:7" ht="12.75">
      <c r="A9" s="331" t="s">
        <v>26</v>
      </c>
      <c r="B9" s="339"/>
      <c r="C9" s="339"/>
      <c r="D9" s="339"/>
      <c r="E9" s="340"/>
      <c r="F9" s="341"/>
      <c r="G9" s="342"/>
    </row>
    <row r="10" spans="1:7" ht="12.75">
      <c r="A10" s="343"/>
      <c r="B10" s="344"/>
      <c r="C10" s="344"/>
      <c r="D10" s="344"/>
      <c r="E10" s="344"/>
      <c r="F10" s="344"/>
      <c r="G10" s="345"/>
    </row>
    <row r="11" spans="1:7" ht="12.75">
      <c r="A11" s="331" t="s">
        <v>65</v>
      </c>
      <c r="B11" s="339"/>
      <c r="C11" s="339"/>
      <c r="D11" s="339"/>
      <c r="E11" s="340"/>
      <c r="F11" s="341"/>
      <c r="G11" s="342"/>
    </row>
    <row r="12" spans="1:8" ht="12.75">
      <c r="A12" s="324"/>
      <c r="B12" s="324"/>
      <c r="C12" s="324"/>
      <c r="D12" s="324"/>
      <c r="E12" s="324"/>
      <c r="F12" s="324"/>
      <c r="G12" s="324"/>
      <c r="H12" s="65"/>
    </row>
    <row r="13" spans="1:8" ht="12.75" hidden="1">
      <c r="A13" s="325"/>
      <c r="B13" s="325"/>
      <c r="C13" s="325"/>
      <c r="D13" s="325"/>
      <c r="E13" s="325"/>
      <c r="F13" s="326"/>
      <c r="G13" s="326"/>
      <c r="H13" s="65"/>
    </row>
    <row r="14" spans="1:8" ht="12.75" hidden="1">
      <c r="A14" s="324"/>
      <c r="B14" s="324"/>
      <c r="C14" s="324"/>
      <c r="D14" s="324"/>
      <c r="E14" s="324"/>
      <c r="F14" s="324"/>
      <c r="G14" s="324"/>
      <c r="H14" s="65"/>
    </row>
    <row r="15" spans="1:8" ht="12.75" hidden="1">
      <c r="A15" s="325"/>
      <c r="B15" s="325"/>
      <c r="C15" s="325"/>
      <c r="D15" s="325"/>
      <c r="E15" s="325"/>
      <c r="F15" s="326"/>
      <c r="G15" s="326"/>
      <c r="H15" s="65"/>
    </row>
    <row r="16" spans="1:8" ht="12.75" hidden="1">
      <c r="A16" s="324"/>
      <c r="B16" s="324"/>
      <c r="C16" s="324"/>
      <c r="D16" s="324"/>
      <c r="E16" s="324"/>
      <c r="F16" s="324"/>
      <c r="G16" s="324"/>
      <c r="H16" s="65"/>
    </row>
    <row r="22" ht="12.75" hidden="1">
      <c r="C22" s="60"/>
    </row>
    <row r="23" ht="12.75" hidden="1">
      <c r="C23" s="60"/>
    </row>
    <row r="24" ht="12.75" hidden="1">
      <c r="C24" s="60"/>
    </row>
    <row r="25" ht="12.75" hidden="1">
      <c r="C25" s="60"/>
    </row>
    <row r="26" ht="12.75" hidden="1">
      <c r="C26" s="60"/>
    </row>
    <row r="27" ht="12.75" hidden="1">
      <c r="C27" s="60"/>
    </row>
    <row r="28" ht="12.75" hidden="1">
      <c r="C28" s="60"/>
    </row>
    <row r="29" ht="12.75" hidden="1">
      <c r="C29" s="60"/>
    </row>
    <row r="30" ht="12.75" hidden="1">
      <c r="C30" s="60"/>
    </row>
    <row r="31" ht="12.75" hidden="1">
      <c r="C31" s="60"/>
    </row>
    <row r="32" ht="12.75" hidden="1">
      <c r="C32" s="60"/>
    </row>
    <row r="33" ht="12.75" hidden="1">
      <c r="C33" s="60"/>
    </row>
    <row r="34" ht="12.75" hidden="1">
      <c r="C34" s="60"/>
    </row>
    <row r="35" ht="12.75" hidden="1">
      <c r="C35" s="60"/>
    </row>
    <row r="36" ht="12.75" hidden="1">
      <c r="C36" s="60"/>
    </row>
    <row r="37" ht="12.75" hidden="1">
      <c r="C37" s="60"/>
    </row>
    <row r="38" ht="12.75" hidden="1">
      <c r="C38" s="60"/>
    </row>
    <row r="39" ht="12.75" hidden="1">
      <c r="C39" s="60"/>
    </row>
  </sheetData>
  <sheetProtection sheet="1" selectLockedCells="1"/>
  <mergeCells count="22"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A7" sqref="A7:E7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264" t="s">
        <v>145</v>
      </c>
      <c r="B1" s="264"/>
      <c r="C1" s="264"/>
      <c r="D1" s="264"/>
      <c r="E1" s="264"/>
      <c r="F1" s="264"/>
      <c r="G1" s="264"/>
    </row>
    <row r="2" spans="1:7" ht="15" customHeight="1">
      <c r="A2" s="221" t="s">
        <v>8</v>
      </c>
      <c r="B2" s="221"/>
      <c r="C2" s="85"/>
      <c r="D2" s="234" t="str">
        <f>'CSS '!D2:E2</f>
        <v>City of Berkeley</v>
      </c>
      <c r="E2" s="234"/>
      <c r="F2" s="92" t="s">
        <v>9</v>
      </c>
      <c r="G2" s="94">
        <f>'CSS '!G2</f>
        <v>42120</v>
      </c>
    </row>
    <row r="3" spans="1:7" ht="15" customHeight="1">
      <c r="A3" s="86"/>
      <c r="B3" s="86"/>
      <c r="C3" s="86"/>
      <c r="D3" s="223"/>
      <c r="E3" s="223"/>
      <c r="F3" s="96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2.75" customHeight="1">
      <c r="A5" s="327"/>
      <c r="B5" s="223"/>
      <c r="C5" s="223"/>
      <c r="D5" s="223"/>
      <c r="E5" s="328"/>
      <c r="F5" s="226" t="s">
        <v>0</v>
      </c>
      <c r="G5" s="227"/>
    </row>
    <row r="6" spans="1:7" s="1" customFormat="1" ht="12.75">
      <c r="A6" s="329"/>
      <c r="B6" s="221"/>
      <c r="C6" s="221"/>
      <c r="D6" s="221"/>
      <c r="E6" s="330"/>
      <c r="F6" s="228" t="s">
        <v>64</v>
      </c>
      <c r="G6" s="229"/>
    </row>
    <row r="7" spans="1:7" ht="26.1" customHeight="1">
      <c r="A7" s="346" t="s">
        <v>139</v>
      </c>
      <c r="B7" s="347"/>
      <c r="C7" s="347"/>
      <c r="D7" s="347"/>
      <c r="E7" s="348"/>
      <c r="F7" s="341"/>
      <c r="G7" s="342"/>
    </row>
    <row r="8" spans="1:7" ht="12.75">
      <c r="A8" s="349"/>
      <c r="B8" s="350"/>
      <c r="C8" s="350"/>
      <c r="D8" s="350"/>
      <c r="E8" s="350"/>
      <c r="F8" s="350"/>
      <c r="G8" s="351"/>
    </row>
    <row r="9" ht="12.75"/>
    <row r="15" ht="12.75" hidden="1">
      <c r="C15" s="60"/>
    </row>
    <row r="16" ht="12.75" hidden="1">
      <c r="C16" s="60"/>
    </row>
    <row r="17" ht="12.75" hidden="1">
      <c r="C17" s="60"/>
    </row>
    <row r="18" ht="12.75" hidden="1">
      <c r="C18" s="60"/>
    </row>
    <row r="19" ht="12.75" hidden="1">
      <c r="C19" s="60"/>
    </row>
    <row r="20" ht="12.75" hidden="1">
      <c r="C20" s="60"/>
    </row>
    <row r="21" ht="12.75" hidden="1">
      <c r="C21" s="60"/>
    </row>
    <row r="22" ht="12.75" hidden="1">
      <c r="C22" s="60"/>
    </row>
    <row r="23" ht="12.75" hidden="1">
      <c r="C23" s="60"/>
    </row>
    <row r="24" ht="12.75" hidden="1">
      <c r="C24" s="60"/>
    </row>
    <row r="25" ht="12.75" hidden="1">
      <c r="C25" s="60"/>
    </row>
    <row r="26" ht="12.75" hidden="1">
      <c r="C26" s="60"/>
    </row>
    <row r="27" ht="12.75" hidden="1">
      <c r="C27" s="60"/>
    </row>
    <row r="28" ht="12.75" hidden="1">
      <c r="C28" s="60"/>
    </row>
    <row r="29" ht="12.75" hidden="1">
      <c r="C29" s="60"/>
    </row>
    <row r="30" ht="12.75" hidden="1">
      <c r="C30" s="60"/>
    </row>
    <row r="31" ht="12.75" hidden="1">
      <c r="C31" s="60"/>
    </row>
    <row r="32" ht="12.75" hidden="1">
      <c r="C32" s="60"/>
    </row>
  </sheetData>
  <sheetProtection sheet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70" zoomScaleNormal="70" zoomScaleSheetLayoutView="70" zoomScalePageLayoutView="70" workbookViewId="0" topLeftCell="A1">
      <pane xSplit="6" ySplit="11" topLeftCell="G44" activePane="bottomRight" state="frozen"/>
      <selection pane="topRight" activeCell="G1" sqref="G1"/>
      <selection pane="bottomLeft" activeCell="A12" sqref="A12"/>
      <selection pane="bottomRight" activeCell="A49" sqref="A49:Q49"/>
    </sheetView>
  </sheetViews>
  <sheetFormatPr defaultColWidth="0" defaultRowHeight="12.75" zeroHeight="1"/>
  <cols>
    <col min="1" max="1" width="3.421875" style="7" customWidth="1"/>
    <col min="2" max="5" width="3.57421875" style="7" customWidth="1"/>
    <col min="6" max="6" width="43.421875" style="7" customWidth="1"/>
    <col min="7" max="10" width="14.57421875" style="7" customWidth="1"/>
    <col min="11" max="11" width="15.28125" style="7" customWidth="1"/>
    <col min="12" max="12" width="14.57421875" style="7" customWidth="1"/>
    <col min="13" max="14" width="14.57421875" style="110" customWidth="1"/>
    <col min="15" max="15" width="19.57421875" style="110" customWidth="1"/>
    <col min="16" max="17" width="14.57421875" style="110" customWidth="1"/>
    <col min="18" max="18" width="13.00390625" style="6" hidden="1" customWidth="1"/>
    <col min="19" max="120" width="0" style="6" hidden="1" customWidth="1"/>
    <col min="121" max="16384" width="8.7109375" style="7" hidden="1" customWidth="1"/>
  </cols>
  <sheetData>
    <row r="1" spans="1:17" ht="15.75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ht="15.75">
      <c r="A2" s="399" t="s">
        <v>137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5.75">
      <c r="A3" s="371" t="s">
        <v>122</v>
      </c>
      <c r="B3" s="183"/>
      <c r="C3" s="184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20" s="23" customFormat="1" ht="15.75">
      <c r="A4" s="109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pans="1:17" ht="15">
      <c r="A5" s="372" t="s">
        <v>121</v>
      </c>
      <c r="B5" s="300"/>
      <c r="C5" s="300"/>
      <c r="D5" s="374" t="str">
        <f>'CSS '!D2:E2</f>
        <v>City of Berkeley</v>
      </c>
      <c r="E5" s="374"/>
      <c r="F5" s="374"/>
      <c r="G5" s="110"/>
      <c r="H5" s="110"/>
      <c r="I5" s="110"/>
      <c r="J5" s="110"/>
      <c r="K5" s="111"/>
      <c r="L5" s="110"/>
      <c r="P5" s="112" t="s">
        <v>77</v>
      </c>
      <c r="Q5" s="113">
        <v>42486</v>
      </c>
    </row>
    <row r="6" spans="1:17" ht="15" customHeight="1">
      <c r="A6" s="388"/>
      <c r="B6" s="388"/>
      <c r="C6" s="388"/>
      <c r="D6" s="388"/>
      <c r="E6" s="388"/>
      <c r="F6" s="388"/>
      <c r="G6" s="114"/>
      <c r="H6" s="114"/>
      <c r="I6" s="114"/>
      <c r="J6" s="114"/>
      <c r="K6" s="114"/>
      <c r="L6" s="114"/>
      <c r="M6" s="114"/>
      <c r="N6" s="81"/>
      <c r="O6" s="81"/>
      <c r="P6" s="115"/>
      <c r="Q6" s="115"/>
    </row>
    <row r="7" spans="1:12" ht="31.5" customHeight="1">
      <c r="A7" s="384" t="s">
        <v>99</v>
      </c>
      <c r="B7" s="385"/>
      <c r="C7" s="385"/>
      <c r="D7" s="385"/>
      <c r="E7" s="385"/>
      <c r="F7" s="386"/>
      <c r="G7" s="157"/>
      <c r="H7" s="110"/>
      <c r="I7" s="110"/>
      <c r="J7" s="110"/>
      <c r="K7" s="110"/>
      <c r="L7" s="110"/>
    </row>
    <row r="8" spans="1:12" ht="15" customHeight="1">
      <c r="A8" s="387"/>
      <c r="B8" s="387"/>
      <c r="C8" s="387"/>
      <c r="D8" s="387"/>
      <c r="E8" s="387"/>
      <c r="F8" s="387"/>
      <c r="G8" s="110"/>
      <c r="H8" s="110"/>
      <c r="I8" s="110"/>
      <c r="J8" s="110"/>
      <c r="K8" s="110"/>
      <c r="L8" s="110"/>
    </row>
    <row r="9" spans="1:120" s="9" customFormat="1" ht="15" customHeight="1">
      <c r="A9" s="375" t="s">
        <v>138</v>
      </c>
      <c r="B9" s="376"/>
      <c r="C9" s="376"/>
      <c r="D9" s="376"/>
      <c r="E9" s="376"/>
      <c r="F9" s="377"/>
      <c r="G9" s="116" t="s">
        <v>0</v>
      </c>
      <c r="H9" s="116" t="s">
        <v>1</v>
      </c>
      <c r="I9" s="116" t="s">
        <v>7</v>
      </c>
      <c r="J9" s="116" t="s">
        <v>2</v>
      </c>
      <c r="K9" s="116" t="s">
        <v>3</v>
      </c>
      <c r="L9" s="116" t="s">
        <v>4</v>
      </c>
      <c r="M9" s="116" t="s">
        <v>5</v>
      </c>
      <c r="N9" s="116" t="s">
        <v>6</v>
      </c>
      <c r="O9" s="116" t="s">
        <v>36</v>
      </c>
      <c r="P9" s="116" t="s">
        <v>113</v>
      </c>
      <c r="Q9" s="116" t="s">
        <v>56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</row>
    <row r="10" spans="1:120" s="9" customFormat="1" ht="21.6" customHeight="1">
      <c r="A10" s="378"/>
      <c r="B10" s="379"/>
      <c r="C10" s="379"/>
      <c r="D10" s="379"/>
      <c r="E10" s="379"/>
      <c r="F10" s="380"/>
      <c r="G10" s="400" t="s">
        <v>10</v>
      </c>
      <c r="H10" s="400" t="s">
        <v>12</v>
      </c>
      <c r="I10" s="400" t="s">
        <v>33</v>
      </c>
      <c r="J10" s="400" t="s">
        <v>11</v>
      </c>
      <c r="K10" s="400" t="s">
        <v>13</v>
      </c>
      <c r="L10" s="400" t="s">
        <v>25</v>
      </c>
      <c r="M10" s="400" t="s">
        <v>26</v>
      </c>
      <c r="N10" s="400" t="s">
        <v>66</v>
      </c>
      <c r="O10" s="392" t="s">
        <v>139</v>
      </c>
      <c r="P10" s="400" t="s">
        <v>47</v>
      </c>
      <c r="Q10" s="400" t="s">
        <v>14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</row>
    <row r="11" spans="1:120" s="12" customFormat="1" ht="54.75" customHeight="1">
      <c r="A11" s="381"/>
      <c r="B11" s="382"/>
      <c r="C11" s="382"/>
      <c r="D11" s="382"/>
      <c r="E11" s="382"/>
      <c r="F11" s="383"/>
      <c r="G11" s="401"/>
      <c r="H11" s="401"/>
      <c r="I11" s="401"/>
      <c r="J11" s="401"/>
      <c r="K11" s="401"/>
      <c r="L11" s="401"/>
      <c r="M11" s="401"/>
      <c r="N11" s="401"/>
      <c r="O11" s="393"/>
      <c r="P11" s="401"/>
      <c r="Q11" s="401"/>
      <c r="R11" s="10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</row>
    <row r="12" spans="1:17" ht="25.15" customHeight="1">
      <c r="A12" s="117">
        <v>1</v>
      </c>
      <c r="B12" s="389" t="s">
        <v>98</v>
      </c>
      <c r="C12" s="390"/>
      <c r="D12" s="390"/>
      <c r="E12" s="390"/>
      <c r="F12" s="39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25.15" customHeight="1">
      <c r="A13" s="15"/>
      <c r="B13" s="16"/>
      <c r="C13" s="118" t="s">
        <v>37</v>
      </c>
      <c r="D13" s="356" t="s">
        <v>62</v>
      </c>
      <c r="E13" s="356"/>
      <c r="F13" s="357"/>
      <c r="G13" s="17"/>
      <c r="H13" s="17"/>
      <c r="I13" s="17"/>
      <c r="J13" s="17"/>
      <c r="K13" s="17"/>
      <c r="L13" s="17"/>
      <c r="M13" s="17"/>
      <c r="N13" s="17"/>
      <c r="O13" s="17"/>
      <c r="P13" s="18">
        <v>1610262</v>
      </c>
      <c r="Q13" s="18">
        <f>P13</f>
        <v>1610262</v>
      </c>
    </row>
    <row r="14" spans="1:17" ht="25.15" customHeight="1">
      <c r="A14" s="15"/>
      <c r="B14" s="16"/>
      <c r="C14" s="118" t="s">
        <v>38</v>
      </c>
      <c r="D14" s="356" t="s">
        <v>80</v>
      </c>
      <c r="E14" s="356"/>
      <c r="F14" s="357"/>
      <c r="G14" s="17"/>
      <c r="H14" s="17"/>
      <c r="I14" s="17"/>
      <c r="J14" s="18">
        <v>193123</v>
      </c>
      <c r="K14" s="17"/>
      <c r="L14" s="17"/>
      <c r="M14" s="17"/>
      <c r="N14" s="17"/>
      <c r="O14" s="17"/>
      <c r="P14" s="17"/>
      <c r="Q14" s="18">
        <f aca="true" t="shared" si="0" ref="Q14:Q23">SUM(G14:P14)</f>
        <v>193123</v>
      </c>
    </row>
    <row r="15" spans="1:17" ht="25.15" customHeight="1">
      <c r="A15" s="15"/>
      <c r="B15" s="16"/>
      <c r="C15" s="119" t="s">
        <v>39</v>
      </c>
      <c r="D15" s="356" t="s">
        <v>68</v>
      </c>
      <c r="E15" s="356"/>
      <c r="F15" s="357"/>
      <c r="G15" s="17"/>
      <c r="H15" s="17"/>
      <c r="I15" s="17"/>
      <c r="J15" s="18">
        <v>343100</v>
      </c>
      <c r="K15" s="18">
        <v>1089700</v>
      </c>
      <c r="L15" s="17"/>
      <c r="M15" s="17"/>
      <c r="N15" s="17"/>
      <c r="O15" s="17"/>
      <c r="P15" s="17"/>
      <c r="Q15" s="18">
        <f t="shared" si="0"/>
        <v>1432800</v>
      </c>
    </row>
    <row r="16" spans="1:120" s="23" customFormat="1" ht="25.15" customHeight="1">
      <c r="A16" s="21"/>
      <c r="B16" s="22"/>
      <c r="C16" s="119" t="s">
        <v>40</v>
      </c>
      <c r="D16" s="369" t="s">
        <v>69</v>
      </c>
      <c r="E16" s="369"/>
      <c r="F16" s="370"/>
      <c r="G16" s="18">
        <v>0</v>
      </c>
      <c r="H16" s="18">
        <v>0</v>
      </c>
      <c r="I16" s="18">
        <v>0</v>
      </c>
      <c r="J16" s="18">
        <v>0</v>
      </c>
      <c r="K16" s="18">
        <v>342400</v>
      </c>
      <c r="L16" s="18">
        <v>19300</v>
      </c>
      <c r="M16" s="18">
        <v>0</v>
      </c>
      <c r="N16" s="18">
        <v>0</v>
      </c>
      <c r="O16" s="17"/>
      <c r="P16" s="20"/>
      <c r="Q16" s="18">
        <f t="shared" si="0"/>
        <v>361700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</row>
    <row r="17" spans="1:120" s="23" customFormat="1" ht="25.15" customHeight="1">
      <c r="A17" s="21"/>
      <c r="B17" s="22"/>
      <c r="C17" s="119" t="s">
        <v>41</v>
      </c>
      <c r="D17" s="365" t="s">
        <v>70</v>
      </c>
      <c r="E17" s="365"/>
      <c r="F17" s="366"/>
      <c r="G17" s="18">
        <v>0</v>
      </c>
      <c r="H17" s="18">
        <v>200832</v>
      </c>
      <c r="I17" s="18">
        <v>6131</v>
      </c>
      <c r="J17" s="18">
        <v>0</v>
      </c>
      <c r="K17" s="18">
        <v>0</v>
      </c>
      <c r="L17" s="18">
        <v>19300</v>
      </c>
      <c r="M17" s="18">
        <v>0</v>
      </c>
      <c r="N17" s="18">
        <v>0</v>
      </c>
      <c r="O17" s="17"/>
      <c r="P17" s="20"/>
      <c r="Q17" s="18">
        <f t="shared" si="0"/>
        <v>226263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</row>
    <row r="18" spans="1:120" s="23" customFormat="1" ht="25.15" customHeight="1">
      <c r="A18" s="21"/>
      <c r="B18" s="22"/>
      <c r="C18" s="119" t="s">
        <v>42</v>
      </c>
      <c r="D18" s="365" t="s">
        <v>71</v>
      </c>
      <c r="E18" s="365"/>
      <c r="F18" s="366"/>
      <c r="G18" s="18">
        <v>0</v>
      </c>
      <c r="H18" s="18">
        <v>68048</v>
      </c>
      <c r="I18" s="18">
        <v>0</v>
      </c>
      <c r="J18" s="18">
        <v>0</v>
      </c>
      <c r="K18" s="18">
        <v>0</v>
      </c>
      <c r="L18" s="18">
        <v>19300</v>
      </c>
      <c r="M18" s="18">
        <v>0</v>
      </c>
      <c r="N18" s="18">
        <v>0</v>
      </c>
      <c r="O18" s="20"/>
      <c r="P18" s="20"/>
      <c r="Q18" s="18">
        <f t="shared" si="0"/>
        <v>87348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</row>
    <row r="19" spans="1:120" s="23" customFormat="1" ht="25.15" customHeight="1">
      <c r="A19" s="21"/>
      <c r="B19" s="22"/>
      <c r="C19" s="119" t="s">
        <v>43</v>
      </c>
      <c r="D19" s="365" t="s">
        <v>72</v>
      </c>
      <c r="E19" s="365"/>
      <c r="F19" s="366"/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19300</v>
      </c>
      <c r="M19" s="18">
        <v>0</v>
      </c>
      <c r="N19" s="18">
        <v>0</v>
      </c>
      <c r="O19" s="20"/>
      <c r="P19" s="20"/>
      <c r="Q19" s="18">
        <f t="shared" si="0"/>
        <v>19300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</row>
    <row r="20" spans="1:120" s="23" customFormat="1" ht="25.15" customHeight="1">
      <c r="A20" s="21"/>
      <c r="B20" s="22"/>
      <c r="C20" s="119" t="s">
        <v>44</v>
      </c>
      <c r="D20" s="365" t="s">
        <v>84</v>
      </c>
      <c r="E20" s="365"/>
      <c r="F20" s="366"/>
      <c r="G20" s="18">
        <v>845932</v>
      </c>
      <c r="H20" s="18">
        <v>699116</v>
      </c>
      <c r="I20" s="18">
        <v>215892</v>
      </c>
      <c r="J20" s="18">
        <v>0</v>
      </c>
      <c r="K20" s="18">
        <v>0</v>
      </c>
      <c r="L20" s="20"/>
      <c r="M20" s="20"/>
      <c r="N20" s="20"/>
      <c r="O20" s="20"/>
      <c r="P20" s="20"/>
      <c r="Q20" s="18">
        <f t="shared" si="0"/>
        <v>1760940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</row>
    <row r="21" spans="1:120" s="23" customFormat="1" ht="25.15" customHeight="1">
      <c r="A21" s="21"/>
      <c r="B21" s="22"/>
      <c r="C21" s="119" t="s">
        <v>45</v>
      </c>
      <c r="D21" s="365" t="s">
        <v>105</v>
      </c>
      <c r="E21" s="365"/>
      <c r="F21" s="366"/>
      <c r="G21" s="18">
        <v>2807796</v>
      </c>
      <c r="H21" s="18">
        <v>701949</v>
      </c>
      <c r="I21" s="18">
        <v>184723</v>
      </c>
      <c r="J21" s="18">
        <v>0</v>
      </c>
      <c r="K21" s="18">
        <v>0</v>
      </c>
      <c r="L21" s="20"/>
      <c r="M21" s="20"/>
      <c r="N21" s="20"/>
      <c r="O21" s="20"/>
      <c r="P21" s="20"/>
      <c r="Q21" s="18">
        <f t="shared" si="0"/>
        <v>3694468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</row>
    <row r="22" spans="1:120" s="23" customFormat="1" ht="25.15" customHeight="1" thickBot="1">
      <c r="A22" s="21"/>
      <c r="B22" s="22"/>
      <c r="C22" s="118" t="s">
        <v>46</v>
      </c>
      <c r="D22" s="365" t="s">
        <v>115</v>
      </c>
      <c r="E22" s="365"/>
      <c r="F22" s="366"/>
      <c r="G22" s="18">
        <v>12601</v>
      </c>
      <c r="H22" s="18">
        <v>5906</v>
      </c>
      <c r="I22" s="18">
        <v>1479</v>
      </c>
      <c r="J22" s="18">
        <v>1831</v>
      </c>
      <c r="K22" s="18">
        <v>4540</v>
      </c>
      <c r="L22" s="18">
        <v>172</v>
      </c>
      <c r="M22" s="18">
        <v>0</v>
      </c>
      <c r="N22" s="18">
        <v>0</v>
      </c>
      <c r="O22" s="24"/>
      <c r="P22" s="24"/>
      <c r="Q22" s="120">
        <f t="shared" si="0"/>
        <v>26529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</row>
    <row r="23" spans="1:17" ht="25.15" customHeight="1" thickBot="1">
      <c r="A23" s="15"/>
      <c r="B23" s="121" t="s">
        <v>57</v>
      </c>
      <c r="C23" s="359" t="s">
        <v>83</v>
      </c>
      <c r="D23" s="359"/>
      <c r="E23" s="359"/>
      <c r="F23" s="359"/>
      <c r="G23" s="122">
        <f>SUM(G16:G22)</f>
        <v>3666329</v>
      </c>
      <c r="H23" s="122">
        <f>SUM(H16:H22)</f>
        <v>1675851</v>
      </c>
      <c r="I23" s="122">
        <f>SUM(I16:I22)</f>
        <v>408225</v>
      </c>
      <c r="J23" s="122">
        <f>SUM(J14:J22)</f>
        <v>538054</v>
      </c>
      <c r="K23" s="122">
        <f>SUM(K15:K22)</f>
        <v>1436640</v>
      </c>
      <c r="L23" s="122">
        <f>SUM(L16:L22)</f>
        <v>77372</v>
      </c>
      <c r="M23" s="122">
        <f>SUM(M16:M22)</f>
        <v>0</v>
      </c>
      <c r="N23" s="122">
        <f>SUM(N16:N22)</f>
        <v>0</v>
      </c>
      <c r="O23" s="122">
        <f>SUM(O16:O22)</f>
        <v>0</v>
      </c>
      <c r="P23" s="122">
        <f>P13</f>
        <v>1610262</v>
      </c>
      <c r="Q23" s="122">
        <f t="shared" si="0"/>
        <v>9412733</v>
      </c>
    </row>
    <row r="24" spans="1:18" ht="25.15" customHeight="1">
      <c r="A24" s="117">
        <v>2</v>
      </c>
      <c r="B24" s="362" t="s">
        <v>140</v>
      </c>
      <c r="C24" s="363"/>
      <c r="D24" s="363"/>
      <c r="E24" s="363"/>
      <c r="F24" s="36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4"/>
    </row>
    <row r="25" spans="1:17" ht="25.15" customHeight="1">
      <c r="A25" s="15"/>
      <c r="B25" s="19"/>
      <c r="C25" s="123" t="s">
        <v>37</v>
      </c>
      <c r="D25" s="373" t="s">
        <v>86</v>
      </c>
      <c r="E25" s="278"/>
      <c r="F25" s="279"/>
      <c r="G25" s="18"/>
      <c r="H25" s="18"/>
      <c r="I25" s="20"/>
      <c r="J25" s="20"/>
      <c r="K25" s="20"/>
      <c r="L25" s="20"/>
      <c r="M25" s="20"/>
      <c r="N25" s="20"/>
      <c r="O25" s="20"/>
      <c r="P25" s="18">
        <f>(-G25-H25)</f>
        <v>0</v>
      </c>
      <c r="Q25" s="18">
        <f>G25+H25+P25</f>
        <v>0</v>
      </c>
    </row>
    <row r="26" spans="1:17" ht="25.15" customHeight="1">
      <c r="A26" s="15"/>
      <c r="B26" s="19"/>
      <c r="C26" s="123" t="s">
        <v>38</v>
      </c>
      <c r="D26" s="373" t="s">
        <v>141</v>
      </c>
      <c r="E26" s="278"/>
      <c r="F26" s="279"/>
      <c r="G26" s="18">
        <v>3911921.11</v>
      </c>
      <c r="H26" s="18">
        <v>977980.27</v>
      </c>
      <c r="I26" s="18">
        <v>257363.23</v>
      </c>
      <c r="J26" s="20"/>
      <c r="K26" s="20"/>
      <c r="L26" s="20"/>
      <c r="M26" s="18"/>
      <c r="N26" s="20"/>
      <c r="O26" s="18"/>
      <c r="P26" s="20"/>
      <c r="Q26" s="18">
        <f>SUM(G26:P26)</f>
        <v>5147264.61</v>
      </c>
    </row>
    <row r="27" spans="1:17" ht="25.15" customHeight="1" thickBot="1">
      <c r="A27" s="15"/>
      <c r="B27" s="19"/>
      <c r="C27" s="118" t="s">
        <v>39</v>
      </c>
      <c r="D27" s="373" t="s">
        <v>151</v>
      </c>
      <c r="E27" s="278"/>
      <c r="F27" s="279"/>
      <c r="G27" s="26">
        <v>5890</v>
      </c>
      <c r="H27" s="26">
        <v>1814</v>
      </c>
      <c r="I27" s="26">
        <v>478</v>
      </c>
      <c r="J27" s="26">
        <v>523</v>
      </c>
      <c r="K27" s="26">
        <v>1553</v>
      </c>
      <c r="L27" s="26">
        <v>84</v>
      </c>
      <c r="M27" s="26"/>
      <c r="N27" s="26"/>
      <c r="O27" s="120"/>
      <c r="P27" s="120">
        <v>1740</v>
      </c>
      <c r="Q27" s="120">
        <f>SUM(G27:P27)</f>
        <v>12082</v>
      </c>
    </row>
    <row r="28" spans="1:20" ht="25.15" customHeight="1" thickBot="1">
      <c r="A28" s="27"/>
      <c r="B28" s="129" t="s">
        <v>40</v>
      </c>
      <c r="C28" s="354" t="s">
        <v>83</v>
      </c>
      <c r="D28" s="354"/>
      <c r="E28" s="354"/>
      <c r="F28" s="354"/>
      <c r="G28" s="122">
        <f>SUM(G25:G27)</f>
        <v>3917811.11</v>
      </c>
      <c r="H28" s="122">
        <f>SUM(H25:H27)</f>
        <v>979794.27</v>
      </c>
      <c r="I28" s="122">
        <f>SUM(I26:I27)</f>
        <v>257841.23</v>
      </c>
      <c r="J28" s="122">
        <f>J27</f>
        <v>523</v>
      </c>
      <c r="K28" s="122">
        <f>K27</f>
        <v>1553</v>
      </c>
      <c r="L28" s="122">
        <f>L27</f>
        <v>84</v>
      </c>
      <c r="M28" s="122">
        <f>M27</f>
        <v>0</v>
      </c>
      <c r="N28" s="122">
        <f>N27</f>
        <v>0</v>
      </c>
      <c r="O28" s="122">
        <f>SUM(O26:O27)</f>
        <v>0</v>
      </c>
      <c r="P28" s="122">
        <f>SUM(P25+P27)</f>
        <v>1740</v>
      </c>
      <c r="Q28" s="122">
        <f>SUM(G28:P28)</f>
        <v>5159346.61</v>
      </c>
      <c r="T28" s="29"/>
    </row>
    <row r="29" spans="1:17" ht="25.15" customHeight="1">
      <c r="A29" s="117">
        <v>3</v>
      </c>
      <c r="B29" s="362" t="s">
        <v>152</v>
      </c>
      <c r="C29" s="363"/>
      <c r="D29" s="363"/>
      <c r="E29" s="363"/>
      <c r="F29" s="364"/>
      <c r="G29" s="30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5.15" customHeight="1">
      <c r="A30" s="57"/>
      <c r="B30" s="124" t="s">
        <v>109</v>
      </c>
      <c r="C30" s="356" t="s">
        <v>107</v>
      </c>
      <c r="D30" s="356"/>
      <c r="E30" s="356"/>
      <c r="F30" s="357"/>
      <c r="G30" s="30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25.15" customHeight="1">
      <c r="A31" s="15"/>
      <c r="B31" s="58"/>
      <c r="C31" s="125" t="s">
        <v>37</v>
      </c>
      <c r="D31" s="373" t="s">
        <v>81</v>
      </c>
      <c r="E31" s="373"/>
      <c r="F31" s="394"/>
      <c r="G31" s="32"/>
      <c r="H31" s="20"/>
      <c r="I31" s="20"/>
      <c r="J31" s="33">
        <v>54562</v>
      </c>
      <c r="K31" s="20"/>
      <c r="L31" s="20"/>
      <c r="M31" s="20"/>
      <c r="N31" s="20"/>
      <c r="O31" s="20"/>
      <c r="P31" s="20"/>
      <c r="Q31" s="18">
        <f aca="true" t="shared" si="1" ref="Q31:Q39">SUM(G31:P31)</f>
        <v>54562</v>
      </c>
    </row>
    <row r="32" spans="1:17" ht="25.15" customHeight="1">
      <c r="A32" s="15"/>
      <c r="B32" s="58"/>
      <c r="C32" s="125" t="s">
        <v>38</v>
      </c>
      <c r="D32" s="373" t="s">
        <v>73</v>
      </c>
      <c r="E32" s="373"/>
      <c r="F32" s="394"/>
      <c r="G32" s="32"/>
      <c r="H32" s="20"/>
      <c r="I32" s="20"/>
      <c r="J32" s="33">
        <v>0</v>
      </c>
      <c r="K32" s="33"/>
      <c r="L32" s="20"/>
      <c r="M32" s="20"/>
      <c r="N32" s="20"/>
      <c r="O32" s="20"/>
      <c r="P32" s="20"/>
      <c r="Q32" s="18">
        <f t="shared" si="1"/>
        <v>0</v>
      </c>
    </row>
    <row r="33" spans="1:17" ht="25.15" customHeight="1">
      <c r="A33" s="15"/>
      <c r="B33" s="58"/>
      <c r="C33" s="125" t="s">
        <v>39</v>
      </c>
      <c r="D33" s="356" t="s">
        <v>74</v>
      </c>
      <c r="E33" s="356"/>
      <c r="F33" s="357"/>
      <c r="G33" s="32"/>
      <c r="H33" s="20"/>
      <c r="I33" s="20"/>
      <c r="J33" s="33">
        <v>0</v>
      </c>
      <c r="K33" s="18"/>
      <c r="L33" s="20"/>
      <c r="M33" s="18"/>
      <c r="N33" s="20"/>
      <c r="O33" s="20"/>
      <c r="P33" s="20"/>
      <c r="Q33" s="18">
        <f t="shared" si="1"/>
        <v>0</v>
      </c>
    </row>
    <row r="34" spans="1:17" ht="25.15" customHeight="1">
      <c r="A34" s="15"/>
      <c r="B34" s="58"/>
      <c r="C34" s="125" t="s">
        <v>40</v>
      </c>
      <c r="D34" s="356" t="s">
        <v>75</v>
      </c>
      <c r="E34" s="356"/>
      <c r="F34" s="357"/>
      <c r="G34" s="32"/>
      <c r="H34" s="20"/>
      <c r="I34" s="20"/>
      <c r="J34" s="33">
        <v>0</v>
      </c>
      <c r="K34" s="34"/>
      <c r="L34" s="20"/>
      <c r="M34" s="18"/>
      <c r="N34" s="20"/>
      <c r="O34" s="20"/>
      <c r="P34" s="20"/>
      <c r="Q34" s="18">
        <f t="shared" si="1"/>
        <v>0</v>
      </c>
    </row>
    <row r="35" spans="1:17" ht="25.15" customHeight="1">
      <c r="A35" s="15"/>
      <c r="B35" s="58"/>
      <c r="C35" s="125" t="s">
        <v>41</v>
      </c>
      <c r="D35" s="356" t="s">
        <v>76</v>
      </c>
      <c r="E35" s="356"/>
      <c r="F35" s="357"/>
      <c r="G35" s="54"/>
      <c r="H35" s="55"/>
      <c r="I35" s="20"/>
      <c r="J35" s="33">
        <v>0</v>
      </c>
      <c r="K35" s="18"/>
      <c r="L35" s="55"/>
      <c r="M35" s="18"/>
      <c r="N35" s="20"/>
      <c r="O35" s="20"/>
      <c r="P35" s="20"/>
      <c r="Q35" s="18">
        <f t="shared" si="1"/>
        <v>0</v>
      </c>
    </row>
    <row r="36" spans="1:17" ht="25.15" customHeight="1">
      <c r="A36" s="15"/>
      <c r="B36" s="58"/>
      <c r="C36" s="125" t="s">
        <v>42</v>
      </c>
      <c r="D36" s="356" t="s">
        <v>88</v>
      </c>
      <c r="E36" s="356"/>
      <c r="F36" s="357"/>
      <c r="G36" s="35"/>
      <c r="H36" s="35"/>
      <c r="I36" s="35"/>
      <c r="J36" s="33">
        <v>0</v>
      </c>
      <c r="K36" s="18"/>
      <c r="L36" s="18"/>
      <c r="M36" s="18"/>
      <c r="N36" s="18"/>
      <c r="O36" s="20"/>
      <c r="P36" s="20"/>
      <c r="Q36" s="18">
        <f t="shared" si="1"/>
        <v>0</v>
      </c>
    </row>
    <row r="37" spans="1:17" ht="25.15" customHeight="1">
      <c r="A37" s="15"/>
      <c r="B37" s="58"/>
      <c r="C37" s="125" t="s">
        <v>43</v>
      </c>
      <c r="D37" s="356" t="s">
        <v>85</v>
      </c>
      <c r="E37" s="356"/>
      <c r="F37" s="357"/>
      <c r="G37" s="35">
        <v>845932</v>
      </c>
      <c r="H37" s="35">
        <v>699116</v>
      </c>
      <c r="I37" s="35">
        <v>215892</v>
      </c>
      <c r="J37" s="33">
        <v>0</v>
      </c>
      <c r="K37" s="33"/>
      <c r="L37" s="20"/>
      <c r="M37" s="20"/>
      <c r="N37" s="20"/>
      <c r="O37" s="20"/>
      <c r="P37" s="20"/>
      <c r="Q37" s="18">
        <f t="shared" si="1"/>
        <v>1760940</v>
      </c>
    </row>
    <row r="38" spans="1:17" ht="25.15" customHeight="1">
      <c r="A38" s="15"/>
      <c r="B38" s="58"/>
      <c r="C38" s="125" t="s">
        <v>44</v>
      </c>
      <c r="D38" s="356" t="s">
        <v>104</v>
      </c>
      <c r="E38" s="356"/>
      <c r="F38" s="357"/>
      <c r="G38" s="35">
        <v>1285880</v>
      </c>
      <c r="H38" s="35">
        <v>277119</v>
      </c>
      <c r="I38" s="35">
        <v>7657</v>
      </c>
      <c r="J38" s="33"/>
      <c r="K38" s="33"/>
      <c r="L38" s="20"/>
      <c r="M38" s="20"/>
      <c r="N38" s="20"/>
      <c r="O38" s="32"/>
      <c r="P38" s="20"/>
      <c r="Q38" s="18">
        <f t="shared" si="1"/>
        <v>1570656</v>
      </c>
    </row>
    <row r="39" spans="1:17" ht="25.15" customHeight="1" thickBot="1">
      <c r="A39" s="15"/>
      <c r="B39" s="58"/>
      <c r="C39" s="125" t="s">
        <v>45</v>
      </c>
      <c r="D39" s="356" t="s">
        <v>142</v>
      </c>
      <c r="E39" s="356"/>
      <c r="F39" s="357"/>
      <c r="G39" s="56"/>
      <c r="H39" s="56"/>
      <c r="I39" s="56"/>
      <c r="J39" s="68"/>
      <c r="K39" s="68"/>
      <c r="L39" s="36"/>
      <c r="M39" s="120"/>
      <c r="N39" s="36"/>
      <c r="O39" s="56"/>
      <c r="P39" s="36"/>
      <c r="Q39" s="120">
        <f t="shared" si="1"/>
        <v>0</v>
      </c>
    </row>
    <row r="40" spans="1:18" ht="25.15" customHeight="1" thickBot="1">
      <c r="A40" s="19"/>
      <c r="B40" s="395" t="s">
        <v>147</v>
      </c>
      <c r="C40" s="396"/>
      <c r="D40" s="396"/>
      <c r="E40" s="396"/>
      <c r="F40" s="397"/>
      <c r="G40" s="69">
        <f>G36+G37+G38+G39</f>
        <v>2131812</v>
      </c>
      <c r="H40" s="69">
        <f>H36+H37+H38+H39</f>
        <v>976235</v>
      </c>
      <c r="I40" s="69">
        <f>I36+I37+I38+I39</f>
        <v>223549</v>
      </c>
      <c r="J40" s="69">
        <f>SUM(J31:J39)</f>
        <v>54562</v>
      </c>
      <c r="K40" s="69">
        <f>SUM(K32:K39)</f>
        <v>0</v>
      </c>
      <c r="L40" s="126">
        <f>L36</f>
        <v>0</v>
      </c>
      <c r="M40" s="127">
        <f>M33+M34+M36+M35+M39</f>
        <v>0</v>
      </c>
      <c r="N40" s="126">
        <f>N36</f>
        <v>0</v>
      </c>
      <c r="O40" s="127">
        <f>O39</f>
        <v>0</v>
      </c>
      <c r="P40" s="70"/>
      <c r="Q40" s="128">
        <f>SUM(G40:O40)</f>
        <v>3386158</v>
      </c>
      <c r="R40" s="29"/>
    </row>
    <row r="41" spans="1:17" ht="25.15" customHeight="1">
      <c r="A41" s="15"/>
      <c r="B41" s="58"/>
      <c r="C41" s="125" t="s">
        <v>46</v>
      </c>
      <c r="D41" s="356" t="s">
        <v>82</v>
      </c>
      <c r="E41" s="356"/>
      <c r="F41" s="357"/>
      <c r="G41" s="71"/>
      <c r="H41" s="75"/>
      <c r="I41" s="76"/>
      <c r="J41" s="77"/>
      <c r="K41" s="76"/>
      <c r="L41" s="76"/>
      <c r="M41" s="76"/>
      <c r="N41" s="76"/>
      <c r="O41" s="76"/>
      <c r="P41" s="74"/>
      <c r="Q41" s="75">
        <f>SUM(G41:P41)</f>
        <v>0</v>
      </c>
    </row>
    <row r="42" spans="1:17" ht="25.15" customHeight="1">
      <c r="A42" s="15"/>
      <c r="B42" s="124" t="s">
        <v>110</v>
      </c>
      <c r="C42" s="356" t="s">
        <v>108</v>
      </c>
      <c r="D42" s="356"/>
      <c r="E42" s="356"/>
      <c r="F42" s="357"/>
      <c r="G42" s="78"/>
      <c r="H42" s="66"/>
      <c r="I42" s="66"/>
      <c r="J42" s="66"/>
      <c r="K42" s="66"/>
      <c r="L42" s="66"/>
      <c r="M42" s="66"/>
      <c r="N42" s="66"/>
      <c r="O42" s="66"/>
      <c r="P42" s="24"/>
      <c r="Q42" s="24"/>
    </row>
    <row r="43" spans="1:17" ht="25.15" customHeight="1">
      <c r="A43" s="15"/>
      <c r="B43" s="31"/>
      <c r="C43" s="125" t="s">
        <v>37</v>
      </c>
      <c r="D43" s="356" t="s">
        <v>101</v>
      </c>
      <c r="E43" s="398"/>
      <c r="F43" s="233"/>
      <c r="G43" s="72"/>
      <c r="H43" s="18"/>
      <c r="I43" s="35"/>
      <c r="J43" s="35"/>
      <c r="K43" s="35"/>
      <c r="L43" s="35"/>
      <c r="M43" s="35"/>
      <c r="N43" s="35"/>
      <c r="O43" s="35"/>
      <c r="P43" s="20"/>
      <c r="Q43" s="18">
        <f>SUM(G43:P43)</f>
        <v>0</v>
      </c>
    </row>
    <row r="44" spans="1:17" ht="25.15" customHeight="1">
      <c r="A44" s="15"/>
      <c r="B44" s="31"/>
      <c r="C44" s="125" t="s">
        <v>38</v>
      </c>
      <c r="D44" s="356" t="s">
        <v>102</v>
      </c>
      <c r="E44" s="398"/>
      <c r="F44" s="233"/>
      <c r="G44" s="72"/>
      <c r="H44" s="18"/>
      <c r="I44" s="35"/>
      <c r="J44" s="35"/>
      <c r="K44" s="35"/>
      <c r="L44" s="35"/>
      <c r="M44" s="35"/>
      <c r="N44" s="35"/>
      <c r="O44" s="35"/>
      <c r="P44" s="20"/>
      <c r="Q44" s="18">
        <f>SUM(G44:P44)</f>
        <v>0</v>
      </c>
    </row>
    <row r="45" spans="1:17" ht="25.15" customHeight="1">
      <c r="A45" s="15"/>
      <c r="B45" s="31"/>
      <c r="C45" s="125" t="s">
        <v>39</v>
      </c>
      <c r="D45" s="356" t="s">
        <v>97</v>
      </c>
      <c r="E45" s="356"/>
      <c r="F45" s="357"/>
      <c r="G45" s="120"/>
      <c r="H45" s="73"/>
      <c r="I45" s="35"/>
      <c r="J45" s="35"/>
      <c r="K45" s="35"/>
      <c r="L45" s="35"/>
      <c r="M45" s="35"/>
      <c r="N45" s="35"/>
      <c r="O45" s="35"/>
      <c r="P45" s="20"/>
      <c r="Q45" s="18">
        <f>SUM(G45:P45)</f>
        <v>0</v>
      </c>
    </row>
    <row r="46" spans="1:17" ht="25.15" customHeight="1" thickBot="1">
      <c r="A46" s="27"/>
      <c r="B46" s="129" t="s">
        <v>40</v>
      </c>
      <c r="C46" s="359" t="s">
        <v>111</v>
      </c>
      <c r="D46" s="359"/>
      <c r="E46" s="359"/>
      <c r="F46" s="360"/>
      <c r="G46" s="130">
        <f aca="true" t="shared" si="2" ref="G46:O46">SUM(G40:G45)</f>
        <v>2131812</v>
      </c>
      <c r="H46" s="120">
        <f t="shared" si="2"/>
        <v>976235</v>
      </c>
      <c r="I46" s="56">
        <f t="shared" si="2"/>
        <v>223549</v>
      </c>
      <c r="J46" s="120">
        <f t="shared" si="2"/>
        <v>54562</v>
      </c>
      <c r="K46" s="120">
        <f t="shared" si="2"/>
        <v>0</v>
      </c>
      <c r="L46" s="120">
        <f t="shared" si="2"/>
        <v>0</v>
      </c>
      <c r="M46" s="120">
        <f t="shared" si="2"/>
        <v>0</v>
      </c>
      <c r="N46" s="120">
        <f t="shared" si="2"/>
        <v>0</v>
      </c>
      <c r="O46" s="120">
        <f t="shared" si="2"/>
        <v>0</v>
      </c>
      <c r="P46" s="36"/>
      <c r="Q46" s="120">
        <f>SUM(G46:P46)</f>
        <v>3386158</v>
      </c>
    </row>
    <row r="47" spans="1:17" ht="25.15" customHeight="1" thickBot="1">
      <c r="A47" s="27"/>
      <c r="B47" s="129" t="s">
        <v>41</v>
      </c>
      <c r="C47" s="358" t="s">
        <v>63</v>
      </c>
      <c r="D47" s="358"/>
      <c r="E47" s="358"/>
      <c r="F47" s="358"/>
      <c r="G47" s="122">
        <f>IF(G46='CSS '!F56,'CSS '!F56,"ERROR")</f>
        <v>2131812</v>
      </c>
      <c r="H47" s="122">
        <v>976235</v>
      </c>
      <c r="I47" s="122">
        <f>IF(I46=INN!F36,INN!F36,"ERROR")</f>
        <v>223549</v>
      </c>
      <c r="J47" s="122">
        <f>IF(J46=WET!F20,WET!F20,"ERROR")</f>
        <v>54562</v>
      </c>
      <c r="K47" s="122">
        <f>IF(K46=CFTN!F40,CFTN!F40,"ERROR")</f>
        <v>0</v>
      </c>
      <c r="L47" s="122">
        <f>IF(L46='Other MHSA Funds'!F7,'Other MHSA Funds'!F7,"ERROR")</f>
        <v>0</v>
      </c>
      <c r="M47" s="122">
        <f>IF(M46='Other MHSA Funds'!F9,'Other MHSA Funds'!F9,"ERROR")</f>
        <v>0</v>
      </c>
      <c r="N47" s="122">
        <f>IF('RER Summary'!N46='Other MHSA Funds'!F11,'Other MHSA Funds'!F11,"ERROR")</f>
        <v>0</v>
      </c>
      <c r="O47" s="122">
        <f>IF(O46='Unencumbered Housing Funds'!F7,'Unencumbered Housing Funds'!F7,"ERROR")</f>
        <v>0</v>
      </c>
      <c r="P47" s="61"/>
      <c r="Q47" s="122">
        <f>SUM(G47:P47)</f>
        <v>3386158</v>
      </c>
    </row>
    <row r="48" spans="1:17" s="6" customFormat="1" ht="12.75">
      <c r="A48" s="83"/>
      <c r="B48" s="83"/>
      <c r="C48" s="83"/>
      <c r="D48" s="83"/>
      <c r="E48" s="83"/>
      <c r="F48" s="83"/>
      <c r="G48" s="131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s="6" customFormat="1" ht="12.75">
      <c r="A49" s="373" t="s">
        <v>130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</row>
    <row r="50" spans="1:17" s="6" customFormat="1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25.15" customHeight="1">
      <c r="A51" s="132">
        <v>4</v>
      </c>
      <c r="B51" s="361" t="s">
        <v>153</v>
      </c>
      <c r="C51" s="361"/>
      <c r="D51" s="361"/>
      <c r="E51" s="361"/>
      <c r="F51" s="361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8" ht="25.15" customHeight="1">
      <c r="A52" s="15"/>
      <c r="B52" s="38"/>
      <c r="C52" s="133" t="s">
        <v>37</v>
      </c>
      <c r="D52" s="369" t="s">
        <v>79</v>
      </c>
      <c r="E52" s="369"/>
      <c r="F52" s="370"/>
      <c r="G52" s="73">
        <f>-J52-K52-P52</f>
        <v>0</v>
      </c>
      <c r="H52" s="17"/>
      <c r="I52" s="17"/>
      <c r="J52" s="73"/>
      <c r="K52" s="73"/>
      <c r="L52" s="17"/>
      <c r="M52" s="17"/>
      <c r="N52" s="17"/>
      <c r="O52" s="17"/>
      <c r="P52" s="73"/>
      <c r="Q52" s="73">
        <f>G52+J52+K52+P52</f>
        <v>0</v>
      </c>
      <c r="R52" s="29"/>
    </row>
    <row r="53" spans="1:18" ht="25.15" customHeight="1">
      <c r="A53" s="15"/>
      <c r="B53" s="38"/>
      <c r="C53" s="133" t="s">
        <v>38</v>
      </c>
      <c r="D53" s="369" t="s">
        <v>106</v>
      </c>
      <c r="E53" s="369"/>
      <c r="F53" s="370"/>
      <c r="G53" s="18">
        <f>-J53-K53-P53</f>
        <v>0</v>
      </c>
      <c r="H53" s="20"/>
      <c r="I53" s="20"/>
      <c r="J53" s="18"/>
      <c r="K53" s="18"/>
      <c r="L53" s="20"/>
      <c r="M53" s="20"/>
      <c r="N53" s="20"/>
      <c r="O53" s="20"/>
      <c r="P53" s="18"/>
      <c r="Q53" s="18">
        <f>G53+J53+K53+P53</f>
        <v>0</v>
      </c>
      <c r="R53" s="29"/>
    </row>
    <row r="54" spans="1:18" ht="25.15" customHeight="1">
      <c r="A54" s="27"/>
      <c r="B54" s="39"/>
      <c r="C54" s="134" t="s">
        <v>39</v>
      </c>
      <c r="D54" s="354" t="s">
        <v>143</v>
      </c>
      <c r="E54" s="354"/>
      <c r="F54" s="355"/>
      <c r="G54" s="18">
        <f>-J54-K54-P54</f>
        <v>0</v>
      </c>
      <c r="H54" s="40"/>
      <c r="I54" s="40"/>
      <c r="J54" s="18"/>
      <c r="K54" s="18"/>
      <c r="L54" s="40"/>
      <c r="M54" s="40"/>
      <c r="N54" s="40"/>
      <c r="O54" s="40"/>
      <c r="P54" s="41"/>
      <c r="Q54" s="41">
        <f>G54+J54+K54+P54</f>
        <v>0</v>
      </c>
      <c r="R54" s="29"/>
    </row>
    <row r="55" spans="1:18" ht="25.15" customHeight="1">
      <c r="A55" s="132">
        <v>5</v>
      </c>
      <c r="B55" s="362" t="s">
        <v>154</v>
      </c>
      <c r="C55" s="363"/>
      <c r="D55" s="363"/>
      <c r="E55" s="363"/>
      <c r="F55" s="364"/>
      <c r="G55" s="4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9"/>
    </row>
    <row r="56" spans="1:17" ht="25.15" customHeight="1">
      <c r="A56" s="19"/>
      <c r="B56" s="16"/>
      <c r="C56" s="118" t="s">
        <v>37</v>
      </c>
      <c r="D56" s="356" t="s">
        <v>62</v>
      </c>
      <c r="E56" s="356"/>
      <c r="F56" s="357"/>
      <c r="G56" s="32"/>
      <c r="H56" s="20"/>
      <c r="I56" s="20"/>
      <c r="J56" s="20"/>
      <c r="K56" s="20"/>
      <c r="L56" s="20"/>
      <c r="M56" s="20"/>
      <c r="N56" s="20"/>
      <c r="O56" s="20"/>
      <c r="P56" s="18"/>
      <c r="Q56" s="18">
        <f>P56</f>
        <v>0</v>
      </c>
    </row>
    <row r="57" spans="1:17" ht="25.15" customHeight="1">
      <c r="A57" s="19"/>
      <c r="B57" s="16"/>
      <c r="C57" s="119" t="s">
        <v>38</v>
      </c>
      <c r="D57" s="356" t="s">
        <v>80</v>
      </c>
      <c r="E57" s="356"/>
      <c r="F57" s="357"/>
      <c r="G57" s="32"/>
      <c r="H57" s="20"/>
      <c r="I57" s="20"/>
      <c r="J57" s="18"/>
      <c r="K57" s="20"/>
      <c r="L57" s="20"/>
      <c r="M57" s="20"/>
      <c r="N57" s="20"/>
      <c r="O57" s="20"/>
      <c r="P57" s="20"/>
      <c r="Q57" s="18">
        <f aca="true" t="shared" si="3" ref="Q57:Q67">SUM(G57:P57)</f>
        <v>0</v>
      </c>
    </row>
    <row r="58" spans="1:17" ht="25.15" customHeight="1">
      <c r="A58" s="19"/>
      <c r="B58" s="16"/>
      <c r="C58" s="119" t="s">
        <v>39</v>
      </c>
      <c r="D58" s="356" t="s">
        <v>68</v>
      </c>
      <c r="E58" s="356"/>
      <c r="F58" s="357"/>
      <c r="G58" s="32"/>
      <c r="H58" s="20"/>
      <c r="I58" s="20"/>
      <c r="J58" s="18"/>
      <c r="K58" s="33"/>
      <c r="L58" s="20"/>
      <c r="M58" s="20"/>
      <c r="N58" s="20"/>
      <c r="O58" s="20"/>
      <c r="P58" s="20"/>
      <c r="Q58" s="18">
        <f t="shared" si="3"/>
        <v>0</v>
      </c>
    </row>
    <row r="59" spans="1:17" ht="25.15" customHeight="1">
      <c r="A59" s="19"/>
      <c r="B59" s="16"/>
      <c r="C59" s="118" t="s">
        <v>40</v>
      </c>
      <c r="D59" s="356" t="s">
        <v>69</v>
      </c>
      <c r="E59" s="356"/>
      <c r="F59" s="357"/>
      <c r="G59" s="32"/>
      <c r="H59" s="20"/>
      <c r="I59" s="20"/>
      <c r="J59" s="18"/>
      <c r="K59" s="33"/>
      <c r="L59" s="20"/>
      <c r="M59" s="18"/>
      <c r="N59" s="20"/>
      <c r="O59" s="20"/>
      <c r="P59" s="20"/>
      <c r="Q59" s="18">
        <f t="shared" si="3"/>
        <v>0</v>
      </c>
    </row>
    <row r="60" spans="1:17" ht="25.15" customHeight="1">
      <c r="A60" s="19"/>
      <c r="B60" s="16"/>
      <c r="C60" s="118" t="s">
        <v>41</v>
      </c>
      <c r="D60" s="356" t="s">
        <v>70</v>
      </c>
      <c r="E60" s="356"/>
      <c r="F60" s="357"/>
      <c r="G60" s="32"/>
      <c r="H60" s="32"/>
      <c r="I60" s="32"/>
      <c r="J60" s="18"/>
      <c r="K60" s="33"/>
      <c r="L60" s="20"/>
      <c r="M60" s="18"/>
      <c r="N60" s="20"/>
      <c r="O60" s="20"/>
      <c r="P60" s="20"/>
      <c r="Q60" s="18">
        <f t="shared" si="3"/>
        <v>0</v>
      </c>
    </row>
    <row r="61" spans="1:17" ht="25.15" customHeight="1">
      <c r="A61" s="19"/>
      <c r="B61" s="16"/>
      <c r="C61" s="118" t="s">
        <v>42</v>
      </c>
      <c r="D61" s="367" t="s">
        <v>71</v>
      </c>
      <c r="E61" s="367"/>
      <c r="F61" s="368"/>
      <c r="G61" s="32"/>
      <c r="H61" s="32"/>
      <c r="I61" s="32"/>
      <c r="J61" s="18"/>
      <c r="K61" s="33"/>
      <c r="L61" s="20"/>
      <c r="M61" s="18"/>
      <c r="N61" s="20"/>
      <c r="O61" s="20"/>
      <c r="P61" s="20"/>
      <c r="Q61" s="18">
        <f t="shared" si="3"/>
        <v>0</v>
      </c>
    </row>
    <row r="62" spans="1:120" s="43" customFormat="1" ht="25.15" customHeight="1">
      <c r="A62" s="19"/>
      <c r="B62" s="16"/>
      <c r="C62" s="118" t="s">
        <v>43</v>
      </c>
      <c r="D62" s="365" t="s">
        <v>72</v>
      </c>
      <c r="E62" s="365"/>
      <c r="F62" s="366"/>
      <c r="G62" s="35"/>
      <c r="H62" s="35"/>
      <c r="I62" s="35"/>
      <c r="J62" s="18"/>
      <c r="K62" s="33"/>
      <c r="L62" s="32"/>
      <c r="M62" s="35"/>
      <c r="N62" s="32"/>
      <c r="O62" s="36"/>
      <c r="P62" s="36"/>
      <c r="Q62" s="18">
        <f t="shared" si="3"/>
        <v>0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</row>
    <row r="63" spans="1:120" s="43" customFormat="1" ht="25.15" customHeight="1">
      <c r="A63" s="19"/>
      <c r="B63" s="16"/>
      <c r="C63" s="118" t="s">
        <v>44</v>
      </c>
      <c r="D63" s="365" t="s">
        <v>84</v>
      </c>
      <c r="E63" s="365"/>
      <c r="F63" s="366"/>
      <c r="G63" s="35"/>
      <c r="H63" s="120"/>
      <c r="I63" s="120"/>
      <c r="J63" s="18"/>
      <c r="K63" s="33"/>
      <c r="L63" s="36"/>
      <c r="M63" s="36"/>
      <c r="N63" s="36"/>
      <c r="O63" s="36"/>
      <c r="P63" s="36"/>
      <c r="Q63" s="18">
        <f t="shared" si="3"/>
        <v>0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</row>
    <row r="64" spans="1:120" s="43" customFormat="1" ht="25.15" customHeight="1">
      <c r="A64" s="19"/>
      <c r="B64" s="16"/>
      <c r="C64" s="118" t="s">
        <v>45</v>
      </c>
      <c r="D64" s="365" t="s">
        <v>105</v>
      </c>
      <c r="E64" s="365"/>
      <c r="F64" s="366"/>
      <c r="G64" s="35"/>
      <c r="H64" s="120"/>
      <c r="I64" s="120"/>
      <c r="J64" s="18"/>
      <c r="K64" s="33"/>
      <c r="L64" s="36"/>
      <c r="M64" s="36"/>
      <c r="N64" s="36"/>
      <c r="O64" s="36"/>
      <c r="P64" s="36"/>
      <c r="Q64" s="18">
        <f t="shared" si="3"/>
        <v>0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</row>
    <row r="65" spans="1:120" s="43" customFormat="1" ht="25.15" customHeight="1">
      <c r="A65" s="19"/>
      <c r="B65" s="16"/>
      <c r="C65" s="118" t="s">
        <v>46</v>
      </c>
      <c r="D65" s="365" t="s">
        <v>144</v>
      </c>
      <c r="E65" s="365"/>
      <c r="F65" s="366"/>
      <c r="G65" s="35"/>
      <c r="H65" s="120"/>
      <c r="I65" s="120"/>
      <c r="J65" s="18"/>
      <c r="K65" s="33"/>
      <c r="L65" s="36"/>
      <c r="M65" s="120"/>
      <c r="N65" s="36"/>
      <c r="O65" s="120"/>
      <c r="P65" s="36"/>
      <c r="Q65" s="18">
        <f t="shared" si="3"/>
        <v>0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</row>
    <row r="66" spans="1:17" ht="25.15" customHeight="1" thickBot="1">
      <c r="A66" s="19"/>
      <c r="B66" s="19"/>
      <c r="C66" s="119" t="s">
        <v>57</v>
      </c>
      <c r="D66" s="369" t="s">
        <v>103</v>
      </c>
      <c r="E66" s="369"/>
      <c r="F66" s="370"/>
      <c r="G66" s="56"/>
      <c r="H66" s="120"/>
      <c r="I66" s="120"/>
      <c r="J66" s="18"/>
      <c r="K66" s="33"/>
      <c r="L66" s="120"/>
      <c r="M66" s="120"/>
      <c r="N66" s="120"/>
      <c r="O66" s="120"/>
      <c r="P66" s="36"/>
      <c r="Q66" s="120">
        <f t="shared" si="3"/>
        <v>0</v>
      </c>
    </row>
    <row r="67" spans="1:17" ht="25.15" customHeight="1" thickBot="1">
      <c r="A67" s="28"/>
      <c r="B67" s="121" t="s">
        <v>112</v>
      </c>
      <c r="C67" s="352" t="s">
        <v>83</v>
      </c>
      <c r="D67" s="303"/>
      <c r="E67" s="303"/>
      <c r="F67" s="353"/>
      <c r="G67" s="122">
        <f>SUM(G62:G66)</f>
        <v>0</v>
      </c>
      <c r="H67" s="122">
        <f>SUM(H62:H66)</f>
        <v>0</v>
      </c>
      <c r="I67" s="122">
        <f>SUM(I62:I66)</f>
        <v>0</v>
      </c>
      <c r="J67" s="122">
        <f>SUM(J57:J66)</f>
        <v>0</v>
      </c>
      <c r="K67" s="122">
        <f>SUM(K58:K66)</f>
        <v>0</v>
      </c>
      <c r="L67" s="122">
        <f>SUM(L62:L66)</f>
        <v>0</v>
      </c>
      <c r="M67" s="122">
        <f>SUM(M59:M66)</f>
        <v>0</v>
      </c>
      <c r="N67" s="122">
        <f>N66</f>
        <v>0</v>
      </c>
      <c r="O67" s="122">
        <f>SUM(O65:O66)</f>
        <v>0</v>
      </c>
      <c r="P67" s="122">
        <f>P56</f>
        <v>0</v>
      </c>
      <c r="Q67" s="122">
        <f t="shared" si="3"/>
        <v>0</v>
      </c>
    </row>
    <row r="68" spans="1:18" ht="25.15" customHeight="1">
      <c r="A68" s="132">
        <v>6</v>
      </c>
      <c r="B68" s="362" t="s">
        <v>155</v>
      </c>
      <c r="C68" s="363"/>
      <c r="D68" s="363"/>
      <c r="E68" s="363"/>
      <c r="F68" s="364"/>
      <c r="G68" s="30"/>
      <c r="H68" s="17"/>
      <c r="I68" s="17"/>
      <c r="J68" s="17"/>
      <c r="K68" s="17"/>
      <c r="L68" s="17"/>
      <c r="M68" s="17"/>
      <c r="N68" s="17"/>
      <c r="O68" s="24"/>
      <c r="P68" s="24"/>
      <c r="Q68" s="17"/>
      <c r="R68" s="29"/>
    </row>
    <row r="69" spans="1:17" ht="25.15" customHeight="1">
      <c r="A69" s="19"/>
      <c r="B69" s="16"/>
      <c r="C69" s="118" t="s">
        <v>37</v>
      </c>
      <c r="D69" s="356" t="s">
        <v>87</v>
      </c>
      <c r="E69" s="356"/>
      <c r="F69" s="357"/>
      <c r="G69" s="32"/>
      <c r="H69" s="20"/>
      <c r="I69" s="20"/>
      <c r="J69" s="20"/>
      <c r="K69" s="20"/>
      <c r="L69" s="20"/>
      <c r="M69" s="20"/>
      <c r="N69" s="20"/>
      <c r="O69" s="36"/>
      <c r="P69" s="41">
        <f>SUM(P23+P28+P52+P53+P54+P67)</f>
        <v>1612002</v>
      </c>
      <c r="Q69" s="18">
        <f>P69</f>
        <v>1612002</v>
      </c>
    </row>
    <row r="70" spans="1:17" ht="25.15" customHeight="1">
      <c r="A70" s="19"/>
      <c r="B70" s="16"/>
      <c r="C70" s="119" t="s">
        <v>38</v>
      </c>
      <c r="D70" s="356" t="s">
        <v>80</v>
      </c>
      <c r="E70" s="356"/>
      <c r="F70" s="357"/>
      <c r="G70" s="32"/>
      <c r="H70" s="20"/>
      <c r="I70" s="20"/>
      <c r="J70" s="18">
        <f aca="true" t="shared" si="4" ref="J70:J75">J14-J31+J57</f>
        <v>138561</v>
      </c>
      <c r="K70" s="20"/>
      <c r="L70" s="20"/>
      <c r="M70" s="20"/>
      <c r="N70" s="20"/>
      <c r="O70" s="20"/>
      <c r="P70" s="20"/>
      <c r="Q70" s="18">
        <f aca="true" t="shared" si="5" ref="Q70:Q80">SUM(G70:P70)</f>
        <v>138561</v>
      </c>
    </row>
    <row r="71" spans="1:17" ht="25.15" customHeight="1">
      <c r="A71" s="19"/>
      <c r="B71" s="16"/>
      <c r="C71" s="119" t="s">
        <v>39</v>
      </c>
      <c r="D71" s="356" t="s">
        <v>68</v>
      </c>
      <c r="E71" s="356"/>
      <c r="F71" s="357"/>
      <c r="G71" s="32"/>
      <c r="H71" s="20"/>
      <c r="I71" s="20"/>
      <c r="J71" s="18">
        <f t="shared" si="4"/>
        <v>343100</v>
      </c>
      <c r="K71" s="18">
        <f>K15-K32+K58</f>
        <v>1089700</v>
      </c>
      <c r="L71" s="20"/>
      <c r="M71" s="20"/>
      <c r="N71" s="20"/>
      <c r="O71" s="20"/>
      <c r="P71" s="20"/>
      <c r="Q71" s="18">
        <f t="shared" si="5"/>
        <v>1432800</v>
      </c>
    </row>
    <row r="72" spans="1:17" ht="25.15" customHeight="1">
      <c r="A72" s="19"/>
      <c r="B72" s="16"/>
      <c r="C72" s="118" t="s">
        <v>40</v>
      </c>
      <c r="D72" s="356" t="s">
        <v>69</v>
      </c>
      <c r="E72" s="356"/>
      <c r="F72" s="357"/>
      <c r="G72" s="35">
        <f aca="true" t="shared" si="6" ref="G72:I74">G16</f>
        <v>0</v>
      </c>
      <c r="H72" s="35">
        <f t="shared" si="6"/>
        <v>0</v>
      </c>
      <c r="I72" s="35">
        <f t="shared" si="6"/>
        <v>0</v>
      </c>
      <c r="J72" s="18">
        <f t="shared" si="4"/>
        <v>0</v>
      </c>
      <c r="K72" s="18">
        <f>K16-K33+K59</f>
        <v>342400</v>
      </c>
      <c r="L72" s="35">
        <f>L16</f>
        <v>19300</v>
      </c>
      <c r="M72" s="18">
        <f>M16-M33+M59</f>
        <v>0</v>
      </c>
      <c r="N72" s="35">
        <f>N16</f>
        <v>0</v>
      </c>
      <c r="O72" s="32"/>
      <c r="P72" s="20"/>
      <c r="Q72" s="18">
        <f t="shared" si="5"/>
        <v>361700</v>
      </c>
    </row>
    <row r="73" spans="1:17" ht="25.15" customHeight="1">
      <c r="A73" s="19"/>
      <c r="B73" s="16"/>
      <c r="C73" s="118" t="s">
        <v>41</v>
      </c>
      <c r="D73" s="356" t="s">
        <v>70</v>
      </c>
      <c r="E73" s="356"/>
      <c r="F73" s="357"/>
      <c r="G73" s="35">
        <f t="shared" si="6"/>
        <v>0</v>
      </c>
      <c r="H73" s="35">
        <f t="shared" si="6"/>
        <v>200832</v>
      </c>
      <c r="I73" s="35">
        <f t="shared" si="6"/>
        <v>6131</v>
      </c>
      <c r="J73" s="18">
        <f t="shared" si="4"/>
        <v>0</v>
      </c>
      <c r="K73" s="18">
        <f>K17-K34+K60</f>
        <v>0</v>
      </c>
      <c r="L73" s="35">
        <f>L17</f>
        <v>19300</v>
      </c>
      <c r="M73" s="18">
        <f>M17-M34+M60</f>
        <v>0</v>
      </c>
      <c r="N73" s="35">
        <f>N17</f>
        <v>0</v>
      </c>
      <c r="O73" s="32"/>
      <c r="P73" s="20"/>
      <c r="Q73" s="18">
        <f t="shared" si="5"/>
        <v>226263</v>
      </c>
    </row>
    <row r="74" spans="1:17" ht="25.15" customHeight="1">
      <c r="A74" s="19"/>
      <c r="B74" s="16"/>
      <c r="C74" s="118" t="s">
        <v>42</v>
      </c>
      <c r="D74" s="367" t="s">
        <v>71</v>
      </c>
      <c r="E74" s="367"/>
      <c r="F74" s="368"/>
      <c r="G74" s="35">
        <f t="shared" si="6"/>
        <v>0</v>
      </c>
      <c r="H74" s="35">
        <f t="shared" si="6"/>
        <v>68048</v>
      </c>
      <c r="I74" s="35">
        <f t="shared" si="6"/>
        <v>0</v>
      </c>
      <c r="J74" s="18">
        <f t="shared" si="4"/>
        <v>0</v>
      </c>
      <c r="K74" s="18">
        <f>K18-K35+K61</f>
        <v>0</v>
      </c>
      <c r="L74" s="35">
        <f>L18</f>
        <v>19300</v>
      </c>
      <c r="M74" s="18">
        <f>M18-M35+M61</f>
        <v>0</v>
      </c>
      <c r="N74" s="35">
        <f>N18</f>
        <v>0</v>
      </c>
      <c r="O74" s="20"/>
      <c r="P74" s="20"/>
      <c r="Q74" s="18">
        <f t="shared" si="5"/>
        <v>87348</v>
      </c>
    </row>
    <row r="75" spans="1:120" s="43" customFormat="1" ht="25.15" customHeight="1">
      <c r="A75" s="19"/>
      <c r="B75" s="16"/>
      <c r="C75" s="118" t="s">
        <v>43</v>
      </c>
      <c r="D75" s="365" t="s">
        <v>72</v>
      </c>
      <c r="E75" s="365"/>
      <c r="F75" s="366"/>
      <c r="G75" s="35">
        <f>SUM(G19-G36+G62)</f>
        <v>0</v>
      </c>
      <c r="H75" s="35">
        <f>SUM(H19-H36+H62)</f>
        <v>0</v>
      </c>
      <c r="I75" s="35">
        <f>SUM(I19-I36+I62)</f>
        <v>0</v>
      </c>
      <c r="J75" s="18">
        <f t="shared" si="4"/>
        <v>0</v>
      </c>
      <c r="K75" s="18">
        <f>K19-K36+K62</f>
        <v>0</v>
      </c>
      <c r="L75" s="18">
        <f>L19-L36+L62</f>
        <v>19300</v>
      </c>
      <c r="M75" s="18">
        <f>M19-M36+M62</f>
        <v>0</v>
      </c>
      <c r="N75" s="18">
        <f>N19-N36+N62</f>
        <v>0</v>
      </c>
      <c r="O75" s="36"/>
      <c r="P75" s="36"/>
      <c r="Q75" s="18">
        <f t="shared" si="5"/>
        <v>19300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</row>
    <row r="76" spans="1:120" s="43" customFormat="1" ht="25.15" customHeight="1">
      <c r="A76" s="19"/>
      <c r="B76" s="16"/>
      <c r="C76" s="118" t="s">
        <v>44</v>
      </c>
      <c r="D76" s="365" t="s">
        <v>84</v>
      </c>
      <c r="E76" s="365"/>
      <c r="F76" s="366"/>
      <c r="G76" s="35">
        <f>SUM(G20-G37+G52+G63)</f>
        <v>0</v>
      </c>
      <c r="H76" s="35">
        <f>SUM(H20-H37+H63)</f>
        <v>0</v>
      </c>
      <c r="I76" s="35">
        <f>SUM(I20-I37+I63)</f>
        <v>0</v>
      </c>
      <c r="J76" s="18">
        <f>J20-J37+J52+J63</f>
        <v>0</v>
      </c>
      <c r="K76" s="18">
        <f>K20-K37+K52+K63</f>
        <v>0</v>
      </c>
      <c r="L76" s="20"/>
      <c r="M76" s="20"/>
      <c r="N76" s="20"/>
      <c r="O76" s="36"/>
      <c r="P76" s="36"/>
      <c r="Q76" s="18">
        <f t="shared" si="5"/>
        <v>0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</row>
    <row r="77" spans="1:120" s="43" customFormat="1" ht="25.15" customHeight="1">
      <c r="A77" s="19"/>
      <c r="B77" s="16"/>
      <c r="C77" s="118" t="s">
        <v>45</v>
      </c>
      <c r="D77" s="365" t="s">
        <v>105</v>
      </c>
      <c r="E77" s="365"/>
      <c r="F77" s="366"/>
      <c r="G77" s="35">
        <f>SUM(G21-G38+G53+G64)</f>
        <v>1521916</v>
      </c>
      <c r="H77" s="35">
        <f>SUM(H21-H38+H64)</f>
        <v>424830</v>
      </c>
      <c r="I77" s="35">
        <f>SUM(I21-I38+I64)</f>
        <v>177066</v>
      </c>
      <c r="J77" s="18">
        <f>J21-J38+J53+J64</f>
        <v>0</v>
      </c>
      <c r="K77" s="18">
        <f>K21-K38+K53+K64</f>
        <v>0</v>
      </c>
      <c r="L77" s="20"/>
      <c r="M77" s="20"/>
      <c r="N77" s="20"/>
      <c r="O77" s="36"/>
      <c r="P77" s="36"/>
      <c r="Q77" s="18">
        <f t="shared" si="5"/>
        <v>2123812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</row>
    <row r="78" spans="1:120" s="43" customFormat="1" ht="25.15" customHeight="1">
      <c r="A78" s="19"/>
      <c r="B78" s="16"/>
      <c r="C78" s="118" t="s">
        <v>46</v>
      </c>
      <c r="D78" s="365" t="s">
        <v>144</v>
      </c>
      <c r="E78" s="365"/>
      <c r="F78" s="366"/>
      <c r="G78" s="35">
        <f>SUM(G25+G26-G39+G54+G65)</f>
        <v>3911921.11</v>
      </c>
      <c r="H78" s="35">
        <f>SUM(H25+H26-H39+H65)</f>
        <v>977980.27</v>
      </c>
      <c r="I78" s="35">
        <f>SUM(I26-I39+I65)</f>
        <v>257363.23</v>
      </c>
      <c r="J78" s="18">
        <f>J26-J39+J54+J65</f>
        <v>0</v>
      </c>
      <c r="K78" s="18">
        <f>K26-K39+K54+K65</f>
        <v>0</v>
      </c>
      <c r="L78" s="20"/>
      <c r="M78" s="18">
        <f>M26-M39+M65</f>
        <v>0</v>
      </c>
      <c r="N78" s="20"/>
      <c r="O78" s="120">
        <f>O26-O39+O65</f>
        <v>0</v>
      </c>
      <c r="P78" s="36"/>
      <c r="Q78" s="18">
        <f t="shared" si="5"/>
        <v>5147264.61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</row>
    <row r="79" spans="1:17" ht="25.15" customHeight="1" thickBot="1">
      <c r="A79" s="22"/>
      <c r="B79" s="19"/>
      <c r="C79" s="119" t="s">
        <v>57</v>
      </c>
      <c r="D79" s="369" t="s">
        <v>103</v>
      </c>
      <c r="E79" s="369"/>
      <c r="F79" s="370"/>
      <c r="G79" s="56">
        <f aca="true" t="shared" si="7" ref="G79:N79">G22+G27-G41+G66</f>
        <v>18491</v>
      </c>
      <c r="H79" s="56">
        <f t="shared" si="7"/>
        <v>7720</v>
      </c>
      <c r="I79" s="56">
        <f t="shared" si="7"/>
        <v>1957</v>
      </c>
      <c r="J79" s="56">
        <f t="shared" si="7"/>
        <v>2354</v>
      </c>
      <c r="K79" s="56">
        <f t="shared" si="7"/>
        <v>6093</v>
      </c>
      <c r="L79" s="56">
        <f t="shared" si="7"/>
        <v>256</v>
      </c>
      <c r="M79" s="56">
        <f t="shared" si="7"/>
        <v>0</v>
      </c>
      <c r="N79" s="56">
        <f t="shared" si="7"/>
        <v>0</v>
      </c>
      <c r="O79" s="56">
        <f>O22+O27-O41+O66</f>
        <v>0</v>
      </c>
      <c r="P79" s="36"/>
      <c r="Q79" s="120">
        <f t="shared" si="5"/>
        <v>36871</v>
      </c>
    </row>
    <row r="80" spans="1:17" ht="25.15" customHeight="1" thickBot="1">
      <c r="A80" s="28"/>
      <c r="B80" s="129" t="s">
        <v>112</v>
      </c>
      <c r="C80" s="352" t="s">
        <v>83</v>
      </c>
      <c r="D80" s="303"/>
      <c r="E80" s="303"/>
      <c r="F80" s="353"/>
      <c r="G80" s="122">
        <f>SUM(G72:G79)</f>
        <v>5452328.109999999</v>
      </c>
      <c r="H80" s="122">
        <f>SUM(H72:H79)</f>
        <v>1679410.27</v>
      </c>
      <c r="I80" s="122">
        <f>SUM(I72:I79)</f>
        <v>442517.23</v>
      </c>
      <c r="J80" s="122">
        <f>SUM(J70:J79)</f>
        <v>484015</v>
      </c>
      <c r="K80" s="25">
        <f>SUM(K71:K79)</f>
        <v>1438193</v>
      </c>
      <c r="L80" s="122">
        <f>SUM(L72:L79)</f>
        <v>77456</v>
      </c>
      <c r="M80" s="122">
        <f>SUM(M72:M79)</f>
        <v>0</v>
      </c>
      <c r="N80" s="122">
        <f>SUM(N72:N79)</f>
        <v>0</v>
      </c>
      <c r="O80" s="122">
        <f>SUM(O72:O79)</f>
        <v>0</v>
      </c>
      <c r="P80" s="122">
        <f>P69</f>
        <v>1612002</v>
      </c>
      <c r="Q80" s="122">
        <f t="shared" si="5"/>
        <v>11185921.61</v>
      </c>
    </row>
    <row r="81" spans="1:17" ht="25.15" customHeight="1">
      <c r="A81" s="83"/>
      <c r="B81" s="83"/>
      <c r="C81" s="80"/>
      <c r="D81" s="83"/>
      <c r="E81" s="83"/>
      <c r="F81" s="8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ht="25.15" customHeight="1">
      <c r="A82" s="80"/>
      <c r="B82" s="80"/>
      <c r="C82" s="80"/>
      <c r="D82" s="80"/>
      <c r="E82" s="80"/>
      <c r="F82" s="80"/>
      <c r="G82" s="62"/>
      <c r="H82" s="62"/>
      <c r="I82" s="62"/>
      <c r="J82" s="44"/>
      <c r="K82" s="44"/>
      <c r="L82" s="44"/>
      <c r="M82" s="44"/>
      <c r="N82" s="44"/>
      <c r="O82" s="44"/>
      <c r="P82" s="44" t="s">
        <v>114</v>
      </c>
      <c r="Q82" s="44"/>
    </row>
    <row r="83" spans="1:18" s="6" customFormat="1" ht="25.15" customHeight="1">
      <c r="A83" s="405" t="s">
        <v>156</v>
      </c>
      <c r="B83" s="406"/>
      <c r="C83" s="407"/>
      <c r="D83" s="109"/>
      <c r="E83" s="109"/>
      <c r="F83" s="110"/>
      <c r="G83" s="110"/>
      <c r="H83" s="64"/>
      <c r="I83" s="64"/>
      <c r="J83" s="80"/>
      <c r="K83" s="135"/>
      <c r="L83" s="135"/>
      <c r="M83" s="403" t="s">
        <v>91</v>
      </c>
      <c r="N83" s="403"/>
      <c r="O83" s="403"/>
      <c r="P83" s="403"/>
      <c r="Q83" s="403"/>
      <c r="R83" s="37"/>
    </row>
    <row r="84" spans="1:20" ht="29.25" customHeight="1">
      <c r="A84" s="404" t="s">
        <v>148</v>
      </c>
      <c r="B84" s="404"/>
      <c r="C84" s="404"/>
      <c r="D84" s="404"/>
      <c r="E84" s="404"/>
      <c r="F84" s="404"/>
      <c r="G84" s="136" t="s">
        <v>90</v>
      </c>
      <c r="H84" s="63"/>
      <c r="I84" s="63"/>
      <c r="J84" s="45"/>
      <c r="K84" s="46"/>
      <c r="L84" s="46"/>
      <c r="M84" s="47" t="s">
        <v>92</v>
      </c>
      <c r="N84" s="402" t="s">
        <v>179</v>
      </c>
      <c r="O84" s="402"/>
      <c r="P84" s="402"/>
      <c r="Q84" s="402"/>
      <c r="R84" s="48"/>
      <c r="S84" s="48"/>
      <c r="T84" s="49"/>
    </row>
    <row r="85" spans="1:20" ht="25.15" customHeight="1">
      <c r="A85" s="402" t="s">
        <v>120</v>
      </c>
      <c r="B85" s="402"/>
      <c r="C85" s="402"/>
      <c r="D85" s="402"/>
      <c r="E85" s="402"/>
      <c r="F85" s="402"/>
      <c r="G85" s="137">
        <v>710096</v>
      </c>
      <c r="H85" s="59"/>
      <c r="I85" s="59"/>
      <c r="J85" s="44"/>
      <c r="K85" s="50"/>
      <c r="L85" s="50"/>
      <c r="M85" s="47" t="s">
        <v>93</v>
      </c>
      <c r="N85" s="402" t="s">
        <v>180</v>
      </c>
      <c r="O85" s="402"/>
      <c r="P85" s="402"/>
      <c r="Q85" s="402"/>
      <c r="R85" s="44"/>
      <c r="S85" s="44"/>
      <c r="T85" s="49"/>
    </row>
    <row r="86" spans="1:20" ht="25.15" customHeight="1">
      <c r="A86" s="50"/>
      <c r="B86" s="50"/>
      <c r="C86" s="50"/>
      <c r="D86" s="50"/>
      <c r="E86" s="50"/>
      <c r="F86" s="50"/>
      <c r="G86" s="44"/>
      <c r="H86" s="44"/>
      <c r="I86" s="44"/>
      <c r="J86" s="44"/>
      <c r="K86" s="51"/>
      <c r="L86" s="51"/>
      <c r="M86" s="47" t="s">
        <v>94</v>
      </c>
      <c r="N86" s="402" t="s">
        <v>181</v>
      </c>
      <c r="O86" s="402"/>
      <c r="P86" s="402"/>
      <c r="Q86" s="402"/>
      <c r="R86" s="44"/>
      <c r="S86" s="44"/>
      <c r="T86" s="49"/>
    </row>
    <row r="87" spans="1:20" ht="25.15" customHeight="1">
      <c r="A87" s="51"/>
      <c r="B87" s="51"/>
      <c r="C87" s="51"/>
      <c r="D87" s="51"/>
      <c r="E87" s="51"/>
      <c r="F87" s="51"/>
      <c r="G87" s="44"/>
      <c r="H87" s="44"/>
      <c r="I87" s="44"/>
      <c r="J87" s="44"/>
      <c r="K87" s="51"/>
      <c r="L87" s="51"/>
      <c r="M87" s="47" t="s">
        <v>95</v>
      </c>
      <c r="N87" s="402" t="s">
        <v>182</v>
      </c>
      <c r="O87" s="402"/>
      <c r="P87" s="402"/>
      <c r="Q87" s="402"/>
      <c r="R87" s="44"/>
      <c r="S87" s="44"/>
      <c r="T87" s="49"/>
    </row>
    <row r="88" spans="1:20" s="6" customFormat="1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80"/>
      <c r="N88" s="80"/>
      <c r="O88" s="80"/>
      <c r="P88" s="80"/>
      <c r="Q88" s="80"/>
      <c r="R88" s="49"/>
      <c r="S88" s="49"/>
      <c r="T88" s="49"/>
    </row>
    <row r="89" spans="13:20" s="6" customFormat="1" ht="12.75" hidden="1">
      <c r="M89" s="80"/>
      <c r="N89" s="80"/>
      <c r="O89" s="80"/>
      <c r="P89" s="80"/>
      <c r="Q89" s="80"/>
      <c r="R89" s="49"/>
      <c r="S89" s="49"/>
      <c r="T89" s="49"/>
    </row>
    <row r="90" spans="13:17" s="6" customFormat="1" ht="12.75" hidden="1">
      <c r="M90" s="80"/>
      <c r="N90" s="80"/>
      <c r="O90" s="80"/>
      <c r="P90" s="80"/>
      <c r="Q90" s="80"/>
    </row>
    <row r="91" spans="13:17" s="6" customFormat="1" ht="12.75" hidden="1">
      <c r="M91" s="110"/>
      <c r="N91" s="110"/>
      <c r="O91" s="110"/>
      <c r="P91" s="110"/>
      <c r="Q91" s="110"/>
    </row>
    <row r="92" spans="13:17" s="6" customFormat="1" ht="12.75" hidden="1">
      <c r="M92" s="110"/>
      <c r="N92" s="110"/>
      <c r="O92" s="110"/>
      <c r="P92" s="110"/>
      <c r="Q92" s="110"/>
    </row>
    <row r="93" spans="13:17" s="6" customFormat="1" ht="12.75" hidden="1">
      <c r="M93" s="110"/>
      <c r="N93" s="110"/>
      <c r="O93" s="110"/>
      <c r="P93" s="110"/>
      <c r="Q93" s="110"/>
    </row>
    <row r="94" spans="13:17" s="6" customFormat="1" ht="12.75" hidden="1">
      <c r="M94" s="110"/>
      <c r="N94" s="110"/>
      <c r="O94" s="110"/>
      <c r="P94" s="110"/>
      <c r="Q94" s="110"/>
    </row>
    <row r="95" spans="13:17" s="6" customFormat="1" ht="12.75" hidden="1">
      <c r="M95" s="110"/>
      <c r="N95" s="110"/>
      <c r="O95" s="110"/>
      <c r="P95" s="110"/>
      <c r="Q95" s="110"/>
    </row>
    <row r="96" spans="13:17" s="6" customFormat="1" ht="12.75" hidden="1">
      <c r="M96" s="110"/>
      <c r="N96" s="110"/>
      <c r="O96" s="110"/>
      <c r="P96" s="110"/>
      <c r="Q96" s="110"/>
    </row>
    <row r="97" spans="13:17" s="6" customFormat="1" ht="12.75" hidden="1">
      <c r="M97" s="110"/>
      <c r="N97" s="110"/>
      <c r="O97" s="110"/>
      <c r="P97" s="110"/>
      <c r="Q97" s="110"/>
    </row>
    <row r="98" spans="13:17" s="6" customFormat="1" ht="12.75" hidden="1">
      <c r="M98" s="110"/>
      <c r="N98" s="110"/>
      <c r="O98" s="110"/>
      <c r="P98" s="110"/>
      <c r="Q98" s="110"/>
    </row>
    <row r="99" spans="13:17" s="6" customFormat="1" ht="12.75" hidden="1">
      <c r="M99" s="110"/>
      <c r="N99" s="110"/>
      <c r="O99" s="110"/>
      <c r="P99" s="110"/>
      <c r="Q99" s="110"/>
    </row>
    <row r="100" spans="13:17" s="6" customFormat="1" ht="12.75" hidden="1">
      <c r="M100" s="110"/>
      <c r="N100" s="110"/>
      <c r="O100" s="110"/>
      <c r="P100" s="110"/>
      <c r="Q100" s="110"/>
    </row>
    <row r="101" spans="13:17" s="6" customFormat="1" ht="12.75" hidden="1">
      <c r="M101" s="110"/>
      <c r="N101" s="110"/>
      <c r="O101" s="110"/>
      <c r="P101" s="110"/>
      <c r="Q101" s="110"/>
    </row>
    <row r="102" spans="13:17" s="6" customFormat="1" ht="12.75" hidden="1">
      <c r="M102" s="110"/>
      <c r="N102" s="110"/>
      <c r="O102" s="110"/>
      <c r="P102" s="110"/>
      <c r="Q102" s="110"/>
    </row>
    <row r="103" spans="13:17" s="6" customFormat="1" ht="12.75" hidden="1">
      <c r="M103" s="110"/>
      <c r="N103" s="110"/>
      <c r="O103" s="110"/>
      <c r="P103" s="110"/>
      <c r="Q103" s="110"/>
    </row>
    <row r="104" spans="13:17" s="6" customFormat="1" ht="12.75" hidden="1">
      <c r="M104" s="110"/>
      <c r="N104" s="110"/>
      <c r="O104" s="110"/>
      <c r="P104" s="110"/>
      <c r="Q104" s="110"/>
    </row>
    <row r="105" spans="13:17" s="6" customFormat="1" ht="12.75" hidden="1">
      <c r="M105" s="110"/>
      <c r="N105" s="110"/>
      <c r="O105" s="110"/>
      <c r="P105" s="110"/>
      <c r="Q105" s="110"/>
    </row>
    <row r="106" spans="13:17" s="6" customFormat="1" ht="12.75" hidden="1">
      <c r="M106" s="110"/>
      <c r="N106" s="110"/>
      <c r="O106" s="110"/>
      <c r="P106" s="110"/>
      <c r="Q106" s="110"/>
    </row>
    <row r="107" spans="13:17" s="6" customFormat="1" ht="12.75" hidden="1">
      <c r="M107" s="110"/>
      <c r="N107" s="110"/>
      <c r="O107" s="110"/>
      <c r="P107" s="110"/>
      <c r="Q107" s="110"/>
    </row>
    <row r="108" spans="13:17" s="6" customFormat="1" ht="12.75" hidden="1">
      <c r="M108" s="110"/>
      <c r="N108" s="110"/>
      <c r="O108" s="110"/>
      <c r="P108" s="110"/>
      <c r="Q108" s="110"/>
    </row>
    <row r="109" spans="13:17" s="6" customFormat="1" ht="12.75" hidden="1">
      <c r="M109" s="110"/>
      <c r="N109" s="110"/>
      <c r="O109" s="110"/>
      <c r="P109" s="110"/>
      <c r="Q109" s="110"/>
    </row>
    <row r="110" spans="13:17" s="6" customFormat="1" ht="12.75" hidden="1">
      <c r="M110" s="110"/>
      <c r="N110" s="110"/>
      <c r="O110" s="110"/>
      <c r="P110" s="110"/>
      <c r="Q110" s="110"/>
    </row>
    <row r="111" spans="13:17" s="6" customFormat="1" ht="12.75" hidden="1">
      <c r="M111" s="110"/>
      <c r="N111" s="110"/>
      <c r="O111" s="110"/>
      <c r="P111" s="110"/>
      <c r="Q111" s="110"/>
    </row>
    <row r="112" spans="13:17" s="6" customFormat="1" ht="12.75" hidden="1">
      <c r="M112" s="110"/>
      <c r="N112" s="110"/>
      <c r="O112" s="110"/>
      <c r="P112" s="110"/>
      <c r="Q112" s="110"/>
    </row>
    <row r="113" spans="13:17" s="6" customFormat="1" ht="12.75" hidden="1">
      <c r="M113" s="110"/>
      <c r="N113" s="110"/>
      <c r="O113" s="110"/>
      <c r="P113" s="110"/>
      <c r="Q113" s="110"/>
    </row>
    <row r="114" spans="13:17" s="6" customFormat="1" ht="12.75" hidden="1">
      <c r="M114" s="110"/>
      <c r="N114" s="110"/>
      <c r="O114" s="110"/>
      <c r="P114" s="110"/>
      <c r="Q114" s="110"/>
    </row>
    <row r="115" spans="13:17" s="6" customFormat="1" ht="12.75" hidden="1">
      <c r="M115" s="110"/>
      <c r="N115" s="110"/>
      <c r="O115" s="110"/>
      <c r="P115" s="110"/>
      <c r="Q115" s="110"/>
    </row>
    <row r="116" spans="13:17" s="6" customFormat="1" ht="12.75" hidden="1">
      <c r="M116" s="110"/>
      <c r="N116" s="110"/>
      <c r="O116" s="110"/>
      <c r="P116" s="110"/>
      <c r="Q116" s="110"/>
    </row>
    <row r="117" spans="13:17" s="6" customFormat="1" ht="12.75" hidden="1">
      <c r="M117" s="110"/>
      <c r="N117" s="110"/>
      <c r="O117" s="110"/>
      <c r="P117" s="110"/>
      <c r="Q117" s="110"/>
    </row>
    <row r="118" spans="13:17" s="6" customFormat="1" ht="12.75" hidden="1">
      <c r="M118" s="110"/>
      <c r="N118" s="110"/>
      <c r="O118" s="110"/>
      <c r="P118" s="110"/>
      <c r="Q118" s="110"/>
    </row>
    <row r="119" spans="13:17" s="6" customFormat="1" ht="12.75" hidden="1">
      <c r="M119" s="110"/>
      <c r="N119" s="110"/>
      <c r="O119" s="110"/>
      <c r="P119" s="110"/>
      <c r="Q119" s="110"/>
    </row>
    <row r="120" spans="13:17" s="6" customFormat="1" ht="12.75" hidden="1">
      <c r="M120" s="110"/>
      <c r="N120" s="110"/>
      <c r="O120" s="110"/>
      <c r="P120" s="110"/>
      <c r="Q120" s="110"/>
    </row>
    <row r="121" spans="13:17" s="6" customFormat="1" ht="12.75" hidden="1">
      <c r="M121" s="110"/>
      <c r="N121" s="110"/>
      <c r="O121" s="110"/>
      <c r="P121" s="110"/>
      <c r="Q121" s="110"/>
    </row>
    <row r="122" spans="13:17" s="6" customFormat="1" ht="12.75" hidden="1">
      <c r="M122" s="110"/>
      <c r="N122" s="110"/>
      <c r="O122" s="110"/>
      <c r="P122" s="110"/>
      <c r="Q122" s="110"/>
    </row>
    <row r="123" spans="13:17" s="6" customFormat="1" ht="12.75" hidden="1">
      <c r="M123" s="110"/>
      <c r="N123" s="110"/>
      <c r="O123" s="110"/>
      <c r="P123" s="110"/>
      <c r="Q123" s="110"/>
    </row>
    <row r="124" spans="13:17" s="6" customFormat="1" ht="12.75" hidden="1">
      <c r="M124" s="110"/>
      <c r="N124" s="110"/>
      <c r="O124" s="110"/>
      <c r="P124" s="110"/>
      <c r="Q124" s="110"/>
    </row>
    <row r="125" spans="13:17" s="6" customFormat="1" ht="12.75" hidden="1">
      <c r="M125" s="110"/>
      <c r="N125" s="110"/>
      <c r="O125" s="110"/>
      <c r="P125" s="110"/>
      <c r="Q125" s="110"/>
    </row>
    <row r="126" spans="13:17" s="6" customFormat="1" ht="12.75" hidden="1">
      <c r="M126" s="110"/>
      <c r="N126" s="110"/>
      <c r="O126" s="110"/>
      <c r="P126" s="110"/>
      <c r="Q126" s="110"/>
    </row>
    <row r="127" spans="13:17" s="6" customFormat="1" ht="12.75" hidden="1">
      <c r="M127" s="110"/>
      <c r="N127" s="110"/>
      <c r="O127" s="110"/>
      <c r="P127" s="110"/>
      <c r="Q127" s="110"/>
    </row>
    <row r="128" spans="13:17" s="6" customFormat="1" ht="12.75" hidden="1">
      <c r="M128" s="110"/>
      <c r="N128" s="110"/>
      <c r="O128" s="110"/>
      <c r="P128" s="110"/>
      <c r="Q128" s="110"/>
    </row>
    <row r="129" spans="13:17" s="6" customFormat="1" ht="12.75" hidden="1">
      <c r="M129" s="110"/>
      <c r="N129" s="110"/>
      <c r="O129" s="110"/>
      <c r="P129" s="110"/>
      <c r="Q129" s="110"/>
    </row>
    <row r="130" spans="13:17" s="6" customFormat="1" ht="12.75" hidden="1">
      <c r="M130" s="110"/>
      <c r="N130" s="110"/>
      <c r="O130" s="110"/>
      <c r="P130" s="110"/>
      <c r="Q130" s="110"/>
    </row>
    <row r="131" spans="13:17" s="6" customFormat="1" ht="12.75" hidden="1">
      <c r="M131" s="110"/>
      <c r="N131" s="110"/>
      <c r="O131" s="110"/>
      <c r="P131" s="110"/>
      <c r="Q131" s="110"/>
    </row>
    <row r="132" spans="13:17" s="6" customFormat="1" ht="12.75" hidden="1">
      <c r="M132" s="110"/>
      <c r="N132" s="110"/>
      <c r="O132" s="110"/>
      <c r="P132" s="110"/>
      <c r="Q132" s="110"/>
    </row>
    <row r="133" spans="13:17" s="6" customFormat="1" ht="12.75" hidden="1">
      <c r="M133" s="110"/>
      <c r="N133" s="110"/>
      <c r="O133" s="110"/>
      <c r="P133" s="110"/>
      <c r="Q133" s="110"/>
    </row>
    <row r="134" spans="13:17" s="6" customFormat="1" ht="12.75" hidden="1">
      <c r="M134" s="110"/>
      <c r="N134" s="110"/>
      <c r="O134" s="110"/>
      <c r="P134" s="110"/>
      <c r="Q134" s="110"/>
    </row>
    <row r="135" spans="13:17" s="6" customFormat="1" ht="12.75" hidden="1">
      <c r="M135" s="110"/>
      <c r="N135" s="110"/>
      <c r="O135" s="110"/>
      <c r="P135" s="110"/>
      <c r="Q135" s="110"/>
    </row>
    <row r="136" spans="13:17" s="6" customFormat="1" ht="12.75" hidden="1">
      <c r="M136" s="110"/>
      <c r="N136" s="110"/>
      <c r="O136" s="110"/>
      <c r="P136" s="110"/>
      <c r="Q136" s="110"/>
    </row>
    <row r="137" spans="13:17" s="6" customFormat="1" ht="12.75" hidden="1">
      <c r="M137" s="110"/>
      <c r="N137" s="110"/>
      <c r="O137" s="110"/>
      <c r="P137" s="110"/>
      <c r="Q137" s="110"/>
    </row>
    <row r="138" spans="13:17" s="6" customFormat="1" ht="12.75" hidden="1">
      <c r="M138" s="110"/>
      <c r="N138" s="110"/>
      <c r="O138" s="110"/>
      <c r="P138" s="110"/>
      <c r="Q138" s="110"/>
    </row>
    <row r="139" spans="13:17" s="6" customFormat="1" ht="12.75" hidden="1">
      <c r="M139" s="110"/>
      <c r="N139" s="110"/>
      <c r="O139" s="110"/>
      <c r="P139" s="110"/>
      <c r="Q139" s="110"/>
    </row>
    <row r="140" spans="13:17" s="6" customFormat="1" ht="12.75" hidden="1">
      <c r="M140" s="110"/>
      <c r="N140" s="110"/>
      <c r="O140" s="110"/>
      <c r="P140" s="110"/>
      <c r="Q140" s="110"/>
    </row>
    <row r="141" spans="13:17" s="6" customFormat="1" ht="12.75" hidden="1">
      <c r="M141" s="110"/>
      <c r="N141" s="110"/>
      <c r="O141" s="110"/>
      <c r="P141" s="110"/>
      <c r="Q141" s="110"/>
    </row>
    <row r="142" spans="13:17" s="6" customFormat="1" ht="12.75" hidden="1">
      <c r="M142" s="110"/>
      <c r="N142" s="110"/>
      <c r="O142" s="110"/>
      <c r="P142" s="110"/>
      <c r="Q142" s="110"/>
    </row>
    <row r="143" spans="13:17" s="6" customFormat="1" ht="12.75" hidden="1">
      <c r="M143" s="110"/>
      <c r="N143" s="110"/>
      <c r="O143" s="110"/>
      <c r="P143" s="110"/>
      <c r="Q143" s="110"/>
    </row>
    <row r="144" spans="13:17" s="6" customFormat="1" ht="12.75" hidden="1">
      <c r="M144" s="110"/>
      <c r="N144" s="110"/>
      <c r="O144" s="110"/>
      <c r="P144" s="110"/>
      <c r="Q144" s="110"/>
    </row>
    <row r="145" spans="13:17" s="6" customFormat="1" ht="12.75" hidden="1">
      <c r="M145" s="110"/>
      <c r="N145" s="110"/>
      <c r="O145" s="110"/>
      <c r="P145" s="110"/>
      <c r="Q145" s="110"/>
    </row>
    <row r="146" spans="13:17" s="6" customFormat="1" ht="12.75" hidden="1">
      <c r="M146" s="110"/>
      <c r="N146" s="110"/>
      <c r="O146" s="110"/>
      <c r="P146" s="110"/>
      <c r="Q146" s="110"/>
    </row>
    <row r="147" spans="13:17" s="6" customFormat="1" ht="12.75" hidden="1">
      <c r="M147" s="110"/>
      <c r="N147" s="110"/>
      <c r="O147" s="110"/>
      <c r="P147" s="110"/>
      <c r="Q147" s="110"/>
    </row>
    <row r="148" spans="13:17" s="6" customFormat="1" ht="12.75" hidden="1">
      <c r="M148" s="110"/>
      <c r="N148" s="110"/>
      <c r="O148" s="110"/>
      <c r="P148" s="110"/>
      <c r="Q148" s="110"/>
    </row>
    <row r="149" spans="13:17" s="6" customFormat="1" ht="12.75" hidden="1">
      <c r="M149" s="110"/>
      <c r="N149" s="110"/>
      <c r="O149" s="110"/>
      <c r="P149" s="110"/>
      <c r="Q149" s="110"/>
    </row>
    <row r="150" spans="13:17" s="6" customFormat="1" ht="12.75" hidden="1">
      <c r="M150" s="110"/>
      <c r="N150" s="110"/>
      <c r="O150" s="110"/>
      <c r="P150" s="110"/>
      <c r="Q150" s="110"/>
    </row>
    <row r="151" spans="13:17" s="6" customFormat="1" ht="12.75" hidden="1">
      <c r="M151" s="110"/>
      <c r="N151" s="110"/>
      <c r="O151" s="110"/>
      <c r="P151" s="110"/>
      <c r="Q151" s="110"/>
    </row>
    <row r="152" spans="13:17" s="6" customFormat="1" ht="12.75" hidden="1">
      <c r="M152" s="110"/>
      <c r="N152" s="110"/>
      <c r="O152" s="110"/>
      <c r="P152" s="110"/>
      <c r="Q152" s="110"/>
    </row>
    <row r="153" spans="13:17" s="6" customFormat="1" ht="12.75" hidden="1">
      <c r="M153" s="110"/>
      <c r="N153" s="110"/>
      <c r="O153" s="110"/>
      <c r="P153" s="110"/>
      <c r="Q153" s="110"/>
    </row>
    <row r="154" spans="13:17" s="6" customFormat="1" ht="12.75" hidden="1">
      <c r="M154" s="110"/>
      <c r="N154" s="110"/>
      <c r="O154" s="110"/>
      <c r="P154" s="110"/>
      <c r="Q154" s="110"/>
    </row>
    <row r="155" spans="13:17" s="6" customFormat="1" ht="12.75" hidden="1">
      <c r="M155" s="110"/>
      <c r="N155" s="110"/>
      <c r="O155" s="110"/>
      <c r="P155" s="110"/>
      <c r="Q155" s="110"/>
    </row>
    <row r="156" spans="13:17" s="6" customFormat="1" ht="12.75" hidden="1">
      <c r="M156" s="110"/>
      <c r="N156" s="110"/>
      <c r="O156" s="110"/>
      <c r="P156" s="110"/>
      <c r="Q156" s="110"/>
    </row>
    <row r="157" spans="13:17" s="6" customFormat="1" ht="12.75" hidden="1">
      <c r="M157" s="110"/>
      <c r="N157" s="110"/>
      <c r="O157" s="110"/>
      <c r="P157" s="110"/>
      <c r="Q157" s="110"/>
    </row>
    <row r="158" spans="13:17" s="6" customFormat="1" ht="12.75" hidden="1">
      <c r="M158" s="110"/>
      <c r="N158" s="110"/>
      <c r="O158" s="110"/>
      <c r="P158" s="110"/>
      <c r="Q158" s="110"/>
    </row>
    <row r="159" spans="13:17" s="6" customFormat="1" ht="12.75" hidden="1">
      <c r="M159" s="110"/>
      <c r="N159" s="110"/>
      <c r="O159" s="110"/>
      <c r="P159" s="110"/>
      <c r="Q159" s="110"/>
    </row>
    <row r="160" spans="13:17" s="6" customFormat="1" ht="12.75" hidden="1">
      <c r="M160" s="110"/>
      <c r="N160" s="110"/>
      <c r="O160" s="110"/>
      <c r="P160" s="110"/>
      <c r="Q160" s="110"/>
    </row>
    <row r="161" spans="13:17" s="6" customFormat="1" ht="12.75" hidden="1">
      <c r="M161" s="110"/>
      <c r="N161" s="110"/>
      <c r="O161" s="110"/>
      <c r="P161" s="110"/>
      <c r="Q161" s="110"/>
    </row>
    <row r="162" spans="13:17" s="6" customFormat="1" ht="12.75" hidden="1">
      <c r="M162" s="110"/>
      <c r="N162" s="110"/>
      <c r="O162" s="110"/>
      <c r="P162" s="110"/>
      <c r="Q162" s="110"/>
    </row>
    <row r="163" spans="13:17" s="6" customFormat="1" ht="12.75" hidden="1">
      <c r="M163" s="110"/>
      <c r="N163" s="110"/>
      <c r="O163" s="110"/>
      <c r="P163" s="110"/>
      <c r="Q163" s="110"/>
    </row>
    <row r="164" spans="13:17" s="6" customFormat="1" ht="12.75" hidden="1">
      <c r="M164" s="110"/>
      <c r="N164" s="110"/>
      <c r="O164" s="110"/>
      <c r="P164" s="110"/>
      <c r="Q164" s="110"/>
    </row>
    <row r="165" spans="13:17" s="6" customFormat="1" ht="12.75" hidden="1">
      <c r="M165" s="110"/>
      <c r="N165" s="110"/>
      <c r="O165" s="110"/>
      <c r="P165" s="110"/>
      <c r="Q165" s="110"/>
    </row>
    <row r="166" spans="13:17" s="6" customFormat="1" ht="12.75" hidden="1">
      <c r="M166" s="110"/>
      <c r="N166" s="110"/>
      <c r="O166" s="110"/>
      <c r="P166" s="110"/>
      <c r="Q166" s="110"/>
    </row>
    <row r="167" spans="13:17" s="6" customFormat="1" ht="12.75" hidden="1">
      <c r="M167" s="110"/>
      <c r="N167" s="110"/>
      <c r="O167" s="110"/>
      <c r="P167" s="110"/>
      <c r="Q167" s="110"/>
    </row>
    <row r="168" spans="13:17" s="6" customFormat="1" ht="12.75" hidden="1">
      <c r="M168" s="110"/>
      <c r="N168" s="110"/>
      <c r="O168" s="110"/>
      <c r="P168" s="110"/>
      <c r="Q168" s="110"/>
    </row>
    <row r="169" spans="13:17" s="6" customFormat="1" ht="12.75" hidden="1">
      <c r="M169" s="110"/>
      <c r="N169" s="110"/>
      <c r="O169" s="110"/>
      <c r="P169" s="110"/>
      <c r="Q169" s="110"/>
    </row>
    <row r="170" spans="13:17" s="6" customFormat="1" ht="12.75" hidden="1">
      <c r="M170" s="110"/>
      <c r="N170" s="110"/>
      <c r="O170" s="110"/>
      <c r="P170" s="110"/>
      <c r="Q170" s="110"/>
    </row>
    <row r="171" spans="13:17" s="6" customFormat="1" ht="12.75" hidden="1">
      <c r="M171" s="110"/>
      <c r="N171" s="110"/>
      <c r="O171" s="110"/>
      <c r="P171" s="110"/>
      <c r="Q171" s="110"/>
    </row>
    <row r="172" spans="13:17" s="6" customFormat="1" ht="12.75" hidden="1">
      <c r="M172" s="110"/>
      <c r="N172" s="110"/>
      <c r="O172" s="110"/>
      <c r="P172" s="110"/>
      <c r="Q172" s="110"/>
    </row>
    <row r="173" spans="13:17" s="6" customFormat="1" ht="12.75" hidden="1">
      <c r="M173" s="110"/>
      <c r="N173" s="110"/>
      <c r="O173" s="110"/>
      <c r="P173" s="110"/>
      <c r="Q173" s="110"/>
    </row>
    <row r="174" spans="13:17" s="6" customFormat="1" ht="12.75" hidden="1">
      <c r="M174" s="110"/>
      <c r="N174" s="110"/>
      <c r="O174" s="110"/>
      <c r="P174" s="110"/>
      <c r="Q174" s="110"/>
    </row>
    <row r="175" spans="13:17" s="6" customFormat="1" ht="12.75" hidden="1">
      <c r="M175" s="110"/>
      <c r="N175" s="110"/>
      <c r="O175" s="110"/>
      <c r="P175" s="110"/>
      <c r="Q175" s="110"/>
    </row>
    <row r="176" spans="13:17" s="6" customFormat="1" ht="12.75" hidden="1">
      <c r="M176" s="110"/>
      <c r="N176" s="110"/>
      <c r="O176" s="110"/>
      <c r="P176" s="110"/>
      <c r="Q176" s="110"/>
    </row>
    <row r="177" spans="13:17" s="6" customFormat="1" ht="12.75" hidden="1">
      <c r="M177" s="110"/>
      <c r="N177" s="110"/>
      <c r="O177" s="110"/>
      <c r="P177" s="110"/>
      <c r="Q177" s="110"/>
    </row>
    <row r="178" spans="13:17" s="6" customFormat="1" ht="12.75" hidden="1">
      <c r="M178" s="110"/>
      <c r="N178" s="110"/>
      <c r="O178" s="110"/>
      <c r="P178" s="110"/>
      <c r="Q178" s="110"/>
    </row>
    <row r="179" spans="13:17" s="6" customFormat="1" ht="12.75" hidden="1">
      <c r="M179" s="110"/>
      <c r="N179" s="110"/>
      <c r="O179" s="110"/>
      <c r="P179" s="110"/>
      <c r="Q179" s="110"/>
    </row>
    <row r="180" spans="13:17" s="6" customFormat="1" ht="12.75" hidden="1">
      <c r="M180" s="110"/>
      <c r="N180" s="110"/>
      <c r="O180" s="110"/>
      <c r="P180" s="110"/>
      <c r="Q180" s="110"/>
    </row>
    <row r="181" spans="13:17" s="6" customFormat="1" ht="12.75" hidden="1">
      <c r="M181" s="110"/>
      <c r="N181" s="110"/>
      <c r="O181" s="110"/>
      <c r="P181" s="110"/>
      <c r="Q181" s="110"/>
    </row>
    <row r="182" spans="13:17" s="6" customFormat="1" ht="12.75" hidden="1">
      <c r="M182" s="110"/>
      <c r="N182" s="110"/>
      <c r="O182" s="110"/>
      <c r="P182" s="110"/>
      <c r="Q182" s="110"/>
    </row>
    <row r="183" spans="13:17" s="6" customFormat="1" ht="12.75" hidden="1">
      <c r="M183" s="110"/>
      <c r="N183" s="110"/>
      <c r="O183" s="110"/>
      <c r="P183" s="110"/>
      <c r="Q183" s="110"/>
    </row>
    <row r="184" spans="13:17" s="6" customFormat="1" ht="12.75" hidden="1">
      <c r="M184" s="110"/>
      <c r="N184" s="110"/>
      <c r="O184" s="110"/>
      <c r="P184" s="110"/>
      <c r="Q184" s="110"/>
    </row>
    <row r="185" spans="13:17" s="6" customFormat="1" ht="12.75" hidden="1">
      <c r="M185" s="110"/>
      <c r="N185" s="110"/>
      <c r="O185" s="110"/>
      <c r="P185" s="110"/>
      <c r="Q185" s="110"/>
    </row>
    <row r="186" spans="13:17" s="6" customFormat="1" ht="12.75" hidden="1">
      <c r="M186" s="110"/>
      <c r="N186" s="110"/>
      <c r="O186" s="110"/>
      <c r="P186" s="110"/>
      <c r="Q186" s="110"/>
    </row>
    <row r="187" spans="13:17" s="6" customFormat="1" ht="12.75" hidden="1">
      <c r="M187" s="110"/>
      <c r="N187" s="110"/>
      <c r="O187" s="110"/>
      <c r="P187" s="110"/>
      <c r="Q187" s="110"/>
    </row>
    <row r="188" spans="13:17" s="6" customFormat="1" ht="12.75" hidden="1">
      <c r="M188" s="110"/>
      <c r="N188" s="110"/>
      <c r="O188" s="110"/>
      <c r="P188" s="110"/>
      <c r="Q188" s="110"/>
    </row>
    <row r="189" spans="13:17" s="6" customFormat="1" ht="12.75" hidden="1">
      <c r="M189" s="110"/>
      <c r="N189" s="110"/>
      <c r="O189" s="110"/>
      <c r="P189" s="110"/>
      <c r="Q189" s="110"/>
    </row>
    <row r="190" spans="13:17" s="6" customFormat="1" ht="12.75" hidden="1">
      <c r="M190" s="110"/>
      <c r="N190" s="110"/>
      <c r="O190" s="110"/>
      <c r="P190" s="110"/>
      <c r="Q190" s="110"/>
    </row>
    <row r="191" spans="13:17" s="6" customFormat="1" ht="12.75" hidden="1">
      <c r="M191" s="110"/>
      <c r="N191" s="110"/>
      <c r="O191" s="110"/>
      <c r="P191" s="110"/>
      <c r="Q191" s="110"/>
    </row>
    <row r="192" spans="13:17" s="6" customFormat="1" ht="12.75" hidden="1">
      <c r="M192" s="110"/>
      <c r="N192" s="110"/>
      <c r="O192" s="110"/>
      <c r="P192" s="110"/>
      <c r="Q192" s="110"/>
    </row>
    <row r="193" spans="13:17" s="6" customFormat="1" ht="12.75" hidden="1">
      <c r="M193" s="110"/>
      <c r="N193" s="110"/>
      <c r="O193" s="110"/>
      <c r="P193" s="110"/>
      <c r="Q193" s="110"/>
    </row>
    <row r="194" spans="13:17" s="6" customFormat="1" ht="12.75" hidden="1">
      <c r="M194" s="110"/>
      <c r="N194" s="110"/>
      <c r="O194" s="110"/>
      <c r="P194" s="110"/>
      <c r="Q194" s="110"/>
    </row>
    <row r="195" spans="13:17" s="6" customFormat="1" ht="12.75" hidden="1">
      <c r="M195" s="110"/>
      <c r="N195" s="110"/>
      <c r="O195" s="110"/>
      <c r="P195" s="110"/>
      <c r="Q195" s="110"/>
    </row>
    <row r="196" spans="13:17" s="6" customFormat="1" ht="12.75" hidden="1">
      <c r="M196" s="110"/>
      <c r="N196" s="110"/>
      <c r="O196" s="110"/>
      <c r="P196" s="110"/>
      <c r="Q196" s="110"/>
    </row>
    <row r="197" spans="13:17" s="6" customFormat="1" ht="12.75" hidden="1">
      <c r="M197" s="110"/>
      <c r="N197" s="110"/>
      <c r="O197" s="110"/>
      <c r="P197" s="110"/>
      <c r="Q197" s="110"/>
    </row>
    <row r="198" spans="13:17" s="6" customFormat="1" ht="12.75" hidden="1">
      <c r="M198" s="110"/>
      <c r="N198" s="110"/>
      <c r="O198" s="110"/>
      <c r="P198" s="110"/>
      <c r="Q198" s="110"/>
    </row>
    <row r="199" spans="13:17" s="6" customFormat="1" ht="12.75" hidden="1">
      <c r="M199" s="110"/>
      <c r="N199" s="110"/>
      <c r="O199" s="110"/>
      <c r="P199" s="110"/>
      <c r="Q199" s="110"/>
    </row>
    <row r="200" spans="13:17" s="6" customFormat="1" ht="12.75" hidden="1">
      <c r="M200" s="110"/>
      <c r="N200" s="110"/>
      <c r="O200" s="110"/>
      <c r="P200" s="110"/>
      <c r="Q200" s="110"/>
    </row>
    <row r="201" spans="13:17" s="6" customFormat="1" ht="12.75" hidden="1">
      <c r="M201" s="110"/>
      <c r="N201" s="110"/>
      <c r="O201" s="110"/>
      <c r="P201" s="110"/>
      <c r="Q201" s="110"/>
    </row>
    <row r="202" spans="13:17" s="6" customFormat="1" ht="12.75" hidden="1">
      <c r="M202" s="110"/>
      <c r="N202" s="110"/>
      <c r="O202" s="110"/>
      <c r="P202" s="110"/>
      <c r="Q202" s="110"/>
    </row>
    <row r="203" spans="13:17" s="6" customFormat="1" ht="12.75" hidden="1">
      <c r="M203" s="110"/>
      <c r="N203" s="110"/>
      <c r="O203" s="110"/>
      <c r="P203" s="110"/>
      <c r="Q203" s="110"/>
    </row>
    <row r="204" spans="13:17" s="6" customFormat="1" ht="12.75" hidden="1">
      <c r="M204" s="110"/>
      <c r="N204" s="110"/>
      <c r="O204" s="110"/>
      <c r="P204" s="110"/>
      <c r="Q204" s="110"/>
    </row>
    <row r="205" spans="13:17" s="6" customFormat="1" ht="12.75" hidden="1">
      <c r="M205" s="110"/>
      <c r="N205" s="110"/>
      <c r="O205" s="110"/>
      <c r="P205" s="110"/>
      <c r="Q205" s="110"/>
    </row>
    <row r="206" spans="13:17" s="6" customFormat="1" ht="12.75" hidden="1">
      <c r="M206" s="110"/>
      <c r="N206" s="110"/>
      <c r="O206" s="110"/>
      <c r="P206" s="110"/>
      <c r="Q206" s="110"/>
    </row>
    <row r="207" spans="13:17" s="6" customFormat="1" ht="12.75" hidden="1">
      <c r="M207" s="110"/>
      <c r="N207" s="110"/>
      <c r="O207" s="110"/>
      <c r="P207" s="110"/>
      <c r="Q207" s="110"/>
    </row>
    <row r="208" spans="13:17" s="6" customFormat="1" ht="12.75" hidden="1">
      <c r="M208" s="110"/>
      <c r="N208" s="110"/>
      <c r="O208" s="110"/>
      <c r="P208" s="110"/>
      <c r="Q208" s="110"/>
    </row>
    <row r="209" spans="13:17" s="6" customFormat="1" ht="12.75" hidden="1">
      <c r="M209" s="110"/>
      <c r="N209" s="110"/>
      <c r="O209" s="110"/>
      <c r="P209" s="110"/>
      <c r="Q209" s="110"/>
    </row>
    <row r="210" spans="13:17" s="6" customFormat="1" ht="12.75" hidden="1">
      <c r="M210" s="110"/>
      <c r="N210" s="110"/>
      <c r="O210" s="110"/>
      <c r="P210" s="110"/>
      <c r="Q210" s="110"/>
    </row>
    <row r="211" spans="13:17" s="6" customFormat="1" ht="12.75" hidden="1">
      <c r="M211" s="110"/>
      <c r="N211" s="110"/>
      <c r="O211" s="110"/>
      <c r="P211" s="110"/>
      <c r="Q211" s="110"/>
    </row>
    <row r="212" spans="13:17" s="6" customFormat="1" ht="12.75" hidden="1">
      <c r="M212" s="110"/>
      <c r="N212" s="110"/>
      <c r="O212" s="110"/>
      <c r="P212" s="110"/>
      <c r="Q212" s="110"/>
    </row>
    <row r="213" spans="13:17" s="6" customFormat="1" ht="12.75" hidden="1">
      <c r="M213" s="110"/>
      <c r="N213" s="110"/>
      <c r="O213" s="110"/>
      <c r="P213" s="110"/>
      <c r="Q213" s="110"/>
    </row>
    <row r="214" spans="13:17" s="6" customFormat="1" ht="12.75" hidden="1">
      <c r="M214" s="110"/>
      <c r="N214" s="110"/>
      <c r="O214" s="110"/>
      <c r="P214" s="110"/>
      <c r="Q214" s="110"/>
    </row>
    <row r="215" spans="13:17" s="6" customFormat="1" ht="12.75" hidden="1">
      <c r="M215" s="110"/>
      <c r="N215" s="110"/>
      <c r="O215" s="110"/>
      <c r="P215" s="110"/>
      <c r="Q215" s="110"/>
    </row>
    <row r="216" spans="13:17" s="6" customFormat="1" ht="12.75" hidden="1">
      <c r="M216" s="110"/>
      <c r="N216" s="110"/>
      <c r="O216" s="110"/>
      <c r="P216" s="110"/>
      <c r="Q216" s="110"/>
    </row>
    <row r="217" spans="13:17" s="6" customFormat="1" ht="12.75" hidden="1">
      <c r="M217" s="110"/>
      <c r="N217" s="110"/>
      <c r="O217" s="110"/>
      <c r="P217" s="110"/>
      <c r="Q217" s="110"/>
    </row>
    <row r="218" spans="13:17" s="6" customFormat="1" ht="12.75" hidden="1">
      <c r="M218" s="110"/>
      <c r="N218" s="110"/>
      <c r="O218" s="110"/>
      <c r="P218" s="110"/>
      <c r="Q218" s="110"/>
    </row>
    <row r="219" spans="13:17" s="6" customFormat="1" ht="12.75" hidden="1">
      <c r="M219" s="110"/>
      <c r="N219" s="110"/>
      <c r="O219" s="110"/>
      <c r="P219" s="110"/>
      <c r="Q219" s="110"/>
    </row>
    <row r="220" spans="13:17" s="6" customFormat="1" ht="12.75" hidden="1">
      <c r="M220" s="110"/>
      <c r="N220" s="110"/>
      <c r="O220" s="110"/>
      <c r="P220" s="110"/>
      <c r="Q220" s="110"/>
    </row>
    <row r="221" spans="13:17" s="6" customFormat="1" ht="12.75" hidden="1">
      <c r="M221" s="110"/>
      <c r="N221" s="110"/>
      <c r="O221" s="110"/>
      <c r="P221" s="110"/>
      <c r="Q221" s="110"/>
    </row>
    <row r="222" spans="13:17" s="6" customFormat="1" ht="12.75" hidden="1">
      <c r="M222" s="110"/>
      <c r="N222" s="110"/>
      <c r="O222" s="110"/>
      <c r="P222" s="110"/>
      <c r="Q222" s="110"/>
    </row>
    <row r="223" spans="13:17" s="6" customFormat="1" ht="12.75" hidden="1">
      <c r="M223" s="110"/>
      <c r="N223" s="110"/>
      <c r="O223" s="110"/>
      <c r="P223" s="110"/>
      <c r="Q223" s="110"/>
    </row>
    <row r="224" spans="13:17" s="6" customFormat="1" ht="12.75" hidden="1">
      <c r="M224" s="110"/>
      <c r="N224" s="110"/>
      <c r="O224" s="110"/>
      <c r="P224" s="110"/>
      <c r="Q224" s="110"/>
    </row>
    <row r="225" spans="13:17" s="6" customFormat="1" ht="12.75" hidden="1">
      <c r="M225" s="110"/>
      <c r="N225" s="110"/>
      <c r="O225" s="110"/>
      <c r="P225" s="110"/>
      <c r="Q225" s="110"/>
    </row>
    <row r="226" spans="13:17" s="6" customFormat="1" ht="12.75" hidden="1">
      <c r="M226" s="110"/>
      <c r="N226" s="110"/>
      <c r="O226" s="110"/>
      <c r="P226" s="110"/>
      <c r="Q226" s="110"/>
    </row>
    <row r="227" spans="13:17" s="6" customFormat="1" ht="12.75" hidden="1">
      <c r="M227" s="110"/>
      <c r="N227" s="110"/>
      <c r="O227" s="110"/>
      <c r="P227" s="110"/>
      <c r="Q227" s="110"/>
    </row>
    <row r="228" spans="13:17" s="6" customFormat="1" ht="12.75" hidden="1">
      <c r="M228" s="110"/>
      <c r="N228" s="110"/>
      <c r="O228" s="110"/>
      <c r="P228" s="110"/>
      <c r="Q228" s="110"/>
    </row>
    <row r="229" spans="13:17" s="6" customFormat="1" ht="12.75" hidden="1">
      <c r="M229" s="110"/>
      <c r="N229" s="110"/>
      <c r="O229" s="110"/>
      <c r="P229" s="110"/>
      <c r="Q229" s="110"/>
    </row>
    <row r="230" spans="13:17" s="6" customFormat="1" ht="12.75" hidden="1">
      <c r="M230" s="110"/>
      <c r="N230" s="110"/>
      <c r="O230" s="110"/>
      <c r="P230" s="110"/>
      <c r="Q230" s="110"/>
    </row>
    <row r="231" spans="13:17" s="6" customFormat="1" ht="12.75" hidden="1">
      <c r="M231" s="110"/>
      <c r="N231" s="110"/>
      <c r="O231" s="110"/>
      <c r="P231" s="110"/>
      <c r="Q231" s="110"/>
    </row>
    <row r="232" spans="13:17" s="6" customFormat="1" ht="12.75" hidden="1">
      <c r="M232" s="110"/>
      <c r="N232" s="110"/>
      <c r="O232" s="110"/>
      <c r="P232" s="110"/>
      <c r="Q232" s="110"/>
    </row>
    <row r="233" spans="13:17" s="6" customFormat="1" ht="12.75" hidden="1">
      <c r="M233" s="110"/>
      <c r="N233" s="110"/>
      <c r="O233" s="110"/>
      <c r="P233" s="110"/>
      <c r="Q233" s="110"/>
    </row>
    <row r="234" spans="13:17" s="6" customFormat="1" ht="12.75" hidden="1">
      <c r="M234" s="110"/>
      <c r="N234" s="110"/>
      <c r="O234" s="110"/>
      <c r="P234" s="110"/>
      <c r="Q234" s="110"/>
    </row>
    <row r="235" spans="13:17" s="6" customFormat="1" ht="12.75" hidden="1">
      <c r="M235" s="110"/>
      <c r="N235" s="110"/>
      <c r="O235" s="110"/>
      <c r="P235" s="110"/>
      <c r="Q235" s="110"/>
    </row>
    <row r="236" spans="13:17" s="6" customFormat="1" ht="12.75" hidden="1">
      <c r="M236" s="110"/>
      <c r="N236" s="110"/>
      <c r="O236" s="110"/>
      <c r="P236" s="110"/>
      <c r="Q236" s="110"/>
    </row>
    <row r="237" spans="13:17" s="6" customFormat="1" ht="12.75" hidden="1">
      <c r="M237" s="110"/>
      <c r="N237" s="110"/>
      <c r="O237" s="110"/>
      <c r="P237" s="110"/>
      <c r="Q237" s="110"/>
    </row>
    <row r="238" spans="13:17" s="6" customFormat="1" ht="12.75" hidden="1">
      <c r="M238" s="110"/>
      <c r="N238" s="110"/>
      <c r="O238" s="110"/>
      <c r="P238" s="110"/>
      <c r="Q238" s="110"/>
    </row>
    <row r="239" spans="13:17" s="6" customFormat="1" ht="12.75" hidden="1">
      <c r="M239" s="110"/>
      <c r="N239" s="110"/>
      <c r="O239" s="110"/>
      <c r="P239" s="110"/>
      <c r="Q239" s="110"/>
    </row>
    <row r="240" spans="13:17" s="6" customFormat="1" ht="12.75" hidden="1">
      <c r="M240" s="110"/>
      <c r="N240" s="110"/>
      <c r="O240" s="110"/>
      <c r="P240" s="110"/>
      <c r="Q240" s="110"/>
    </row>
    <row r="241" spans="13:17" s="6" customFormat="1" ht="12.75" hidden="1">
      <c r="M241" s="110"/>
      <c r="N241" s="110"/>
      <c r="O241" s="110"/>
      <c r="P241" s="110"/>
      <c r="Q241" s="110"/>
    </row>
    <row r="242" spans="13:17" s="6" customFormat="1" ht="12.75" hidden="1">
      <c r="M242" s="110"/>
      <c r="N242" s="110"/>
      <c r="O242" s="110"/>
      <c r="P242" s="110"/>
      <c r="Q242" s="110"/>
    </row>
    <row r="243" spans="13:17" s="6" customFormat="1" ht="12.75" hidden="1">
      <c r="M243" s="110"/>
      <c r="N243" s="110"/>
      <c r="O243" s="110"/>
      <c r="P243" s="110"/>
      <c r="Q243" s="110"/>
    </row>
    <row r="244" spans="13:17" s="6" customFormat="1" ht="12.75" hidden="1">
      <c r="M244" s="110"/>
      <c r="N244" s="110"/>
      <c r="O244" s="110"/>
      <c r="P244" s="110"/>
      <c r="Q244" s="110"/>
    </row>
    <row r="245" spans="13:17" s="6" customFormat="1" ht="12.75" hidden="1">
      <c r="M245" s="110"/>
      <c r="N245" s="110"/>
      <c r="O245" s="110"/>
      <c r="P245" s="110"/>
      <c r="Q245" s="110"/>
    </row>
    <row r="246" spans="13:17" s="6" customFormat="1" ht="12.75" hidden="1">
      <c r="M246" s="110"/>
      <c r="N246" s="110"/>
      <c r="O246" s="110"/>
      <c r="P246" s="110"/>
      <c r="Q246" s="110"/>
    </row>
    <row r="247" spans="13:17" s="6" customFormat="1" ht="12.75" hidden="1">
      <c r="M247" s="110"/>
      <c r="N247" s="110"/>
      <c r="O247" s="110"/>
      <c r="P247" s="110"/>
      <c r="Q247" s="110"/>
    </row>
    <row r="248" spans="13:17" s="6" customFormat="1" ht="12.75" hidden="1">
      <c r="M248" s="110"/>
      <c r="N248" s="110"/>
      <c r="O248" s="110"/>
      <c r="P248" s="110"/>
      <c r="Q248" s="110"/>
    </row>
    <row r="249" spans="13:17" s="6" customFormat="1" ht="12.75" hidden="1">
      <c r="M249" s="110"/>
      <c r="N249" s="110"/>
      <c r="O249" s="110"/>
      <c r="P249" s="110"/>
      <c r="Q249" s="110"/>
    </row>
    <row r="250" spans="13:17" s="6" customFormat="1" ht="12.75" hidden="1">
      <c r="M250" s="110"/>
      <c r="N250" s="110"/>
      <c r="O250" s="110"/>
      <c r="P250" s="110"/>
      <c r="Q250" s="110"/>
    </row>
    <row r="251" spans="13:17" s="6" customFormat="1" ht="12.75" hidden="1">
      <c r="M251" s="110"/>
      <c r="N251" s="110"/>
      <c r="O251" s="110"/>
      <c r="P251" s="110"/>
      <c r="Q251" s="110"/>
    </row>
    <row r="252" spans="13:17" s="6" customFormat="1" ht="12.75" hidden="1">
      <c r="M252" s="110"/>
      <c r="N252" s="110"/>
      <c r="O252" s="110"/>
      <c r="P252" s="110"/>
      <c r="Q252" s="110"/>
    </row>
    <row r="253" spans="13:17" s="6" customFormat="1" ht="12.75" hidden="1">
      <c r="M253" s="110"/>
      <c r="N253" s="110"/>
      <c r="O253" s="110"/>
      <c r="P253" s="110"/>
      <c r="Q253" s="110"/>
    </row>
    <row r="254" spans="13:17" s="6" customFormat="1" ht="12.75" hidden="1">
      <c r="M254" s="110"/>
      <c r="N254" s="110"/>
      <c r="O254" s="110"/>
      <c r="P254" s="110"/>
      <c r="Q254" s="110"/>
    </row>
    <row r="255" spans="13:17" s="6" customFormat="1" ht="12.75" hidden="1">
      <c r="M255" s="110"/>
      <c r="N255" s="110"/>
      <c r="O255" s="110"/>
      <c r="P255" s="110"/>
      <c r="Q255" s="110"/>
    </row>
    <row r="256" spans="13:17" s="6" customFormat="1" ht="12.75" hidden="1">
      <c r="M256" s="110"/>
      <c r="N256" s="110"/>
      <c r="O256" s="110"/>
      <c r="P256" s="110"/>
      <c r="Q256" s="110"/>
    </row>
    <row r="257" spans="13:17" s="6" customFormat="1" ht="12.75" hidden="1">
      <c r="M257" s="110"/>
      <c r="N257" s="110"/>
      <c r="O257" s="110"/>
      <c r="P257" s="110"/>
      <c r="Q257" s="110"/>
    </row>
    <row r="258" spans="13:17" s="6" customFormat="1" ht="12.75" hidden="1">
      <c r="M258" s="110"/>
      <c r="N258" s="110"/>
      <c r="O258" s="110"/>
      <c r="P258" s="110"/>
      <c r="Q258" s="110"/>
    </row>
    <row r="259" spans="13:17" s="6" customFormat="1" ht="12.75" hidden="1">
      <c r="M259" s="110"/>
      <c r="N259" s="110"/>
      <c r="O259" s="110"/>
      <c r="P259" s="110"/>
      <c r="Q259" s="110"/>
    </row>
    <row r="260" spans="13:17" s="6" customFormat="1" ht="12.75" hidden="1">
      <c r="M260" s="110"/>
      <c r="N260" s="110"/>
      <c r="O260" s="110"/>
      <c r="P260" s="110"/>
      <c r="Q260" s="110"/>
    </row>
    <row r="261" spans="13:17" s="6" customFormat="1" ht="12.75" hidden="1">
      <c r="M261" s="110"/>
      <c r="N261" s="110"/>
      <c r="O261" s="110"/>
      <c r="P261" s="110"/>
      <c r="Q261" s="110"/>
    </row>
    <row r="262" spans="13:17" s="6" customFormat="1" ht="12.75" hidden="1">
      <c r="M262" s="110"/>
      <c r="N262" s="110"/>
      <c r="O262" s="110"/>
      <c r="P262" s="110"/>
      <c r="Q262" s="110"/>
    </row>
    <row r="263" spans="13:17" s="6" customFormat="1" ht="12.75" hidden="1">
      <c r="M263" s="110"/>
      <c r="N263" s="110"/>
      <c r="O263" s="110"/>
      <c r="P263" s="110"/>
      <c r="Q263" s="110"/>
    </row>
    <row r="264" spans="13:17" s="6" customFormat="1" ht="12.75" hidden="1">
      <c r="M264" s="110"/>
      <c r="N264" s="110"/>
      <c r="O264" s="110"/>
      <c r="P264" s="110"/>
      <c r="Q264" s="110"/>
    </row>
    <row r="265" spans="13:17" s="6" customFormat="1" ht="12.75" hidden="1">
      <c r="M265" s="110"/>
      <c r="N265" s="110"/>
      <c r="O265" s="110"/>
      <c r="P265" s="110"/>
      <c r="Q265" s="110"/>
    </row>
    <row r="266" spans="13:17" s="6" customFormat="1" ht="12.75" hidden="1">
      <c r="M266" s="110"/>
      <c r="N266" s="110"/>
      <c r="O266" s="110"/>
      <c r="P266" s="110"/>
      <c r="Q266" s="110"/>
    </row>
    <row r="267" spans="13:17" s="6" customFormat="1" ht="12.75" hidden="1">
      <c r="M267" s="110"/>
      <c r="N267" s="110"/>
      <c r="O267" s="110"/>
      <c r="P267" s="110"/>
      <c r="Q267" s="110"/>
    </row>
    <row r="268" spans="13:17" s="6" customFormat="1" ht="12.75" hidden="1">
      <c r="M268" s="110"/>
      <c r="N268" s="110"/>
      <c r="O268" s="110"/>
      <c r="P268" s="110"/>
      <c r="Q268" s="110"/>
    </row>
    <row r="269" spans="13:17" s="6" customFormat="1" ht="12.75" hidden="1">
      <c r="M269" s="110"/>
      <c r="N269" s="110"/>
      <c r="O269" s="110"/>
      <c r="P269" s="110"/>
      <c r="Q269" s="110"/>
    </row>
    <row r="270" spans="13:17" s="6" customFormat="1" ht="12.75" hidden="1">
      <c r="M270" s="110"/>
      <c r="N270" s="110"/>
      <c r="O270" s="110"/>
      <c r="P270" s="110"/>
      <c r="Q270" s="110"/>
    </row>
    <row r="271" spans="13:17" s="6" customFormat="1" ht="12.75" hidden="1">
      <c r="M271" s="110"/>
      <c r="N271" s="110"/>
      <c r="O271" s="110"/>
      <c r="P271" s="110"/>
      <c r="Q271" s="110"/>
    </row>
    <row r="272" spans="13:17" s="6" customFormat="1" ht="12.75" hidden="1">
      <c r="M272" s="110"/>
      <c r="N272" s="110"/>
      <c r="O272" s="110"/>
      <c r="P272" s="110"/>
      <c r="Q272" s="110"/>
    </row>
    <row r="273" spans="13:17" s="6" customFormat="1" ht="12.75" hidden="1">
      <c r="M273" s="110"/>
      <c r="N273" s="110"/>
      <c r="O273" s="110"/>
      <c r="P273" s="110"/>
      <c r="Q273" s="110"/>
    </row>
    <row r="274" spans="13:17" s="6" customFormat="1" ht="12.75" hidden="1">
      <c r="M274" s="110"/>
      <c r="N274" s="110"/>
      <c r="O274" s="110"/>
      <c r="P274" s="110"/>
      <c r="Q274" s="110"/>
    </row>
    <row r="275" spans="13:17" s="6" customFormat="1" ht="12.75" hidden="1">
      <c r="M275" s="110"/>
      <c r="N275" s="110"/>
      <c r="O275" s="110"/>
      <c r="P275" s="110"/>
      <c r="Q275" s="110"/>
    </row>
    <row r="276" spans="13:17" s="6" customFormat="1" ht="12.75" hidden="1">
      <c r="M276" s="110"/>
      <c r="N276" s="110"/>
      <c r="O276" s="110"/>
      <c r="P276" s="110"/>
      <c r="Q276" s="110"/>
    </row>
    <row r="277" spans="13:17" s="6" customFormat="1" ht="12.75" hidden="1">
      <c r="M277" s="110"/>
      <c r="N277" s="110"/>
      <c r="O277" s="110"/>
      <c r="P277" s="110"/>
      <c r="Q277" s="110"/>
    </row>
    <row r="278" spans="13:17" s="6" customFormat="1" ht="12.75" hidden="1">
      <c r="M278" s="110"/>
      <c r="N278" s="110"/>
      <c r="O278" s="110"/>
      <c r="P278" s="110"/>
      <c r="Q278" s="110"/>
    </row>
    <row r="279" spans="13:17" s="6" customFormat="1" ht="12.75" hidden="1">
      <c r="M279" s="110"/>
      <c r="N279" s="110"/>
      <c r="O279" s="110"/>
      <c r="P279" s="110"/>
      <c r="Q279" s="110"/>
    </row>
    <row r="280" spans="13:17" s="6" customFormat="1" ht="12.75" hidden="1">
      <c r="M280" s="110"/>
      <c r="N280" s="110"/>
      <c r="O280" s="110"/>
      <c r="P280" s="110"/>
      <c r="Q280" s="110"/>
    </row>
    <row r="281" spans="13:17" s="6" customFormat="1" ht="12.75" hidden="1">
      <c r="M281" s="110"/>
      <c r="N281" s="110"/>
      <c r="O281" s="110"/>
      <c r="P281" s="110"/>
      <c r="Q281" s="110"/>
    </row>
    <row r="282" spans="13:17" s="6" customFormat="1" ht="12.75" hidden="1">
      <c r="M282" s="110"/>
      <c r="N282" s="110"/>
      <c r="O282" s="110"/>
      <c r="P282" s="110"/>
      <c r="Q282" s="110"/>
    </row>
    <row r="283" spans="13:17" s="6" customFormat="1" ht="12.75" hidden="1">
      <c r="M283" s="110"/>
      <c r="N283" s="110"/>
      <c r="O283" s="110"/>
      <c r="P283" s="110"/>
      <c r="Q283" s="110"/>
    </row>
    <row r="284" spans="13:17" s="6" customFormat="1" ht="12.75" hidden="1">
      <c r="M284" s="110"/>
      <c r="N284" s="110"/>
      <c r="O284" s="110"/>
      <c r="P284" s="110"/>
      <c r="Q284" s="110"/>
    </row>
    <row r="285" spans="13:17" s="6" customFormat="1" ht="12.75" hidden="1">
      <c r="M285" s="110"/>
      <c r="N285" s="110"/>
      <c r="O285" s="110"/>
      <c r="P285" s="110"/>
      <c r="Q285" s="110"/>
    </row>
    <row r="286" spans="13:17" s="6" customFormat="1" ht="12.75" hidden="1">
      <c r="M286" s="110"/>
      <c r="N286" s="110"/>
      <c r="O286" s="110"/>
      <c r="P286" s="110"/>
      <c r="Q286" s="110"/>
    </row>
    <row r="287" spans="13:17" s="6" customFormat="1" ht="12.75" hidden="1">
      <c r="M287" s="110"/>
      <c r="N287" s="110"/>
      <c r="O287" s="110"/>
      <c r="P287" s="110"/>
      <c r="Q287" s="110"/>
    </row>
    <row r="288" spans="13:17" s="6" customFormat="1" ht="12.75" hidden="1">
      <c r="M288" s="110"/>
      <c r="N288" s="110"/>
      <c r="O288" s="110"/>
      <c r="P288" s="110"/>
      <c r="Q288" s="110"/>
    </row>
    <row r="289" spans="13:17" s="6" customFormat="1" ht="12.75" hidden="1">
      <c r="M289" s="110"/>
      <c r="N289" s="110"/>
      <c r="O289" s="110"/>
      <c r="P289" s="110"/>
      <c r="Q289" s="110"/>
    </row>
    <row r="290" spans="13:17" s="6" customFormat="1" ht="12.75" hidden="1">
      <c r="M290" s="110"/>
      <c r="N290" s="110"/>
      <c r="O290" s="110"/>
      <c r="P290" s="110"/>
      <c r="Q290" s="110"/>
    </row>
    <row r="291" spans="13:17" s="6" customFormat="1" ht="12.75" hidden="1">
      <c r="M291" s="110"/>
      <c r="N291" s="110"/>
      <c r="O291" s="110"/>
      <c r="P291" s="110"/>
      <c r="Q291" s="110"/>
    </row>
    <row r="292" spans="13:17" s="6" customFormat="1" ht="12.75" hidden="1">
      <c r="M292" s="110"/>
      <c r="N292" s="110"/>
      <c r="O292" s="110"/>
      <c r="P292" s="110"/>
      <c r="Q292" s="110"/>
    </row>
    <row r="293" spans="13:17" s="6" customFormat="1" ht="12.75" hidden="1">
      <c r="M293" s="110"/>
      <c r="N293" s="110"/>
      <c r="O293" s="110"/>
      <c r="P293" s="110"/>
      <c r="Q293" s="110"/>
    </row>
    <row r="294" spans="13:17" s="6" customFormat="1" ht="12.75" hidden="1">
      <c r="M294" s="110"/>
      <c r="N294" s="110"/>
      <c r="O294" s="110"/>
      <c r="P294" s="110"/>
      <c r="Q294" s="110"/>
    </row>
    <row r="295" spans="13:17" s="6" customFormat="1" ht="12.75" hidden="1">
      <c r="M295" s="110"/>
      <c r="N295" s="110"/>
      <c r="O295" s="110"/>
      <c r="P295" s="110"/>
      <c r="Q295" s="110"/>
    </row>
    <row r="296" spans="13:17" s="6" customFormat="1" ht="12.75" hidden="1">
      <c r="M296" s="110"/>
      <c r="N296" s="110"/>
      <c r="O296" s="110"/>
      <c r="P296" s="110"/>
      <c r="Q296" s="110"/>
    </row>
    <row r="297" spans="13:17" s="6" customFormat="1" ht="12.75" hidden="1">
      <c r="M297" s="110"/>
      <c r="N297" s="110"/>
      <c r="O297" s="110"/>
      <c r="P297" s="110"/>
      <c r="Q297" s="110"/>
    </row>
    <row r="298" spans="13:17" s="6" customFormat="1" ht="12.75" hidden="1">
      <c r="M298" s="110"/>
      <c r="N298" s="110"/>
      <c r="O298" s="110"/>
      <c r="P298" s="110"/>
      <c r="Q298" s="110"/>
    </row>
    <row r="299" spans="13:17" s="6" customFormat="1" ht="12.75" hidden="1">
      <c r="M299" s="110"/>
      <c r="N299" s="110"/>
      <c r="O299" s="110"/>
      <c r="P299" s="110"/>
      <c r="Q299" s="110"/>
    </row>
    <row r="300" spans="13:17" s="6" customFormat="1" ht="12.75" hidden="1">
      <c r="M300" s="110"/>
      <c r="N300" s="110"/>
      <c r="O300" s="110"/>
      <c r="P300" s="110"/>
      <c r="Q300" s="110"/>
    </row>
    <row r="301" spans="13:17" s="6" customFormat="1" ht="12.75" hidden="1">
      <c r="M301" s="110"/>
      <c r="N301" s="110"/>
      <c r="O301" s="110"/>
      <c r="P301" s="110"/>
      <c r="Q301" s="110"/>
    </row>
    <row r="302" spans="13:17" s="6" customFormat="1" ht="12.75" hidden="1">
      <c r="M302" s="110"/>
      <c r="N302" s="110"/>
      <c r="O302" s="110"/>
      <c r="P302" s="110"/>
      <c r="Q302" s="110"/>
    </row>
    <row r="303" spans="13:17" s="6" customFormat="1" ht="12.75" hidden="1">
      <c r="M303" s="110"/>
      <c r="N303" s="110"/>
      <c r="O303" s="110"/>
      <c r="P303" s="110"/>
      <c r="Q303" s="110"/>
    </row>
    <row r="304" spans="13:17" s="6" customFormat="1" ht="12.75" hidden="1">
      <c r="M304" s="110"/>
      <c r="N304" s="110"/>
      <c r="O304" s="110"/>
      <c r="P304" s="110"/>
      <c r="Q304" s="110"/>
    </row>
    <row r="305" spans="13:17" s="6" customFormat="1" ht="12.75" hidden="1">
      <c r="M305" s="110"/>
      <c r="N305" s="110"/>
      <c r="O305" s="110"/>
      <c r="P305" s="110"/>
      <c r="Q305" s="110"/>
    </row>
    <row r="306" spans="13:17" s="6" customFormat="1" ht="12.75" hidden="1">
      <c r="M306" s="110"/>
      <c r="N306" s="110"/>
      <c r="O306" s="110"/>
      <c r="P306" s="110"/>
      <c r="Q306" s="110"/>
    </row>
    <row r="307" spans="13:17" s="6" customFormat="1" ht="12.75" hidden="1">
      <c r="M307" s="110"/>
      <c r="N307" s="110"/>
      <c r="O307" s="110"/>
      <c r="P307" s="110"/>
      <c r="Q307" s="110"/>
    </row>
    <row r="308" spans="13:17" s="6" customFormat="1" ht="12.75" hidden="1">
      <c r="M308" s="110"/>
      <c r="N308" s="110"/>
      <c r="O308" s="110"/>
      <c r="P308" s="110"/>
      <c r="Q308" s="110"/>
    </row>
    <row r="309" spans="13:17" s="6" customFormat="1" ht="12.75" hidden="1">
      <c r="M309" s="110"/>
      <c r="N309" s="110"/>
      <c r="O309" s="110"/>
      <c r="P309" s="110"/>
      <c r="Q309" s="110"/>
    </row>
    <row r="310" spans="13:17" s="6" customFormat="1" ht="12.75" hidden="1">
      <c r="M310" s="110"/>
      <c r="N310" s="110"/>
      <c r="O310" s="110"/>
      <c r="P310" s="110"/>
      <c r="Q310" s="110"/>
    </row>
    <row r="311" spans="13:17" s="6" customFormat="1" ht="12.75" hidden="1">
      <c r="M311" s="110"/>
      <c r="N311" s="110"/>
      <c r="O311" s="110"/>
      <c r="P311" s="110"/>
      <c r="Q311" s="110"/>
    </row>
    <row r="312" spans="13:17" s="6" customFormat="1" ht="12.75" hidden="1">
      <c r="M312" s="110"/>
      <c r="N312" s="110"/>
      <c r="O312" s="110"/>
      <c r="P312" s="110"/>
      <c r="Q312" s="110"/>
    </row>
    <row r="313" spans="13:17" s="6" customFormat="1" ht="12.75" hidden="1">
      <c r="M313" s="110"/>
      <c r="N313" s="110"/>
      <c r="O313" s="110"/>
      <c r="P313" s="110"/>
      <c r="Q313" s="110"/>
    </row>
    <row r="314" spans="13:17" s="6" customFormat="1" ht="12.75" hidden="1">
      <c r="M314" s="110"/>
      <c r="N314" s="110"/>
      <c r="O314" s="110"/>
      <c r="P314" s="110"/>
      <c r="Q314" s="110"/>
    </row>
    <row r="315" spans="13:17" s="6" customFormat="1" ht="12.75" hidden="1">
      <c r="M315" s="110"/>
      <c r="N315" s="110"/>
      <c r="O315" s="110"/>
      <c r="P315" s="110"/>
      <c r="Q315" s="110"/>
    </row>
    <row r="316" spans="13:17" s="6" customFormat="1" ht="12.75" hidden="1">
      <c r="M316" s="110"/>
      <c r="N316" s="110"/>
      <c r="O316" s="110"/>
      <c r="P316" s="110"/>
      <c r="Q316" s="110"/>
    </row>
    <row r="317" spans="13:17" s="6" customFormat="1" ht="12.75" hidden="1">
      <c r="M317" s="110"/>
      <c r="N317" s="110"/>
      <c r="O317" s="110"/>
      <c r="P317" s="110"/>
      <c r="Q317" s="110"/>
    </row>
    <row r="318" spans="13:17" s="6" customFormat="1" ht="12.75" hidden="1">
      <c r="M318" s="110"/>
      <c r="N318" s="110"/>
      <c r="O318" s="110"/>
      <c r="P318" s="110"/>
      <c r="Q318" s="110"/>
    </row>
    <row r="319" spans="13:17" s="6" customFormat="1" ht="12.75" hidden="1">
      <c r="M319" s="110"/>
      <c r="N319" s="110"/>
      <c r="O319" s="110"/>
      <c r="P319" s="110"/>
      <c r="Q319" s="110"/>
    </row>
    <row r="320" spans="13:17" s="6" customFormat="1" ht="12.75" hidden="1">
      <c r="M320" s="110"/>
      <c r="N320" s="110"/>
      <c r="O320" s="110"/>
      <c r="P320" s="110"/>
      <c r="Q320" s="110"/>
    </row>
    <row r="321" spans="13:17" s="6" customFormat="1" ht="12.75" hidden="1">
      <c r="M321" s="110"/>
      <c r="N321" s="110"/>
      <c r="O321" s="110"/>
      <c r="P321" s="110"/>
      <c r="Q321" s="110"/>
    </row>
    <row r="322" spans="13:17" s="6" customFormat="1" ht="12.75" hidden="1">
      <c r="M322" s="110"/>
      <c r="N322" s="110"/>
      <c r="O322" s="110"/>
      <c r="P322" s="110"/>
      <c r="Q322" s="110"/>
    </row>
    <row r="323" spans="13:17" s="6" customFormat="1" ht="12.75" hidden="1">
      <c r="M323" s="110"/>
      <c r="N323" s="110"/>
      <c r="O323" s="110"/>
      <c r="P323" s="110"/>
      <c r="Q323" s="110"/>
    </row>
    <row r="324" spans="13:17" s="6" customFormat="1" ht="12.75" hidden="1">
      <c r="M324" s="110"/>
      <c r="N324" s="110"/>
      <c r="O324" s="110"/>
      <c r="P324" s="110"/>
      <c r="Q324" s="110"/>
    </row>
    <row r="325" spans="13:17" s="6" customFormat="1" ht="12.75" hidden="1">
      <c r="M325" s="110"/>
      <c r="N325" s="110"/>
      <c r="O325" s="110"/>
      <c r="P325" s="110"/>
      <c r="Q325" s="110"/>
    </row>
    <row r="326" spans="13:17" s="6" customFormat="1" ht="12.75" hidden="1">
      <c r="M326" s="110"/>
      <c r="N326" s="110"/>
      <c r="O326" s="110"/>
      <c r="P326" s="110"/>
      <c r="Q326" s="110"/>
    </row>
    <row r="327" spans="13:17" s="6" customFormat="1" ht="12.75" hidden="1">
      <c r="M327" s="110"/>
      <c r="N327" s="110"/>
      <c r="O327" s="110"/>
      <c r="P327" s="110"/>
      <c r="Q327" s="110"/>
    </row>
    <row r="328" spans="13:17" s="6" customFormat="1" ht="12.75" hidden="1">
      <c r="M328" s="110"/>
      <c r="N328" s="110"/>
      <c r="O328" s="110"/>
      <c r="P328" s="110"/>
      <c r="Q328" s="110"/>
    </row>
    <row r="329" spans="13:17" s="6" customFormat="1" ht="12.75" hidden="1">
      <c r="M329" s="110"/>
      <c r="N329" s="110"/>
      <c r="O329" s="110"/>
      <c r="P329" s="110"/>
      <c r="Q329" s="110"/>
    </row>
    <row r="330" spans="13:17" s="6" customFormat="1" ht="12.75" hidden="1">
      <c r="M330" s="110"/>
      <c r="N330" s="110"/>
      <c r="O330" s="110"/>
      <c r="P330" s="110"/>
      <c r="Q330" s="110"/>
    </row>
    <row r="331" spans="13:17" s="6" customFormat="1" ht="12.75" hidden="1">
      <c r="M331" s="110"/>
      <c r="N331" s="110"/>
      <c r="O331" s="110"/>
      <c r="P331" s="110"/>
      <c r="Q331" s="110"/>
    </row>
    <row r="332" spans="13:17" s="6" customFormat="1" ht="12.75" hidden="1">
      <c r="M332" s="110"/>
      <c r="N332" s="110"/>
      <c r="O332" s="110"/>
      <c r="P332" s="110"/>
      <c r="Q332" s="110"/>
    </row>
    <row r="333" spans="13:17" s="6" customFormat="1" ht="12.75" hidden="1">
      <c r="M333" s="110"/>
      <c r="N333" s="110"/>
      <c r="O333" s="110"/>
      <c r="P333" s="110"/>
      <c r="Q333" s="110"/>
    </row>
    <row r="334" spans="13:17" s="6" customFormat="1" ht="12.75" hidden="1">
      <c r="M334" s="110"/>
      <c r="N334" s="110"/>
      <c r="O334" s="110"/>
      <c r="P334" s="110"/>
      <c r="Q334" s="110"/>
    </row>
    <row r="335" spans="13:17" s="6" customFormat="1" ht="12.75" hidden="1">
      <c r="M335" s="110"/>
      <c r="N335" s="110"/>
      <c r="O335" s="110"/>
      <c r="P335" s="110"/>
      <c r="Q335" s="110"/>
    </row>
    <row r="336" spans="13:17" s="6" customFormat="1" ht="12.75" hidden="1">
      <c r="M336" s="110"/>
      <c r="N336" s="110"/>
      <c r="O336" s="110"/>
      <c r="P336" s="110"/>
      <c r="Q336" s="110"/>
    </row>
    <row r="337" spans="13:17" s="6" customFormat="1" ht="12.75" hidden="1">
      <c r="M337" s="110"/>
      <c r="N337" s="110"/>
      <c r="O337" s="110"/>
      <c r="P337" s="110"/>
      <c r="Q337" s="110"/>
    </row>
    <row r="338" spans="13:17" s="6" customFormat="1" ht="12.75" hidden="1">
      <c r="M338" s="110"/>
      <c r="N338" s="110"/>
      <c r="O338" s="110"/>
      <c r="P338" s="110"/>
      <c r="Q338" s="110"/>
    </row>
    <row r="339" spans="13:17" s="6" customFormat="1" ht="12.75" hidden="1">
      <c r="M339" s="110"/>
      <c r="N339" s="110"/>
      <c r="O339" s="110"/>
      <c r="P339" s="110"/>
      <c r="Q339" s="110"/>
    </row>
    <row r="340" spans="13:17" s="6" customFormat="1" ht="12.75" hidden="1">
      <c r="M340" s="110"/>
      <c r="N340" s="110"/>
      <c r="O340" s="110"/>
      <c r="P340" s="110"/>
      <c r="Q340" s="110"/>
    </row>
    <row r="341" spans="13:17" s="6" customFormat="1" ht="12.75" hidden="1">
      <c r="M341" s="110"/>
      <c r="N341" s="110"/>
      <c r="O341" s="110"/>
      <c r="P341" s="110"/>
      <c r="Q341" s="110"/>
    </row>
    <row r="342" spans="13:17" s="6" customFormat="1" ht="12.75" hidden="1">
      <c r="M342" s="110"/>
      <c r="N342" s="110"/>
      <c r="O342" s="110"/>
      <c r="P342" s="110"/>
      <c r="Q342" s="110"/>
    </row>
    <row r="343" spans="13:17" s="6" customFormat="1" ht="12.75" hidden="1">
      <c r="M343" s="110"/>
      <c r="N343" s="110"/>
      <c r="O343" s="110"/>
      <c r="P343" s="110"/>
      <c r="Q343" s="110"/>
    </row>
    <row r="344" spans="13:17" s="6" customFormat="1" ht="12.75" hidden="1">
      <c r="M344" s="110"/>
      <c r="N344" s="110"/>
      <c r="O344" s="110"/>
      <c r="P344" s="110"/>
      <c r="Q344" s="110"/>
    </row>
    <row r="345" spans="13:17" s="6" customFormat="1" ht="12.75" hidden="1">
      <c r="M345" s="110"/>
      <c r="N345" s="110"/>
      <c r="O345" s="110"/>
      <c r="P345" s="110"/>
      <c r="Q345" s="110"/>
    </row>
    <row r="346" spans="13:17" s="6" customFormat="1" ht="12.75" hidden="1">
      <c r="M346" s="110"/>
      <c r="N346" s="110"/>
      <c r="O346" s="110"/>
      <c r="P346" s="110"/>
      <c r="Q346" s="110"/>
    </row>
    <row r="347" spans="13:17" s="6" customFormat="1" ht="12.75" hidden="1">
      <c r="M347" s="110"/>
      <c r="N347" s="110"/>
      <c r="O347" s="110"/>
      <c r="P347" s="110"/>
      <c r="Q347" s="110"/>
    </row>
    <row r="348" spans="13:17" s="6" customFormat="1" ht="12.75" hidden="1">
      <c r="M348" s="110"/>
      <c r="N348" s="110"/>
      <c r="O348" s="110"/>
      <c r="P348" s="110"/>
      <c r="Q348" s="110"/>
    </row>
    <row r="349" spans="13:17" s="6" customFormat="1" ht="12.75" hidden="1">
      <c r="M349" s="110"/>
      <c r="N349" s="110"/>
      <c r="O349" s="110"/>
      <c r="P349" s="110"/>
      <c r="Q349" s="110"/>
    </row>
    <row r="350" spans="13:17" s="6" customFormat="1" ht="12.75" hidden="1">
      <c r="M350" s="110"/>
      <c r="N350" s="110"/>
      <c r="O350" s="110"/>
      <c r="P350" s="110"/>
      <c r="Q350" s="110"/>
    </row>
    <row r="351" spans="13:17" s="6" customFormat="1" ht="12.75" hidden="1">
      <c r="M351" s="110"/>
      <c r="N351" s="110"/>
      <c r="O351" s="110"/>
      <c r="P351" s="110"/>
      <c r="Q351" s="110"/>
    </row>
    <row r="352" spans="13:17" s="6" customFormat="1" ht="12.75" hidden="1">
      <c r="M352" s="110"/>
      <c r="N352" s="110"/>
      <c r="O352" s="110"/>
      <c r="P352" s="110"/>
      <c r="Q352" s="110"/>
    </row>
    <row r="353" spans="13:17" s="6" customFormat="1" ht="12.75" hidden="1">
      <c r="M353" s="110"/>
      <c r="N353" s="110"/>
      <c r="O353" s="110"/>
      <c r="P353" s="110"/>
      <c r="Q353" s="110"/>
    </row>
    <row r="354" spans="13:17" s="6" customFormat="1" ht="12.75" hidden="1">
      <c r="M354" s="110"/>
      <c r="N354" s="110"/>
      <c r="O354" s="110"/>
      <c r="P354" s="110"/>
      <c r="Q354" s="110"/>
    </row>
    <row r="355" spans="13:17" s="6" customFormat="1" ht="12.75" hidden="1">
      <c r="M355" s="110"/>
      <c r="N355" s="110"/>
      <c r="O355" s="110"/>
      <c r="P355" s="110"/>
      <c r="Q355" s="110"/>
    </row>
    <row r="356" spans="13:17" s="6" customFormat="1" ht="12.75" hidden="1">
      <c r="M356" s="110"/>
      <c r="N356" s="110"/>
      <c r="O356" s="110"/>
      <c r="P356" s="110"/>
      <c r="Q356" s="110"/>
    </row>
    <row r="357" spans="13:17" s="6" customFormat="1" ht="12.75" hidden="1">
      <c r="M357" s="110"/>
      <c r="N357" s="110"/>
      <c r="O357" s="110"/>
      <c r="P357" s="110"/>
      <c r="Q357" s="110"/>
    </row>
    <row r="358" spans="13:17" s="6" customFormat="1" ht="12.75" hidden="1">
      <c r="M358" s="110"/>
      <c r="N358" s="110"/>
      <c r="O358" s="110"/>
      <c r="P358" s="110"/>
      <c r="Q358" s="110"/>
    </row>
    <row r="359" spans="13:17" s="6" customFormat="1" ht="12.75" hidden="1">
      <c r="M359" s="110"/>
      <c r="N359" s="110"/>
      <c r="O359" s="110"/>
      <c r="P359" s="110"/>
      <c r="Q359" s="110"/>
    </row>
    <row r="360" spans="13:17" s="6" customFormat="1" ht="12.75" hidden="1">
      <c r="M360" s="110"/>
      <c r="N360" s="110"/>
      <c r="O360" s="110"/>
      <c r="P360" s="110"/>
      <c r="Q360" s="110"/>
    </row>
    <row r="361" spans="13:17" s="6" customFormat="1" ht="12.75" hidden="1">
      <c r="M361" s="110"/>
      <c r="N361" s="110"/>
      <c r="O361" s="110"/>
      <c r="P361" s="110"/>
      <c r="Q361" s="110"/>
    </row>
    <row r="362" spans="13:17" s="6" customFormat="1" ht="12.75" hidden="1">
      <c r="M362" s="110"/>
      <c r="N362" s="110"/>
      <c r="O362" s="110"/>
      <c r="P362" s="110"/>
      <c r="Q362" s="110"/>
    </row>
    <row r="363" spans="13:17" s="6" customFormat="1" ht="12.75" hidden="1">
      <c r="M363" s="110"/>
      <c r="N363" s="110"/>
      <c r="O363" s="110"/>
      <c r="P363" s="110"/>
      <c r="Q363" s="110"/>
    </row>
    <row r="364" spans="13:17" s="6" customFormat="1" ht="12.75" hidden="1">
      <c r="M364" s="110"/>
      <c r="N364" s="110"/>
      <c r="O364" s="110"/>
      <c r="P364" s="110"/>
      <c r="Q364" s="110"/>
    </row>
    <row r="365" spans="13:17" s="6" customFormat="1" ht="12.75" hidden="1">
      <c r="M365" s="110"/>
      <c r="N365" s="110"/>
      <c r="O365" s="110"/>
      <c r="P365" s="110"/>
      <c r="Q365" s="110"/>
    </row>
    <row r="366" spans="13:17" s="6" customFormat="1" ht="12.75" hidden="1">
      <c r="M366" s="110"/>
      <c r="N366" s="110"/>
      <c r="O366" s="110"/>
      <c r="P366" s="110"/>
      <c r="Q366" s="110"/>
    </row>
    <row r="367" spans="13:17" s="6" customFormat="1" ht="12.75" hidden="1">
      <c r="M367" s="110"/>
      <c r="N367" s="110"/>
      <c r="O367" s="110"/>
      <c r="P367" s="110"/>
      <c r="Q367" s="110"/>
    </row>
    <row r="368" spans="13:17" s="6" customFormat="1" ht="12.75" hidden="1">
      <c r="M368" s="110"/>
      <c r="N368" s="110"/>
      <c r="O368" s="110"/>
      <c r="P368" s="110"/>
      <c r="Q368" s="110"/>
    </row>
    <row r="369" spans="13:17" s="6" customFormat="1" ht="12.75" hidden="1">
      <c r="M369" s="110"/>
      <c r="N369" s="110"/>
      <c r="O369" s="110"/>
      <c r="P369" s="110"/>
      <c r="Q369" s="110"/>
    </row>
    <row r="370" spans="13:17" s="6" customFormat="1" ht="12.75" hidden="1">
      <c r="M370" s="110"/>
      <c r="N370" s="110"/>
      <c r="O370" s="110"/>
      <c r="P370" s="110"/>
      <c r="Q370" s="110"/>
    </row>
    <row r="371" spans="13:17" s="6" customFormat="1" ht="12.75" hidden="1">
      <c r="M371" s="110"/>
      <c r="N371" s="110"/>
      <c r="O371" s="110"/>
      <c r="P371" s="110"/>
      <c r="Q371" s="110"/>
    </row>
    <row r="372" spans="13:17" s="6" customFormat="1" ht="12.75" hidden="1">
      <c r="M372" s="110"/>
      <c r="N372" s="110"/>
      <c r="O372" s="110"/>
      <c r="P372" s="110"/>
      <c r="Q372" s="110"/>
    </row>
    <row r="373" spans="13:17" s="6" customFormat="1" ht="12.75" hidden="1">
      <c r="M373" s="110"/>
      <c r="N373" s="110"/>
      <c r="O373" s="110"/>
      <c r="P373" s="110"/>
      <c r="Q373" s="110"/>
    </row>
    <row r="374" spans="13:17" s="6" customFormat="1" ht="12.75" hidden="1">
      <c r="M374" s="110"/>
      <c r="N374" s="110"/>
      <c r="O374" s="110"/>
      <c r="P374" s="110"/>
      <c r="Q374" s="110"/>
    </row>
    <row r="375" spans="13:17" s="6" customFormat="1" ht="12.75" hidden="1">
      <c r="M375" s="110"/>
      <c r="N375" s="110"/>
      <c r="O375" s="110"/>
      <c r="P375" s="110"/>
      <c r="Q375" s="110"/>
    </row>
    <row r="376" spans="13:17" s="6" customFormat="1" ht="12.75" hidden="1">
      <c r="M376" s="110"/>
      <c r="N376" s="110"/>
      <c r="O376" s="110"/>
      <c r="P376" s="110"/>
      <c r="Q376" s="110"/>
    </row>
    <row r="377" spans="13:17" s="6" customFormat="1" ht="12.75" hidden="1">
      <c r="M377" s="110"/>
      <c r="N377" s="110"/>
      <c r="O377" s="110"/>
      <c r="P377" s="110"/>
      <c r="Q377" s="110"/>
    </row>
    <row r="378" spans="13:17" s="6" customFormat="1" ht="12.75" hidden="1">
      <c r="M378" s="110"/>
      <c r="N378" s="110"/>
      <c r="O378" s="110"/>
      <c r="P378" s="110"/>
      <c r="Q378" s="110"/>
    </row>
    <row r="379" spans="13:17" s="6" customFormat="1" ht="12.75" hidden="1">
      <c r="M379" s="110"/>
      <c r="N379" s="110"/>
      <c r="O379" s="110"/>
      <c r="P379" s="110"/>
      <c r="Q379" s="110"/>
    </row>
    <row r="380" spans="13:17" s="6" customFormat="1" ht="12.75" hidden="1">
      <c r="M380" s="110"/>
      <c r="N380" s="110"/>
      <c r="O380" s="110"/>
      <c r="P380" s="110"/>
      <c r="Q380" s="110"/>
    </row>
    <row r="381" spans="13:17" s="6" customFormat="1" ht="12.75" hidden="1">
      <c r="M381" s="110"/>
      <c r="N381" s="110"/>
      <c r="O381" s="110"/>
      <c r="P381" s="110"/>
      <c r="Q381" s="110"/>
    </row>
    <row r="382" spans="13:17" s="6" customFormat="1" ht="12.75" hidden="1">
      <c r="M382" s="110"/>
      <c r="N382" s="110"/>
      <c r="O382" s="110"/>
      <c r="P382" s="110"/>
      <c r="Q382" s="110"/>
    </row>
    <row r="383" spans="13:17" s="6" customFormat="1" ht="12.75" hidden="1">
      <c r="M383" s="110"/>
      <c r="N383" s="110"/>
      <c r="O383" s="110"/>
      <c r="P383" s="110"/>
      <c r="Q383" s="110"/>
    </row>
    <row r="384" spans="13:17" s="6" customFormat="1" ht="12.75" hidden="1">
      <c r="M384" s="110"/>
      <c r="N384" s="110"/>
      <c r="O384" s="110"/>
      <c r="P384" s="110"/>
      <c r="Q384" s="110"/>
    </row>
    <row r="385" spans="13:17" s="6" customFormat="1" ht="12.75" hidden="1">
      <c r="M385" s="110"/>
      <c r="N385" s="110"/>
      <c r="O385" s="110"/>
      <c r="P385" s="110"/>
      <c r="Q385" s="110"/>
    </row>
    <row r="386" spans="13:17" s="6" customFormat="1" ht="12.75" hidden="1">
      <c r="M386" s="110"/>
      <c r="N386" s="110"/>
      <c r="O386" s="110"/>
      <c r="P386" s="110"/>
      <c r="Q386" s="110"/>
    </row>
    <row r="387" spans="13:17" s="6" customFormat="1" ht="12.75" hidden="1">
      <c r="M387" s="110"/>
      <c r="N387" s="110"/>
      <c r="O387" s="110"/>
      <c r="P387" s="110"/>
      <c r="Q387" s="110"/>
    </row>
    <row r="388" spans="13:17" s="6" customFormat="1" ht="12.75" hidden="1">
      <c r="M388" s="110"/>
      <c r="N388" s="110"/>
      <c r="O388" s="110"/>
      <c r="P388" s="110"/>
      <c r="Q388" s="110"/>
    </row>
    <row r="389" spans="13:17" s="6" customFormat="1" ht="12.75" hidden="1">
      <c r="M389" s="110"/>
      <c r="N389" s="110"/>
      <c r="O389" s="110"/>
      <c r="P389" s="110"/>
      <c r="Q389" s="110"/>
    </row>
    <row r="390" spans="13:17" s="6" customFormat="1" ht="12.75" hidden="1">
      <c r="M390" s="110"/>
      <c r="N390" s="110"/>
      <c r="O390" s="110"/>
      <c r="P390" s="110"/>
      <c r="Q390" s="110"/>
    </row>
    <row r="391" spans="13:17" s="6" customFormat="1" ht="12.75" hidden="1">
      <c r="M391" s="110"/>
      <c r="N391" s="110"/>
      <c r="O391" s="110"/>
      <c r="P391" s="110"/>
      <c r="Q391" s="110"/>
    </row>
    <row r="392" spans="13:17" s="6" customFormat="1" ht="12.75" hidden="1">
      <c r="M392" s="110"/>
      <c r="N392" s="110"/>
      <c r="O392" s="110"/>
      <c r="P392" s="110"/>
      <c r="Q392" s="110"/>
    </row>
    <row r="393" spans="13:17" s="6" customFormat="1" ht="12.75" hidden="1">
      <c r="M393" s="110"/>
      <c r="N393" s="110"/>
      <c r="O393" s="110"/>
      <c r="P393" s="110"/>
      <c r="Q393" s="110"/>
    </row>
    <row r="394" spans="13:17" s="6" customFormat="1" ht="12.75" hidden="1">
      <c r="M394" s="110"/>
      <c r="N394" s="110"/>
      <c r="O394" s="110"/>
      <c r="P394" s="110"/>
      <c r="Q394" s="110"/>
    </row>
    <row r="395" spans="13:17" s="6" customFormat="1" ht="12.75" hidden="1">
      <c r="M395" s="110"/>
      <c r="N395" s="110"/>
      <c r="O395" s="110"/>
      <c r="P395" s="110"/>
      <c r="Q395" s="110"/>
    </row>
    <row r="396" spans="13:17" s="6" customFormat="1" ht="12.75" hidden="1">
      <c r="M396" s="110"/>
      <c r="N396" s="110"/>
      <c r="O396" s="110"/>
      <c r="P396" s="110"/>
      <c r="Q396" s="110"/>
    </row>
    <row r="397" spans="13:17" s="6" customFormat="1" ht="12.75" hidden="1">
      <c r="M397" s="110"/>
      <c r="N397" s="110"/>
      <c r="O397" s="110"/>
      <c r="P397" s="110"/>
      <c r="Q397" s="110"/>
    </row>
    <row r="398" spans="13:17" s="6" customFormat="1" ht="12.75" hidden="1">
      <c r="M398" s="110"/>
      <c r="N398" s="110"/>
      <c r="O398" s="110"/>
      <c r="P398" s="110"/>
      <c r="Q398" s="110"/>
    </row>
    <row r="399" spans="13:17" s="6" customFormat="1" ht="12.75" hidden="1">
      <c r="M399" s="110"/>
      <c r="N399" s="110"/>
      <c r="O399" s="110"/>
      <c r="P399" s="110"/>
      <c r="Q399" s="110"/>
    </row>
    <row r="400" spans="13:17" s="6" customFormat="1" ht="12.75" hidden="1">
      <c r="M400" s="110"/>
      <c r="N400" s="110"/>
      <c r="O400" s="110"/>
      <c r="P400" s="110"/>
      <c r="Q400" s="110"/>
    </row>
    <row r="401" spans="13:17" s="6" customFormat="1" ht="12.75" hidden="1">
      <c r="M401" s="110"/>
      <c r="N401" s="110"/>
      <c r="O401" s="110"/>
      <c r="P401" s="110"/>
      <c r="Q401" s="110"/>
    </row>
    <row r="402" spans="13:17" s="6" customFormat="1" ht="12.75" hidden="1">
      <c r="M402" s="110"/>
      <c r="N402" s="110"/>
      <c r="O402" s="110"/>
      <c r="P402" s="110"/>
      <c r="Q402" s="110"/>
    </row>
    <row r="403" spans="13:17" s="6" customFormat="1" ht="12.75" hidden="1">
      <c r="M403" s="110"/>
      <c r="N403" s="110"/>
      <c r="O403" s="110"/>
      <c r="P403" s="110"/>
      <c r="Q403" s="110"/>
    </row>
    <row r="404" spans="13:17" s="6" customFormat="1" ht="12.75" hidden="1">
      <c r="M404" s="110"/>
      <c r="N404" s="110"/>
      <c r="O404" s="110"/>
      <c r="P404" s="110"/>
      <c r="Q404" s="110"/>
    </row>
    <row r="405" spans="13:17" s="6" customFormat="1" ht="12.75" hidden="1">
      <c r="M405" s="110"/>
      <c r="N405" s="110"/>
      <c r="O405" s="110"/>
      <c r="P405" s="110"/>
      <c r="Q405" s="110"/>
    </row>
    <row r="406" spans="13:17" s="6" customFormat="1" ht="12.75" hidden="1">
      <c r="M406" s="110"/>
      <c r="N406" s="110"/>
      <c r="O406" s="110"/>
      <c r="P406" s="110"/>
      <c r="Q406" s="110"/>
    </row>
    <row r="407" spans="13:17" s="6" customFormat="1" ht="12.75" hidden="1">
      <c r="M407" s="110"/>
      <c r="N407" s="110"/>
      <c r="O407" s="110"/>
      <c r="P407" s="110"/>
      <c r="Q407" s="110"/>
    </row>
    <row r="408" spans="13:17" s="6" customFormat="1" ht="12.75" hidden="1">
      <c r="M408" s="110"/>
      <c r="N408" s="110"/>
      <c r="O408" s="110"/>
      <c r="P408" s="110"/>
      <c r="Q408" s="110"/>
    </row>
    <row r="409" spans="13:17" s="6" customFormat="1" ht="12.75" hidden="1">
      <c r="M409" s="110"/>
      <c r="N409" s="110"/>
      <c r="O409" s="110"/>
      <c r="P409" s="110"/>
      <c r="Q409" s="110"/>
    </row>
    <row r="410" spans="13:17" s="6" customFormat="1" ht="12.75" hidden="1">
      <c r="M410" s="110"/>
      <c r="N410" s="110"/>
      <c r="O410" s="110"/>
      <c r="P410" s="110"/>
      <c r="Q410" s="110"/>
    </row>
    <row r="411" spans="13:17" s="6" customFormat="1" ht="12.75" hidden="1">
      <c r="M411" s="110"/>
      <c r="N411" s="110"/>
      <c r="O411" s="110"/>
      <c r="P411" s="110"/>
      <c r="Q411" s="110"/>
    </row>
    <row r="412" spans="13:17" s="6" customFormat="1" ht="12.75" hidden="1">
      <c r="M412" s="110"/>
      <c r="N412" s="110"/>
      <c r="O412" s="110"/>
      <c r="P412" s="110"/>
      <c r="Q412" s="110"/>
    </row>
    <row r="413" spans="13:17" s="6" customFormat="1" ht="12.75" hidden="1">
      <c r="M413" s="110"/>
      <c r="N413" s="110"/>
      <c r="O413" s="110"/>
      <c r="P413" s="110"/>
      <c r="Q413" s="110"/>
    </row>
    <row r="414" spans="13:17" s="6" customFormat="1" ht="12.75" hidden="1">
      <c r="M414" s="110"/>
      <c r="N414" s="110"/>
      <c r="O414" s="110"/>
      <c r="P414" s="110"/>
      <c r="Q414" s="110"/>
    </row>
    <row r="415" spans="13:17" s="6" customFormat="1" ht="12.75" hidden="1">
      <c r="M415" s="110"/>
      <c r="N415" s="110"/>
      <c r="O415" s="110"/>
      <c r="P415" s="110"/>
      <c r="Q415" s="110"/>
    </row>
    <row r="416" spans="13:17" s="6" customFormat="1" ht="12.75" hidden="1">
      <c r="M416" s="110"/>
      <c r="N416" s="110"/>
      <c r="O416" s="110"/>
      <c r="P416" s="110"/>
      <c r="Q416" s="110"/>
    </row>
    <row r="417" spans="13:17" s="6" customFormat="1" ht="12.75" hidden="1">
      <c r="M417" s="110"/>
      <c r="N417" s="110"/>
      <c r="O417" s="110"/>
      <c r="P417" s="110"/>
      <c r="Q417" s="110"/>
    </row>
    <row r="418" spans="13:17" s="6" customFormat="1" ht="12.75" hidden="1">
      <c r="M418" s="110"/>
      <c r="N418" s="110"/>
      <c r="O418" s="110"/>
      <c r="P418" s="110"/>
      <c r="Q418" s="110"/>
    </row>
    <row r="419" spans="13:17" s="6" customFormat="1" ht="12.75" hidden="1">
      <c r="M419" s="110"/>
      <c r="N419" s="110"/>
      <c r="O419" s="110"/>
      <c r="P419" s="110"/>
      <c r="Q419" s="110"/>
    </row>
    <row r="420" spans="13:17" s="6" customFormat="1" ht="12.75" hidden="1">
      <c r="M420" s="110"/>
      <c r="N420" s="110"/>
      <c r="O420" s="110"/>
      <c r="P420" s="110"/>
      <c r="Q420" s="110"/>
    </row>
    <row r="421" spans="13:17" s="6" customFormat="1" ht="12.75" hidden="1">
      <c r="M421" s="110"/>
      <c r="N421" s="110"/>
      <c r="O421" s="110"/>
      <c r="P421" s="110"/>
      <c r="Q421" s="110"/>
    </row>
    <row r="422" spans="13:17" s="6" customFormat="1" ht="12.75" hidden="1">
      <c r="M422" s="110"/>
      <c r="N422" s="110"/>
      <c r="O422" s="110"/>
      <c r="P422" s="110"/>
      <c r="Q422" s="110"/>
    </row>
    <row r="423" spans="13:17" s="6" customFormat="1" ht="12.75" hidden="1">
      <c r="M423" s="110"/>
      <c r="N423" s="110"/>
      <c r="O423" s="110"/>
      <c r="P423" s="110"/>
      <c r="Q423" s="110"/>
    </row>
    <row r="424" spans="13:17" s="6" customFormat="1" ht="12.75" hidden="1">
      <c r="M424" s="110"/>
      <c r="N424" s="110"/>
      <c r="O424" s="110"/>
      <c r="P424" s="110"/>
      <c r="Q424" s="110"/>
    </row>
    <row r="425" spans="13:17" s="6" customFormat="1" ht="12.75" hidden="1">
      <c r="M425" s="110"/>
      <c r="N425" s="110"/>
      <c r="O425" s="110"/>
      <c r="P425" s="110"/>
      <c r="Q425" s="110"/>
    </row>
    <row r="426" spans="13:17" s="6" customFormat="1" ht="12.75" hidden="1">
      <c r="M426" s="110"/>
      <c r="N426" s="110"/>
      <c r="O426" s="110"/>
      <c r="P426" s="110"/>
      <c r="Q426" s="110"/>
    </row>
    <row r="427" spans="13:17" s="6" customFormat="1" ht="12.75" hidden="1">
      <c r="M427" s="110"/>
      <c r="N427" s="110"/>
      <c r="O427" s="110"/>
      <c r="P427" s="110"/>
      <c r="Q427" s="110"/>
    </row>
    <row r="428" spans="13:17" s="6" customFormat="1" ht="12.75" hidden="1">
      <c r="M428" s="110"/>
      <c r="N428" s="110"/>
      <c r="O428" s="110"/>
      <c r="P428" s="110"/>
      <c r="Q428" s="110"/>
    </row>
    <row r="429" spans="13:17" s="6" customFormat="1" ht="12.75" hidden="1">
      <c r="M429" s="110"/>
      <c r="N429" s="110"/>
      <c r="O429" s="110"/>
      <c r="P429" s="110"/>
      <c r="Q429" s="110"/>
    </row>
    <row r="430" spans="13:17" s="6" customFormat="1" ht="12.75" hidden="1">
      <c r="M430" s="110"/>
      <c r="N430" s="110"/>
      <c r="O430" s="110"/>
      <c r="P430" s="110"/>
      <c r="Q430" s="110"/>
    </row>
    <row r="431" spans="13:17" s="6" customFormat="1" ht="12.75" hidden="1">
      <c r="M431" s="110"/>
      <c r="N431" s="110"/>
      <c r="O431" s="110"/>
      <c r="P431" s="110"/>
      <c r="Q431" s="110"/>
    </row>
    <row r="432" spans="13:17" s="6" customFormat="1" ht="12.75" hidden="1">
      <c r="M432" s="110"/>
      <c r="N432" s="110"/>
      <c r="O432" s="110"/>
      <c r="P432" s="110"/>
      <c r="Q432" s="110"/>
    </row>
    <row r="433" spans="13:17" s="6" customFormat="1" ht="12.75" hidden="1">
      <c r="M433" s="110"/>
      <c r="N433" s="110"/>
      <c r="O433" s="110"/>
      <c r="P433" s="110"/>
      <c r="Q433" s="110"/>
    </row>
    <row r="434" spans="13:17" s="6" customFormat="1" ht="12.75" hidden="1">
      <c r="M434" s="110"/>
      <c r="N434" s="110"/>
      <c r="O434" s="110"/>
      <c r="P434" s="110"/>
      <c r="Q434" s="110"/>
    </row>
    <row r="435" spans="13:17" s="6" customFormat="1" ht="12.75" hidden="1">
      <c r="M435" s="110"/>
      <c r="N435" s="110"/>
      <c r="O435" s="110"/>
      <c r="P435" s="110"/>
      <c r="Q435" s="110"/>
    </row>
    <row r="436" spans="13:17" s="6" customFormat="1" ht="12.75" hidden="1">
      <c r="M436" s="110"/>
      <c r="N436" s="110"/>
      <c r="O436" s="110"/>
      <c r="P436" s="110"/>
      <c r="Q436" s="110"/>
    </row>
    <row r="437" spans="13:17" s="6" customFormat="1" ht="12.75" hidden="1">
      <c r="M437" s="110"/>
      <c r="N437" s="110"/>
      <c r="O437" s="110"/>
      <c r="P437" s="110"/>
      <c r="Q437" s="110"/>
    </row>
    <row r="438" spans="13:17" s="6" customFormat="1" ht="12.75" hidden="1">
      <c r="M438" s="110"/>
      <c r="N438" s="110"/>
      <c r="O438" s="110"/>
      <c r="P438" s="110"/>
      <c r="Q438" s="110"/>
    </row>
    <row r="439" spans="13:17" s="6" customFormat="1" ht="12.75" hidden="1">
      <c r="M439" s="110"/>
      <c r="N439" s="110"/>
      <c r="O439" s="110"/>
      <c r="P439" s="110"/>
      <c r="Q439" s="110"/>
    </row>
    <row r="440" spans="13:17" s="6" customFormat="1" ht="12.75" hidden="1">
      <c r="M440" s="110"/>
      <c r="N440" s="110"/>
      <c r="O440" s="110"/>
      <c r="P440" s="110"/>
      <c r="Q440" s="110"/>
    </row>
    <row r="441" spans="13:17" s="6" customFormat="1" ht="12.75" hidden="1">
      <c r="M441" s="110"/>
      <c r="N441" s="110"/>
      <c r="O441" s="110"/>
      <c r="P441" s="110"/>
      <c r="Q441" s="110"/>
    </row>
    <row r="442" spans="13:17" s="6" customFormat="1" ht="12.75" hidden="1">
      <c r="M442" s="110"/>
      <c r="N442" s="110"/>
      <c r="O442" s="110"/>
      <c r="P442" s="110"/>
      <c r="Q442" s="110"/>
    </row>
    <row r="443" spans="13:17" s="6" customFormat="1" ht="12.75" hidden="1">
      <c r="M443" s="110"/>
      <c r="N443" s="110"/>
      <c r="O443" s="110"/>
      <c r="P443" s="110"/>
      <c r="Q443" s="110"/>
    </row>
    <row r="444" spans="13:17" s="6" customFormat="1" ht="12.75" hidden="1">
      <c r="M444" s="110"/>
      <c r="N444" s="110"/>
      <c r="O444" s="110"/>
      <c r="P444" s="110"/>
      <c r="Q444" s="110"/>
    </row>
    <row r="445" spans="13:17" s="6" customFormat="1" ht="12.75" hidden="1">
      <c r="M445" s="110"/>
      <c r="N445" s="110"/>
      <c r="O445" s="110"/>
      <c r="P445" s="110"/>
      <c r="Q445" s="110"/>
    </row>
    <row r="446" spans="13:17" s="6" customFormat="1" ht="12.75" hidden="1">
      <c r="M446" s="110"/>
      <c r="N446" s="110"/>
      <c r="O446" s="110"/>
      <c r="P446" s="110"/>
      <c r="Q446" s="110"/>
    </row>
    <row r="447" spans="13:17" s="6" customFormat="1" ht="12.75" hidden="1">
      <c r="M447" s="110"/>
      <c r="N447" s="110"/>
      <c r="O447" s="110"/>
      <c r="P447" s="110"/>
      <c r="Q447" s="110"/>
    </row>
    <row r="448" spans="13:17" s="6" customFormat="1" ht="12.75" hidden="1">
      <c r="M448" s="110"/>
      <c r="N448" s="110"/>
      <c r="O448" s="110"/>
      <c r="P448" s="110"/>
      <c r="Q448" s="110"/>
    </row>
    <row r="449" spans="13:17" s="6" customFormat="1" ht="12.75" hidden="1">
      <c r="M449" s="110"/>
      <c r="N449" s="110"/>
      <c r="O449" s="110"/>
      <c r="P449" s="110"/>
      <c r="Q449" s="110"/>
    </row>
    <row r="450" spans="13:17" s="6" customFormat="1" ht="12.75" hidden="1">
      <c r="M450" s="110"/>
      <c r="N450" s="110"/>
      <c r="O450" s="110"/>
      <c r="P450" s="110"/>
      <c r="Q450" s="110"/>
    </row>
    <row r="451" spans="13:17" s="6" customFormat="1" ht="12.75" hidden="1">
      <c r="M451" s="110"/>
      <c r="N451" s="110"/>
      <c r="O451" s="110"/>
      <c r="P451" s="110"/>
      <c r="Q451" s="110"/>
    </row>
    <row r="452" spans="13:17" s="6" customFormat="1" ht="12.75" hidden="1">
      <c r="M452" s="110"/>
      <c r="N452" s="110"/>
      <c r="O452" s="110"/>
      <c r="P452" s="110"/>
      <c r="Q452" s="110"/>
    </row>
    <row r="453" spans="13:17" s="6" customFormat="1" ht="12.75" hidden="1">
      <c r="M453" s="110"/>
      <c r="N453" s="110"/>
      <c r="O453" s="110"/>
      <c r="P453" s="110"/>
      <c r="Q453" s="110"/>
    </row>
    <row r="454" spans="13:17" s="6" customFormat="1" ht="12.75" hidden="1">
      <c r="M454" s="110"/>
      <c r="N454" s="110"/>
      <c r="O454" s="110"/>
      <c r="P454" s="110"/>
      <c r="Q454" s="110"/>
    </row>
    <row r="455" spans="13:17" s="6" customFormat="1" ht="12.75" hidden="1">
      <c r="M455" s="110"/>
      <c r="N455" s="110"/>
      <c r="O455" s="110"/>
      <c r="P455" s="110"/>
      <c r="Q455" s="110"/>
    </row>
    <row r="456" spans="13:17" s="6" customFormat="1" ht="12.75" hidden="1">
      <c r="M456" s="110"/>
      <c r="N456" s="110"/>
      <c r="O456" s="110"/>
      <c r="P456" s="110"/>
      <c r="Q456" s="110"/>
    </row>
    <row r="457" spans="13:17" s="6" customFormat="1" ht="12.75" hidden="1">
      <c r="M457" s="110"/>
      <c r="N457" s="110"/>
      <c r="O457" s="110"/>
      <c r="P457" s="110"/>
      <c r="Q457" s="110"/>
    </row>
    <row r="458" spans="13:17" s="6" customFormat="1" ht="12.75" hidden="1">
      <c r="M458" s="110"/>
      <c r="N458" s="110"/>
      <c r="O458" s="110"/>
      <c r="P458" s="110"/>
      <c r="Q458" s="110"/>
    </row>
    <row r="459" spans="13:17" s="6" customFormat="1" ht="12.75" hidden="1">
      <c r="M459" s="110"/>
      <c r="N459" s="110"/>
      <c r="O459" s="110"/>
      <c r="P459" s="110"/>
      <c r="Q459" s="110"/>
    </row>
    <row r="460" spans="13:17" s="6" customFormat="1" ht="12.75" hidden="1">
      <c r="M460" s="110"/>
      <c r="N460" s="110"/>
      <c r="O460" s="110"/>
      <c r="P460" s="110"/>
      <c r="Q460" s="110"/>
    </row>
    <row r="461" spans="13:17" s="6" customFormat="1" ht="12.75" hidden="1">
      <c r="M461" s="110"/>
      <c r="N461" s="110"/>
      <c r="O461" s="110"/>
      <c r="P461" s="110"/>
      <c r="Q461" s="110"/>
    </row>
    <row r="462" spans="13:17" s="6" customFormat="1" ht="12.75" hidden="1">
      <c r="M462" s="110"/>
      <c r="N462" s="110"/>
      <c r="O462" s="110"/>
      <c r="P462" s="110"/>
      <c r="Q462" s="110"/>
    </row>
    <row r="463" spans="13:17" s="6" customFormat="1" ht="12.75" hidden="1">
      <c r="M463" s="110"/>
      <c r="N463" s="110"/>
      <c r="O463" s="110"/>
      <c r="P463" s="110"/>
      <c r="Q463" s="110"/>
    </row>
    <row r="464" spans="13:17" s="6" customFormat="1" ht="12.75" hidden="1">
      <c r="M464" s="110"/>
      <c r="N464" s="110"/>
      <c r="O464" s="110"/>
      <c r="P464" s="110"/>
      <c r="Q464" s="110"/>
    </row>
    <row r="465" spans="13:17" s="6" customFormat="1" ht="12.75" hidden="1">
      <c r="M465" s="110"/>
      <c r="N465" s="110"/>
      <c r="O465" s="110"/>
      <c r="P465" s="110"/>
      <c r="Q465" s="110"/>
    </row>
    <row r="466" spans="13:17" s="6" customFormat="1" ht="12.75" hidden="1">
      <c r="M466" s="110"/>
      <c r="N466" s="110"/>
      <c r="O466" s="110"/>
      <c r="P466" s="110"/>
      <c r="Q466" s="110"/>
    </row>
    <row r="467" spans="13:17" s="6" customFormat="1" ht="12.75" hidden="1">
      <c r="M467" s="110"/>
      <c r="N467" s="110"/>
      <c r="O467" s="110"/>
      <c r="P467" s="110"/>
      <c r="Q467" s="110"/>
    </row>
    <row r="468" spans="13:17" s="6" customFormat="1" ht="12.75" hidden="1">
      <c r="M468" s="110"/>
      <c r="N468" s="110"/>
      <c r="O468" s="110"/>
      <c r="P468" s="110"/>
      <c r="Q468" s="110"/>
    </row>
    <row r="469" spans="13:17" s="6" customFormat="1" ht="12.75" hidden="1">
      <c r="M469" s="110"/>
      <c r="N469" s="110"/>
      <c r="O469" s="110"/>
      <c r="P469" s="110"/>
      <c r="Q469" s="110"/>
    </row>
    <row r="470" spans="13:17" s="6" customFormat="1" ht="12.75" hidden="1">
      <c r="M470" s="110"/>
      <c r="N470" s="110"/>
      <c r="O470" s="110"/>
      <c r="P470" s="110"/>
      <c r="Q470" s="110"/>
    </row>
    <row r="471" spans="13:17" s="6" customFormat="1" ht="12.75" hidden="1">
      <c r="M471" s="110"/>
      <c r="N471" s="110"/>
      <c r="O471" s="110"/>
      <c r="P471" s="110"/>
      <c r="Q471" s="110"/>
    </row>
    <row r="472" spans="13:17" s="6" customFormat="1" ht="12.75" hidden="1">
      <c r="M472" s="110"/>
      <c r="N472" s="110"/>
      <c r="O472" s="110"/>
      <c r="P472" s="110"/>
      <c r="Q472" s="110"/>
    </row>
    <row r="473" spans="13:17" s="6" customFormat="1" ht="12.75" hidden="1">
      <c r="M473" s="110"/>
      <c r="N473" s="110"/>
      <c r="O473" s="110"/>
      <c r="P473" s="110"/>
      <c r="Q473" s="110"/>
    </row>
    <row r="474" spans="13:17" s="6" customFormat="1" ht="12.75" hidden="1">
      <c r="M474" s="110"/>
      <c r="N474" s="110"/>
      <c r="O474" s="110"/>
      <c r="P474" s="110"/>
      <c r="Q474" s="110"/>
    </row>
    <row r="475" spans="13:17" s="6" customFormat="1" ht="12.75" hidden="1">
      <c r="M475" s="110"/>
      <c r="N475" s="110"/>
      <c r="O475" s="110"/>
      <c r="P475" s="110"/>
      <c r="Q475" s="110"/>
    </row>
    <row r="476" spans="13:17" s="6" customFormat="1" ht="12.75" hidden="1">
      <c r="M476" s="110"/>
      <c r="N476" s="110"/>
      <c r="O476" s="110"/>
      <c r="P476" s="110"/>
      <c r="Q476" s="110"/>
    </row>
    <row r="477" spans="13:17" s="6" customFormat="1" ht="12.75" hidden="1">
      <c r="M477" s="110"/>
      <c r="N477" s="110"/>
      <c r="O477" s="110"/>
      <c r="P477" s="110"/>
      <c r="Q477" s="110"/>
    </row>
    <row r="478" spans="13:17" s="6" customFormat="1" ht="12.75" hidden="1">
      <c r="M478" s="110"/>
      <c r="N478" s="110"/>
      <c r="O478" s="110"/>
      <c r="P478" s="110"/>
      <c r="Q478" s="110"/>
    </row>
    <row r="479" spans="13:17" s="6" customFormat="1" ht="12.75" hidden="1">
      <c r="M479" s="110"/>
      <c r="N479" s="110"/>
      <c r="O479" s="110"/>
      <c r="P479" s="110"/>
      <c r="Q479" s="110"/>
    </row>
    <row r="480" spans="13:17" s="6" customFormat="1" ht="12.75" hidden="1">
      <c r="M480" s="110"/>
      <c r="N480" s="110"/>
      <c r="O480" s="110"/>
      <c r="P480" s="110"/>
      <c r="Q480" s="110"/>
    </row>
    <row r="481" spans="13:17" s="6" customFormat="1" ht="12.75" hidden="1">
      <c r="M481" s="110"/>
      <c r="N481" s="110"/>
      <c r="O481" s="110"/>
      <c r="P481" s="110"/>
      <c r="Q481" s="110"/>
    </row>
    <row r="482" spans="13:17" s="6" customFormat="1" ht="12.75" hidden="1">
      <c r="M482" s="110"/>
      <c r="N482" s="110"/>
      <c r="O482" s="110"/>
      <c r="P482" s="110"/>
      <c r="Q482" s="110"/>
    </row>
    <row r="483" spans="13:17" s="6" customFormat="1" ht="12.75" hidden="1">
      <c r="M483" s="110"/>
      <c r="N483" s="110"/>
      <c r="O483" s="110"/>
      <c r="P483" s="110"/>
      <c r="Q483" s="110"/>
    </row>
    <row r="484" spans="13:17" s="6" customFormat="1" ht="12.75" hidden="1">
      <c r="M484" s="110"/>
      <c r="N484" s="110"/>
      <c r="O484" s="110"/>
      <c r="P484" s="110"/>
      <c r="Q484" s="110"/>
    </row>
    <row r="485" spans="13:17" s="6" customFormat="1" ht="12.75" hidden="1">
      <c r="M485" s="110"/>
      <c r="N485" s="110"/>
      <c r="O485" s="110"/>
      <c r="P485" s="110"/>
      <c r="Q485" s="110"/>
    </row>
    <row r="486" spans="13:17" s="6" customFormat="1" ht="12.75" hidden="1">
      <c r="M486" s="110"/>
      <c r="N486" s="110"/>
      <c r="O486" s="110"/>
      <c r="P486" s="110"/>
      <c r="Q486" s="110"/>
    </row>
    <row r="487" spans="13:17" s="6" customFormat="1" ht="12.75" hidden="1">
      <c r="M487" s="110"/>
      <c r="N487" s="110"/>
      <c r="O487" s="110"/>
      <c r="P487" s="110"/>
      <c r="Q487" s="110"/>
    </row>
    <row r="488" spans="13:17" s="6" customFormat="1" ht="12.75" hidden="1">
      <c r="M488" s="110"/>
      <c r="N488" s="110"/>
      <c r="O488" s="110"/>
      <c r="P488" s="110"/>
      <c r="Q488" s="110"/>
    </row>
    <row r="489" spans="13:17" s="6" customFormat="1" ht="12.75" hidden="1">
      <c r="M489" s="110"/>
      <c r="N489" s="110"/>
      <c r="O489" s="110"/>
      <c r="P489" s="110"/>
      <c r="Q489" s="110"/>
    </row>
    <row r="490" spans="13:17" s="6" customFormat="1" ht="12.75" hidden="1">
      <c r="M490" s="110"/>
      <c r="N490" s="110"/>
      <c r="O490" s="110"/>
      <c r="P490" s="110"/>
      <c r="Q490" s="110"/>
    </row>
    <row r="491" spans="13:17" s="6" customFormat="1" ht="12.75" hidden="1">
      <c r="M491" s="110"/>
      <c r="N491" s="110"/>
      <c r="O491" s="110"/>
      <c r="P491" s="110"/>
      <c r="Q491" s="110"/>
    </row>
    <row r="492" spans="13:17" s="6" customFormat="1" ht="12.75" hidden="1">
      <c r="M492" s="110"/>
      <c r="N492" s="110"/>
      <c r="O492" s="110"/>
      <c r="P492" s="110"/>
      <c r="Q492" s="110"/>
    </row>
    <row r="493" spans="13:17" s="6" customFormat="1" ht="12.75" hidden="1">
      <c r="M493" s="110"/>
      <c r="N493" s="110"/>
      <c r="O493" s="110"/>
      <c r="P493" s="110"/>
      <c r="Q493" s="110"/>
    </row>
    <row r="494" spans="13:17" s="6" customFormat="1" ht="12.75" hidden="1">
      <c r="M494" s="110"/>
      <c r="N494" s="110"/>
      <c r="O494" s="110"/>
      <c r="P494" s="110"/>
      <c r="Q494" s="110"/>
    </row>
    <row r="495" spans="13:17" s="6" customFormat="1" ht="12.75" hidden="1">
      <c r="M495" s="110"/>
      <c r="N495" s="110"/>
      <c r="O495" s="110"/>
      <c r="P495" s="110"/>
      <c r="Q495" s="110"/>
    </row>
    <row r="496" spans="13:17" s="6" customFormat="1" ht="12.75" hidden="1">
      <c r="M496" s="110"/>
      <c r="N496" s="110"/>
      <c r="O496" s="110"/>
      <c r="P496" s="110"/>
      <c r="Q496" s="110"/>
    </row>
    <row r="497" spans="13:17" s="6" customFormat="1" ht="12.75" hidden="1">
      <c r="M497" s="110"/>
      <c r="N497" s="110"/>
      <c r="O497" s="110"/>
      <c r="P497" s="110"/>
      <c r="Q497" s="110"/>
    </row>
    <row r="498" spans="13:17" s="6" customFormat="1" ht="12.75" hidden="1">
      <c r="M498" s="110"/>
      <c r="N498" s="110"/>
      <c r="O498" s="110"/>
      <c r="P498" s="110"/>
      <c r="Q498" s="110"/>
    </row>
    <row r="499" spans="13:17" s="6" customFormat="1" ht="12.75" hidden="1">
      <c r="M499" s="110"/>
      <c r="N499" s="110"/>
      <c r="O499" s="110"/>
      <c r="P499" s="110"/>
      <c r="Q499" s="110"/>
    </row>
    <row r="500" spans="13:17" s="6" customFormat="1" ht="12.75" hidden="1">
      <c r="M500" s="110"/>
      <c r="N500" s="110"/>
      <c r="O500" s="110"/>
      <c r="P500" s="110"/>
      <c r="Q500" s="110"/>
    </row>
    <row r="501" spans="13:17" s="6" customFormat="1" ht="12.75" hidden="1">
      <c r="M501" s="110"/>
      <c r="N501" s="110"/>
      <c r="O501" s="110"/>
      <c r="P501" s="110"/>
      <c r="Q501" s="110"/>
    </row>
    <row r="502" spans="13:17" s="6" customFormat="1" ht="12.75" hidden="1">
      <c r="M502" s="110"/>
      <c r="N502" s="110"/>
      <c r="O502" s="110"/>
      <c r="P502" s="110"/>
      <c r="Q502" s="110"/>
    </row>
    <row r="503" spans="13:17" s="6" customFormat="1" ht="12.75" hidden="1">
      <c r="M503" s="110"/>
      <c r="N503" s="110"/>
      <c r="O503" s="110"/>
      <c r="P503" s="110"/>
      <c r="Q503" s="110"/>
    </row>
    <row r="504" spans="13:17" s="6" customFormat="1" ht="12.75" hidden="1">
      <c r="M504" s="110"/>
      <c r="N504" s="110"/>
      <c r="O504" s="110"/>
      <c r="P504" s="110"/>
      <c r="Q504" s="110"/>
    </row>
    <row r="505" spans="13:17" s="6" customFormat="1" ht="12.75" hidden="1">
      <c r="M505" s="110"/>
      <c r="N505" s="110"/>
      <c r="O505" s="110"/>
      <c r="P505" s="110"/>
      <c r="Q505" s="110"/>
    </row>
    <row r="506" spans="13:17" s="6" customFormat="1" ht="12.75" hidden="1">
      <c r="M506" s="110"/>
      <c r="N506" s="110"/>
      <c r="O506" s="110"/>
      <c r="P506" s="110"/>
      <c r="Q506" s="110"/>
    </row>
    <row r="507" spans="13:17" s="6" customFormat="1" ht="12.75" hidden="1">
      <c r="M507" s="110"/>
      <c r="N507" s="110"/>
      <c r="O507" s="110"/>
      <c r="P507" s="110"/>
      <c r="Q507" s="110"/>
    </row>
    <row r="508" spans="13:17" s="6" customFormat="1" ht="12.75" hidden="1">
      <c r="M508" s="110"/>
      <c r="N508" s="110"/>
      <c r="O508" s="110"/>
      <c r="P508" s="110"/>
      <c r="Q508" s="110"/>
    </row>
    <row r="509" spans="13:17" s="6" customFormat="1" ht="12.75" hidden="1">
      <c r="M509" s="110"/>
      <c r="N509" s="110"/>
      <c r="O509" s="110"/>
      <c r="P509" s="110"/>
      <c r="Q509" s="110"/>
    </row>
    <row r="510" spans="13:17" s="6" customFormat="1" ht="12.75" hidden="1">
      <c r="M510" s="110"/>
      <c r="N510" s="110"/>
      <c r="O510" s="110"/>
      <c r="P510" s="110"/>
      <c r="Q510" s="110"/>
    </row>
    <row r="511" spans="13:17" s="6" customFormat="1" ht="12.75" hidden="1">
      <c r="M511" s="110"/>
      <c r="N511" s="110"/>
      <c r="O511" s="110"/>
      <c r="P511" s="110"/>
      <c r="Q511" s="110"/>
    </row>
    <row r="512" spans="13:17" s="6" customFormat="1" ht="12.75" hidden="1">
      <c r="M512" s="110"/>
      <c r="N512" s="110"/>
      <c r="O512" s="110"/>
      <c r="P512" s="110"/>
      <c r="Q512" s="110"/>
    </row>
    <row r="513" spans="13:17" s="6" customFormat="1" ht="12.75" hidden="1">
      <c r="M513" s="110"/>
      <c r="N513" s="110"/>
      <c r="O513" s="110"/>
      <c r="P513" s="110"/>
      <c r="Q513" s="110"/>
    </row>
    <row r="514" spans="13:17" s="6" customFormat="1" ht="12.75" hidden="1">
      <c r="M514" s="110"/>
      <c r="N514" s="110"/>
      <c r="O514" s="110"/>
      <c r="P514" s="110"/>
      <c r="Q514" s="110"/>
    </row>
    <row r="515" spans="13:17" s="6" customFormat="1" ht="12.75" hidden="1">
      <c r="M515" s="110"/>
      <c r="N515" s="110"/>
      <c r="O515" s="110"/>
      <c r="P515" s="110"/>
      <c r="Q515" s="110"/>
    </row>
    <row r="516" spans="13:17" s="6" customFormat="1" ht="12.75" hidden="1">
      <c r="M516" s="110"/>
      <c r="N516" s="110"/>
      <c r="O516" s="110"/>
      <c r="P516" s="110"/>
      <c r="Q516" s="110"/>
    </row>
    <row r="517" spans="13:17" s="6" customFormat="1" ht="12.75" hidden="1">
      <c r="M517" s="110"/>
      <c r="N517" s="110"/>
      <c r="O517" s="110"/>
      <c r="P517" s="110"/>
      <c r="Q517" s="110"/>
    </row>
    <row r="518" spans="13:17" s="6" customFormat="1" ht="12.75" hidden="1">
      <c r="M518" s="110"/>
      <c r="N518" s="110"/>
      <c r="O518" s="110"/>
      <c r="P518" s="110"/>
      <c r="Q518" s="110"/>
    </row>
    <row r="519" spans="13:17" s="6" customFormat="1" ht="12.75" hidden="1">
      <c r="M519" s="110"/>
      <c r="N519" s="110"/>
      <c r="O519" s="110"/>
      <c r="P519" s="110"/>
      <c r="Q519" s="110"/>
    </row>
    <row r="520" spans="13:17" s="6" customFormat="1" ht="12.75" hidden="1">
      <c r="M520" s="110"/>
      <c r="N520" s="110"/>
      <c r="O520" s="110"/>
      <c r="P520" s="110"/>
      <c r="Q520" s="110"/>
    </row>
    <row r="521" spans="13:17" s="6" customFormat="1" ht="12.75" hidden="1">
      <c r="M521" s="110"/>
      <c r="N521" s="110"/>
      <c r="O521" s="110"/>
      <c r="P521" s="110"/>
      <c r="Q521" s="110"/>
    </row>
    <row r="522" spans="13:17" s="6" customFormat="1" ht="12.75" hidden="1">
      <c r="M522" s="110"/>
      <c r="N522" s="110"/>
      <c r="O522" s="110"/>
      <c r="P522" s="110"/>
      <c r="Q522" s="110"/>
    </row>
    <row r="523" spans="13:17" s="6" customFormat="1" ht="12.75" hidden="1">
      <c r="M523" s="110"/>
      <c r="N523" s="110"/>
      <c r="O523" s="110"/>
      <c r="P523" s="110"/>
      <c r="Q523" s="110"/>
    </row>
    <row r="524" spans="13:17" s="6" customFormat="1" ht="12.75" hidden="1">
      <c r="M524" s="110"/>
      <c r="N524" s="110"/>
      <c r="O524" s="110"/>
      <c r="P524" s="110"/>
      <c r="Q524" s="110"/>
    </row>
    <row r="525" spans="13:17" s="6" customFormat="1" ht="12.75" hidden="1">
      <c r="M525" s="110"/>
      <c r="N525" s="110"/>
      <c r="O525" s="110"/>
      <c r="P525" s="110"/>
      <c r="Q525" s="110"/>
    </row>
    <row r="526" spans="13:17" s="6" customFormat="1" ht="12.75" hidden="1">
      <c r="M526" s="110"/>
      <c r="N526" s="110"/>
      <c r="O526" s="110"/>
      <c r="P526" s="110"/>
      <c r="Q526" s="110"/>
    </row>
    <row r="527" spans="13:17" s="6" customFormat="1" ht="12.75" hidden="1">
      <c r="M527" s="110"/>
      <c r="N527" s="110"/>
      <c r="O527" s="110"/>
      <c r="P527" s="110"/>
      <c r="Q527" s="110"/>
    </row>
    <row r="528" spans="13:17" s="6" customFormat="1" ht="12.75" hidden="1">
      <c r="M528" s="110"/>
      <c r="N528" s="110"/>
      <c r="O528" s="110"/>
      <c r="P528" s="110"/>
      <c r="Q528" s="110"/>
    </row>
    <row r="529" spans="13:17" s="6" customFormat="1" ht="12.75" hidden="1">
      <c r="M529" s="110"/>
      <c r="N529" s="110"/>
      <c r="O529" s="110"/>
      <c r="P529" s="110"/>
      <c r="Q529" s="110"/>
    </row>
    <row r="530" spans="13:17" s="6" customFormat="1" ht="12.75" hidden="1">
      <c r="M530" s="110"/>
      <c r="N530" s="110"/>
      <c r="O530" s="110"/>
      <c r="P530" s="110"/>
      <c r="Q530" s="110"/>
    </row>
    <row r="531" spans="13:17" s="6" customFormat="1" ht="12.75" hidden="1">
      <c r="M531" s="110"/>
      <c r="N531" s="110"/>
      <c r="O531" s="110"/>
      <c r="P531" s="110"/>
      <c r="Q531" s="110"/>
    </row>
    <row r="532" spans="13:17" s="6" customFormat="1" ht="12.75" hidden="1">
      <c r="M532" s="110"/>
      <c r="N532" s="110"/>
      <c r="O532" s="110"/>
      <c r="P532" s="110"/>
      <c r="Q532" s="110"/>
    </row>
    <row r="533" spans="13:17" s="6" customFormat="1" ht="12.75" hidden="1">
      <c r="M533" s="110"/>
      <c r="N533" s="110"/>
      <c r="O533" s="110"/>
      <c r="P533" s="110"/>
      <c r="Q533" s="110"/>
    </row>
    <row r="534" spans="13:17" s="6" customFormat="1" ht="12.75" hidden="1">
      <c r="M534" s="110"/>
      <c r="N534" s="110"/>
      <c r="O534" s="110"/>
      <c r="P534" s="110"/>
      <c r="Q534" s="110"/>
    </row>
    <row r="535" spans="13:17" s="6" customFormat="1" ht="12.75" hidden="1">
      <c r="M535" s="110"/>
      <c r="N535" s="110"/>
      <c r="O535" s="110"/>
      <c r="P535" s="110"/>
      <c r="Q535" s="110"/>
    </row>
    <row r="536" spans="13:17" s="6" customFormat="1" ht="12.75" hidden="1">
      <c r="M536" s="110"/>
      <c r="N536" s="110"/>
      <c r="O536" s="110"/>
      <c r="P536" s="110"/>
      <c r="Q536" s="110"/>
    </row>
    <row r="537" spans="13:17" s="6" customFormat="1" ht="12.75" hidden="1">
      <c r="M537" s="110"/>
      <c r="N537" s="110"/>
      <c r="O537" s="110"/>
      <c r="P537" s="110"/>
      <c r="Q537" s="110"/>
    </row>
    <row r="538" spans="13:17" s="6" customFormat="1" ht="12.75" hidden="1">
      <c r="M538" s="110"/>
      <c r="N538" s="110"/>
      <c r="O538" s="110"/>
      <c r="P538" s="110"/>
      <c r="Q538" s="110"/>
    </row>
    <row r="539" spans="13:17" s="6" customFormat="1" ht="12.75" hidden="1">
      <c r="M539" s="110"/>
      <c r="N539" s="110"/>
      <c r="O539" s="110"/>
      <c r="P539" s="110"/>
      <c r="Q539" s="110"/>
    </row>
    <row r="540" spans="13:17" s="6" customFormat="1" ht="12.75" hidden="1">
      <c r="M540" s="110"/>
      <c r="N540" s="110"/>
      <c r="O540" s="110"/>
      <c r="P540" s="110"/>
      <c r="Q540" s="110"/>
    </row>
    <row r="541" spans="13:17" s="6" customFormat="1" ht="12.75" hidden="1">
      <c r="M541" s="110"/>
      <c r="N541" s="110"/>
      <c r="O541" s="110"/>
      <c r="P541" s="110"/>
      <c r="Q541" s="110"/>
    </row>
    <row r="542" spans="13:17" s="6" customFormat="1" ht="12.75" hidden="1">
      <c r="M542" s="110"/>
      <c r="N542" s="110"/>
      <c r="O542" s="110"/>
      <c r="P542" s="110"/>
      <c r="Q542" s="110"/>
    </row>
    <row r="543" spans="13:17" s="6" customFormat="1" ht="12.75" hidden="1">
      <c r="M543" s="110"/>
      <c r="N543" s="110"/>
      <c r="O543" s="110"/>
      <c r="P543" s="110"/>
      <c r="Q543" s="110"/>
    </row>
    <row r="544" spans="13:17" s="6" customFormat="1" ht="12.75" hidden="1">
      <c r="M544" s="110"/>
      <c r="N544" s="110"/>
      <c r="O544" s="110"/>
      <c r="P544" s="110"/>
      <c r="Q544" s="110"/>
    </row>
    <row r="545" spans="13:17" s="6" customFormat="1" ht="12.75" hidden="1">
      <c r="M545" s="110"/>
      <c r="N545" s="110"/>
      <c r="O545" s="110"/>
      <c r="P545" s="110"/>
      <c r="Q545" s="110"/>
    </row>
    <row r="546" spans="13:17" s="6" customFormat="1" ht="12.75" hidden="1">
      <c r="M546" s="110"/>
      <c r="N546" s="110"/>
      <c r="O546" s="110"/>
      <c r="P546" s="110"/>
      <c r="Q546" s="110"/>
    </row>
    <row r="547" spans="13:17" s="6" customFormat="1" ht="12.75" hidden="1">
      <c r="M547" s="110"/>
      <c r="N547" s="110"/>
      <c r="O547" s="110"/>
      <c r="P547" s="110"/>
      <c r="Q547" s="110"/>
    </row>
    <row r="548" spans="13:17" s="6" customFormat="1" ht="12.75" hidden="1">
      <c r="M548" s="110"/>
      <c r="N548" s="110"/>
      <c r="O548" s="110"/>
      <c r="P548" s="110"/>
      <c r="Q548" s="110"/>
    </row>
    <row r="549" spans="13:17" s="6" customFormat="1" ht="12.75" hidden="1">
      <c r="M549" s="110"/>
      <c r="N549" s="110"/>
      <c r="O549" s="110"/>
      <c r="P549" s="110"/>
      <c r="Q549" s="110"/>
    </row>
    <row r="550" spans="13:17" s="6" customFormat="1" ht="12.75" hidden="1">
      <c r="M550" s="110"/>
      <c r="N550" s="110"/>
      <c r="O550" s="110"/>
      <c r="P550" s="110"/>
      <c r="Q550" s="110"/>
    </row>
    <row r="551" spans="13:17" s="6" customFormat="1" ht="12.75" hidden="1">
      <c r="M551" s="110"/>
      <c r="N551" s="110"/>
      <c r="O551" s="110"/>
      <c r="P551" s="110"/>
      <c r="Q551" s="110"/>
    </row>
    <row r="552" spans="13:17" s="6" customFormat="1" ht="12.75" hidden="1">
      <c r="M552" s="110"/>
      <c r="N552" s="110"/>
      <c r="O552" s="110"/>
      <c r="P552" s="110"/>
      <c r="Q552" s="110"/>
    </row>
    <row r="553" spans="13:17" s="6" customFormat="1" ht="12.75" hidden="1">
      <c r="M553" s="110"/>
      <c r="N553" s="110"/>
      <c r="O553" s="110"/>
      <c r="P553" s="110"/>
      <c r="Q553" s="110"/>
    </row>
    <row r="554" spans="13:17" s="6" customFormat="1" ht="12.75" hidden="1">
      <c r="M554" s="110"/>
      <c r="N554" s="110"/>
      <c r="O554" s="110"/>
      <c r="P554" s="110"/>
      <c r="Q554" s="110"/>
    </row>
    <row r="555" spans="13:17" s="6" customFormat="1" ht="12.75" hidden="1">
      <c r="M555" s="110"/>
      <c r="N555" s="110"/>
      <c r="O555" s="110"/>
      <c r="P555" s="110"/>
      <c r="Q555" s="110"/>
    </row>
    <row r="556" spans="13:17" s="6" customFormat="1" ht="12.75" hidden="1">
      <c r="M556" s="110"/>
      <c r="N556" s="110"/>
      <c r="O556" s="110"/>
      <c r="P556" s="110"/>
      <c r="Q556" s="110"/>
    </row>
    <row r="557" spans="13:17" s="6" customFormat="1" ht="12.75" hidden="1">
      <c r="M557" s="110"/>
      <c r="N557" s="110"/>
      <c r="O557" s="110"/>
      <c r="P557" s="110"/>
      <c r="Q557" s="110"/>
    </row>
    <row r="558" spans="13:17" s="6" customFormat="1" ht="12.75" hidden="1">
      <c r="M558" s="110"/>
      <c r="N558" s="110"/>
      <c r="O558" s="110"/>
      <c r="P558" s="110"/>
      <c r="Q558" s="110"/>
    </row>
    <row r="559" spans="13:17" s="6" customFormat="1" ht="12.75" hidden="1">
      <c r="M559" s="110"/>
      <c r="N559" s="110"/>
      <c r="O559" s="110"/>
      <c r="P559" s="110"/>
      <c r="Q559" s="110"/>
    </row>
    <row r="560" spans="13:17" s="6" customFormat="1" ht="12.75" hidden="1">
      <c r="M560" s="110"/>
      <c r="N560" s="110"/>
      <c r="O560" s="110"/>
      <c r="P560" s="110"/>
      <c r="Q560" s="110"/>
    </row>
    <row r="561" spans="13:17" s="6" customFormat="1" ht="12.75" hidden="1">
      <c r="M561" s="110"/>
      <c r="N561" s="110"/>
      <c r="O561" s="110"/>
      <c r="P561" s="110"/>
      <c r="Q561" s="110"/>
    </row>
    <row r="562" spans="13:17" s="6" customFormat="1" ht="12.75" hidden="1">
      <c r="M562" s="110"/>
      <c r="N562" s="110"/>
      <c r="O562" s="110"/>
      <c r="P562" s="110"/>
      <c r="Q562" s="110"/>
    </row>
    <row r="563" spans="13:17" s="6" customFormat="1" ht="12.75" hidden="1">
      <c r="M563" s="110"/>
      <c r="N563" s="110"/>
      <c r="O563" s="110"/>
      <c r="P563" s="110"/>
      <c r="Q563" s="110"/>
    </row>
    <row r="564" spans="13:17" s="6" customFormat="1" ht="12.75" hidden="1">
      <c r="M564" s="110"/>
      <c r="N564" s="110"/>
      <c r="O564" s="110"/>
      <c r="P564" s="110"/>
      <c r="Q564" s="110"/>
    </row>
    <row r="565" spans="13:17" s="6" customFormat="1" ht="12.75" hidden="1">
      <c r="M565" s="110"/>
      <c r="N565" s="110"/>
      <c r="O565" s="110"/>
      <c r="P565" s="110"/>
      <c r="Q565" s="110"/>
    </row>
    <row r="566" spans="13:17" s="6" customFormat="1" ht="12.75" hidden="1">
      <c r="M566" s="110"/>
      <c r="N566" s="110"/>
      <c r="O566" s="110"/>
      <c r="P566" s="110"/>
      <c r="Q566" s="110"/>
    </row>
    <row r="567" spans="13:17" s="6" customFormat="1" ht="12.75" hidden="1">
      <c r="M567" s="110"/>
      <c r="N567" s="110"/>
      <c r="O567" s="110"/>
      <c r="P567" s="110"/>
      <c r="Q567" s="110"/>
    </row>
    <row r="568" spans="13:17" s="6" customFormat="1" ht="12.75" hidden="1">
      <c r="M568" s="110"/>
      <c r="N568" s="110"/>
      <c r="O568" s="110"/>
      <c r="P568" s="110"/>
      <c r="Q568" s="110"/>
    </row>
    <row r="569" spans="13:17" s="6" customFormat="1" ht="12.75" hidden="1">
      <c r="M569" s="110"/>
      <c r="N569" s="110"/>
      <c r="O569" s="110"/>
      <c r="P569" s="110"/>
      <c r="Q569" s="110"/>
    </row>
    <row r="570" spans="13:17" s="6" customFormat="1" ht="12.75" hidden="1">
      <c r="M570" s="110"/>
      <c r="N570" s="110"/>
      <c r="O570" s="110"/>
      <c r="P570" s="110"/>
      <c r="Q570" s="110"/>
    </row>
    <row r="571" spans="13:17" s="6" customFormat="1" ht="12.75" hidden="1">
      <c r="M571" s="110"/>
      <c r="N571" s="110"/>
      <c r="O571" s="110"/>
      <c r="P571" s="110"/>
      <c r="Q571" s="110"/>
    </row>
    <row r="572" spans="13:17" s="6" customFormat="1" ht="12.75" hidden="1">
      <c r="M572" s="110"/>
      <c r="N572" s="110"/>
      <c r="O572" s="110"/>
      <c r="P572" s="110"/>
      <c r="Q572" s="110"/>
    </row>
    <row r="573" spans="13:17" s="6" customFormat="1" ht="12.75" hidden="1">
      <c r="M573" s="110"/>
      <c r="N573" s="110"/>
      <c r="O573" s="110"/>
      <c r="P573" s="110"/>
      <c r="Q573" s="110"/>
    </row>
    <row r="574" spans="13:17" s="6" customFormat="1" ht="12.75" hidden="1">
      <c r="M574" s="110"/>
      <c r="N574" s="110"/>
      <c r="O574" s="110"/>
      <c r="P574" s="110"/>
      <c r="Q574" s="110"/>
    </row>
    <row r="575" spans="13:17" s="6" customFormat="1" ht="12.75" hidden="1">
      <c r="M575" s="110"/>
      <c r="N575" s="110"/>
      <c r="O575" s="110"/>
      <c r="P575" s="110"/>
      <c r="Q575" s="110"/>
    </row>
    <row r="576" spans="13:17" s="6" customFormat="1" ht="12.75" hidden="1">
      <c r="M576" s="110"/>
      <c r="N576" s="110"/>
      <c r="O576" s="110"/>
      <c r="P576" s="110"/>
      <c r="Q576" s="110"/>
    </row>
    <row r="577" spans="13:17" s="6" customFormat="1" ht="12.75" hidden="1">
      <c r="M577" s="110"/>
      <c r="N577" s="110"/>
      <c r="O577" s="110"/>
      <c r="P577" s="110"/>
      <c r="Q577" s="110"/>
    </row>
    <row r="578" spans="13:17" s="6" customFormat="1" ht="12.75" hidden="1">
      <c r="M578" s="110"/>
      <c r="N578" s="110"/>
      <c r="O578" s="110"/>
      <c r="P578" s="110"/>
      <c r="Q578" s="110"/>
    </row>
    <row r="579" spans="13:17" s="6" customFormat="1" ht="12.75" hidden="1">
      <c r="M579" s="110"/>
      <c r="N579" s="110"/>
      <c r="O579" s="110"/>
      <c r="P579" s="110"/>
      <c r="Q579" s="110"/>
    </row>
    <row r="580" spans="13:17" s="6" customFormat="1" ht="12.75" hidden="1">
      <c r="M580" s="110"/>
      <c r="N580" s="110"/>
      <c r="O580" s="110"/>
      <c r="P580" s="110"/>
      <c r="Q580" s="110"/>
    </row>
    <row r="581" spans="13:17" s="6" customFormat="1" ht="12.75" hidden="1">
      <c r="M581" s="110"/>
      <c r="N581" s="110"/>
      <c r="O581" s="110"/>
      <c r="P581" s="110"/>
      <c r="Q581" s="110"/>
    </row>
    <row r="582" spans="13:17" s="6" customFormat="1" ht="12.75" hidden="1">
      <c r="M582" s="110"/>
      <c r="N582" s="110"/>
      <c r="O582" s="110"/>
      <c r="P582" s="110"/>
      <c r="Q582" s="110"/>
    </row>
    <row r="583" spans="13:17" s="6" customFormat="1" ht="12.75" hidden="1">
      <c r="M583" s="110"/>
      <c r="N583" s="110"/>
      <c r="O583" s="110"/>
      <c r="P583" s="110"/>
      <c r="Q583" s="110"/>
    </row>
    <row r="584" spans="13:17" s="6" customFormat="1" ht="12.75" hidden="1">
      <c r="M584" s="110"/>
      <c r="N584" s="110"/>
      <c r="O584" s="110"/>
      <c r="P584" s="110"/>
      <c r="Q584" s="110"/>
    </row>
    <row r="585" spans="13:17" s="6" customFormat="1" ht="12.75" hidden="1">
      <c r="M585" s="110"/>
      <c r="N585" s="110"/>
      <c r="O585" s="110"/>
      <c r="P585" s="110"/>
      <c r="Q585" s="110"/>
    </row>
    <row r="586" spans="13:17" s="6" customFormat="1" ht="12.75" hidden="1">
      <c r="M586" s="110"/>
      <c r="N586" s="110"/>
      <c r="O586" s="110"/>
      <c r="P586" s="110"/>
      <c r="Q586" s="110"/>
    </row>
    <row r="587" spans="13:17" s="6" customFormat="1" ht="12.75" hidden="1">
      <c r="M587" s="110"/>
      <c r="N587" s="110"/>
      <c r="O587" s="110"/>
      <c r="P587" s="110"/>
      <c r="Q587" s="110"/>
    </row>
    <row r="588" spans="13:17" s="6" customFormat="1" ht="12.75" hidden="1">
      <c r="M588" s="110"/>
      <c r="N588" s="110"/>
      <c r="O588" s="110"/>
      <c r="P588" s="110"/>
      <c r="Q588" s="110"/>
    </row>
    <row r="589" spans="13:17" s="6" customFormat="1" ht="12.75" hidden="1">
      <c r="M589" s="110"/>
      <c r="N589" s="110"/>
      <c r="O589" s="110"/>
      <c r="P589" s="110"/>
      <c r="Q589" s="110"/>
    </row>
    <row r="590" spans="13:17" s="6" customFormat="1" ht="12.75" hidden="1">
      <c r="M590" s="110"/>
      <c r="N590" s="110"/>
      <c r="O590" s="110"/>
      <c r="P590" s="110"/>
      <c r="Q590" s="110"/>
    </row>
    <row r="591" spans="13:17" s="6" customFormat="1" ht="12.75" hidden="1">
      <c r="M591" s="110"/>
      <c r="N591" s="110"/>
      <c r="O591" s="110"/>
      <c r="P591" s="110"/>
      <c r="Q591" s="110"/>
    </row>
    <row r="592" spans="13:17" s="6" customFormat="1" ht="12.75" hidden="1">
      <c r="M592" s="110"/>
      <c r="N592" s="110"/>
      <c r="O592" s="110"/>
      <c r="P592" s="110"/>
      <c r="Q592" s="110"/>
    </row>
    <row r="593" spans="13:17" s="6" customFormat="1" ht="12.75" hidden="1">
      <c r="M593" s="110"/>
      <c r="N593" s="110"/>
      <c r="O593" s="110"/>
      <c r="P593" s="110"/>
      <c r="Q593" s="110"/>
    </row>
    <row r="594" spans="13:17" s="6" customFormat="1" ht="12.75" hidden="1">
      <c r="M594" s="110"/>
      <c r="N594" s="110"/>
      <c r="O594" s="110"/>
      <c r="P594" s="110"/>
      <c r="Q594" s="110"/>
    </row>
    <row r="595" spans="13:17" s="6" customFormat="1" ht="12.75" hidden="1">
      <c r="M595" s="110"/>
      <c r="N595" s="110"/>
      <c r="O595" s="110"/>
      <c r="P595" s="110"/>
      <c r="Q595" s="110"/>
    </row>
    <row r="596" spans="13:17" s="6" customFormat="1" ht="12.75" hidden="1">
      <c r="M596" s="110"/>
      <c r="N596" s="110"/>
      <c r="O596" s="110"/>
      <c r="P596" s="110"/>
      <c r="Q596" s="110"/>
    </row>
    <row r="597" spans="13:17" s="6" customFormat="1" ht="12.75" hidden="1">
      <c r="M597" s="110"/>
      <c r="N597" s="110"/>
      <c r="O597" s="110"/>
      <c r="P597" s="110"/>
      <c r="Q597" s="110"/>
    </row>
    <row r="598" spans="13:17" s="6" customFormat="1" ht="12.75" hidden="1">
      <c r="M598" s="110"/>
      <c r="N598" s="110"/>
      <c r="O598" s="110"/>
      <c r="P598" s="110"/>
      <c r="Q598" s="110"/>
    </row>
    <row r="599" spans="13:17" s="6" customFormat="1" ht="12.75" hidden="1">
      <c r="M599" s="110"/>
      <c r="N599" s="110"/>
      <c r="O599" s="110"/>
      <c r="P599" s="110"/>
      <c r="Q599" s="110"/>
    </row>
    <row r="600" spans="13:17" s="6" customFormat="1" ht="12.75" hidden="1">
      <c r="M600" s="110"/>
      <c r="N600" s="110"/>
      <c r="O600" s="110"/>
      <c r="P600" s="110"/>
      <c r="Q600" s="110"/>
    </row>
    <row r="601" spans="13:17" s="6" customFormat="1" ht="12.75" hidden="1">
      <c r="M601" s="110"/>
      <c r="N601" s="110"/>
      <c r="O601" s="110"/>
      <c r="P601" s="110"/>
      <c r="Q601" s="110"/>
    </row>
    <row r="602" spans="13:17" s="6" customFormat="1" ht="12.75" hidden="1">
      <c r="M602" s="110"/>
      <c r="N602" s="110"/>
      <c r="O602" s="110"/>
      <c r="P602" s="110"/>
      <c r="Q602" s="110"/>
    </row>
    <row r="603" spans="13:17" s="6" customFormat="1" ht="12.75" hidden="1">
      <c r="M603" s="110"/>
      <c r="N603" s="110"/>
      <c r="O603" s="110"/>
      <c r="P603" s="110"/>
      <c r="Q603" s="110"/>
    </row>
    <row r="604" spans="13:17" s="6" customFormat="1" ht="12.75" hidden="1">
      <c r="M604" s="110"/>
      <c r="N604" s="110"/>
      <c r="O604" s="110"/>
      <c r="P604" s="110"/>
      <c r="Q604" s="110"/>
    </row>
    <row r="605" spans="13:17" s="6" customFormat="1" ht="12.75" hidden="1">
      <c r="M605" s="110"/>
      <c r="N605" s="110"/>
      <c r="O605" s="110"/>
      <c r="P605" s="110"/>
      <c r="Q605" s="110"/>
    </row>
    <row r="606" spans="13:17" s="6" customFormat="1" ht="12.75" hidden="1">
      <c r="M606" s="110"/>
      <c r="N606" s="110"/>
      <c r="O606" s="110"/>
      <c r="P606" s="110"/>
      <c r="Q606" s="110"/>
    </row>
    <row r="607" spans="13:17" s="6" customFormat="1" ht="12.75" hidden="1">
      <c r="M607" s="110"/>
      <c r="N607" s="110"/>
      <c r="O607" s="110"/>
      <c r="P607" s="110"/>
      <c r="Q607" s="110"/>
    </row>
    <row r="608" spans="13:17" s="6" customFormat="1" ht="12.75" hidden="1">
      <c r="M608" s="110"/>
      <c r="N608" s="110"/>
      <c r="O608" s="110"/>
      <c r="P608" s="110"/>
      <c r="Q608" s="110"/>
    </row>
    <row r="609" spans="13:17" s="6" customFormat="1" ht="12.75" hidden="1">
      <c r="M609" s="110"/>
      <c r="N609" s="110"/>
      <c r="O609" s="110"/>
      <c r="P609" s="110"/>
      <c r="Q609" s="110"/>
    </row>
    <row r="610" spans="13:17" s="6" customFormat="1" ht="12.75" hidden="1">
      <c r="M610" s="110"/>
      <c r="N610" s="110"/>
      <c r="O610" s="110"/>
      <c r="P610" s="110"/>
      <c r="Q610" s="110"/>
    </row>
    <row r="611" spans="13:17" s="6" customFormat="1" ht="12.75" hidden="1">
      <c r="M611" s="110"/>
      <c r="N611" s="110"/>
      <c r="O611" s="110"/>
      <c r="P611" s="110"/>
      <c r="Q611" s="110"/>
    </row>
    <row r="612" spans="13:17" s="6" customFormat="1" ht="12.75" hidden="1">
      <c r="M612" s="110"/>
      <c r="N612" s="110"/>
      <c r="O612" s="110"/>
      <c r="P612" s="110"/>
      <c r="Q612" s="110"/>
    </row>
    <row r="613" spans="13:17" s="6" customFormat="1" ht="12.75" hidden="1">
      <c r="M613" s="110"/>
      <c r="N613" s="110"/>
      <c r="O613" s="110"/>
      <c r="P613" s="110"/>
      <c r="Q613" s="110"/>
    </row>
    <row r="614" spans="13:17" s="6" customFormat="1" ht="12.75" hidden="1">
      <c r="M614" s="110"/>
      <c r="N614" s="110"/>
      <c r="O614" s="110"/>
      <c r="P614" s="110"/>
      <c r="Q614" s="110"/>
    </row>
    <row r="615" spans="13:17" s="6" customFormat="1" ht="12.75" hidden="1">
      <c r="M615" s="110"/>
      <c r="N615" s="110"/>
      <c r="O615" s="110"/>
      <c r="P615" s="110"/>
      <c r="Q615" s="110"/>
    </row>
    <row r="616" spans="13:17" s="6" customFormat="1" ht="12.75" hidden="1">
      <c r="M616" s="110"/>
      <c r="N616" s="110"/>
      <c r="O616" s="110"/>
      <c r="P616" s="110"/>
      <c r="Q616" s="110"/>
    </row>
    <row r="617" spans="13:17" s="6" customFormat="1" ht="12.75" hidden="1">
      <c r="M617" s="110"/>
      <c r="N617" s="110"/>
      <c r="O617" s="110"/>
      <c r="P617" s="110"/>
      <c r="Q617" s="110"/>
    </row>
    <row r="618" spans="13:17" s="6" customFormat="1" ht="12.75" hidden="1">
      <c r="M618" s="110"/>
      <c r="N618" s="110"/>
      <c r="O618" s="110"/>
      <c r="P618" s="110"/>
      <c r="Q618" s="110"/>
    </row>
    <row r="619" spans="13:17" s="6" customFormat="1" ht="12.75" hidden="1">
      <c r="M619" s="110"/>
      <c r="N619" s="110"/>
      <c r="O619" s="110"/>
      <c r="P619" s="110"/>
      <c r="Q619" s="110"/>
    </row>
    <row r="620" spans="13:17" s="6" customFormat="1" ht="12.75" hidden="1">
      <c r="M620" s="110"/>
      <c r="N620" s="110"/>
      <c r="O620" s="110"/>
      <c r="P620" s="110"/>
      <c r="Q620" s="110"/>
    </row>
    <row r="621" spans="13:17" s="6" customFormat="1" ht="12.75" hidden="1">
      <c r="M621" s="110"/>
      <c r="N621" s="110"/>
      <c r="O621" s="110"/>
      <c r="P621" s="110"/>
      <c r="Q621" s="110"/>
    </row>
    <row r="622" spans="13:17" s="6" customFormat="1" ht="12.75" hidden="1">
      <c r="M622" s="110"/>
      <c r="N622" s="110"/>
      <c r="O622" s="110"/>
      <c r="P622" s="110"/>
      <c r="Q622" s="110"/>
    </row>
    <row r="623" spans="13:17" s="6" customFormat="1" ht="12.75" hidden="1">
      <c r="M623" s="110"/>
      <c r="N623" s="110"/>
      <c r="O623" s="110"/>
      <c r="P623" s="110"/>
      <c r="Q623" s="110"/>
    </row>
    <row r="624" spans="13:17" s="6" customFormat="1" ht="12.75" hidden="1">
      <c r="M624" s="110"/>
      <c r="N624" s="110"/>
      <c r="O624" s="110"/>
      <c r="P624" s="110"/>
      <c r="Q624" s="110"/>
    </row>
    <row r="625" spans="13:17" s="6" customFormat="1" ht="12.75" hidden="1">
      <c r="M625" s="110"/>
      <c r="N625" s="110"/>
      <c r="O625" s="110"/>
      <c r="P625" s="110"/>
      <c r="Q625" s="110"/>
    </row>
    <row r="626" spans="13:17" s="6" customFormat="1" ht="12.75" hidden="1">
      <c r="M626" s="110"/>
      <c r="N626" s="110"/>
      <c r="O626" s="110"/>
      <c r="P626" s="110"/>
      <c r="Q626" s="110"/>
    </row>
    <row r="627" spans="13:17" s="6" customFormat="1" ht="12.75" hidden="1">
      <c r="M627" s="110"/>
      <c r="N627" s="110"/>
      <c r="O627" s="110"/>
      <c r="P627" s="110"/>
      <c r="Q627" s="110"/>
    </row>
    <row r="628" spans="13:17" s="6" customFormat="1" ht="12.75" hidden="1">
      <c r="M628" s="110"/>
      <c r="N628" s="110"/>
      <c r="O628" s="110"/>
      <c r="P628" s="110"/>
      <c r="Q628" s="110"/>
    </row>
    <row r="629" spans="13:17" s="6" customFormat="1" ht="12.75" hidden="1">
      <c r="M629" s="110"/>
      <c r="N629" s="110"/>
      <c r="O629" s="110"/>
      <c r="P629" s="110"/>
      <c r="Q629" s="110"/>
    </row>
    <row r="630" spans="13:17" s="6" customFormat="1" ht="12.75" hidden="1">
      <c r="M630" s="110"/>
      <c r="N630" s="110"/>
      <c r="O630" s="110"/>
      <c r="P630" s="110"/>
      <c r="Q630" s="110"/>
    </row>
    <row r="631" spans="13:17" s="6" customFormat="1" ht="12.75" hidden="1">
      <c r="M631" s="110"/>
      <c r="N631" s="110"/>
      <c r="O631" s="110"/>
      <c r="P631" s="110"/>
      <c r="Q631" s="110"/>
    </row>
    <row r="632" spans="13:17" s="6" customFormat="1" ht="12.75" hidden="1">
      <c r="M632" s="110"/>
      <c r="N632" s="110"/>
      <c r="O632" s="110"/>
      <c r="P632" s="110"/>
      <c r="Q632" s="110"/>
    </row>
    <row r="633" spans="13:17" s="6" customFormat="1" ht="12.75" hidden="1">
      <c r="M633" s="110"/>
      <c r="N633" s="110"/>
      <c r="O633" s="110"/>
      <c r="P633" s="110"/>
      <c r="Q633" s="110"/>
    </row>
    <row r="634" spans="13:17" s="6" customFormat="1" ht="12.75" hidden="1">
      <c r="M634" s="110"/>
      <c r="N634" s="110"/>
      <c r="O634" s="110"/>
      <c r="P634" s="110"/>
      <c r="Q634" s="110"/>
    </row>
    <row r="635" spans="13:17" s="6" customFormat="1" ht="12.75" hidden="1">
      <c r="M635" s="110"/>
      <c r="N635" s="110"/>
      <c r="O635" s="110"/>
      <c r="P635" s="110"/>
      <c r="Q635" s="110"/>
    </row>
    <row r="636" spans="13:17" s="6" customFormat="1" ht="12.75" hidden="1">
      <c r="M636" s="110"/>
      <c r="N636" s="110"/>
      <c r="O636" s="110"/>
      <c r="P636" s="110"/>
      <c r="Q636" s="110"/>
    </row>
    <row r="637" spans="13:17" s="6" customFormat="1" ht="12.75" hidden="1">
      <c r="M637" s="110"/>
      <c r="N637" s="110"/>
      <c r="O637" s="110"/>
      <c r="P637" s="110"/>
      <c r="Q637" s="110"/>
    </row>
    <row r="638" spans="13:17" s="6" customFormat="1" ht="12.75" hidden="1">
      <c r="M638" s="110"/>
      <c r="N638" s="110"/>
      <c r="O638" s="110"/>
      <c r="P638" s="110"/>
      <c r="Q638" s="110"/>
    </row>
    <row r="639" spans="13:17" s="6" customFormat="1" ht="12.75" hidden="1">
      <c r="M639" s="110"/>
      <c r="N639" s="110"/>
      <c r="O639" s="110"/>
      <c r="P639" s="110"/>
      <c r="Q639" s="110"/>
    </row>
    <row r="640" spans="13:17" s="6" customFormat="1" ht="12.75" hidden="1">
      <c r="M640" s="110"/>
      <c r="N640" s="110"/>
      <c r="O640" s="110"/>
      <c r="P640" s="110"/>
      <c r="Q640" s="110"/>
    </row>
    <row r="641" spans="13:17" s="6" customFormat="1" ht="12.75" hidden="1">
      <c r="M641" s="110"/>
      <c r="N641" s="110"/>
      <c r="O641" s="110"/>
      <c r="P641" s="110"/>
      <c r="Q641" s="110"/>
    </row>
    <row r="642" spans="13:17" s="6" customFormat="1" ht="12.75" hidden="1">
      <c r="M642" s="110"/>
      <c r="N642" s="110"/>
      <c r="O642" s="110"/>
      <c r="P642" s="110"/>
      <c r="Q642" s="110"/>
    </row>
    <row r="643" spans="13:17" s="6" customFormat="1" ht="12.75" hidden="1">
      <c r="M643" s="110"/>
      <c r="N643" s="110"/>
      <c r="O643" s="110"/>
      <c r="P643" s="110"/>
      <c r="Q643" s="110"/>
    </row>
    <row r="644" spans="13:17" s="6" customFormat="1" ht="12.75" hidden="1">
      <c r="M644" s="110"/>
      <c r="N644" s="110"/>
      <c r="O644" s="110"/>
      <c r="P644" s="110"/>
      <c r="Q644" s="110"/>
    </row>
    <row r="645" spans="13:17" s="6" customFormat="1" ht="12.75" hidden="1">
      <c r="M645" s="110"/>
      <c r="N645" s="110"/>
      <c r="O645" s="110"/>
      <c r="P645" s="110"/>
      <c r="Q645" s="110"/>
    </row>
    <row r="646" spans="13:17" s="6" customFormat="1" ht="12.75" hidden="1">
      <c r="M646" s="110"/>
      <c r="N646" s="110"/>
      <c r="O646" s="110"/>
      <c r="P646" s="110"/>
      <c r="Q646" s="110"/>
    </row>
    <row r="647" spans="13:17" s="6" customFormat="1" ht="12.75" hidden="1">
      <c r="M647" s="110"/>
      <c r="N647" s="110"/>
      <c r="O647" s="110"/>
      <c r="P647" s="110"/>
      <c r="Q647" s="110"/>
    </row>
    <row r="648" spans="13:17" s="6" customFormat="1" ht="12.75" hidden="1">
      <c r="M648" s="110"/>
      <c r="N648" s="110"/>
      <c r="O648" s="110"/>
      <c r="P648" s="110"/>
      <c r="Q648" s="110"/>
    </row>
    <row r="649" spans="13:17" s="6" customFormat="1" ht="12.75" hidden="1">
      <c r="M649" s="110"/>
      <c r="N649" s="110"/>
      <c r="O649" s="110"/>
      <c r="P649" s="110"/>
      <c r="Q649" s="110"/>
    </row>
    <row r="650" spans="13:17" s="6" customFormat="1" ht="12.75" hidden="1">
      <c r="M650" s="110"/>
      <c r="N650" s="110"/>
      <c r="O650" s="110"/>
      <c r="P650" s="110"/>
      <c r="Q650" s="110"/>
    </row>
    <row r="651" spans="13:17" s="6" customFormat="1" ht="12.75" hidden="1">
      <c r="M651" s="110"/>
      <c r="N651" s="110"/>
      <c r="O651" s="110"/>
      <c r="P651" s="110"/>
      <c r="Q651" s="110"/>
    </row>
    <row r="652" spans="13:17" s="6" customFormat="1" ht="12.75" hidden="1">
      <c r="M652" s="110"/>
      <c r="N652" s="110"/>
      <c r="O652" s="110"/>
      <c r="P652" s="110"/>
      <c r="Q652" s="110"/>
    </row>
    <row r="653" spans="13:17" s="6" customFormat="1" ht="12.75" hidden="1">
      <c r="M653" s="110"/>
      <c r="N653" s="110"/>
      <c r="O653" s="110"/>
      <c r="P653" s="110"/>
      <c r="Q653" s="110"/>
    </row>
    <row r="654" spans="13:17" s="6" customFormat="1" ht="12.75" hidden="1">
      <c r="M654" s="110"/>
      <c r="N654" s="110"/>
      <c r="O654" s="110"/>
      <c r="P654" s="110"/>
      <c r="Q654" s="110"/>
    </row>
    <row r="655" spans="13:17" s="6" customFormat="1" ht="12.75" hidden="1">
      <c r="M655" s="110"/>
      <c r="N655" s="110"/>
      <c r="O655" s="110"/>
      <c r="P655" s="110"/>
      <c r="Q655" s="110"/>
    </row>
    <row r="656" spans="13:17" s="6" customFormat="1" ht="12.75" hidden="1">
      <c r="M656" s="110"/>
      <c r="N656" s="110"/>
      <c r="O656" s="110"/>
      <c r="P656" s="110"/>
      <c r="Q656" s="110"/>
    </row>
    <row r="657" spans="13:17" s="6" customFormat="1" ht="12.75" hidden="1">
      <c r="M657" s="110"/>
      <c r="N657" s="110"/>
      <c r="O657" s="110"/>
      <c r="P657" s="110"/>
      <c r="Q657" s="110"/>
    </row>
    <row r="658" spans="13:17" s="6" customFormat="1" ht="12.75" hidden="1">
      <c r="M658" s="110"/>
      <c r="N658" s="110"/>
      <c r="O658" s="110"/>
      <c r="P658" s="110"/>
      <c r="Q658" s="110"/>
    </row>
    <row r="659" spans="13:17" s="6" customFormat="1" ht="12.75" hidden="1">
      <c r="M659" s="110"/>
      <c r="N659" s="110"/>
      <c r="O659" s="110"/>
      <c r="P659" s="110"/>
      <c r="Q659" s="110"/>
    </row>
    <row r="660" spans="13:17" s="6" customFormat="1" ht="12.75" hidden="1">
      <c r="M660" s="110"/>
      <c r="N660" s="110"/>
      <c r="O660" s="110"/>
      <c r="P660" s="110"/>
      <c r="Q660" s="110"/>
    </row>
    <row r="661" spans="13:17" s="6" customFormat="1" ht="12.75" hidden="1">
      <c r="M661" s="110"/>
      <c r="N661" s="110"/>
      <c r="O661" s="110"/>
      <c r="P661" s="110"/>
      <c r="Q661" s="110"/>
    </row>
    <row r="662" spans="13:17" s="6" customFormat="1" ht="12.75" hidden="1">
      <c r="M662" s="110"/>
      <c r="N662" s="110"/>
      <c r="O662" s="110"/>
      <c r="P662" s="110"/>
      <c r="Q662" s="110"/>
    </row>
    <row r="663" spans="13:17" s="6" customFormat="1" ht="12.75" hidden="1">
      <c r="M663" s="110"/>
      <c r="N663" s="110"/>
      <c r="O663" s="110"/>
      <c r="P663" s="110"/>
      <c r="Q663" s="110"/>
    </row>
    <row r="664" spans="13:17" s="6" customFormat="1" ht="12.75" hidden="1">
      <c r="M664" s="110"/>
      <c r="N664" s="110"/>
      <c r="O664" s="110"/>
      <c r="P664" s="110"/>
      <c r="Q664" s="110"/>
    </row>
    <row r="665" spans="13:17" s="6" customFormat="1" ht="12.75" hidden="1">
      <c r="M665" s="110"/>
      <c r="N665" s="110"/>
      <c r="O665" s="110"/>
      <c r="P665" s="110"/>
      <c r="Q665" s="110"/>
    </row>
    <row r="666" spans="13:17" s="6" customFormat="1" ht="12.75" hidden="1">
      <c r="M666" s="110"/>
      <c r="N666" s="110"/>
      <c r="O666" s="110"/>
      <c r="P666" s="110"/>
      <c r="Q666" s="110"/>
    </row>
    <row r="667" spans="13:17" s="6" customFormat="1" ht="12.75" hidden="1">
      <c r="M667" s="110"/>
      <c r="N667" s="110"/>
      <c r="O667" s="110"/>
      <c r="P667" s="110"/>
      <c r="Q667" s="110"/>
    </row>
    <row r="668" spans="13:17" s="6" customFormat="1" ht="12.75" hidden="1">
      <c r="M668" s="110"/>
      <c r="N668" s="110"/>
      <c r="O668" s="110"/>
      <c r="P668" s="110"/>
      <c r="Q668" s="110"/>
    </row>
    <row r="669" spans="13:17" s="6" customFormat="1" ht="12.75" hidden="1">
      <c r="M669" s="110"/>
      <c r="N669" s="110"/>
      <c r="O669" s="110"/>
      <c r="P669" s="110"/>
      <c r="Q669" s="110"/>
    </row>
    <row r="670" spans="13:17" s="6" customFormat="1" ht="12.75" hidden="1">
      <c r="M670" s="110"/>
      <c r="N670" s="110"/>
      <c r="O670" s="110"/>
      <c r="P670" s="110"/>
      <c r="Q670" s="110"/>
    </row>
    <row r="671" spans="13:17" s="6" customFormat="1" ht="12.75" hidden="1">
      <c r="M671" s="110"/>
      <c r="N671" s="110"/>
      <c r="O671" s="110"/>
      <c r="P671" s="110"/>
      <c r="Q671" s="110"/>
    </row>
    <row r="672" spans="13:17" s="6" customFormat="1" ht="12.75" hidden="1">
      <c r="M672" s="110"/>
      <c r="N672" s="110"/>
      <c r="O672" s="110"/>
      <c r="P672" s="110"/>
      <c r="Q672" s="110"/>
    </row>
    <row r="673" spans="13:17" s="6" customFormat="1" ht="12.75" hidden="1">
      <c r="M673" s="110"/>
      <c r="N673" s="110"/>
      <c r="O673" s="110"/>
      <c r="P673" s="110"/>
      <c r="Q673" s="110"/>
    </row>
    <row r="674" spans="13:17" s="6" customFormat="1" ht="12.75" hidden="1">
      <c r="M674" s="110"/>
      <c r="N674" s="110"/>
      <c r="O674" s="110"/>
      <c r="P674" s="110"/>
      <c r="Q674" s="110"/>
    </row>
    <row r="675" spans="13:17" s="6" customFormat="1" ht="12.75" hidden="1">
      <c r="M675" s="110"/>
      <c r="N675" s="110"/>
      <c r="O675" s="110"/>
      <c r="P675" s="110"/>
      <c r="Q675" s="110"/>
    </row>
    <row r="676" spans="13:17" s="6" customFormat="1" ht="12.75" hidden="1">
      <c r="M676" s="110"/>
      <c r="N676" s="110"/>
      <c r="O676" s="110"/>
      <c r="P676" s="110"/>
      <c r="Q676" s="110"/>
    </row>
    <row r="677" spans="13:17" s="6" customFormat="1" ht="12.75" hidden="1">
      <c r="M677" s="110"/>
      <c r="N677" s="110"/>
      <c r="O677" s="110"/>
      <c r="P677" s="110"/>
      <c r="Q677" s="110"/>
    </row>
    <row r="678" spans="13:17" s="6" customFormat="1" ht="12.75" hidden="1">
      <c r="M678" s="110"/>
      <c r="N678" s="110"/>
      <c r="O678" s="110"/>
      <c r="P678" s="110"/>
      <c r="Q678" s="110"/>
    </row>
    <row r="679" spans="13:17" s="6" customFormat="1" ht="12.75" hidden="1">
      <c r="M679" s="110"/>
      <c r="N679" s="110"/>
      <c r="O679" s="110"/>
      <c r="P679" s="110"/>
      <c r="Q679" s="110"/>
    </row>
    <row r="680" spans="13:17" s="6" customFormat="1" ht="12.75" hidden="1">
      <c r="M680" s="110"/>
      <c r="N680" s="110"/>
      <c r="O680" s="110"/>
      <c r="P680" s="110"/>
      <c r="Q680" s="110"/>
    </row>
    <row r="681" spans="13:17" s="6" customFormat="1" ht="12.75" hidden="1">
      <c r="M681" s="110"/>
      <c r="N681" s="110"/>
      <c r="O681" s="110"/>
      <c r="P681" s="110"/>
      <c r="Q681" s="110"/>
    </row>
    <row r="682" spans="13:17" s="6" customFormat="1" ht="12.75" hidden="1">
      <c r="M682" s="110"/>
      <c r="N682" s="110"/>
      <c r="O682" s="110"/>
      <c r="P682" s="110"/>
      <c r="Q682" s="110"/>
    </row>
    <row r="683" spans="13:17" s="6" customFormat="1" ht="12.75" hidden="1">
      <c r="M683" s="110"/>
      <c r="N683" s="110"/>
      <c r="O683" s="110"/>
      <c r="P683" s="110"/>
      <c r="Q683" s="110"/>
    </row>
    <row r="684" spans="13:17" s="6" customFormat="1" ht="12.75" hidden="1">
      <c r="M684" s="110"/>
      <c r="N684" s="110"/>
      <c r="O684" s="110"/>
      <c r="P684" s="110"/>
      <c r="Q684" s="110"/>
    </row>
    <row r="685" spans="13:17" s="6" customFormat="1" ht="12.75" hidden="1">
      <c r="M685" s="110"/>
      <c r="N685" s="110"/>
      <c r="O685" s="110"/>
      <c r="P685" s="110"/>
      <c r="Q685" s="110"/>
    </row>
    <row r="686" spans="13:17" s="6" customFormat="1" ht="12.75" hidden="1">
      <c r="M686" s="110"/>
      <c r="N686" s="110"/>
      <c r="O686" s="110"/>
      <c r="P686" s="110"/>
      <c r="Q686" s="110"/>
    </row>
    <row r="687" spans="13:17" s="6" customFormat="1" ht="12.75" hidden="1">
      <c r="M687" s="110"/>
      <c r="N687" s="110"/>
      <c r="O687" s="110"/>
      <c r="P687" s="110"/>
      <c r="Q687" s="110"/>
    </row>
    <row r="688" spans="13:17" s="6" customFormat="1" ht="12.75" hidden="1">
      <c r="M688" s="110"/>
      <c r="N688" s="110"/>
      <c r="O688" s="110"/>
      <c r="P688" s="110"/>
      <c r="Q688" s="110"/>
    </row>
    <row r="689" spans="13:17" s="6" customFormat="1" ht="12.75" hidden="1">
      <c r="M689" s="110"/>
      <c r="N689" s="110"/>
      <c r="O689" s="110"/>
      <c r="P689" s="110"/>
      <c r="Q689" s="110"/>
    </row>
    <row r="690" spans="13:17" s="6" customFormat="1" ht="12.75" hidden="1">
      <c r="M690" s="110"/>
      <c r="N690" s="110"/>
      <c r="O690" s="110"/>
      <c r="P690" s="110"/>
      <c r="Q690" s="110"/>
    </row>
    <row r="691" spans="13:17" s="6" customFormat="1" ht="12.75" hidden="1">
      <c r="M691" s="110"/>
      <c r="N691" s="110"/>
      <c r="O691" s="110"/>
      <c r="P691" s="110"/>
      <c r="Q691" s="110"/>
    </row>
    <row r="692" spans="13:17" s="6" customFormat="1" ht="12.75" hidden="1">
      <c r="M692" s="110"/>
      <c r="N692" s="110"/>
      <c r="O692" s="110"/>
      <c r="P692" s="110"/>
      <c r="Q692" s="110"/>
    </row>
    <row r="693" spans="13:17" s="6" customFormat="1" ht="12.75" hidden="1">
      <c r="M693" s="110"/>
      <c r="N693" s="110"/>
      <c r="O693" s="110"/>
      <c r="P693" s="110"/>
      <c r="Q693" s="110"/>
    </row>
    <row r="694" spans="13:17" s="6" customFormat="1" ht="12.75" hidden="1">
      <c r="M694" s="110"/>
      <c r="N694" s="110"/>
      <c r="O694" s="110"/>
      <c r="P694" s="110"/>
      <c r="Q694" s="110"/>
    </row>
    <row r="695" spans="13:17" s="6" customFormat="1" ht="12.75" hidden="1">
      <c r="M695" s="110"/>
      <c r="N695" s="110"/>
      <c r="O695" s="110"/>
      <c r="P695" s="110"/>
      <c r="Q695" s="110"/>
    </row>
    <row r="696" spans="13:17" s="6" customFormat="1" ht="12.75" hidden="1">
      <c r="M696" s="110"/>
      <c r="N696" s="110"/>
      <c r="O696" s="110"/>
      <c r="P696" s="110"/>
      <c r="Q696" s="110"/>
    </row>
    <row r="697" spans="13:17" s="6" customFormat="1" ht="12.75" hidden="1">
      <c r="M697" s="110"/>
      <c r="N697" s="110"/>
      <c r="O697" s="110"/>
      <c r="P697" s="110"/>
      <c r="Q697" s="110"/>
    </row>
    <row r="698" spans="13:17" s="6" customFormat="1" ht="12.75" hidden="1">
      <c r="M698" s="110"/>
      <c r="N698" s="110"/>
      <c r="O698" s="110"/>
      <c r="P698" s="110"/>
      <c r="Q698" s="110"/>
    </row>
    <row r="699" spans="13:17" s="6" customFormat="1" ht="12.75" hidden="1">
      <c r="M699" s="110"/>
      <c r="N699" s="110"/>
      <c r="O699" s="110"/>
      <c r="P699" s="110"/>
      <c r="Q699" s="110"/>
    </row>
    <row r="700" spans="13:17" s="6" customFormat="1" ht="12.75" hidden="1">
      <c r="M700" s="110"/>
      <c r="N700" s="110"/>
      <c r="O700" s="110"/>
      <c r="P700" s="110"/>
      <c r="Q700" s="110"/>
    </row>
    <row r="701" spans="13:17" s="6" customFormat="1" ht="12.75" hidden="1">
      <c r="M701" s="110"/>
      <c r="N701" s="110"/>
      <c r="O701" s="110"/>
      <c r="P701" s="110"/>
      <c r="Q701" s="110"/>
    </row>
    <row r="702" spans="13:17" s="6" customFormat="1" ht="12.75" hidden="1">
      <c r="M702" s="110"/>
      <c r="N702" s="110"/>
      <c r="O702" s="110"/>
      <c r="P702" s="110"/>
      <c r="Q702" s="110"/>
    </row>
    <row r="703" spans="13:17" s="6" customFormat="1" ht="12.75" hidden="1">
      <c r="M703" s="110"/>
      <c r="N703" s="110"/>
      <c r="O703" s="110"/>
      <c r="P703" s="110"/>
      <c r="Q703" s="110"/>
    </row>
    <row r="704" spans="13:17" s="6" customFormat="1" ht="12.75" hidden="1">
      <c r="M704" s="110"/>
      <c r="N704" s="110"/>
      <c r="O704" s="110"/>
      <c r="P704" s="110"/>
      <c r="Q704" s="110"/>
    </row>
    <row r="705" spans="13:17" s="6" customFormat="1" ht="12.75" hidden="1">
      <c r="M705" s="110"/>
      <c r="N705" s="110"/>
      <c r="O705" s="110"/>
      <c r="P705" s="110"/>
      <c r="Q705" s="110"/>
    </row>
    <row r="706" spans="13:17" s="6" customFormat="1" ht="12.75" hidden="1">
      <c r="M706" s="110"/>
      <c r="N706" s="110"/>
      <c r="O706" s="110"/>
      <c r="P706" s="110"/>
      <c r="Q706" s="110"/>
    </row>
    <row r="707" spans="13:17" s="6" customFormat="1" ht="12.75" hidden="1">
      <c r="M707" s="110"/>
      <c r="N707" s="110"/>
      <c r="O707" s="110"/>
      <c r="P707" s="110"/>
      <c r="Q707" s="110"/>
    </row>
    <row r="708" spans="13:17" s="6" customFormat="1" ht="12.75" hidden="1">
      <c r="M708" s="110"/>
      <c r="N708" s="110"/>
      <c r="O708" s="110"/>
      <c r="P708" s="110"/>
      <c r="Q708" s="110"/>
    </row>
    <row r="709" spans="13:17" s="6" customFormat="1" ht="12.75" hidden="1">
      <c r="M709" s="110"/>
      <c r="N709" s="110"/>
      <c r="O709" s="110"/>
      <c r="P709" s="110"/>
      <c r="Q709" s="110"/>
    </row>
    <row r="710" spans="13:17" s="6" customFormat="1" ht="12.75" hidden="1">
      <c r="M710" s="110"/>
      <c r="N710" s="110"/>
      <c r="O710" s="110"/>
      <c r="P710" s="110"/>
      <c r="Q710" s="110"/>
    </row>
    <row r="711" spans="13:17" s="6" customFormat="1" ht="12.75" hidden="1">
      <c r="M711" s="110"/>
      <c r="N711" s="110"/>
      <c r="O711" s="110"/>
      <c r="P711" s="110"/>
      <c r="Q711" s="110"/>
    </row>
    <row r="712" spans="13:17" s="6" customFormat="1" ht="12.75" hidden="1">
      <c r="M712" s="110"/>
      <c r="N712" s="110"/>
      <c r="O712" s="110"/>
      <c r="P712" s="110"/>
      <c r="Q712" s="110"/>
    </row>
    <row r="713" spans="13:17" s="6" customFormat="1" ht="12.75" hidden="1">
      <c r="M713" s="110"/>
      <c r="N713" s="110"/>
      <c r="O713" s="110"/>
      <c r="P713" s="110"/>
      <c r="Q713" s="110"/>
    </row>
    <row r="714" spans="13:17" s="6" customFormat="1" ht="12.75" hidden="1">
      <c r="M714" s="110"/>
      <c r="N714" s="110"/>
      <c r="O714" s="110"/>
      <c r="P714" s="110"/>
      <c r="Q714" s="110"/>
    </row>
    <row r="715" spans="13:17" s="6" customFormat="1" ht="12.75" hidden="1">
      <c r="M715" s="110"/>
      <c r="N715" s="110"/>
      <c r="O715" s="110"/>
      <c r="P715" s="110"/>
      <c r="Q715" s="110"/>
    </row>
    <row r="716" spans="13:17" s="6" customFormat="1" ht="12.75" hidden="1">
      <c r="M716" s="110"/>
      <c r="N716" s="110"/>
      <c r="O716" s="110"/>
      <c r="P716" s="110"/>
      <c r="Q716" s="110"/>
    </row>
    <row r="717" spans="13:17" s="6" customFormat="1" ht="12.75" hidden="1">
      <c r="M717" s="110"/>
      <c r="N717" s="110"/>
      <c r="O717" s="110"/>
      <c r="P717" s="110"/>
      <c r="Q717" s="110"/>
    </row>
    <row r="718" spans="13:17" s="6" customFormat="1" ht="12.75" hidden="1">
      <c r="M718" s="110"/>
      <c r="N718" s="110"/>
      <c r="O718" s="110"/>
      <c r="P718" s="110"/>
      <c r="Q718" s="110"/>
    </row>
    <row r="719" spans="13:17" s="6" customFormat="1" ht="12.75" hidden="1">
      <c r="M719" s="110"/>
      <c r="N719" s="110"/>
      <c r="O719" s="110"/>
      <c r="P719" s="110"/>
      <c r="Q719" s="110"/>
    </row>
    <row r="720" spans="13:17" s="6" customFormat="1" ht="12.75" hidden="1">
      <c r="M720" s="110"/>
      <c r="N720" s="110"/>
      <c r="O720" s="110"/>
      <c r="P720" s="110"/>
      <c r="Q720" s="110"/>
    </row>
    <row r="721" spans="13:17" s="6" customFormat="1" ht="12.75" hidden="1">
      <c r="M721" s="110"/>
      <c r="N721" s="110"/>
      <c r="O721" s="110"/>
      <c r="P721" s="110"/>
      <c r="Q721" s="110"/>
    </row>
    <row r="722" spans="13:17" s="6" customFormat="1" ht="12.75" hidden="1">
      <c r="M722" s="110"/>
      <c r="N722" s="110"/>
      <c r="O722" s="110"/>
      <c r="P722" s="110"/>
      <c r="Q722" s="110"/>
    </row>
    <row r="723" spans="13:17" s="6" customFormat="1" ht="12.75" hidden="1">
      <c r="M723" s="110"/>
      <c r="N723" s="110"/>
      <c r="O723" s="110"/>
      <c r="P723" s="110"/>
      <c r="Q723" s="110"/>
    </row>
    <row r="724" spans="13:17" s="6" customFormat="1" ht="12.75" hidden="1">
      <c r="M724" s="110"/>
      <c r="N724" s="110"/>
      <c r="O724" s="110"/>
      <c r="P724" s="110"/>
      <c r="Q724" s="110"/>
    </row>
    <row r="725" spans="13:17" s="6" customFormat="1" ht="12.75" hidden="1">
      <c r="M725" s="110"/>
      <c r="N725" s="110"/>
      <c r="O725" s="110"/>
      <c r="P725" s="110"/>
      <c r="Q725" s="110"/>
    </row>
    <row r="726" spans="13:17" s="6" customFormat="1" ht="12.75" hidden="1">
      <c r="M726" s="110"/>
      <c r="N726" s="110"/>
      <c r="O726" s="110"/>
      <c r="P726" s="110"/>
      <c r="Q726" s="110"/>
    </row>
    <row r="727" spans="13:17" s="6" customFormat="1" ht="12.75" hidden="1">
      <c r="M727" s="110"/>
      <c r="N727" s="110"/>
      <c r="O727" s="110"/>
      <c r="P727" s="110"/>
      <c r="Q727" s="110"/>
    </row>
    <row r="728" spans="13:17" s="6" customFormat="1" ht="12.75" hidden="1">
      <c r="M728" s="110"/>
      <c r="N728" s="110"/>
      <c r="O728" s="110"/>
      <c r="P728" s="110"/>
      <c r="Q728" s="110"/>
    </row>
    <row r="729" spans="13:17" s="6" customFormat="1" ht="12.75" hidden="1">
      <c r="M729" s="110"/>
      <c r="N729" s="110"/>
      <c r="O729" s="110"/>
      <c r="P729" s="110"/>
      <c r="Q729" s="110"/>
    </row>
    <row r="730" spans="13:17" s="6" customFormat="1" ht="12.75" hidden="1">
      <c r="M730" s="110"/>
      <c r="N730" s="110"/>
      <c r="O730" s="110"/>
      <c r="P730" s="110"/>
      <c r="Q730" s="110"/>
    </row>
    <row r="731" spans="13:17" s="6" customFormat="1" ht="12.75" hidden="1">
      <c r="M731" s="110"/>
      <c r="N731" s="110"/>
      <c r="O731" s="110"/>
      <c r="P731" s="110"/>
      <c r="Q731" s="110"/>
    </row>
    <row r="732" spans="13:17" s="6" customFormat="1" ht="12.75" hidden="1">
      <c r="M732" s="110"/>
      <c r="N732" s="110"/>
      <c r="O732" s="110"/>
      <c r="P732" s="110"/>
      <c r="Q732" s="110"/>
    </row>
    <row r="733" spans="13:17" s="6" customFormat="1" ht="12.75" hidden="1">
      <c r="M733" s="110"/>
      <c r="N733" s="110"/>
      <c r="O733" s="110"/>
      <c r="P733" s="110"/>
      <c r="Q733" s="110"/>
    </row>
    <row r="734" spans="13:17" s="6" customFormat="1" ht="12.75" hidden="1">
      <c r="M734" s="110"/>
      <c r="N734" s="110"/>
      <c r="O734" s="110"/>
      <c r="P734" s="110"/>
      <c r="Q734" s="110"/>
    </row>
    <row r="735" spans="13:17" s="6" customFormat="1" ht="12.75" hidden="1">
      <c r="M735" s="110"/>
      <c r="N735" s="110"/>
      <c r="O735" s="110"/>
      <c r="P735" s="110"/>
      <c r="Q735" s="110"/>
    </row>
    <row r="736" spans="13:17" s="6" customFormat="1" ht="12.75" hidden="1">
      <c r="M736" s="110"/>
      <c r="N736" s="110"/>
      <c r="O736" s="110"/>
      <c r="P736" s="110"/>
      <c r="Q736" s="110"/>
    </row>
    <row r="737" spans="13:17" s="6" customFormat="1" ht="12.75" hidden="1">
      <c r="M737" s="110"/>
      <c r="N737" s="110"/>
      <c r="O737" s="110"/>
      <c r="P737" s="110"/>
      <c r="Q737" s="110"/>
    </row>
    <row r="738" spans="13:17" s="6" customFormat="1" ht="12.75" hidden="1">
      <c r="M738" s="110"/>
      <c r="N738" s="110"/>
      <c r="O738" s="110"/>
      <c r="P738" s="110"/>
      <c r="Q738" s="110"/>
    </row>
    <row r="739" spans="13:17" s="6" customFormat="1" ht="12.75" hidden="1">
      <c r="M739" s="110"/>
      <c r="N739" s="110"/>
      <c r="O739" s="110"/>
      <c r="P739" s="110"/>
      <c r="Q739" s="110"/>
    </row>
    <row r="740" spans="13:17" s="6" customFormat="1" ht="12.75" hidden="1">
      <c r="M740" s="110"/>
      <c r="N740" s="110"/>
      <c r="O740" s="110"/>
      <c r="P740" s="110"/>
      <c r="Q740" s="110"/>
    </row>
    <row r="741" spans="13:17" s="6" customFormat="1" ht="12.75" hidden="1">
      <c r="M741" s="110"/>
      <c r="N741" s="110"/>
      <c r="O741" s="110"/>
      <c r="P741" s="110"/>
      <c r="Q741" s="110"/>
    </row>
    <row r="742" spans="13:17" s="6" customFormat="1" ht="12.75" hidden="1">
      <c r="M742" s="110"/>
      <c r="N742" s="110"/>
      <c r="O742" s="110"/>
      <c r="P742" s="110"/>
      <c r="Q742" s="110"/>
    </row>
    <row r="743" spans="13:17" s="6" customFormat="1" ht="12.75" hidden="1">
      <c r="M743" s="110"/>
      <c r="N743" s="110"/>
      <c r="O743" s="110"/>
      <c r="P743" s="110"/>
      <c r="Q743" s="110"/>
    </row>
    <row r="744" spans="13:17" s="6" customFormat="1" ht="12.75" hidden="1">
      <c r="M744" s="110"/>
      <c r="N744" s="110"/>
      <c r="O744" s="110"/>
      <c r="P744" s="110"/>
      <c r="Q744" s="110"/>
    </row>
    <row r="745" spans="13:17" s="6" customFormat="1" ht="12.75" hidden="1">
      <c r="M745" s="110"/>
      <c r="N745" s="110"/>
      <c r="O745" s="110"/>
      <c r="P745" s="110"/>
      <c r="Q745" s="110"/>
    </row>
    <row r="746" spans="13:17" s="6" customFormat="1" ht="12.75" hidden="1">
      <c r="M746" s="110"/>
      <c r="N746" s="110"/>
      <c r="O746" s="110"/>
      <c r="P746" s="110"/>
      <c r="Q746" s="110"/>
    </row>
    <row r="747" spans="13:17" s="6" customFormat="1" ht="12.75" hidden="1">
      <c r="M747" s="110"/>
      <c r="N747" s="110"/>
      <c r="O747" s="110"/>
      <c r="P747" s="110"/>
      <c r="Q747" s="110"/>
    </row>
    <row r="748" spans="13:17" s="6" customFormat="1" ht="12.75" hidden="1">
      <c r="M748" s="110"/>
      <c r="N748" s="110"/>
      <c r="O748" s="110"/>
      <c r="P748" s="110"/>
      <c r="Q748" s="110"/>
    </row>
    <row r="749" spans="13:17" s="6" customFormat="1" ht="12.75" hidden="1">
      <c r="M749" s="110"/>
      <c r="N749" s="110"/>
      <c r="O749" s="110"/>
      <c r="P749" s="110"/>
      <c r="Q749" s="110"/>
    </row>
    <row r="750" spans="13:17" s="6" customFormat="1" ht="12.75" hidden="1">
      <c r="M750" s="110"/>
      <c r="N750" s="110"/>
      <c r="O750" s="110"/>
      <c r="P750" s="110"/>
      <c r="Q750" s="110"/>
    </row>
    <row r="751" spans="13:17" s="6" customFormat="1" ht="12.75" hidden="1">
      <c r="M751" s="110"/>
      <c r="N751" s="110"/>
      <c r="O751" s="110"/>
      <c r="P751" s="110"/>
      <c r="Q751" s="110"/>
    </row>
    <row r="752" spans="13:17" s="6" customFormat="1" ht="12.75" hidden="1">
      <c r="M752" s="110"/>
      <c r="N752" s="110"/>
      <c r="O752" s="110"/>
      <c r="P752" s="110"/>
      <c r="Q752" s="110"/>
    </row>
    <row r="753" spans="13:17" s="6" customFormat="1" ht="12.75" hidden="1">
      <c r="M753" s="110"/>
      <c r="N753" s="110"/>
      <c r="O753" s="110"/>
      <c r="P753" s="110"/>
      <c r="Q753" s="110"/>
    </row>
    <row r="754" spans="13:17" s="6" customFormat="1" ht="12.75" hidden="1">
      <c r="M754" s="110"/>
      <c r="N754" s="110"/>
      <c r="O754" s="110"/>
      <c r="P754" s="110"/>
      <c r="Q754" s="110"/>
    </row>
    <row r="755" spans="13:17" s="6" customFormat="1" ht="12.75" hidden="1">
      <c r="M755" s="110"/>
      <c r="N755" s="110"/>
      <c r="O755" s="110"/>
      <c r="P755" s="110"/>
      <c r="Q755" s="110"/>
    </row>
    <row r="756" spans="13:17" s="6" customFormat="1" ht="12.75" hidden="1">
      <c r="M756" s="110"/>
      <c r="N756" s="110"/>
      <c r="O756" s="110"/>
      <c r="P756" s="110"/>
      <c r="Q756" s="110"/>
    </row>
    <row r="757" spans="13:17" s="6" customFormat="1" ht="12.75" hidden="1">
      <c r="M757" s="110"/>
      <c r="N757" s="110"/>
      <c r="O757" s="110"/>
      <c r="P757" s="110"/>
      <c r="Q757" s="110"/>
    </row>
    <row r="758" spans="13:17" s="6" customFormat="1" ht="12.75" hidden="1">
      <c r="M758" s="110"/>
      <c r="N758" s="110"/>
      <c r="O758" s="110"/>
      <c r="P758" s="110"/>
      <c r="Q758" s="110"/>
    </row>
    <row r="759" spans="13:17" s="6" customFormat="1" ht="12.75" hidden="1">
      <c r="M759" s="110"/>
      <c r="N759" s="110"/>
      <c r="O759" s="110"/>
      <c r="P759" s="110"/>
      <c r="Q759" s="110"/>
    </row>
    <row r="760" spans="13:17" s="6" customFormat="1" ht="12.75" hidden="1">
      <c r="M760" s="110"/>
      <c r="N760" s="110"/>
      <c r="O760" s="110"/>
      <c r="P760" s="110"/>
      <c r="Q760" s="110"/>
    </row>
    <row r="761" spans="13:17" s="6" customFormat="1" ht="12.75" hidden="1">
      <c r="M761" s="110"/>
      <c r="N761" s="110"/>
      <c r="O761" s="110"/>
      <c r="P761" s="110"/>
      <c r="Q761" s="110"/>
    </row>
    <row r="762" spans="13:17" s="6" customFormat="1" ht="12.75" hidden="1">
      <c r="M762" s="110"/>
      <c r="N762" s="110"/>
      <c r="O762" s="110"/>
      <c r="P762" s="110"/>
      <c r="Q762" s="110"/>
    </row>
    <row r="763" spans="13:17" s="6" customFormat="1" ht="12.75" hidden="1">
      <c r="M763" s="110"/>
      <c r="N763" s="110"/>
      <c r="O763" s="110"/>
      <c r="P763" s="110"/>
      <c r="Q763" s="110"/>
    </row>
    <row r="764" spans="13:17" s="6" customFormat="1" ht="12.75" hidden="1">
      <c r="M764" s="110"/>
      <c r="N764" s="110"/>
      <c r="O764" s="110"/>
      <c r="P764" s="110"/>
      <c r="Q764" s="110"/>
    </row>
    <row r="765" spans="13:17" s="6" customFormat="1" ht="12.75" hidden="1">
      <c r="M765" s="110"/>
      <c r="N765" s="110"/>
      <c r="O765" s="110"/>
      <c r="P765" s="110"/>
      <c r="Q765" s="110"/>
    </row>
    <row r="766" spans="13:17" s="6" customFormat="1" ht="12.75" hidden="1">
      <c r="M766" s="110"/>
      <c r="N766" s="110"/>
      <c r="O766" s="110"/>
      <c r="P766" s="110"/>
      <c r="Q766" s="110"/>
    </row>
    <row r="767" spans="13:17" s="6" customFormat="1" ht="12.75" hidden="1">
      <c r="M767" s="110"/>
      <c r="N767" s="110"/>
      <c r="O767" s="110"/>
      <c r="P767" s="110"/>
      <c r="Q767" s="110"/>
    </row>
    <row r="768" spans="13:17" s="6" customFormat="1" ht="12.75" hidden="1">
      <c r="M768" s="110"/>
      <c r="N768" s="110"/>
      <c r="O768" s="110"/>
      <c r="P768" s="110"/>
      <c r="Q768" s="110"/>
    </row>
    <row r="769" spans="13:17" s="6" customFormat="1" ht="12.75" hidden="1">
      <c r="M769" s="110"/>
      <c r="N769" s="110"/>
      <c r="O769" s="110"/>
      <c r="P769" s="110"/>
      <c r="Q769" s="110"/>
    </row>
    <row r="770" spans="13:17" s="6" customFormat="1" ht="12.75" hidden="1">
      <c r="M770" s="110"/>
      <c r="N770" s="110"/>
      <c r="O770" s="110"/>
      <c r="P770" s="110"/>
      <c r="Q770" s="110"/>
    </row>
    <row r="771" spans="13:17" s="6" customFormat="1" ht="12.75" hidden="1">
      <c r="M771" s="110"/>
      <c r="N771" s="110"/>
      <c r="O771" s="110"/>
      <c r="P771" s="110"/>
      <c r="Q771" s="110"/>
    </row>
    <row r="772" spans="13:17" s="6" customFormat="1" ht="12.75" hidden="1">
      <c r="M772" s="110"/>
      <c r="N772" s="110"/>
      <c r="O772" s="110"/>
      <c r="P772" s="110"/>
      <c r="Q772" s="110"/>
    </row>
    <row r="773" spans="13:17" s="6" customFormat="1" ht="12.75" hidden="1">
      <c r="M773" s="110"/>
      <c r="N773" s="110"/>
      <c r="O773" s="110"/>
      <c r="P773" s="110"/>
      <c r="Q773" s="110"/>
    </row>
    <row r="774" spans="13:17" s="6" customFormat="1" ht="12.75" hidden="1">
      <c r="M774" s="110"/>
      <c r="N774" s="110"/>
      <c r="O774" s="110"/>
      <c r="P774" s="110"/>
      <c r="Q774" s="110"/>
    </row>
    <row r="775" spans="13:17" s="6" customFormat="1" ht="12.75" hidden="1">
      <c r="M775" s="110"/>
      <c r="N775" s="110"/>
      <c r="O775" s="110"/>
      <c r="P775" s="110"/>
      <c r="Q775" s="110"/>
    </row>
    <row r="776" spans="13:17" s="6" customFormat="1" ht="12.75" hidden="1">
      <c r="M776" s="110"/>
      <c r="N776" s="110"/>
      <c r="O776" s="110"/>
      <c r="P776" s="110"/>
      <c r="Q776" s="110"/>
    </row>
    <row r="777" spans="13:17" s="6" customFormat="1" ht="12.75" hidden="1">
      <c r="M777" s="110"/>
      <c r="N777" s="110"/>
      <c r="O777" s="110"/>
      <c r="P777" s="110"/>
      <c r="Q777" s="110"/>
    </row>
    <row r="778" spans="13:17" s="6" customFormat="1" ht="12.75" hidden="1">
      <c r="M778" s="110"/>
      <c r="N778" s="110"/>
      <c r="O778" s="110"/>
      <c r="P778" s="110"/>
      <c r="Q778" s="110"/>
    </row>
    <row r="779" spans="13:17" s="6" customFormat="1" ht="12.75" hidden="1">
      <c r="M779" s="110"/>
      <c r="N779" s="110"/>
      <c r="O779" s="110"/>
      <c r="P779" s="110"/>
      <c r="Q779" s="110"/>
    </row>
    <row r="780" spans="13:17" s="6" customFormat="1" ht="12.75" hidden="1">
      <c r="M780" s="110"/>
      <c r="N780" s="110"/>
      <c r="O780" s="110"/>
      <c r="P780" s="110"/>
      <c r="Q780" s="110"/>
    </row>
    <row r="781" spans="13:17" s="6" customFormat="1" ht="12.75" hidden="1">
      <c r="M781" s="110"/>
      <c r="N781" s="110"/>
      <c r="O781" s="110"/>
      <c r="P781" s="110"/>
      <c r="Q781" s="110"/>
    </row>
    <row r="782" spans="13:17" s="6" customFormat="1" ht="12.75" hidden="1">
      <c r="M782" s="110"/>
      <c r="N782" s="110"/>
      <c r="O782" s="110"/>
      <c r="P782" s="110"/>
      <c r="Q782" s="110"/>
    </row>
    <row r="783" spans="13:17" s="6" customFormat="1" ht="12.75" hidden="1">
      <c r="M783" s="110"/>
      <c r="N783" s="110"/>
      <c r="O783" s="110"/>
      <c r="P783" s="110"/>
      <c r="Q783" s="110"/>
    </row>
    <row r="784" spans="13:17" s="6" customFormat="1" ht="12.75" hidden="1">
      <c r="M784" s="110"/>
      <c r="N784" s="110"/>
      <c r="O784" s="110"/>
      <c r="P784" s="110"/>
      <c r="Q784" s="110"/>
    </row>
    <row r="785" spans="13:17" s="6" customFormat="1" ht="12.75" hidden="1">
      <c r="M785" s="110"/>
      <c r="N785" s="110"/>
      <c r="O785" s="110"/>
      <c r="P785" s="110"/>
      <c r="Q785" s="110"/>
    </row>
    <row r="786" spans="13:17" s="6" customFormat="1" ht="12.75" hidden="1">
      <c r="M786" s="110"/>
      <c r="N786" s="110"/>
      <c r="O786" s="110"/>
      <c r="P786" s="110"/>
      <c r="Q786" s="110"/>
    </row>
    <row r="787" spans="13:17" s="6" customFormat="1" ht="12.75" hidden="1">
      <c r="M787" s="110"/>
      <c r="N787" s="110"/>
      <c r="O787" s="110"/>
      <c r="P787" s="110"/>
      <c r="Q787" s="110"/>
    </row>
    <row r="788" spans="13:17" s="6" customFormat="1" ht="12.75" hidden="1">
      <c r="M788" s="110"/>
      <c r="N788" s="110"/>
      <c r="O788" s="110"/>
      <c r="P788" s="110"/>
      <c r="Q788" s="110"/>
    </row>
    <row r="789" spans="13:17" s="6" customFormat="1" ht="12.75" hidden="1">
      <c r="M789" s="110"/>
      <c r="N789" s="110"/>
      <c r="O789" s="110"/>
      <c r="P789" s="110"/>
      <c r="Q789" s="110"/>
    </row>
    <row r="790" spans="13:17" s="6" customFormat="1" ht="12.75" hidden="1">
      <c r="M790" s="110"/>
      <c r="N790" s="110"/>
      <c r="O790" s="110"/>
      <c r="P790" s="110"/>
      <c r="Q790" s="110"/>
    </row>
    <row r="791" spans="13:17" s="6" customFormat="1" ht="12.75" hidden="1">
      <c r="M791" s="110"/>
      <c r="N791" s="110"/>
      <c r="O791" s="110"/>
      <c r="P791" s="110"/>
      <c r="Q791" s="110"/>
    </row>
    <row r="792" spans="13:17" s="6" customFormat="1" ht="12.75" hidden="1">
      <c r="M792" s="110"/>
      <c r="N792" s="110"/>
      <c r="O792" s="110"/>
      <c r="P792" s="110"/>
      <c r="Q792" s="110"/>
    </row>
    <row r="793" spans="13:17" s="6" customFormat="1" ht="12.75" hidden="1">
      <c r="M793" s="110"/>
      <c r="N793" s="110"/>
      <c r="O793" s="110"/>
      <c r="P793" s="110"/>
      <c r="Q793" s="110"/>
    </row>
    <row r="794" spans="13:17" s="6" customFormat="1" ht="12.75" hidden="1">
      <c r="M794" s="110"/>
      <c r="N794" s="110"/>
      <c r="O794" s="110"/>
      <c r="P794" s="110"/>
      <c r="Q794" s="110"/>
    </row>
    <row r="795" spans="13:17" s="6" customFormat="1" ht="12.75" hidden="1">
      <c r="M795" s="110"/>
      <c r="N795" s="110"/>
      <c r="O795" s="110"/>
      <c r="P795" s="110"/>
      <c r="Q795" s="110"/>
    </row>
    <row r="796" spans="13:17" s="6" customFormat="1" ht="12.75" hidden="1">
      <c r="M796" s="110"/>
      <c r="N796" s="110"/>
      <c r="O796" s="110"/>
      <c r="P796" s="110"/>
      <c r="Q796" s="110"/>
    </row>
    <row r="797" spans="13:17" s="6" customFormat="1" ht="12.75" hidden="1">
      <c r="M797" s="110"/>
      <c r="N797" s="110"/>
      <c r="O797" s="110"/>
      <c r="P797" s="110"/>
      <c r="Q797" s="110"/>
    </row>
    <row r="798" spans="13:17" s="6" customFormat="1" ht="12.75" hidden="1">
      <c r="M798" s="110"/>
      <c r="N798" s="110"/>
      <c r="O798" s="110"/>
      <c r="P798" s="110"/>
      <c r="Q798" s="110"/>
    </row>
    <row r="799" spans="13:17" s="6" customFormat="1" ht="12.75" hidden="1">
      <c r="M799" s="110"/>
      <c r="N799" s="110"/>
      <c r="O799" s="110"/>
      <c r="P799" s="110"/>
      <c r="Q799" s="110"/>
    </row>
    <row r="800" spans="13:17" s="6" customFormat="1" ht="12.75" hidden="1">
      <c r="M800" s="110"/>
      <c r="N800" s="110"/>
      <c r="O800" s="110"/>
      <c r="P800" s="110"/>
      <c r="Q800" s="110"/>
    </row>
    <row r="801" spans="13:17" s="6" customFormat="1" ht="12.75" hidden="1">
      <c r="M801" s="110"/>
      <c r="N801" s="110"/>
      <c r="O801" s="110"/>
      <c r="P801" s="110"/>
      <c r="Q801" s="110"/>
    </row>
    <row r="802" spans="13:17" s="6" customFormat="1" ht="12.75" hidden="1">
      <c r="M802" s="110"/>
      <c r="N802" s="110"/>
      <c r="O802" s="110"/>
      <c r="P802" s="110"/>
      <c r="Q802" s="110"/>
    </row>
    <row r="803" spans="13:17" s="6" customFormat="1" ht="12.75" hidden="1">
      <c r="M803" s="110"/>
      <c r="N803" s="110"/>
      <c r="O803" s="110"/>
      <c r="P803" s="110"/>
      <c r="Q803" s="110"/>
    </row>
    <row r="804" spans="13:17" s="6" customFormat="1" ht="12.75" hidden="1">
      <c r="M804" s="110"/>
      <c r="N804" s="110"/>
      <c r="O804" s="110"/>
      <c r="P804" s="110"/>
      <c r="Q804" s="110"/>
    </row>
    <row r="805" spans="13:17" s="6" customFormat="1" ht="12.75" hidden="1">
      <c r="M805" s="110"/>
      <c r="N805" s="110"/>
      <c r="O805" s="110"/>
      <c r="P805" s="110"/>
      <c r="Q805" s="110"/>
    </row>
    <row r="806" spans="13:17" s="6" customFormat="1" ht="12.75" hidden="1">
      <c r="M806" s="110"/>
      <c r="N806" s="110"/>
      <c r="O806" s="110"/>
      <c r="P806" s="110"/>
      <c r="Q806" s="110"/>
    </row>
    <row r="807" spans="13:17" s="6" customFormat="1" ht="12.75" hidden="1">
      <c r="M807" s="110"/>
      <c r="N807" s="110"/>
      <c r="O807" s="110"/>
      <c r="P807" s="110"/>
      <c r="Q807" s="110"/>
    </row>
    <row r="808" spans="13:17" s="6" customFormat="1" ht="12.75" hidden="1">
      <c r="M808" s="110"/>
      <c r="N808" s="110"/>
      <c r="O808" s="110"/>
      <c r="P808" s="110"/>
      <c r="Q808" s="110"/>
    </row>
    <row r="809" spans="13:17" s="6" customFormat="1" ht="12.75" hidden="1">
      <c r="M809" s="110"/>
      <c r="N809" s="110"/>
      <c r="O809" s="110"/>
      <c r="P809" s="110"/>
      <c r="Q809" s="110"/>
    </row>
    <row r="810" spans="13:17" s="6" customFormat="1" ht="12.75" hidden="1">
      <c r="M810" s="110"/>
      <c r="N810" s="110"/>
      <c r="O810" s="110"/>
      <c r="P810" s="110"/>
      <c r="Q810" s="110"/>
    </row>
    <row r="811" spans="13:17" s="6" customFormat="1" ht="12.75" hidden="1">
      <c r="M811" s="110"/>
      <c r="N811" s="110"/>
      <c r="O811" s="110"/>
      <c r="P811" s="110"/>
      <c r="Q811" s="110"/>
    </row>
    <row r="812" spans="13:17" s="6" customFormat="1" ht="12.75" hidden="1">
      <c r="M812" s="110"/>
      <c r="N812" s="110"/>
      <c r="O812" s="110"/>
      <c r="P812" s="110"/>
      <c r="Q812" s="110"/>
    </row>
    <row r="813" spans="13:17" s="6" customFormat="1" ht="12.75" hidden="1">
      <c r="M813" s="110"/>
      <c r="N813" s="110"/>
      <c r="O813" s="110"/>
      <c r="P813" s="110"/>
      <c r="Q813" s="110"/>
    </row>
    <row r="814" spans="13:17" s="6" customFormat="1" ht="12.75" hidden="1">
      <c r="M814" s="110"/>
      <c r="N814" s="110"/>
      <c r="O814" s="110"/>
      <c r="P814" s="110"/>
      <c r="Q814" s="110"/>
    </row>
    <row r="815" spans="13:17" s="6" customFormat="1" ht="12.75" hidden="1">
      <c r="M815" s="110"/>
      <c r="N815" s="110"/>
      <c r="O815" s="110"/>
      <c r="P815" s="110"/>
      <c r="Q815" s="110"/>
    </row>
    <row r="816" spans="13:17" s="6" customFormat="1" ht="12.75" hidden="1">
      <c r="M816" s="110"/>
      <c r="N816" s="110"/>
      <c r="O816" s="110"/>
      <c r="P816" s="110"/>
      <c r="Q816" s="110"/>
    </row>
    <row r="817" spans="13:17" s="6" customFormat="1" ht="12.75" hidden="1">
      <c r="M817" s="110"/>
      <c r="N817" s="110"/>
      <c r="O817" s="110"/>
      <c r="P817" s="110"/>
      <c r="Q817" s="110"/>
    </row>
    <row r="818" spans="13:17" s="6" customFormat="1" ht="12.75" hidden="1">
      <c r="M818" s="110"/>
      <c r="N818" s="110"/>
      <c r="O818" s="110"/>
      <c r="P818" s="110"/>
      <c r="Q818" s="110"/>
    </row>
    <row r="819" spans="13:17" s="6" customFormat="1" ht="12.75" hidden="1">
      <c r="M819" s="110"/>
      <c r="N819" s="110"/>
      <c r="O819" s="110"/>
      <c r="P819" s="110"/>
      <c r="Q819" s="110"/>
    </row>
    <row r="820" spans="13:17" s="6" customFormat="1" ht="12.75" hidden="1">
      <c r="M820" s="110"/>
      <c r="N820" s="110"/>
      <c r="O820" s="110"/>
      <c r="P820" s="110"/>
      <c r="Q820" s="110"/>
    </row>
    <row r="821" spans="13:17" s="6" customFormat="1" ht="12.75" hidden="1">
      <c r="M821" s="110"/>
      <c r="N821" s="110"/>
      <c r="O821" s="110"/>
      <c r="P821" s="110"/>
      <c r="Q821" s="110"/>
    </row>
    <row r="822" spans="13:17" s="6" customFormat="1" ht="12.75" hidden="1">
      <c r="M822" s="110"/>
      <c r="N822" s="110"/>
      <c r="O822" s="110"/>
      <c r="P822" s="110"/>
      <c r="Q822" s="110"/>
    </row>
    <row r="823" spans="13:17" s="6" customFormat="1" ht="12.75" hidden="1">
      <c r="M823" s="110"/>
      <c r="N823" s="110"/>
      <c r="O823" s="110"/>
      <c r="P823" s="110"/>
      <c r="Q823" s="110"/>
    </row>
    <row r="824" spans="13:17" s="6" customFormat="1" ht="12.75" hidden="1">
      <c r="M824" s="110"/>
      <c r="N824" s="110"/>
      <c r="O824" s="110"/>
      <c r="P824" s="110"/>
      <c r="Q824" s="110"/>
    </row>
    <row r="825" spans="13:17" s="6" customFormat="1" ht="12.75" hidden="1">
      <c r="M825" s="110"/>
      <c r="N825" s="110"/>
      <c r="O825" s="110"/>
      <c r="P825" s="110"/>
      <c r="Q825" s="110"/>
    </row>
    <row r="826" spans="13:17" s="6" customFormat="1" ht="12.75" hidden="1">
      <c r="M826" s="110"/>
      <c r="N826" s="110"/>
      <c r="O826" s="110"/>
      <c r="P826" s="110"/>
      <c r="Q826" s="110"/>
    </row>
    <row r="827" spans="13:17" s="6" customFormat="1" ht="12.75" hidden="1">
      <c r="M827" s="110"/>
      <c r="N827" s="110"/>
      <c r="O827" s="110"/>
      <c r="P827" s="110"/>
      <c r="Q827" s="110"/>
    </row>
    <row r="828" spans="13:17" s="6" customFormat="1" ht="12.75" hidden="1">
      <c r="M828" s="110"/>
      <c r="N828" s="110"/>
      <c r="O828" s="110"/>
      <c r="P828" s="110"/>
      <c r="Q828" s="110"/>
    </row>
    <row r="829" spans="13:17" s="6" customFormat="1" ht="12.75" hidden="1">
      <c r="M829" s="110"/>
      <c r="N829" s="110"/>
      <c r="O829" s="110"/>
      <c r="P829" s="110"/>
      <c r="Q829" s="110"/>
    </row>
    <row r="830" spans="13:17" s="6" customFormat="1" ht="12.75" hidden="1">
      <c r="M830" s="110"/>
      <c r="N830" s="110"/>
      <c r="O830" s="110"/>
      <c r="P830" s="110"/>
      <c r="Q830" s="110"/>
    </row>
    <row r="831" spans="13:17" s="6" customFormat="1" ht="12.75" hidden="1">
      <c r="M831" s="110"/>
      <c r="N831" s="110"/>
      <c r="O831" s="110"/>
      <c r="P831" s="110"/>
      <c r="Q831" s="110"/>
    </row>
    <row r="832" spans="13:17" s="6" customFormat="1" ht="12.75" hidden="1">
      <c r="M832" s="110"/>
      <c r="N832" s="110"/>
      <c r="O832" s="110"/>
      <c r="P832" s="110"/>
      <c r="Q832" s="110"/>
    </row>
    <row r="833" spans="13:17" s="6" customFormat="1" ht="12.75" hidden="1">
      <c r="M833" s="110"/>
      <c r="N833" s="110"/>
      <c r="O833" s="110"/>
      <c r="P833" s="110"/>
      <c r="Q833" s="110"/>
    </row>
    <row r="834" spans="13:17" s="6" customFormat="1" ht="12.75" hidden="1">
      <c r="M834" s="110"/>
      <c r="N834" s="110"/>
      <c r="O834" s="110"/>
      <c r="P834" s="110"/>
      <c r="Q834" s="110"/>
    </row>
    <row r="835" spans="13:17" s="6" customFormat="1" ht="12.75" hidden="1">
      <c r="M835" s="110"/>
      <c r="N835" s="110"/>
      <c r="O835" s="110"/>
      <c r="P835" s="110"/>
      <c r="Q835" s="110"/>
    </row>
    <row r="836" spans="13:17" s="6" customFormat="1" ht="12.75" hidden="1">
      <c r="M836" s="110"/>
      <c r="N836" s="110"/>
      <c r="O836" s="110"/>
      <c r="P836" s="110"/>
      <c r="Q836" s="110"/>
    </row>
    <row r="837" spans="13:17" s="6" customFormat="1" ht="12.75" hidden="1">
      <c r="M837" s="110"/>
      <c r="N837" s="110"/>
      <c r="O837" s="110"/>
      <c r="P837" s="110"/>
      <c r="Q837" s="110"/>
    </row>
    <row r="838" spans="13:17" s="6" customFormat="1" ht="12.75" hidden="1">
      <c r="M838" s="110"/>
      <c r="N838" s="110"/>
      <c r="O838" s="110"/>
      <c r="P838" s="110"/>
      <c r="Q838" s="110"/>
    </row>
    <row r="839" spans="13:17" s="6" customFormat="1" ht="12.75" hidden="1">
      <c r="M839" s="110"/>
      <c r="N839" s="110"/>
      <c r="O839" s="110"/>
      <c r="P839" s="110"/>
      <c r="Q839" s="110"/>
    </row>
    <row r="840" spans="13:17" s="6" customFormat="1" ht="12.75" hidden="1">
      <c r="M840" s="110"/>
      <c r="N840" s="110"/>
      <c r="O840" s="110"/>
      <c r="P840" s="110"/>
      <c r="Q840" s="110"/>
    </row>
    <row r="841" spans="13:17" s="6" customFormat="1" ht="12.75" hidden="1">
      <c r="M841" s="110"/>
      <c r="N841" s="110"/>
      <c r="O841" s="110"/>
      <c r="P841" s="110"/>
      <c r="Q841" s="110"/>
    </row>
    <row r="842" spans="13:17" s="6" customFormat="1" ht="12.75" hidden="1">
      <c r="M842" s="110"/>
      <c r="N842" s="110"/>
      <c r="O842" s="110"/>
      <c r="P842" s="110"/>
      <c r="Q842" s="110"/>
    </row>
    <row r="843" spans="13:17" s="6" customFormat="1" ht="12.75" hidden="1">
      <c r="M843" s="110"/>
      <c r="N843" s="110"/>
      <c r="O843" s="110"/>
      <c r="P843" s="110"/>
      <c r="Q843" s="110"/>
    </row>
    <row r="844" spans="13:17" s="6" customFormat="1" ht="12.75" hidden="1">
      <c r="M844" s="110"/>
      <c r="N844" s="110"/>
      <c r="O844" s="110"/>
      <c r="P844" s="110"/>
      <c r="Q844" s="110"/>
    </row>
    <row r="845" spans="13:17" s="6" customFormat="1" ht="12.75" hidden="1">
      <c r="M845" s="110"/>
      <c r="N845" s="110"/>
      <c r="O845" s="110"/>
      <c r="P845" s="110"/>
      <c r="Q845" s="110"/>
    </row>
    <row r="846" spans="13:17" s="6" customFormat="1" ht="12.75" hidden="1">
      <c r="M846" s="110"/>
      <c r="N846" s="110"/>
      <c r="O846" s="110"/>
      <c r="P846" s="110"/>
      <c r="Q846" s="110"/>
    </row>
    <row r="847" spans="13:17" s="6" customFormat="1" ht="12.75" hidden="1">
      <c r="M847" s="110"/>
      <c r="N847" s="110"/>
      <c r="O847" s="110"/>
      <c r="P847" s="110"/>
      <c r="Q847" s="110"/>
    </row>
    <row r="848" spans="13:17" s="6" customFormat="1" ht="12.75" hidden="1">
      <c r="M848" s="110"/>
      <c r="N848" s="110"/>
      <c r="O848" s="110"/>
      <c r="P848" s="110"/>
      <c r="Q848" s="110"/>
    </row>
    <row r="849" spans="13:17" s="6" customFormat="1" ht="12.75" hidden="1">
      <c r="M849" s="110"/>
      <c r="N849" s="110"/>
      <c r="O849" s="110"/>
      <c r="P849" s="110"/>
      <c r="Q849" s="110"/>
    </row>
    <row r="850" spans="13:17" s="6" customFormat="1" ht="12.75" hidden="1">
      <c r="M850" s="110"/>
      <c r="N850" s="110"/>
      <c r="O850" s="110"/>
      <c r="P850" s="110"/>
      <c r="Q850" s="110"/>
    </row>
    <row r="851" spans="13:17" s="6" customFormat="1" ht="12.75" hidden="1">
      <c r="M851" s="110"/>
      <c r="N851" s="110"/>
      <c r="O851" s="110"/>
      <c r="P851" s="110"/>
      <c r="Q851" s="110"/>
    </row>
    <row r="852" spans="13:17" s="6" customFormat="1" ht="12.75" hidden="1">
      <c r="M852" s="110"/>
      <c r="N852" s="110"/>
      <c r="O852" s="110"/>
      <c r="P852" s="110"/>
      <c r="Q852" s="110"/>
    </row>
    <row r="853" spans="13:17" s="6" customFormat="1" ht="12.75" hidden="1">
      <c r="M853" s="110"/>
      <c r="N853" s="110"/>
      <c r="O853" s="110"/>
      <c r="P853" s="110"/>
      <c r="Q853" s="110"/>
    </row>
    <row r="854" spans="13:17" s="6" customFormat="1" ht="12.75" hidden="1">
      <c r="M854" s="110"/>
      <c r="N854" s="110"/>
      <c r="O854" s="110"/>
      <c r="P854" s="110"/>
      <c r="Q854" s="110"/>
    </row>
    <row r="855" spans="13:17" s="6" customFormat="1" ht="12.75" hidden="1">
      <c r="M855" s="110"/>
      <c r="N855" s="110"/>
      <c r="O855" s="110"/>
      <c r="P855" s="110"/>
      <c r="Q855" s="110"/>
    </row>
    <row r="856" spans="13:17" s="6" customFormat="1" ht="12.75" hidden="1">
      <c r="M856" s="110"/>
      <c r="N856" s="110"/>
      <c r="O856" s="110"/>
      <c r="P856" s="110"/>
      <c r="Q856" s="110"/>
    </row>
    <row r="857" spans="13:17" s="6" customFormat="1" ht="12.75" hidden="1">
      <c r="M857" s="110"/>
      <c r="N857" s="110"/>
      <c r="O857" s="110"/>
      <c r="P857" s="110"/>
      <c r="Q857" s="110"/>
    </row>
    <row r="858" spans="13:17" s="6" customFormat="1" ht="12.75" hidden="1">
      <c r="M858" s="110"/>
      <c r="N858" s="110"/>
      <c r="O858" s="110"/>
      <c r="P858" s="110"/>
      <c r="Q858" s="110"/>
    </row>
    <row r="859" spans="13:17" s="6" customFormat="1" ht="12.75" hidden="1">
      <c r="M859" s="110"/>
      <c r="N859" s="110"/>
      <c r="O859" s="110"/>
      <c r="P859" s="110"/>
      <c r="Q859" s="110"/>
    </row>
    <row r="860" spans="13:17" s="6" customFormat="1" ht="12.75" hidden="1">
      <c r="M860" s="110"/>
      <c r="N860" s="110"/>
      <c r="O860" s="110"/>
      <c r="P860" s="110"/>
      <c r="Q860" s="110"/>
    </row>
    <row r="861" spans="13:17" s="6" customFormat="1" ht="12.75" hidden="1">
      <c r="M861" s="110"/>
      <c r="N861" s="110"/>
      <c r="O861" s="110"/>
      <c r="P861" s="110"/>
      <c r="Q861" s="110"/>
    </row>
    <row r="862" spans="13:17" s="6" customFormat="1" ht="12.75" hidden="1">
      <c r="M862" s="110"/>
      <c r="N862" s="110"/>
      <c r="O862" s="110"/>
      <c r="P862" s="110"/>
      <c r="Q862" s="110"/>
    </row>
    <row r="863" spans="13:17" s="6" customFormat="1" ht="12.75" hidden="1">
      <c r="M863" s="110"/>
      <c r="N863" s="110"/>
      <c r="O863" s="110"/>
      <c r="P863" s="110"/>
      <c r="Q863" s="110"/>
    </row>
    <row r="864" spans="13:17" s="6" customFormat="1" ht="12.75" hidden="1">
      <c r="M864" s="110"/>
      <c r="N864" s="110"/>
      <c r="O864" s="110"/>
      <c r="P864" s="110"/>
      <c r="Q864" s="110"/>
    </row>
    <row r="865" spans="13:17" s="6" customFormat="1" ht="12.75" hidden="1">
      <c r="M865" s="110"/>
      <c r="N865" s="110"/>
      <c r="O865" s="110"/>
      <c r="P865" s="110"/>
      <c r="Q865" s="110"/>
    </row>
    <row r="866" spans="13:17" s="6" customFormat="1" ht="12.75" hidden="1">
      <c r="M866" s="110"/>
      <c r="N866" s="110"/>
      <c r="O866" s="110"/>
      <c r="P866" s="110"/>
      <c r="Q866" s="110"/>
    </row>
    <row r="867" spans="13:17" s="6" customFormat="1" ht="12.75" hidden="1">
      <c r="M867" s="110"/>
      <c r="N867" s="110"/>
      <c r="O867" s="110"/>
      <c r="P867" s="110"/>
      <c r="Q867" s="110"/>
    </row>
    <row r="868" spans="13:17" s="6" customFormat="1" ht="12.75" hidden="1">
      <c r="M868" s="110"/>
      <c r="N868" s="110"/>
      <c r="O868" s="110"/>
      <c r="P868" s="110"/>
      <c r="Q868" s="110"/>
    </row>
    <row r="869" spans="13:17" s="6" customFormat="1" ht="12.75" hidden="1">
      <c r="M869" s="110"/>
      <c r="N869" s="110"/>
      <c r="O869" s="110"/>
      <c r="P869" s="110"/>
      <c r="Q869" s="110"/>
    </row>
    <row r="870" spans="13:17" s="6" customFormat="1" ht="12.75" hidden="1">
      <c r="M870" s="110"/>
      <c r="N870" s="110"/>
      <c r="O870" s="110"/>
      <c r="P870" s="110"/>
      <c r="Q870" s="110"/>
    </row>
    <row r="871" spans="13:17" s="6" customFormat="1" ht="12.75" hidden="1">
      <c r="M871" s="110"/>
      <c r="N871" s="110"/>
      <c r="O871" s="110"/>
      <c r="P871" s="110"/>
      <c r="Q871" s="110"/>
    </row>
    <row r="872" spans="13:17" s="6" customFormat="1" ht="12.75" hidden="1">
      <c r="M872" s="110"/>
      <c r="N872" s="110"/>
      <c r="O872" s="110"/>
      <c r="P872" s="110"/>
      <c r="Q872" s="110"/>
    </row>
    <row r="873" spans="13:17" s="6" customFormat="1" ht="12.75" hidden="1">
      <c r="M873" s="110"/>
      <c r="N873" s="110"/>
      <c r="O873" s="110"/>
      <c r="P873" s="110"/>
      <c r="Q873" s="110"/>
    </row>
    <row r="874" spans="13:17" s="6" customFormat="1" ht="12.75" hidden="1">
      <c r="M874" s="110"/>
      <c r="N874" s="110"/>
      <c r="O874" s="110"/>
      <c r="P874" s="110"/>
      <c r="Q874" s="110"/>
    </row>
    <row r="875" spans="13:17" s="6" customFormat="1" ht="12.75" hidden="1">
      <c r="M875" s="110"/>
      <c r="N875" s="110"/>
      <c r="O875" s="110"/>
      <c r="P875" s="110"/>
      <c r="Q875" s="110"/>
    </row>
    <row r="876" spans="13:17" s="6" customFormat="1" ht="12.75" hidden="1">
      <c r="M876" s="110"/>
      <c r="N876" s="110"/>
      <c r="O876" s="110"/>
      <c r="P876" s="110"/>
      <c r="Q876" s="110"/>
    </row>
    <row r="877" spans="13:17" s="6" customFormat="1" ht="12.75" hidden="1">
      <c r="M877" s="110"/>
      <c r="N877" s="110"/>
      <c r="O877" s="110"/>
      <c r="P877" s="110"/>
      <c r="Q877" s="110"/>
    </row>
    <row r="878" spans="13:17" s="6" customFormat="1" ht="12.75" hidden="1">
      <c r="M878" s="110"/>
      <c r="N878" s="110"/>
      <c r="O878" s="110"/>
      <c r="P878" s="110"/>
      <c r="Q878" s="110"/>
    </row>
    <row r="879" spans="13:17" s="6" customFormat="1" ht="12.75" hidden="1">
      <c r="M879" s="110"/>
      <c r="N879" s="110"/>
      <c r="O879" s="110"/>
      <c r="P879" s="110"/>
      <c r="Q879" s="110"/>
    </row>
    <row r="880" spans="13:17" s="6" customFormat="1" ht="12.75" hidden="1">
      <c r="M880" s="110"/>
      <c r="N880" s="110"/>
      <c r="O880" s="110"/>
      <c r="P880" s="110"/>
      <c r="Q880" s="110"/>
    </row>
    <row r="881" spans="13:17" s="6" customFormat="1" ht="12.75" hidden="1">
      <c r="M881" s="110"/>
      <c r="N881" s="110"/>
      <c r="O881" s="110"/>
      <c r="P881" s="110"/>
      <c r="Q881" s="110"/>
    </row>
    <row r="882" spans="13:17" s="6" customFormat="1" ht="12.75" hidden="1">
      <c r="M882" s="110"/>
      <c r="N882" s="110"/>
      <c r="O882" s="110"/>
      <c r="P882" s="110"/>
      <c r="Q882" s="110"/>
    </row>
    <row r="883" spans="13:17" s="6" customFormat="1" ht="12.75" hidden="1">
      <c r="M883" s="110"/>
      <c r="N883" s="110"/>
      <c r="O883" s="110"/>
      <c r="P883" s="110"/>
      <c r="Q883" s="110"/>
    </row>
    <row r="884" spans="13:17" s="6" customFormat="1" ht="12.75" hidden="1">
      <c r="M884" s="110"/>
      <c r="N884" s="110"/>
      <c r="O884" s="110"/>
      <c r="P884" s="110"/>
      <c r="Q884" s="110"/>
    </row>
    <row r="885" spans="13:17" s="6" customFormat="1" ht="12.75" hidden="1">
      <c r="M885" s="110"/>
      <c r="N885" s="110"/>
      <c r="O885" s="110"/>
      <c r="P885" s="110"/>
      <c r="Q885" s="110"/>
    </row>
    <row r="886" spans="13:17" s="6" customFormat="1" ht="12.75" hidden="1">
      <c r="M886" s="110"/>
      <c r="N886" s="110"/>
      <c r="O886" s="110"/>
      <c r="P886" s="110"/>
      <c r="Q886" s="110"/>
    </row>
    <row r="887" spans="13:17" s="6" customFormat="1" ht="12.75" hidden="1">
      <c r="M887" s="110"/>
      <c r="N887" s="110"/>
      <c r="O887" s="110"/>
      <c r="P887" s="110"/>
      <c r="Q887" s="110"/>
    </row>
    <row r="888" spans="13:17" s="6" customFormat="1" ht="12.75" hidden="1">
      <c r="M888" s="110"/>
      <c r="N888" s="110"/>
      <c r="O888" s="110"/>
      <c r="P888" s="110"/>
      <c r="Q888" s="110"/>
    </row>
    <row r="889" spans="13:17" s="6" customFormat="1" ht="12.75" hidden="1">
      <c r="M889" s="110"/>
      <c r="N889" s="110"/>
      <c r="O889" s="110"/>
      <c r="P889" s="110"/>
      <c r="Q889" s="110"/>
    </row>
    <row r="890" spans="13:17" s="6" customFormat="1" ht="12.75" hidden="1">
      <c r="M890" s="110"/>
      <c r="N890" s="110"/>
      <c r="O890" s="110"/>
      <c r="P890" s="110"/>
      <c r="Q890" s="110"/>
    </row>
    <row r="891" spans="13:17" s="6" customFormat="1" ht="12.75" hidden="1">
      <c r="M891" s="110"/>
      <c r="N891" s="110"/>
      <c r="O891" s="110"/>
      <c r="P891" s="110"/>
      <c r="Q891" s="110"/>
    </row>
    <row r="892" spans="13:17" s="6" customFormat="1" ht="12.75" hidden="1">
      <c r="M892" s="110"/>
      <c r="N892" s="110"/>
      <c r="O892" s="110"/>
      <c r="P892" s="110"/>
      <c r="Q892" s="110"/>
    </row>
    <row r="893" spans="13:17" s="6" customFormat="1" ht="12.75" hidden="1">
      <c r="M893" s="110"/>
      <c r="N893" s="110"/>
      <c r="O893" s="110"/>
      <c r="P893" s="110"/>
      <c r="Q893" s="110"/>
    </row>
    <row r="894" spans="13:17" s="6" customFormat="1" ht="12.75" hidden="1">
      <c r="M894" s="110"/>
      <c r="N894" s="110"/>
      <c r="O894" s="110"/>
      <c r="P894" s="110"/>
      <c r="Q894" s="110"/>
    </row>
    <row r="895" spans="13:17" s="6" customFormat="1" ht="12.75" hidden="1">
      <c r="M895" s="110"/>
      <c r="N895" s="110"/>
      <c r="O895" s="110"/>
      <c r="P895" s="110"/>
      <c r="Q895" s="110"/>
    </row>
    <row r="896" spans="13:17" s="6" customFormat="1" ht="12.75" hidden="1">
      <c r="M896" s="110"/>
      <c r="N896" s="110"/>
      <c r="O896" s="110"/>
      <c r="P896" s="110"/>
      <c r="Q896" s="110"/>
    </row>
    <row r="897" spans="13:17" s="6" customFormat="1" ht="12.75" hidden="1">
      <c r="M897" s="110"/>
      <c r="N897" s="110"/>
      <c r="O897" s="110"/>
      <c r="P897" s="110"/>
      <c r="Q897" s="110"/>
    </row>
    <row r="898" spans="13:17" s="6" customFormat="1" ht="12.75" hidden="1">
      <c r="M898" s="110"/>
      <c r="N898" s="110"/>
      <c r="O898" s="110"/>
      <c r="P898" s="110"/>
      <c r="Q898" s="110"/>
    </row>
    <row r="899" spans="13:17" s="6" customFormat="1" ht="12.75" hidden="1">
      <c r="M899" s="110"/>
      <c r="N899" s="110"/>
      <c r="O899" s="110"/>
      <c r="P899" s="110"/>
      <c r="Q899" s="110"/>
    </row>
    <row r="900" spans="13:17" s="6" customFormat="1" ht="12.75" hidden="1">
      <c r="M900" s="110"/>
      <c r="N900" s="110"/>
      <c r="O900" s="110"/>
      <c r="P900" s="110"/>
      <c r="Q900" s="110"/>
    </row>
    <row r="901" spans="13:17" s="6" customFormat="1" ht="12.75" hidden="1">
      <c r="M901" s="110"/>
      <c r="N901" s="110"/>
      <c r="O901" s="110"/>
      <c r="P901" s="110"/>
      <c r="Q901" s="110"/>
    </row>
    <row r="902" spans="13:17" s="6" customFormat="1" ht="12.75" hidden="1">
      <c r="M902" s="110"/>
      <c r="N902" s="110"/>
      <c r="O902" s="110"/>
      <c r="P902" s="110"/>
      <c r="Q902" s="110"/>
    </row>
    <row r="903" spans="13:17" s="6" customFormat="1" ht="12.75" hidden="1">
      <c r="M903" s="110"/>
      <c r="N903" s="110"/>
      <c r="O903" s="110"/>
      <c r="P903" s="110"/>
      <c r="Q903" s="110"/>
    </row>
    <row r="904" spans="13:17" s="6" customFormat="1" ht="12.75" hidden="1">
      <c r="M904" s="110"/>
      <c r="N904" s="110"/>
      <c r="O904" s="110"/>
      <c r="P904" s="110"/>
      <c r="Q904" s="110"/>
    </row>
    <row r="905" spans="13:17" s="6" customFormat="1" ht="12.75" hidden="1">
      <c r="M905" s="110"/>
      <c r="N905" s="110"/>
      <c r="O905" s="110"/>
      <c r="P905" s="110"/>
      <c r="Q905" s="110"/>
    </row>
    <row r="906" spans="13:17" s="6" customFormat="1" ht="12.75" hidden="1">
      <c r="M906" s="110"/>
      <c r="N906" s="110"/>
      <c r="O906" s="110"/>
      <c r="P906" s="110"/>
      <c r="Q906" s="110"/>
    </row>
  </sheetData>
  <sheetProtection selectLockedCells="1"/>
  <protectedRanges>
    <protectedRange sqref="G45" name="Range1"/>
  </protectedRanges>
  <mergeCells count="96">
    <mergeCell ref="N85:Q85"/>
    <mergeCell ref="A83:C83"/>
    <mergeCell ref="D65:F65"/>
    <mergeCell ref="D63:F63"/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D78:F78"/>
    <mergeCell ref="N84:Q84"/>
    <mergeCell ref="A84:F84"/>
    <mergeCell ref="A85:F85"/>
    <mergeCell ref="D70:F70"/>
    <mergeCell ref="B68:F68"/>
    <mergeCell ref="D71:F71"/>
    <mergeCell ref="D69:F69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K10:K11"/>
    <mergeCell ref="H10:H11"/>
    <mergeCell ref="D41:F41"/>
    <mergeCell ref="D36:F36"/>
    <mergeCell ref="B40:F40"/>
    <mergeCell ref="D43:F43"/>
    <mergeCell ref="D44:F44"/>
    <mergeCell ref="C42:F42"/>
    <mergeCell ref="B24:F24"/>
    <mergeCell ref="C30:F30"/>
    <mergeCell ref="D38:F38"/>
    <mergeCell ref="D37:F37"/>
    <mergeCell ref="D32:F32"/>
    <mergeCell ref="D35:F35"/>
    <mergeCell ref="D34:F34"/>
    <mergeCell ref="D33:F33"/>
    <mergeCell ref="B12:F12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D20:F20"/>
    <mergeCell ref="C23:F23"/>
    <mergeCell ref="C28:F28"/>
    <mergeCell ref="D16:F16"/>
    <mergeCell ref="D13:F13"/>
    <mergeCell ref="D15:F15"/>
    <mergeCell ref="D57:F57"/>
    <mergeCell ref="D58:F58"/>
    <mergeCell ref="D60:F60"/>
    <mergeCell ref="D64:F64"/>
    <mergeCell ref="A3:C3"/>
    <mergeCell ref="A5:C5"/>
    <mergeCell ref="D25:F25"/>
    <mergeCell ref="D26:F26"/>
    <mergeCell ref="D27:F27"/>
    <mergeCell ref="D5:F5"/>
    <mergeCell ref="D21:F21"/>
    <mergeCell ref="A9:F11"/>
    <mergeCell ref="A7:F7"/>
    <mergeCell ref="A8:F8"/>
    <mergeCell ref="A6:C6"/>
    <mergeCell ref="D6:F6"/>
    <mergeCell ref="C67:F67"/>
    <mergeCell ref="C80:F80"/>
    <mergeCell ref="D54:F54"/>
    <mergeCell ref="D45:F45"/>
    <mergeCell ref="C47:F47"/>
    <mergeCell ref="C46:F46"/>
    <mergeCell ref="B51:F51"/>
    <mergeCell ref="B55:F55"/>
    <mergeCell ref="D62:F62"/>
    <mergeCell ref="D59:F59"/>
    <mergeCell ref="D61:F61"/>
    <mergeCell ref="D66:F66"/>
    <mergeCell ref="D56:F56"/>
    <mergeCell ref="D52:F52"/>
    <mergeCell ref="D53:F53"/>
    <mergeCell ref="A49:Q49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1">
      <selection activeCell="A24" sqref="A24:C24"/>
    </sheetView>
  </sheetViews>
  <sheetFormatPr defaultColWidth="0" defaultRowHeight="12.75" zeroHeight="1"/>
  <cols>
    <col min="1" max="1" width="11.7109375" style="52" customWidth="1"/>
    <col min="2" max="2" width="17.00390625" style="52" customWidth="1"/>
    <col min="3" max="3" width="68.28125" style="52" customWidth="1"/>
    <col min="4" max="6" width="12.57421875" style="52" hidden="1" customWidth="1"/>
    <col min="7" max="16384" width="9.28125" style="52" hidden="1" customWidth="1"/>
  </cols>
  <sheetData>
    <row r="1" spans="1:3" ht="46.5" customHeight="1">
      <c r="A1" s="408" t="s">
        <v>149</v>
      </c>
      <c r="B1" s="408"/>
      <c r="C1" s="408"/>
    </row>
    <row r="2" spans="1:3" ht="32.1" customHeight="1">
      <c r="A2" s="138" t="s">
        <v>8</v>
      </c>
      <c r="B2" s="139"/>
      <c r="C2" s="140"/>
    </row>
    <row r="3" spans="1:3" ht="20.1" customHeight="1">
      <c r="A3" s="138" t="s">
        <v>9</v>
      </c>
      <c r="B3" s="141">
        <f>'CSS '!G2</f>
        <v>42120</v>
      </c>
      <c r="C3" s="142"/>
    </row>
    <row r="4" spans="1:3" ht="15" customHeight="1">
      <c r="A4" s="82"/>
      <c r="B4" s="82"/>
      <c r="C4" s="110"/>
    </row>
    <row r="5" spans="1:3" ht="15" customHeight="1">
      <c r="A5" s="143" t="s">
        <v>89</v>
      </c>
      <c r="B5" s="143" t="s">
        <v>90</v>
      </c>
      <c r="C5" s="144" t="s">
        <v>100</v>
      </c>
    </row>
    <row r="6" spans="1:3" ht="12.75">
      <c r="A6" s="145"/>
      <c r="B6" s="146"/>
      <c r="C6" s="147"/>
    </row>
    <row r="7" spans="1:3" ht="12.75">
      <c r="A7" s="148"/>
      <c r="B7" s="149"/>
      <c r="C7" s="150"/>
    </row>
    <row r="8" spans="1:3" ht="12.75">
      <c r="A8" s="148"/>
      <c r="B8" s="149"/>
      <c r="C8" s="150"/>
    </row>
    <row r="9" spans="1:3" ht="12.75">
      <c r="A9" s="148"/>
      <c r="B9" s="149"/>
      <c r="C9" s="150"/>
    </row>
    <row r="10" spans="1:3" ht="12.75">
      <c r="A10" s="148"/>
      <c r="B10" s="149"/>
      <c r="C10" s="150"/>
    </row>
    <row r="11" spans="1:3" ht="12.75">
      <c r="A11" s="148"/>
      <c r="B11" s="149"/>
      <c r="C11" s="150"/>
    </row>
    <row r="12" spans="1:3" ht="12.75">
      <c r="A12" s="148"/>
      <c r="B12" s="149"/>
      <c r="C12" s="150"/>
    </row>
    <row r="13" spans="1:3" ht="12.75">
      <c r="A13" s="148"/>
      <c r="B13" s="149"/>
      <c r="C13" s="150"/>
    </row>
    <row r="14" spans="1:3" ht="12.75">
      <c r="A14" s="148"/>
      <c r="B14" s="149"/>
      <c r="C14" s="150"/>
    </row>
    <row r="15" spans="1:3" ht="12.75">
      <c r="A15" s="148"/>
      <c r="B15" s="149"/>
      <c r="C15" s="150"/>
    </row>
    <row r="16" spans="1:3" ht="12.75">
      <c r="A16" s="148"/>
      <c r="B16" s="149"/>
      <c r="C16" s="150"/>
    </row>
    <row r="17" spans="1:3" ht="12.75">
      <c r="A17" s="148"/>
      <c r="B17" s="149"/>
      <c r="C17" s="150"/>
    </row>
    <row r="18" spans="1:3" ht="12.75">
      <c r="A18" s="148"/>
      <c r="B18" s="149"/>
      <c r="C18" s="150"/>
    </row>
    <row r="19" spans="1:3" ht="12.75">
      <c r="A19" s="148"/>
      <c r="B19" s="149"/>
      <c r="C19" s="150"/>
    </row>
    <row r="20" spans="1:3" ht="15" thickBot="1">
      <c r="A20" s="151"/>
      <c r="B20" s="149"/>
      <c r="C20" s="150"/>
    </row>
    <row r="21" spans="1:4" ht="15" customHeight="1" thickBot="1">
      <c r="A21" s="152" t="s">
        <v>83</v>
      </c>
      <c r="B21" s="153">
        <f>SUM(B6:B20)</f>
        <v>0</v>
      </c>
      <c r="C21" s="154"/>
      <c r="D21" s="53"/>
    </row>
    <row r="22" spans="1:3" ht="15.75" thickBot="1">
      <c r="A22" s="156"/>
      <c r="B22" s="155">
        <f>IF(B21='RER Summary'!Q67,'RER Summary'!Q67,"ERROR")</f>
        <v>0</v>
      </c>
      <c r="C22" s="110"/>
    </row>
    <row r="23" spans="1:3" ht="12.75">
      <c r="A23" s="110"/>
      <c r="B23" s="110"/>
      <c r="C23" s="110"/>
    </row>
    <row r="24" spans="1:3" ht="36.6" customHeight="1">
      <c r="A24" s="410" t="s">
        <v>131</v>
      </c>
      <c r="B24" s="410"/>
      <c r="C24" s="410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163A6-207D-454E-B197-BC7894B85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DAF990-4720-4877-8D8E-6B4F01A80D4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F8877B-AE71-400C-BE93-D411F2CC13A1}"/>
</file>

<file path=customXml/itemProps4.xml><?xml version="1.0" encoding="utf-8"?>
<ds:datastoreItem xmlns:ds="http://schemas.openxmlformats.org/officeDocument/2006/customXml" ds:itemID="{38D14369-9989-49DA-80F7-596124D7DD3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07638B0-3C36-4578-88C6-17134E4143E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Berkeley_FY14-15_RER_ADA</dc:title>
  <dc:subject/>
  <dc:creator>Moses.Ndungu@dhcs.ca.gov</dc:creator>
  <cp:keywords>14-15,MHSA,RER</cp:keywords>
  <dc:description/>
  <cp:lastModifiedBy>westj</cp:lastModifiedBy>
  <cp:lastPrinted>2015-07-24T18:14:24Z</cp:lastPrinted>
  <dcterms:created xsi:type="dcterms:W3CDTF">2007-09-20T19:02:25Z</dcterms:created>
  <dcterms:modified xsi:type="dcterms:W3CDTF">2020-11-01T07:56:18Z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tatus">
    <vt:lpwstr>Not Started</vt:lpwstr>
  </property>
  <property fmtid="{D5CDD505-2E9C-101B-9397-08002B2CF9AE}" pid="11" name="_dlc_DocId">
    <vt:lpwstr>DHCSDOC-1363137784-591</vt:lpwstr>
  </property>
  <property fmtid="{D5CDD505-2E9C-101B-9397-08002B2CF9AE}" pid="12" name="_dlc_DocIdItemGuid">
    <vt:lpwstr>b0728084-e31a-414e-b8de-97aba1a40948</vt:lpwstr>
  </property>
  <property fmtid="{D5CDD505-2E9C-101B-9397-08002B2CF9AE}" pid="13" name="_dlc_DocIdUrl">
    <vt:lpwstr>http://dhcs2016prod:88/services/MH/_layouts/15/DocIdRedir.aspx?ID=DHCSDOC-1363137784-591, DHCSDOC-1363137784-591</vt:lpwstr>
  </property>
  <property fmtid="{D5CDD505-2E9C-101B-9397-08002B2CF9AE}" pid="14" name="ContentTypeId">
    <vt:lpwstr>0x0101000DD778A44A894D44A57135C48A267F0A</vt:lpwstr>
  </property>
</Properties>
</file>