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westj\Desktop\~xls\"/>
    </mc:Choice>
  </mc:AlternateContent>
  <xr:revisionPtr revIDLastSave="0" documentId="13_ncr:1_{386F3D9E-C309-4107-B2D7-91754F6E06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nclosure 5" sheetId="1" r:id="rId1"/>
  </sheets>
  <externalReferences>
    <externalReference r:id="rId2"/>
  </externalReferences>
  <definedNames>
    <definedName name="_xlnm.Print_Titles" localSheetId="0">'Enclosure 5'!$3:$6</definedName>
  </definedNames>
  <calcPr calcId="191029"/>
</workbook>
</file>

<file path=xl/calcChain.xml><?xml version="1.0" encoding="utf-8"?>
<calcChain xmlns="http://schemas.openxmlformats.org/spreadsheetml/2006/main">
  <c r="G63" i="1" l="1"/>
  <c r="E63" i="1"/>
  <c r="D63" i="1"/>
  <c r="B63" i="1"/>
  <c r="G62" i="1"/>
  <c r="E62" i="1"/>
  <c r="D62" i="1"/>
  <c r="B62" i="1"/>
  <c r="G61" i="1"/>
  <c r="E61" i="1"/>
  <c r="D61" i="1"/>
  <c r="B61" i="1"/>
  <c r="G60" i="1"/>
  <c r="E60" i="1"/>
  <c r="D60" i="1"/>
  <c r="B60" i="1"/>
  <c r="G59" i="1"/>
  <c r="E59" i="1"/>
  <c r="D59" i="1"/>
  <c r="B59" i="1"/>
  <c r="G58" i="1"/>
  <c r="E58" i="1"/>
  <c r="D58" i="1"/>
  <c r="B58" i="1"/>
  <c r="G57" i="1"/>
  <c r="E57" i="1"/>
  <c r="D57" i="1"/>
  <c r="B57" i="1"/>
  <c r="G56" i="1"/>
  <c r="E56" i="1"/>
  <c r="D56" i="1"/>
  <c r="B56" i="1"/>
  <c r="G55" i="1"/>
  <c r="E55" i="1"/>
  <c r="D55" i="1"/>
  <c r="B55" i="1"/>
  <c r="G54" i="1"/>
  <c r="E54" i="1"/>
  <c r="D54" i="1"/>
  <c r="B54" i="1"/>
  <c r="G53" i="1"/>
  <c r="E53" i="1"/>
  <c r="D53" i="1"/>
  <c r="B53" i="1"/>
  <c r="G52" i="1"/>
  <c r="E52" i="1"/>
  <c r="D52" i="1"/>
  <c r="B52" i="1"/>
  <c r="G51" i="1"/>
  <c r="E51" i="1"/>
  <c r="D51" i="1"/>
  <c r="B51" i="1"/>
  <c r="G50" i="1"/>
  <c r="E50" i="1"/>
  <c r="D50" i="1"/>
  <c r="B50" i="1"/>
  <c r="G49" i="1"/>
  <c r="E49" i="1"/>
  <c r="D49" i="1"/>
  <c r="B49" i="1"/>
  <c r="G48" i="1"/>
  <c r="E48" i="1"/>
  <c r="D48" i="1"/>
  <c r="B48" i="1"/>
  <c r="G47" i="1"/>
  <c r="E47" i="1"/>
  <c r="D47" i="1"/>
  <c r="B47" i="1"/>
  <c r="G46" i="1"/>
  <c r="E46" i="1"/>
  <c r="D46" i="1"/>
  <c r="B46" i="1"/>
  <c r="G45" i="1"/>
  <c r="E45" i="1"/>
  <c r="D45" i="1"/>
  <c r="B45" i="1"/>
  <c r="G44" i="1"/>
  <c r="E44" i="1"/>
  <c r="D44" i="1"/>
  <c r="B44" i="1"/>
  <c r="G43" i="1"/>
  <c r="E43" i="1"/>
  <c r="D43" i="1"/>
  <c r="B43" i="1"/>
  <c r="G42" i="1"/>
  <c r="E42" i="1"/>
  <c r="D42" i="1"/>
  <c r="B42" i="1"/>
  <c r="G41" i="1"/>
  <c r="E41" i="1"/>
  <c r="D41" i="1"/>
  <c r="B41" i="1"/>
  <c r="G40" i="1"/>
  <c r="E40" i="1"/>
  <c r="D40" i="1"/>
  <c r="B40" i="1"/>
  <c r="G39" i="1"/>
  <c r="E39" i="1"/>
  <c r="D39" i="1"/>
  <c r="B39" i="1"/>
  <c r="G38" i="1"/>
  <c r="E38" i="1"/>
  <c r="D38" i="1"/>
  <c r="B38" i="1"/>
  <c r="G37" i="1"/>
  <c r="E37" i="1"/>
  <c r="D37" i="1"/>
  <c r="B37" i="1"/>
  <c r="G36" i="1"/>
  <c r="E36" i="1"/>
  <c r="D36" i="1"/>
  <c r="B36" i="1"/>
  <c r="G35" i="1"/>
  <c r="E35" i="1"/>
  <c r="D35" i="1"/>
  <c r="B35" i="1"/>
  <c r="G34" i="1"/>
  <c r="E34" i="1"/>
  <c r="D34" i="1"/>
  <c r="B34" i="1"/>
  <c r="G33" i="1"/>
  <c r="E33" i="1"/>
  <c r="D33" i="1"/>
  <c r="B33" i="1"/>
  <c r="G32" i="1"/>
  <c r="E32" i="1"/>
  <c r="D32" i="1"/>
  <c r="B32" i="1"/>
  <c r="G31" i="1"/>
  <c r="E31" i="1"/>
  <c r="D31" i="1"/>
  <c r="B31" i="1"/>
  <c r="G30" i="1"/>
  <c r="E30" i="1"/>
  <c r="D30" i="1"/>
  <c r="B30" i="1"/>
  <c r="G29" i="1"/>
  <c r="E29" i="1"/>
  <c r="D29" i="1"/>
  <c r="B29" i="1"/>
  <c r="G28" i="1"/>
  <c r="E28" i="1"/>
  <c r="D28" i="1"/>
  <c r="B28" i="1"/>
  <c r="G27" i="1"/>
  <c r="E27" i="1"/>
  <c r="D27" i="1"/>
  <c r="B27" i="1"/>
  <c r="G26" i="1"/>
  <c r="E26" i="1"/>
  <c r="D26" i="1"/>
  <c r="B26" i="1"/>
  <c r="G25" i="1"/>
  <c r="E25" i="1"/>
  <c r="D25" i="1"/>
  <c r="B25" i="1"/>
  <c r="G24" i="1"/>
  <c r="E24" i="1"/>
  <c r="D24" i="1"/>
  <c r="B24" i="1"/>
  <c r="G23" i="1"/>
  <c r="E23" i="1"/>
  <c r="D23" i="1"/>
  <c r="B23" i="1"/>
  <c r="G22" i="1"/>
  <c r="E22" i="1"/>
  <c r="D22" i="1"/>
  <c r="B22" i="1"/>
  <c r="G21" i="1"/>
  <c r="E21" i="1"/>
  <c r="D21" i="1"/>
  <c r="B21" i="1"/>
  <c r="G20" i="1"/>
  <c r="E20" i="1"/>
  <c r="D20" i="1"/>
  <c r="B20" i="1"/>
  <c r="G19" i="1"/>
  <c r="E19" i="1"/>
  <c r="D19" i="1"/>
  <c r="B19" i="1"/>
  <c r="G18" i="1"/>
  <c r="E18" i="1"/>
  <c r="D18" i="1"/>
  <c r="B18" i="1"/>
  <c r="G17" i="1"/>
  <c r="E17" i="1"/>
  <c r="D17" i="1"/>
  <c r="B17" i="1"/>
  <c r="G16" i="1"/>
  <c r="E16" i="1"/>
  <c r="D16" i="1"/>
  <c r="B16" i="1"/>
  <c r="G15" i="1"/>
  <c r="E15" i="1"/>
  <c r="D15" i="1"/>
  <c r="B15" i="1"/>
  <c r="G14" i="1"/>
  <c r="E14" i="1"/>
  <c r="D14" i="1"/>
  <c r="B14" i="1"/>
  <c r="G13" i="1"/>
  <c r="E13" i="1"/>
  <c r="D13" i="1"/>
  <c r="B13" i="1"/>
  <c r="G12" i="1"/>
  <c r="E12" i="1"/>
  <c r="D12" i="1"/>
  <c r="B12" i="1"/>
  <c r="G11" i="1"/>
  <c r="E11" i="1"/>
  <c r="D11" i="1"/>
  <c r="B11" i="1"/>
  <c r="G10" i="1"/>
  <c r="E10" i="1"/>
  <c r="D10" i="1"/>
  <c r="B10" i="1"/>
  <c r="G9" i="1"/>
  <c r="E9" i="1"/>
  <c r="D9" i="1"/>
  <c r="B9" i="1"/>
  <c r="G8" i="1"/>
  <c r="E8" i="1"/>
  <c r="D8" i="1"/>
  <c r="B8" i="1"/>
  <c r="G7" i="1"/>
  <c r="E7" i="1"/>
  <c r="D7" i="1"/>
  <c r="D67" i="1" s="1"/>
  <c r="B7" i="1"/>
  <c r="B67" i="1" s="1"/>
  <c r="C63" i="1" s="1"/>
  <c r="F63" i="1" s="1"/>
  <c r="E4" i="1"/>
  <c r="E67" i="1"/>
  <c r="C16" i="1" l="1"/>
  <c r="F16" i="1" s="1"/>
  <c r="C33" i="1"/>
  <c r="F33" i="1" s="1"/>
  <c r="C13" i="1"/>
  <c r="F13" i="1" s="1"/>
  <c r="H13" i="1" s="1"/>
  <c r="J13" i="1" s="1"/>
  <c r="C15" i="1"/>
  <c r="F15" i="1" s="1"/>
  <c r="C31" i="1"/>
  <c r="F31" i="1" s="1"/>
  <c r="C42" i="1"/>
  <c r="F42" i="1" s="1"/>
  <c r="I16" i="1"/>
  <c r="H16" i="1"/>
  <c r="K16" i="1"/>
  <c r="K31" i="1"/>
  <c r="I31" i="1"/>
  <c r="H31" i="1"/>
  <c r="K63" i="1"/>
  <c r="I63" i="1"/>
  <c r="H63" i="1"/>
  <c r="I13" i="1"/>
  <c r="H33" i="1"/>
  <c r="K33" i="1"/>
  <c r="I33" i="1"/>
  <c r="K15" i="1"/>
  <c r="I15" i="1"/>
  <c r="H15" i="1"/>
  <c r="J15" i="1" s="1"/>
  <c r="H42" i="1"/>
  <c r="K42" i="1"/>
  <c r="I42" i="1"/>
  <c r="C10" i="1"/>
  <c r="F10" i="1" s="1"/>
  <c r="C17" i="1"/>
  <c r="F17" i="1" s="1"/>
  <c r="C21" i="1"/>
  <c r="F21" i="1" s="1"/>
  <c r="C26" i="1"/>
  <c r="F26" i="1" s="1"/>
  <c r="C30" i="1"/>
  <c r="F30" i="1" s="1"/>
  <c r="C34" i="1"/>
  <c r="F34" i="1" s="1"/>
  <c r="C40" i="1"/>
  <c r="F40" i="1" s="1"/>
  <c r="C50" i="1"/>
  <c r="F50" i="1" s="1"/>
  <c r="C18" i="1"/>
  <c r="F18" i="1" s="1"/>
  <c r="C8" i="1"/>
  <c r="F8" i="1" s="1"/>
  <c r="C12" i="1"/>
  <c r="F12" i="1" s="1"/>
  <c r="C19" i="1"/>
  <c r="F19" i="1" s="1"/>
  <c r="C23" i="1"/>
  <c r="F23" i="1" s="1"/>
  <c r="C25" i="1"/>
  <c r="F25" i="1" s="1"/>
  <c r="C28" i="1"/>
  <c r="F28" i="1" s="1"/>
  <c r="C36" i="1"/>
  <c r="F36" i="1" s="1"/>
  <c r="C39" i="1"/>
  <c r="F39" i="1" s="1"/>
  <c r="C45" i="1"/>
  <c r="F45" i="1" s="1"/>
  <c r="C51" i="1"/>
  <c r="F51" i="1" s="1"/>
  <c r="C62" i="1"/>
  <c r="F62" i="1" s="1"/>
  <c r="C57" i="1"/>
  <c r="F57" i="1" s="1"/>
  <c r="C7" i="1"/>
  <c r="C56" i="1"/>
  <c r="F56" i="1" s="1"/>
  <c r="C44" i="1"/>
  <c r="F44" i="1" s="1"/>
  <c r="C41" i="1"/>
  <c r="F41" i="1" s="1"/>
  <c r="C37" i="1"/>
  <c r="F37" i="1" s="1"/>
  <c r="C9" i="1"/>
  <c r="F9" i="1" s="1"/>
  <c r="C11" i="1"/>
  <c r="F11" i="1" s="1"/>
  <c r="C14" i="1"/>
  <c r="F14" i="1" s="1"/>
  <c r="C20" i="1"/>
  <c r="F20" i="1" s="1"/>
  <c r="C22" i="1"/>
  <c r="F22" i="1" s="1"/>
  <c r="C24" i="1"/>
  <c r="F24" i="1" s="1"/>
  <c r="C27" i="1"/>
  <c r="F27" i="1" s="1"/>
  <c r="C29" i="1"/>
  <c r="F29" i="1" s="1"/>
  <c r="C32" i="1"/>
  <c r="F32" i="1" s="1"/>
  <c r="C35" i="1"/>
  <c r="F35" i="1" s="1"/>
  <c r="C38" i="1"/>
  <c r="F38" i="1" s="1"/>
  <c r="C43" i="1"/>
  <c r="F43" i="1" s="1"/>
  <c r="C46" i="1"/>
  <c r="F46" i="1" s="1"/>
  <c r="C49" i="1"/>
  <c r="F49" i="1" s="1"/>
  <c r="C58" i="1"/>
  <c r="F58" i="1" s="1"/>
  <c r="C47" i="1"/>
  <c r="F47" i="1" s="1"/>
  <c r="C53" i="1"/>
  <c r="F53" i="1" s="1"/>
  <c r="C55" i="1"/>
  <c r="F55" i="1" s="1"/>
  <c r="C59" i="1"/>
  <c r="F59" i="1" s="1"/>
  <c r="C48" i="1"/>
  <c r="F48" i="1" s="1"/>
  <c r="C52" i="1"/>
  <c r="F52" i="1" s="1"/>
  <c r="C54" i="1"/>
  <c r="F54" i="1" s="1"/>
  <c r="C60" i="1"/>
  <c r="F60" i="1" s="1"/>
  <c r="C61" i="1"/>
  <c r="F61" i="1" s="1"/>
  <c r="J31" i="1" l="1"/>
  <c r="K13" i="1"/>
  <c r="J42" i="1"/>
  <c r="H46" i="1"/>
  <c r="K46" i="1"/>
  <c r="I46" i="1"/>
  <c r="K9" i="1"/>
  <c r="H9" i="1"/>
  <c r="I9" i="1"/>
  <c r="K28" i="1"/>
  <c r="H28" i="1"/>
  <c r="I28" i="1"/>
  <c r="H40" i="1"/>
  <c r="K40" i="1"/>
  <c r="I40" i="1"/>
  <c r="I61" i="1"/>
  <c r="H61" i="1"/>
  <c r="K61" i="1"/>
  <c r="H43" i="1"/>
  <c r="J43" i="1" s="1"/>
  <c r="K43" i="1"/>
  <c r="I43" i="1"/>
  <c r="I20" i="1"/>
  <c r="K20" i="1"/>
  <c r="H20" i="1"/>
  <c r="F7" i="1"/>
  <c r="C67" i="1"/>
  <c r="H45" i="1"/>
  <c r="J45" i="1" s="1"/>
  <c r="K45" i="1"/>
  <c r="I45" i="1"/>
  <c r="H25" i="1"/>
  <c r="K25" i="1"/>
  <c r="I25" i="1"/>
  <c r="K8" i="1"/>
  <c r="I8" i="1"/>
  <c r="H8" i="1"/>
  <c r="J8" i="1" s="1"/>
  <c r="K34" i="1"/>
  <c r="I34" i="1"/>
  <c r="H34" i="1"/>
  <c r="J34" i="1" s="1"/>
  <c r="I17" i="1"/>
  <c r="H17" i="1"/>
  <c r="K17" i="1"/>
  <c r="K53" i="1"/>
  <c r="I53" i="1"/>
  <c r="H53" i="1"/>
  <c r="J53" i="1" s="1"/>
  <c r="K32" i="1"/>
  <c r="I32" i="1"/>
  <c r="H32" i="1"/>
  <c r="J32" i="1" s="1"/>
  <c r="K56" i="1"/>
  <c r="I56" i="1"/>
  <c r="H56" i="1"/>
  <c r="H12" i="1"/>
  <c r="I12" i="1"/>
  <c r="K12" i="1"/>
  <c r="H48" i="1"/>
  <c r="K48" i="1"/>
  <c r="I48" i="1"/>
  <c r="K29" i="1"/>
  <c r="I29" i="1"/>
  <c r="H29" i="1"/>
  <c r="J29" i="1" s="1"/>
  <c r="H60" i="1"/>
  <c r="I60" i="1"/>
  <c r="K60" i="1"/>
  <c r="K58" i="1"/>
  <c r="I58" i="1"/>
  <c r="H58" i="1"/>
  <c r="H38" i="1"/>
  <c r="K38" i="1"/>
  <c r="I38" i="1"/>
  <c r="I27" i="1"/>
  <c r="H27" i="1"/>
  <c r="K27" i="1"/>
  <c r="K14" i="1"/>
  <c r="I14" i="1"/>
  <c r="H14" i="1"/>
  <c r="K41" i="1"/>
  <c r="H41" i="1"/>
  <c r="I41" i="1"/>
  <c r="K57" i="1"/>
  <c r="I57" i="1"/>
  <c r="H57" i="1"/>
  <c r="J57" i="1" s="1"/>
  <c r="K39" i="1"/>
  <c r="I39" i="1"/>
  <c r="H39" i="1"/>
  <c r="K23" i="1"/>
  <c r="I23" i="1"/>
  <c r="H23" i="1"/>
  <c r="I18" i="1"/>
  <c r="H18" i="1"/>
  <c r="J18" i="1" s="1"/>
  <c r="K18" i="1"/>
  <c r="K30" i="1"/>
  <c r="I30" i="1"/>
  <c r="H30" i="1"/>
  <c r="J30" i="1" s="1"/>
  <c r="K10" i="1"/>
  <c r="I10" i="1"/>
  <c r="H10" i="1"/>
  <c r="J16" i="1"/>
  <c r="I52" i="1"/>
  <c r="K52" i="1"/>
  <c r="H52" i="1"/>
  <c r="J52" i="1" s="1"/>
  <c r="H22" i="1"/>
  <c r="K22" i="1"/>
  <c r="I22" i="1"/>
  <c r="H51" i="1"/>
  <c r="J51" i="1" s="1"/>
  <c r="K51" i="1"/>
  <c r="I51" i="1"/>
  <c r="K21" i="1"/>
  <c r="I21" i="1"/>
  <c r="H21" i="1"/>
  <c r="I47" i="1"/>
  <c r="H47" i="1"/>
  <c r="J47" i="1" s="1"/>
  <c r="K47" i="1"/>
  <c r="I37" i="1"/>
  <c r="H37" i="1"/>
  <c r="K37" i="1"/>
  <c r="I59" i="1"/>
  <c r="K59" i="1"/>
  <c r="H59" i="1"/>
  <c r="I54" i="1"/>
  <c r="H54" i="1"/>
  <c r="J54" i="1" s="1"/>
  <c r="K54" i="1"/>
  <c r="K55" i="1"/>
  <c r="I55" i="1"/>
  <c r="H55" i="1"/>
  <c r="J55" i="1" s="1"/>
  <c r="I49" i="1"/>
  <c r="H49" i="1"/>
  <c r="K49" i="1"/>
  <c r="K35" i="1"/>
  <c r="I35" i="1"/>
  <c r="H35" i="1"/>
  <c r="K24" i="1"/>
  <c r="I24" i="1"/>
  <c r="H24" i="1"/>
  <c r="I11" i="1"/>
  <c r="H11" i="1"/>
  <c r="J11" i="1" s="1"/>
  <c r="K11" i="1"/>
  <c r="K44" i="1"/>
  <c r="H44" i="1"/>
  <c r="I44" i="1"/>
  <c r="H62" i="1"/>
  <c r="J62" i="1" s="1"/>
  <c r="K62" i="1"/>
  <c r="I62" i="1"/>
  <c r="H36" i="1"/>
  <c r="I36" i="1"/>
  <c r="K36" i="1"/>
  <c r="K19" i="1"/>
  <c r="I19" i="1"/>
  <c r="H19" i="1"/>
  <c r="J19" i="1" s="1"/>
  <c r="K50" i="1"/>
  <c r="I50" i="1"/>
  <c r="H50" i="1"/>
  <c r="J50" i="1" s="1"/>
  <c r="K26" i="1"/>
  <c r="I26" i="1"/>
  <c r="H26" i="1"/>
  <c r="J33" i="1"/>
  <c r="J63" i="1"/>
  <c r="J25" i="1" l="1"/>
  <c r="J28" i="1"/>
  <c r="J58" i="1"/>
  <c r="J61" i="1"/>
  <c r="J36" i="1"/>
  <c r="J41" i="1"/>
  <c r="J26" i="1"/>
  <c r="J44" i="1"/>
  <c r="J35" i="1"/>
  <c r="J49" i="1"/>
  <c r="J59" i="1"/>
  <c r="J37" i="1"/>
  <c r="J10" i="1"/>
  <c r="J39" i="1"/>
  <c r="J12" i="1"/>
  <c r="I7" i="1"/>
  <c r="F67" i="1"/>
  <c r="H7" i="1"/>
  <c r="K7" i="1"/>
  <c r="K67" i="1" s="1"/>
  <c r="J40" i="1"/>
  <c r="J60" i="1"/>
  <c r="J24" i="1"/>
  <c r="J21" i="1"/>
  <c r="J22" i="1"/>
  <c r="J23" i="1"/>
  <c r="J14" i="1"/>
  <c r="J27" i="1"/>
  <c r="J38" i="1"/>
  <c r="J48" i="1"/>
  <c r="J56" i="1"/>
  <c r="J17" i="1"/>
  <c r="J20" i="1"/>
  <c r="J9" i="1"/>
  <c r="J46" i="1"/>
  <c r="J7" i="1" l="1"/>
  <c r="J67" i="1" l="1"/>
  <c r="L7" i="1"/>
  <c r="L67" i="1" l="1"/>
  <c r="L42" i="1"/>
  <c r="L15" i="1"/>
  <c r="L13" i="1"/>
  <c r="L31" i="1"/>
  <c r="L62" i="1"/>
  <c r="L8" i="1"/>
  <c r="L63" i="1"/>
  <c r="L45" i="1"/>
  <c r="L11" i="1"/>
  <c r="L55" i="1"/>
  <c r="L33" i="1"/>
  <c r="L34" i="1"/>
  <c r="L32" i="1"/>
  <c r="L19" i="1"/>
  <c r="L43" i="1"/>
  <c r="L47" i="1"/>
  <c r="L53" i="1"/>
  <c r="L16" i="1"/>
  <c r="L52" i="1"/>
  <c r="L25" i="1"/>
  <c r="L61" i="1"/>
  <c r="L54" i="1"/>
  <c r="L28" i="1"/>
  <c r="L18" i="1"/>
  <c r="L58" i="1"/>
  <c r="L30" i="1"/>
  <c r="L29" i="1"/>
  <c r="L51" i="1"/>
  <c r="L50" i="1"/>
  <c r="L57" i="1"/>
  <c r="L56" i="1"/>
  <c r="L9" i="1"/>
  <c r="L39" i="1"/>
  <c r="L38" i="1"/>
  <c r="L27" i="1"/>
  <c r="L12" i="1"/>
  <c r="L46" i="1"/>
  <c r="L21" i="1"/>
  <c r="L48" i="1"/>
  <c r="L49" i="1"/>
  <c r="L10" i="1"/>
  <c r="L22" i="1"/>
  <c r="L37" i="1"/>
  <c r="L14" i="1"/>
  <c r="L59" i="1"/>
  <c r="L23" i="1"/>
  <c r="L36" i="1"/>
  <c r="L35" i="1"/>
  <c r="L60" i="1"/>
  <c r="L44" i="1"/>
  <c r="L40" i="1"/>
  <c r="L26" i="1"/>
  <c r="L24" i="1"/>
  <c r="L20" i="1"/>
  <c r="L17" i="1"/>
  <c r="L41" i="1"/>
</calcChain>
</file>

<file path=xl/sharedStrings.xml><?xml version="1.0" encoding="utf-8"?>
<sst xmlns="http://schemas.openxmlformats.org/spreadsheetml/2006/main" count="86" uniqueCount="86">
  <si>
    <t>Counties</t>
  </si>
  <si>
    <t>Total State Population January 1, 2017</t>
  </si>
  <si>
    <t>Adjusted Need</t>
  </si>
  <si>
    <t>Revised Need Based on Self Sufficiency</t>
  </si>
  <si>
    <t>Weighting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</si>
  <si>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</si>
  <si>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</si>
  <si>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</si>
  <si>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</si>
  <si>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</si>
  <si>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</si>
  <si>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</si>
  <si>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</si>
  <si>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</si>
  <si>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</si>
  <si>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</si>
  <si>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</si>
  <si>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</si>
  <si>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</si>
  <si>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</si>
  <si>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</si>
  <si>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</si>
  <si>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</si>
  <si>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</si>
  <si>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</si>
  <si>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</si>
  <si>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</si>
  <si>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</si>
  <si>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</si>
  <si>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</si>
  <si>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</si>
  <si>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</si>
  <si>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</si>
  <si>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</si>
  <si>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</si>
  <si>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</si>
  <si>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</si>
  <si>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</si>
  <si>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</si>
  <si>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</si>
  <si>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</si>
  <si>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</si>
  <si>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</si>
  <si>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</si>
  <si>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</si>
  <si>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</si>
  <si>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</si>
  <si>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</si>
  <si>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</si>
  <si>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</si>
  <si>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</si>
  <si>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</si>
  <si>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</si>
  <si>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</si>
  <si>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</si>
  <si>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Sutter/Yuba</t>
  </si>
  <si>
    <t>Tehama</t>
  </si>
  <si>
    <t>Trinity</t>
  </si>
  <si>
    <t>Tulare</t>
  </si>
  <si>
    <t>Tuolumne</t>
  </si>
  <si>
    <t>Ventura</t>
  </si>
  <si>
    <t>Yolo</t>
  </si>
  <si>
    <t>Yuba</t>
  </si>
  <si>
    <t>City of Berkeley</t>
  </si>
  <si>
    <t>Tri-City</t>
  </si>
  <si>
    <t>Total</t>
  </si>
  <si>
    <t>1*2*40%</t>
  </si>
  <si>
    <t>Portion of Total Need to be Weighted by Self Sufficiency= 40%</t>
  </si>
  <si>
    <t>Portion of Need not Weighted by Self Sufficiency= 60%</t>
  </si>
  <si>
    <t>Total Need Weighted by Self Sufficiency</t>
  </si>
  <si>
    <t>Enclosure 5-Adjustments-Self-Sufficiency</t>
  </si>
  <si>
    <t>A</t>
  </si>
  <si>
    <t>B</t>
  </si>
  <si>
    <t>C</t>
  </si>
  <si>
    <t>D</t>
  </si>
  <si>
    <t>E</t>
  </si>
  <si>
    <t>F</t>
  </si>
  <si>
    <t>(A*40%)*B</t>
  </si>
  <si>
    <t>C+D</t>
  </si>
  <si>
    <t>A*(60%)</t>
  </si>
  <si>
    <t xml:space="preserve">E/Total </t>
  </si>
  <si>
    <r>
      <t>County Share of Population</t>
    </r>
    <r>
      <rPr>
        <b/>
        <vertAlign val="superscript"/>
        <sz val="12"/>
        <rFont val="Arial"/>
        <family val="2"/>
      </rPr>
      <t>a/</t>
    </r>
  </si>
  <si>
    <r>
      <t>Population Most Likely To Apply for Services</t>
    </r>
    <r>
      <rPr>
        <b/>
        <vertAlign val="superscript"/>
        <sz val="12"/>
        <rFont val="Arial"/>
        <family val="2"/>
      </rPr>
      <t>b/</t>
    </r>
  </si>
  <si>
    <r>
      <t>Population Most Likely to Access Services</t>
    </r>
    <r>
      <rPr>
        <b/>
        <vertAlign val="superscript"/>
        <sz val="12"/>
        <rFont val="Arial"/>
        <family val="2"/>
      </rPr>
      <t>c/</t>
    </r>
  </si>
  <si>
    <r>
      <t>Total Need</t>
    </r>
    <r>
      <rPr>
        <b/>
        <vertAlign val="superscript"/>
        <sz val="12"/>
        <rFont val="Arial"/>
        <family val="2"/>
      </rPr>
      <t>a/</t>
    </r>
  </si>
  <si>
    <r>
      <t>Self-Sufficiency Median</t>
    </r>
    <r>
      <rPr>
        <b/>
        <vertAlign val="superscript"/>
        <sz val="12"/>
        <rFont val="Arial"/>
        <family val="2"/>
      </rPr>
      <t>b/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</si>
</sst>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%"/>
    <numFmt numFmtId="165" formatCode="0.0000%\ \ "/>
    <numFmt numFmtId="166" formatCode="0.0000\ \ \ \ "/>
    <numFmt numFmtId="167" formatCode="mm/dd/yy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1" applyFont="1"/>
    <xf numFmtId="0" fontId="2" fillId="0" borderId="0" xfId="1" applyFont="1" applyAlignment="1"/>
    <xf numFmtId="164" fontId="6" fillId="0" borderId="0" xfId="1" applyNumberFormat="1" applyFont="1"/>
    <xf numFmtId="164" fontId="0" fillId="0" borderId="0" xfId="0" applyNumberFormat="1"/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1" fillId="0" borderId="1" xfId="1" applyFont="1" applyBorder="1"/>
    <xf numFmtId="9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3" fontId="1" fillId="0" borderId="1" xfId="1" applyNumberFormat="1" applyFont="1" applyBorder="1"/>
    <xf numFmtId="164" fontId="1" fillId="0" borderId="1" xfId="2" applyNumberFormat="1" applyFont="1" applyBorder="1"/>
    <xf numFmtId="165" fontId="1" fillId="0" borderId="1" xfId="1" applyNumberFormat="1" applyFont="1" applyBorder="1"/>
    <xf numFmtId="166" fontId="1" fillId="0" borderId="1" xfId="1" applyNumberFormat="1" applyFont="1" applyBorder="1"/>
    <xf numFmtId="164" fontId="1" fillId="0" borderId="1" xfId="1" applyNumberFormat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Fill="1" applyBorder="1"/>
    <xf numFmtId="164" fontId="1" fillId="0" borderId="1" xfId="2" applyNumberFormat="1" applyFont="1" applyFill="1" applyBorder="1"/>
    <xf numFmtId="165" fontId="1" fillId="0" borderId="1" xfId="1" applyNumberFormat="1" applyFont="1" applyFill="1" applyBorder="1"/>
    <xf numFmtId="166" fontId="1" fillId="0" borderId="1" xfId="1" applyNumberFormat="1" applyFont="1" applyFill="1" applyBorder="1"/>
    <xf numFmtId="167" fontId="1" fillId="0" borderId="1" xfId="1" applyNumberFormat="1" applyFont="1" applyBorder="1"/>
    <xf numFmtId="2" fontId="3" fillId="0" borderId="1" xfId="1" applyNumberFormat="1" applyFont="1" applyBorder="1" applyAlignment="1">
      <alignment horizontal="center"/>
    </xf>
  </cellXfs>
  <cellStyles count="3">
    <cellStyle name="Normal" xfId="0" builtinId="0"/>
    <cellStyle name="Normal 2 4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sintra\dhcs\Mental%20Health\MHSA\SCO%20Distribution\2017-18%20Distribution\2017-18%20Allocation%20Percentages%20-%20No%20insur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2017-18"/>
      <sheetName val="State Population"/>
      <sheetName val="Poverty-Uninsured Population"/>
      <sheetName val="Prevalence"/>
      <sheetName val="Self Suff. Calc"/>
      <sheetName val="E-1 CityCounty2014"/>
      <sheetName val="About the Data"/>
      <sheetName val="Resources-new"/>
      <sheetName val="CA All Families 2014"/>
      <sheetName val="2009-10 Allocation"/>
      <sheetName val="Sheet1"/>
    </sheetNames>
    <sheetDataSet>
      <sheetData sheetId="0"/>
      <sheetData sheetId="1">
        <row r="5">
          <cell r="I5">
            <v>1645359</v>
          </cell>
        </row>
        <row r="6">
          <cell r="I6">
            <v>1151</v>
          </cell>
        </row>
        <row r="7">
          <cell r="I7">
            <v>38382</v>
          </cell>
        </row>
        <row r="8">
          <cell r="I8">
            <v>226404</v>
          </cell>
        </row>
        <row r="9">
          <cell r="I9">
            <v>45168</v>
          </cell>
        </row>
        <row r="10">
          <cell r="I10">
            <v>22043</v>
          </cell>
        </row>
        <row r="11">
          <cell r="I11">
            <v>1139513</v>
          </cell>
        </row>
        <row r="12">
          <cell r="I12">
            <v>27124</v>
          </cell>
        </row>
        <row r="13">
          <cell r="I13">
            <v>185062</v>
          </cell>
        </row>
        <row r="14">
          <cell r="I14">
            <v>995975</v>
          </cell>
        </row>
        <row r="15">
          <cell r="I15">
            <v>28731</v>
          </cell>
        </row>
        <row r="16">
          <cell r="I16">
            <v>136953</v>
          </cell>
        </row>
        <row r="17">
          <cell r="I17">
            <v>188334</v>
          </cell>
        </row>
        <row r="18">
          <cell r="I18">
            <v>18619</v>
          </cell>
        </row>
        <row r="19">
          <cell r="I19">
            <v>895112</v>
          </cell>
        </row>
        <row r="20">
          <cell r="I20">
            <v>149537</v>
          </cell>
        </row>
        <row r="21">
          <cell r="I21">
            <v>64945</v>
          </cell>
        </row>
        <row r="22">
          <cell r="I22">
            <v>30918</v>
          </cell>
        </row>
        <row r="23">
          <cell r="I23">
            <v>10241278</v>
          </cell>
        </row>
        <row r="24">
          <cell r="I24">
            <v>156492</v>
          </cell>
        </row>
        <row r="25">
          <cell r="I25">
            <v>263604</v>
          </cell>
        </row>
        <row r="26">
          <cell r="I26">
            <v>18148</v>
          </cell>
        </row>
        <row r="27">
          <cell r="I27">
            <v>89134</v>
          </cell>
        </row>
        <row r="28">
          <cell r="I28">
            <v>274665</v>
          </cell>
        </row>
        <row r="29">
          <cell r="I29">
            <v>9580</v>
          </cell>
        </row>
        <row r="30">
          <cell r="I30">
            <v>13713</v>
          </cell>
        </row>
        <row r="31">
          <cell r="I31">
            <v>442365</v>
          </cell>
        </row>
        <row r="32">
          <cell r="I32">
            <v>142408</v>
          </cell>
        </row>
        <row r="33">
          <cell r="I33">
            <v>98828</v>
          </cell>
        </row>
        <row r="34">
          <cell r="I34">
            <v>3194024</v>
          </cell>
        </row>
        <row r="35">
          <cell r="I35">
            <v>382837</v>
          </cell>
        </row>
        <row r="36">
          <cell r="I36">
            <v>19819</v>
          </cell>
        </row>
        <row r="37">
          <cell r="I37">
            <v>2384783</v>
          </cell>
        </row>
        <row r="38">
          <cell r="I38">
            <v>1514770</v>
          </cell>
        </row>
        <row r="39">
          <cell r="I39">
            <v>56854</v>
          </cell>
        </row>
        <row r="40">
          <cell r="I40">
            <v>2160256</v>
          </cell>
        </row>
        <row r="41">
          <cell r="I41">
            <v>3316192</v>
          </cell>
        </row>
        <row r="42">
          <cell r="I42">
            <v>874228</v>
          </cell>
        </row>
        <row r="43">
          <cell r="I43">
            <v>746868</v>
          </cell>
        </row>
        <row r="44">
          <cell r="I44">
            <v>280101</v>
          </cell>
        </row>
        <row r="45">
          <cell r="I45">
            <v>770203</v>
          </cell>
        </row>
        <row r="46">
          <cell r="I46">
            <v>450663</v>
          </cell>
        </row>
        <row r="47">
          <cell r="I47">
            <v>1938180</v>
          </cell>
        </row>
        <row r="48">
          <cell r="I48">
            <v>276603</v>
          </cell>
        </row>
        <row r="49">
          <cell r="I49">
            <v>178605</v>
          </cell>
        </row>
        <row r="50">
          <cell r="I50">
            <v>3207</v>
          </cell>
        </row>
        <row r="51">
          <cell r="I51">
            <v>44688</v>
          </cell>
        </row>
        <row r="52">
          <cell r="I52">
            <v>436023</v>
          </cell>
        </row>
        <row r="53">
          <cell r="I53">
            <v>505120</v>
          </cell>
        </row>
        <row r="54">
          <cell r="I54">
            <v>548057</v>
          </cell>
        </row>
        <row r="55">
          <cell r="I55">
            <v>96956</v>
          </cell>
        </row>
        <row r="56">
          <cell r="I56">
            <v>63995</v>
          </cell>
        </row>
        <row r="57">
          <cell r="I57">
            <v>13628</v>
          </cell>
        </row>
        <row r="58">
          <cell r="I58">
            <v>471842</v>
          </cell>
        </row>
        <row r="59">
          <cell r="I59">
            <v>54707</v>
          </cell>
        </row>
        <row r="60">
          <cell r="I60">
            <v>857386</v>
          </cell>
        </row>
        <row r="61">
          <cell r="I61">
            <v>218896</v>
          </cell>
        </row>
      </sheetData>
      <sheetData sheetId="2">
        <row r="3">
          <cell r="E3">
            <v>3.1723328207457609E-2</v>
          </cell>
        </row>
        <row r="4">
          <cell r="E4">
            <v>2.966523689876292E-5</v>
          </cell>
        </row>
        <row r="5">
          <cell r="E5">
            <v>7.2408579011648121E-4</v>
          </cell>
        </row>
        <row r="6">
          <cell r="E6">
            <v>6.8506180299237355E-3</v>
          </cell>
        </row>
        <row r="7">
          <cell r="E7">
            <v>8.5577595722106914E-4</v>
          </cell>
        </row>
        <row r="8">
          <cell r="E8">
            <v>6.5978720694687078E-4</v>
          </cell>
        </row>
        <row r="9">
          <cell r="E9">
            <v>1.9714232892697161E-2</v>
          </cell>
        </row>
        <row r="10">
          <cell r="E10">
            <v>8.2147871242451451E-4</v>
          </cell>
        </row>
        <row r="11">
          <cell r="E11">
            <v>3.1281583017525234E-3</v>
          </cell>
        </row>
        <row r="12">
          <cell r="E12">
            <v>3.5012677811840823E-2</v>
          </cell>
        </row>
        <row r="13">
          <cell r="E13">
            <v>9.3019935125110821E-4</v>
          </cell>
        </row>
        <row r="14">
          <cell r="E14">
            <v>4.1797614532254621E-3</v>
          </cell>
        </row>
        <row r="15">
          <cell r="E15">
            <v>6.461131336923779E-3</v>
          </cell>
        </row>
        <row r="16">
          <cell r="E16">
            <v>4.3214687356120607E-4</v>
          </cell>
        </row>
        <row r="17">
          <cell r="E17">
            <v>2.93335019682711E-2</v>
          </cell>
        </row>
        <row r="18">
          <cell r="E18">
            <v>4.7909526475653072E-3</v>
          </cell>
        </row>
        <row r="19">
          <cell r="E19">
            <v>2.3419807297831116E-3</v>
          </cell>
        </row>
        <row r="20">
          <cell r="E20">
            <v>5.538220060787905E-4</v>
          </cell>
        </row>
        <row r="21">
          <cell r="E21">
            <v>0.29395787989462685</v>
          </cell>
        </row>
        <row r="22">
          <cell r="E22">
            <v>5.5183584528090681E-3</v>
          </cell>
        </row>
        <row r="23">
          <cell r="E23">
            <v>3.61207971839791E-3</v>
          </cell>
        </row>
        <row r="24">
          <cell r="E24">
            <v>4.7349784687463067E-4</v>
          </cell>
        </row>
        <row r="25">
          <cell r="E25">
            <v>2.8815380794259154E-3</v>
          </cell>
        </row>
        <row r="26">
          <cell r="E26">
            <v>1.0210261658854761E-2</v>
          </cell>
        </row>
        <row r="27">
          <cell r="E27">
            <v>2.9856093008489236E-4</v>
          </cell>
        </row>
        <row r="28">
          <cell r="E28">
            <v>3.9374165617908771E-4</v>
          </cell>
        </row>
        <row r="29">
          <cell r="E29">
            <v>1.2624261561300126E-2</v>
          </cell>
        </row>
        <row r="30">
          <cell r="E30">
            <v>2.79531033754238E-3</v>
          </cell>
        </row>
        <row r="31">
          <cell r="E31">
            <v>2.0624945646686254E-3</v>
          </cell>
        </row>
        <row r="32">
          <cell r="E32">
            <v>6.6839651524951707E-2</v>
          </cell>
        </row>
        <row r="33">
          <cell r="E33">
            <v>5.9071314035179208E-3</v>
          </cell>
        </row>
        <row r="34">
          <cell r="E34">
            <v>5.4094417075253745E-4</v>
          </cell>
        </row>
        <row r="35">
          <cell r="E35">
            <v>6.462675514235422E-2</v>
          </cell>
        </row>
        <row r="36">
          <cell r="E36">
            <v>4.0078281172867776E-2</v>
          </cell>
        </row>
        <row r="37">
          <cell r="E37">
            <v>1.3654488937101508E-3</v>
          </cell>
        </row>
        <row r="38">
          <cell r="E38">
            <v>6.3426034448079441E-2</v>
          </cell>
        </row>
        <row r="39">
          <cell r="E39">
            <v>7.5567193429765811E-2</v>
          </cell>
        </row>
        <row r="40">
          <cell r="E40">
            <v>1.739648934736138E-2</v>
          </cell>
        </row>
        <row r="41">
          <cell r="E41">
            <v>2.1370428491611106E-2</v>
          </cell>
        </row>
        <row r="42">
          <cell r="E42">
            <v>6.1020544680401223E-3</v>
          </cell>
        </row>
        <row r="43">
          <cell r="E43">
            <v>1.0956256571003187E-2</v>
          </cell>
        </row>
        <row r="44">
          <cell r="E44">
            <v>1.1537961640144314E-2</v>
          </cell>
        </row>
        <row r="45">
          <cell r="E45">
            <v>3.1645280772228501E-2</v>
          </cell>
        </row>
        <row r="46">
          <cell r="E46">
            <v>6.1188030915534956E-3</v>
          </cell>
        </row>
        <row r="47">
          <cell r="E47">
            <v>5.3274321309387685E-3</v>
          </cell>
        </row>
        <row r="48">
          <cell r="E48">
            <v>8.4040130661900274E-5</v>
          </cell>
        </row>
        <row r="49">
          <cell r="E49">
            <v>1.4513238488340194E-3</v>
          </cell>
        </row>
        <row r="50">
          <cell r="E50">
            <v>8.4932137472436518E-3</v>
          </cell>
        </row>
        <row r="51">
          <cell r="E51">
            <v>1.061786359290811E-2</v>
          </cell>
        </row>
        <row r="52">
          <cell r="E52">
            <v>1.7060357682413062E-2</v>
          </cell>
        </row>
        <row r="53">
          <cell r="E53">
            <v>5.4993805852357261E-3</v>
          </cell>
        </row>
        <row r="54">
          <cell r="E54">
            <v>2.0916832362620624E-3</v>
          </cell>
        </row>
        <row r="55">
          <cell r="E55">
            <v>4.2393413683119161E-4</v>
          </cell>
        </row>
        <row r="56">
          <cell r="E56">
            <v>1.8031790923897655E-2</v>
          </cell>
        </row>
        <row r="57">
          <cell r="E57">
            <v>1.2725264578328792E-3</v>
          </cell>
        </row>
        <row r="58">
          <cell r="E58">
            <v>1.701289826752218E-2</v>
          </cell>
        </row>
        <row r="59">
          <cell r="E59">
            <v>5.7835514767731076E-3</v>
          </cell>
        </row>
      </sheetData>
      <sheetData sheetId="3">
        <row r="3">
          <cell r="J3">
            <v>3.027935991320857E-2</v>
          </cell>
        </row>
        <row r="4">
          <cell r="J4">
            <v>3.345086339390652E-5</v>
          </cell>
        </row>
        <row r="5">
          <cell r="J5">
            <v>7.2959045294277195E-4</v>
          </cell>
        </row>
        <row r="6">
          <cell r="J6">
            <v>7.6286050085887349E-3</v>
          </cell>
        </row>
        <row r="7">
          <cell r="J7">
            <v>1.0803724798842782E-3</v>
          </cell>
        </row>
        <row r="8">
          <cell r="J8">
            <v>7.313986077208209E-4</v>
          </cell>
        </row>
        <row r="9">
          <cell r="J9">
            <v>1.6715486845673991E-2</v>
          </cell>
        </row>
        <row r="10">
          <cell r="J10">
            <v>8.4531235873790795E-4</v>
          </cell>
        </row>
        <row r="11">
          <cell r="J11">
            <v>2.5684838622186059E-3</v>
          </cell>
        </row>
        <row r="12">
          <cell r="J12">
            <v>3.7433324292559446E-2</v>
          </cell>
        </row>
        <row r="13">
          <cell r="J13">
            <v>9.8273212186963206E-4</v>
          </cell>
        </row>
        <row r="14">
          <cell r="J14">
            <v>4.5511255763493359E-3</v>
          </cell>
        </row>
        <row r="15">
          <cell r="J15">
            <v>6.748033631678872E-3</v>
          </cell>
        </row>
        <row r="16">
          <cell r="J16">
            <v>4.7554470662688727E-4</v>
          </cell>
        </row>
        <row r="17">
          <cell r="J17">
            <v>3.209113100081367E-2</v>
          </cell>
        </row>
        <row r="18">
          <cell r="J18">
            <v>4.7292288219871617E-3</v>
          </cell>
        </row>
        <row r="19">
          <cell r="J19">
            <v>2.1453756441551395E-3</v>
          </cell>
        </row>
        <row r="20">
          <cell r="J20">
            <v>6.699213452671549E-4</v>
          </cell>
        </row>
        <row r="21">
          <cell r="J21">
            <v>0.31304131633667842</v>
          </cell>
        </row>
        <row r="22">
          <cell r="J22">
            <v>5.3412892143567493E-3</v>
          </cell>
        </row>
        <row r="23">
          <cell r="J23">
            <v>3.1317240755808699E-3</v>
          </cell>
        </row>
        <row r="24">
          <cell r="J24">
            <v>4.2762860500858874E-4</v>
          </cell>
        </row>
        <row r="25">
          <cell r="J25">
            <v>2.695054696682036E-3</v>
          </cell>
        </row>
        <row r="26">
          <cell r="J26">
            <v>1.0565048368140312E-2</v>
          </cell>
        </row>
        <row r="27">
          <cell r="J27">
            <v>3.1371485399150169E-4</v>
          </cell>
        </row>
        <row r="28">
          <cell r="J28">
            <v>3.2998824699394269E-4</v>
          </cell>
        </row>
        <row r="29">
          <cell r="J29">
            <v>1.1322665220142844E-2</v>
          </cell>
        </row>
        <row r="30">
          <cell r="J30">
            <v>2.4464334147002984E-3</v>
          </cell>
        </row>
        <row r="31">
          <cell r="J31">
            <v>1.855166802278275E-3</v>
          </cell>
        </row>
        <row r="32">
          <cell r="J32">
            <v>6.4734653286321303E-2</v>
          </cell>
        </row>
        <row r="33">
          <cell r="J33">
            <v>4.8621281981737633E-3</v>
          </cell>
        </row>
        <row r="34">
          <cell r="J34">
            <v>4.5023053973420127E-4</v>
          </cell>
        </row>
        <row r="35">
          <cell r="J35">
            <v>6.3114546605189406E-2</v>
          </cell>
        </row>
        <row r="36">
          <cell r="J36">
            <v>3.9238766838441373E-2</v>
          </cell>
        </row>
        <row r="37">
          <cell r="J37">
            <v>1.2846939698038151E-3</v>
          </cell>
        </row>
        <row r="38">
          <cell r="J38">
            <v>6.2496157671096647E-2</v>
          </cell>
        </row>
        <row r="39">
          <cell r="J39">
            <v>7.6576258927764221E-2</v>
          </cell>
        </row>
        <row r="40">
          <cell r="J40">
            <v>1.531959135702016E-2</v>
          </cell>
        </row>
        <row r="41">
          <cell r="J41">
            <v>2.2578428713497876E-2</v>
          </cell>
        </row>
        <row r="42">
          <cell r="J42">
            <v>6.1251243106409912E-3</v>
          </cell>
        </row>
        <row r="43">
          <cell r="J43">
            <v>8.9467498417864569E-3</v>
          </cell>
        </row>
        <row r="44">
          <cell r="J44">
            <v>1.1839797486664859E-2</v>
          </cell>
        </row>
        <row r="45">
          <cell r="J45">
            <v>2.6882741162643522E-2</v>
          </cell>
        </row>
        <row r="46">
          <cell r="J46">
            <v>6.0021697857336586E-3</v>
          </cell>
        </row>
        <row r="47">
          <cell r="J47">
            <v>5.4552029653738357E-3</v>
          </cell>
        </row>
        <row r="48">
          <cell r="J48">
            <v>7.142211373293554E-5</v>
          </cell>
        </row>
        <row r="49">
          <cell r="J49">
            <v>1.3986077208209022E-3</v>
          </cell>
        </row>
        <row r="50">
          <cell r="J50">
            <v>7.7280535213814306E-3</v>
          </cell>
        </row>
        <row r="51">
          <cell r="J51">
            <v>8.1846126028388023E-3</v>
          </cell>
        </row>
        <row r="52">
          <cell r="J52">
            <v>1.6211915739987343E-2</v>
          </cell>
        </row>
        <row r="53">
          <cell r="J53">
            <v>3.0295633306211011E-3</v>
          </cell>
        </row>
        <row r="54">
          <cell r="J54">
            <v>2.0911310008136699E-3</v>
          </cell>
        </row>
        <row r="55">
          <cell r="J55">
            <v>4.3576530150980927E-4</v>
          </cell>
        </row>
        <row r="56">
          <cell r="J56">
            <v>1.9302052255673087E-2</v>
          </cell>
        </row>
        <row r="57">
          <cell r="J57">
            <v>1.2367778681855166E-3</v>
          </cell>
        </row>
        <row r="58">
          <cell r="J58">
            <v>1.5963294458005605E-2</v>
          </cell>
        </row>
        <row r="59">
          <cell r="J59">
            <v>6.5310550583129916E-3</v>
          </cell>
        </row>
      </sheetData>
      <sheetData sheetId="4">
        <row r="5">
          <cell r="F5">
            <v>1.1733094724193571</v>
          </cell>
        </row>
        <row r="6">
          <cell r="F6">
            <v>0.90460550010772867</v>
          </cell>
        </row>
        <row r="7">
          <cell r="F7">
            <v>0.96729188868321758</v>
          </cell>
        </row>
        <row r="8">
          <cell r="F8">
            <v>0.86610243577923329</v>
          </cell>
        </row>
        <row r="9">
          <cell r="F9">
            <v>0.9437650288074253</v>
          </cell>
        </row>
        <row r="10">
          <cell r="F10">
            <v>0.83604939588164595</v>
          </cell>
        </row>
        <row r="11">
          <cell r="F11">
            <v>1.1777092781536223</v>
          </cell>
        </row>
        <row r="12">
          <cell r="F12">
            <v>0.83284090402199262</v>
          </cell>
        </row>
        <row r="13">
          <cell r="F13">
            <v>1.0672656520685662</v>
          </cell>
        </row>
        <row r="14">
          <cell r="F14">
            <v>0.83576507003989797</v>
          </cell>
        </row>
        <row r="15">
          <cell r="F15">
            <v>0.82913488524524825</v>
          </cell>
        </row>
        <row r="16">
          <cell r="F16">
            <v>0.9269422836918757</v>
          </cell>
        </row>
        <row r="17">
          <cell r="F17">
            <v>0.77759214741485616</v>
          </cell>
        </row>
        <row r="18">
          <cell r="F18">
            <v>0.9653036308917049</v>
          </cell>
        </row>
        <row r="19">
          <cell r="F19">
            <v>0.79042967485756388</v>
          </cell>
        </row>
        <row r="20">
          <cell r="F20">
            <v>0.7974070108039315</v>
          </cell>
        </row>
        <row r="21">
          <cell r="F21">
            <v>0.87934961243151322</v>
          </cell>
        </row>
        <row r="22">
          <cell r="F22">
            <v>0.87317183210723803</v>
          </cell>
        </row>
        <row r="23">
          <cell r="F23">
            <v>1.200353491680896</v>
          </cell>
        </row>
        <row r="24">
          <cell r="F24">
            <v>0.82438362788087205</v>
          </cell>
        </row>
        <row r="25">
          <cell r="F25">
            <v>1.528339256895364</v>
          </cell>
        </row>
        <row r="26">
          <cell r="F26">
            <v>0.81413093589657715</v>
          </cell>
        </row>
        <row r="27">
          <cell r="F27">
            <v>0.94538031965732738</v>
          </cell>
        </row>
        <row r="28">
          <cell r="F28">
            <v>0.7904697557059237</v>
          </cell>
        </row>
        <row r="29">
          <cell r="F29">
            <v>0.75616462607408685</v>
          </cell>
        </row>
        <row r="30">
          <cell r="F30">
            <v>1.1682383373615322</v>
          </cell>
        </row>
        <row r="31">
          <cell r="F31">
            <v>1.1248452176754136</v>
          </cell>
        </row>
        <row r="32">
          <cell r="F32">
            <v>1.1700839254084392</v>
          </cell>
        </row>
        <row r="33">
          <cell r="F33">
            <v>1.0255867504212226</v>
          </cell>
        </row>
        <row r="34">
          <cell r="F34">
            <v>1.337553376030113</v>
          </cell>
        </row>
        <row r="35">
          <cell r="F35">
            <v>1.1366558778223337</v>
          </cell>
        </row>
        <row r="36">
          <cell r="F36">
            <v>0.89442933035319716</v>
          </cell>
        </row>
        <row r="37">
          <cell r="F37">
            <v>1.0303831369247987</v>
          </cell>
        </row>
        <row r="38">
          <cell r="F38">
            <v>0.97693049078750616</v>
          </cell>
        </row>
        <row r="39">
          <cell r="F39">
            <v>1.0977262403565604</v>
          </cell>
        </row>
        <row r="40">
          <cell r="F40">
            <v>0.98125891902257356</v>
          </cell>
        </row>
        <row r="41">
          <cell r="F41">
            <v>1.1438410045138312</v>
          </cell>
        </row>
        <row r="42">
          <cell r="F42">
            <v>1.3602646262059919</v>
          </cell>
        </row>
        <row r="43">
          <cell r="F43">
            <v>0.9076270674365593</v>
          </cell>
        </row>
        <row r="44">
          <cell r="F44">
            <v>1.0711595570220553</v>
          </cell>
        </row>
        <row r="45">
          <cell r="F45">
            <v>1.4824280019632914</v>
          </cell>
        </row>
        <row r="46">
          <cell r="F46">
            <v>1.1150494015147712</v>
          </cell>
        </row>
        <row r="47">
          <cell r="F47">
            <v>1.3549209654156584</v>
          </cell>
        </row>
        <row r="48">
          <cell r="F48">
            <v>1.2510658669016386</v>
          </cell>
        </row>
        <row r="49">
          <cell r="F49">
            <v>0.91706547254023674</v>
          </cell>
        </row>
        <row r="50">
          <cell r="F50">
            <v>0.85961072192666421</v>
          </cell>
        </row>
        <row r="51">
          <cell r="F51">
            <v>0.81340444934339518</v>
          </cell>
        </row>
        <row r="52">
          <cell r="F52">
            <v>1.0682128357610661</v>
          </cell>
        </row>
        <row r="53">
          <cell r="F53">
            <v>1.0979405459192104</v>
          </cell>
        </row>
        <row r="54">
          <cell r="F54">
            <v>0.87613999467311376</v>
          </cell>
        </row>
        <row r="55">
          <cell r="F55">
            <v>0.84375588693571013</v>
          </cell>
        </row>
        <row r="56">
          <cell r="F56">
            <v>0.8193124167320136</v>
          </cell>
        </row>
        <row r="57">
          <cell r="F57">
            <v>0.8785812666685342</v>
          </cell>
        </row>
        <row r="58">
          <cell r="F58">
            <v>0.75694439383253287</v>
          </cell>
        </row>
        <row r="59">
          <cell r="F59">
            <v>0.91835046545152221</v>
          </cell>
        </row>
        <row r="60">
          <cell r="F60">
            <v>1.184955331763383</v>
          </cell>
        </row>
        <row r="61">
          <cell r="F61">
            <v>1.0324204081174673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zoomScaleNormal="100" workbookViewId="0">
      <selection activeCell="F68" sqref="A68:IV65536"/>
    </sheetView>
  </sheetViews>
  <sheetFormatPr defaultColWidth="0" defaultRowHeight="15" zeroHeight="1" x14ac:dyDescent="0.25"/>
  <cols>
    <col min="1" max="1" width="18.28515625" style="1" customWidth="1"/>
    <col min="2" max="2" width="12.5703125" style="1" hidden="1" customWidth="1"/>
    <col min="3" max="3" width="11.85546875" style="1" hidden="1" customWidth="1"/>
    <col min="4" max="4" width="12.5703125" style="1" hidden="1" customWidth="1"/>
    <col min="5" max="5" width="11.5703125" style="1" hidden="1" customWidth="1"/>
    <col min="6" max="6" width="14.7109375" style="1" customWidth="1"/>
    <col min="7" max="7" width="14.28515625" style="1" customWidth="1"/>
    <col min="8" max="8" width="15.42578125" style="1" customWidth="1"/>
    <col min="9" max="9" width="13.28515625" style="1" customWidth="1"/>
    <col min="10" max="10" width="15.42578125" style="1" customWidth="1"/>
    <col min="11" max="11" width="11.7109375" style="1" hidden="1" customWidth="1"/>
    <col min="12" max="12" width="14.140625" style="1" customWidth="1"/>
    <col min="13" max="14" width="9.140625" hidden="1" customWidth="1"/>
    <col min="15" max="15" width="9.5703125" hidden="1" customWidth="1"/>
    <col min="16" max="16384" width="9.140625" hidden="1"/>
  </cols>
  <sheetData>
    <row r="1" spans="1:15" x14ac:dyDescent="0.25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5" ht="110.25" x14ac:dyDescent="0.25">
      <c r="A3" s="5" t="s">
        <v>0</v>
      </c>
      <c r="B3" s="6" t="s">
        <v>1</v>
      </c>
      <c r="C3" s="6" t="s">
        <v>81</v>
      </c>
      <c r="D3" s="6" t="s">
        <v>82</v>
      </c>
      <c r="E3" s="6" t="s">
        <v>83</v>
      </c>
      <c r="F3" s="6" t="s">
        <v>84</v>
      </c>
      <c r="G3" s="6" t="s">
        <v>85</v>
      </c>
      <c r="H3" s="6" t="s">
        <v>67</v>
      </c>
      <c r="I3" s="6" t="s">
        <v>68</v>
      </c>
      <c r="J3" s="6" t="s">
        <v>69</v>
      </c>
      <c r="K3" s="6" t="s">
        <v>2</v>
      </c>
      <c r="L3" s="6" t="s">
        <v>3</v>
      </c>
    </row>
    <row r="4" spans="1:15" ht="15.75" hidden="1" x14ac:dyDescent="0.25">
      <c r="A4" s="7" t="s">
        <v>4</v>
      </c>
      <c r="B4" s="8"/>
      <c r="C4" s="8">
        <v>0.5</v>
      </c>
      <c r="D4" s="8">
        <v>0.3</v>
      </c>
      <c r="E4" s="8">
        <f>1-C4-D4</f>
        <v>0.2</v>
      </c>
      <c r="F4" s="8"/>
      <c r="G4" s="8">
        <v>0.4</v>
      </c>
      <c r="H4" s="8"/>
      <c r="I4" s="8"/>
      <c r="J4" s="8"/>
      <c r="K4" s="8"/>
      <c r="L4" s="8"/>
    </row>
    <row r="5" spans="1:15" ht="15.75" x14ac:dyDescent="0.25">
      <c r="A5" s="7"/>
      <c r="B5" s="9">
        <v>1</v>
      </c>
      <c r="C5" s="10">
        <v>2</v>
      </c>
      <c r="D5" s="9">
        <v>3</v>
      </c>
      <c r="E5" s="9">
        <v>4</v>
      </c>
      <c r="F5" s="9" t="s">
        <v>71</v>
      </c>
      <c r="G5" s="9" t="s">
        <v>72</v>
      </c>
      <c r="H5" s="9" t="s">
        <v>73</v>
      </c>
      <c r="I5" s="9" t="s">
        <v>74</v>
      </c>
      <c r="J5" s="9" t="s">
        <v>75</v>
      </c>
      <c r="K5" s="9">
        <v>3</v>
      </c>
      <c r="L5" s="9" t="s">
        <v>76</v>
      </c>
    </row>
    <row r="6" spans="1:15" ht="15.75" x14ac:dyDescent="0.25">
      <c r="A6" s="7"/>
      <c r="B6" s="9"/>
      <c r="C6" s="10"/>
      <c r="D6" s="9"/>
      <c r="E6" s="9"/>
      <c r="F6" s="9"/>
      <c r="G6" s="9"/>
      <c r="H6" s="9" t="s">
        <v>77</v>
      </c>
      <c r="I6" s="9" t="s">
        <v>79</v>
      </c>
      <c r="J6" s="9" t="s">
        <v>78</v>
      </c>
      <c r="K6" s="9" t="s">
        <v>66</v>
      </c>
      <c r="L6" s="9" t="s">
        <v>80</v>
      </c>
    </row>
    <row r="7" spans="1:15" ht="15.75" x14ac:dyDescent="0.25">
      <c r="A7" s="7" t="s">
        <v>5</v>
      </c>
      <c r="B7" s="11">
        <f>'[1]State Population'!I5</f>
        <v>1645359</v>
      </c>
      <c r="C7" s="12">
        <f>B7/$B$67</f>
        <v>4.1708471659484908E-2</v>
      </c>
      <c r="D7" s="13">
        <f>'[1]Poverty-Uninsured Population'!E3</f>
        <v>3.1723328207457609E-2</v>
      </c>
      <c r="E7" s="12">
        <f>[1]Prevalence!J3</f>
        <v>3.027935991320857E-2</v>
      </c>
      <c r="F7" s="13">
        <f>(C7*C$4)+(D7*D$4)+(E7*E$4)</f>
        <v>3.6427106274621451E-2</v>
      </c>
      <c r="G7" s="14">
        <f>'[1]Self Suff. Calc'!F5</f>
        <v>1.1733094724193571</v>
      </c>
      <c r="H7" s="14">
        <f>F7*G7*$G$4</f>
        <v>1.709610753793598E-2</v>
      </c>
      <c r="I7" s="14">
        <f>F7*(1-$G$4)</f>
        <v>2.1856263764772871E-2</v>
      </c>
      <c r="J7" s="15">
        <f>H7+I7</f>
        <v>3.8952371302708851E-2</v>
      </c>
      <c r="K7" s="13">
        <f t="shared" ref="K7:K38" si="0">(F7*G7*G$4)+(F7*(1-G$4))</f>
        <v>3.8952371302708851E-2</v>
      </c>
      <c r="L7" s="13">
        <f>(J7/$J$67)</f>
        <v>3.7177284663399833E-2</v>
      </c>
    </row>
    <row r="8" spans="1:15" ht="15.75" x14ac:dyDescent="0.25">
      <c r="A8" s="16" t="s">
        <v>6</v>
      </c>
      <c r="B8" s="11">
        <f>'[1]State Population'!I6</f>
        <v>1151</v>
      </c>
      <c r="C8" s="12">
        <f t="shared" ref="C8:C63" si="1">B8/$B$67</f>
        <v>2.9176885336310878E-5</v>
      </c>
      <c r="D8" s="13">
        <f>'[1]Poverty-Uninsured Population'!E4</f>
        <v>2.966523689876292E-5</v>
      </c>
      <c r="E8" s="12">
        <f>[1]Prevalence!J4</f>
        <v>3.345086339390652E-5</v>
      </c>
      <c r="F8" s="13">
        <f>(C8*C$4)+(D8*D$4)+(E8*E$4)</f>
        <v>3.017818641656562E-5</v>
      </c>
      <c r="G8" s="14">
        <f>'[1]Self Suff. Calc'!F6</f>
        <v>0.90460550010772867</v>
      </c>
      <c r="H8" s="14">
        <f t="shared" ref="H8:H63" si="2">F8*G8*$G$4</f>
        <v>1.0919741366280643E-5</v>
      </c>
      <c r="I8" s="14">
        <f t="shared" ref="I8:I63" si="3">F8*(1-$G$4)</f>
        <v>1.8106911849939373E-5</v>
      </c>
      <c r="J8" s="15">
        <f t="shared" ref="J8:J63" si="4">H8+I8</f>
        <v>2.9026653216220016E-5</v>
      </c>
      <c r="K8" s="13">
        <f t="shared" si="0"/>
        <v>2.9026653216220016E-5</v>
      </c>
      <c r="L8" s="13">
        <f t="shared" ref="L8:L67" si="5">(J8/$J$67)</f>
        <v>2.7703888450307419E-5</v>
      </c>
      <c r="O8" s="4"/>
    </row>
    <row r="9" spans="1:15" ht="15.75" x14ac:dyDescent="0.25">
      <c r="A9" s="16" t="s">
        <v>7</v>
      </c>
      <c r="B9" s="11">
        <f>'[1]State Population'!I7</f>
        <v>38382</v>
      </c>
      <c r="C9" s="12">
        <f t="shared" si="1"/>
        <v>9.7295153169268825E-4</v>
      </c>
      <c r="D9" s="13">
        <f>'[1]Poverty-Uninsured Population'!E5</f>
        <v>7.2408579011648121E-4</v>
      </c>
      <c r="E9" s="12">
        <f>[1]Prevalence!J5</f>
        <v>7.2959045294277195E-4</v>
      </c>
      <c r="F9" s="13">
        <f>(C9*C$4)+(D9*D$4)+(E9*E$4)</f>
        <v>8.4961959346984296E-4</v>
      </c>
      <c r="G9" s="14">
        <f>'[1]Self Suff. Calc'!F7</f>
        <v>0.96729188868321758</v>
      </c>
      <c r="H9" s="14">
        <f t="shared" si="2"/>
        <v>3.2873205649188477E-4</v>
      </c>
      <c r="I9" s="14">
        <f t="shared" si="3"/>
        <v>5.0977175608190575E-4</v>
      </c>
      <c r="J9" s="15">
        <f t="shared" si="4"/>
        <v>8.3850381257379058E-4</v>
      </c>
      <c r="K9" s="13">
        <f t="shared" si="0"/>
        <v>8.3850381257379058E-4</v>
      </c>
      <c r="L9" s="13">
        <f t="shared" si="5"/>
        <v>8.0029261092081445E-4</v>
      </c>
    </row>
    <row r="10" spans="1:15" ht="15.75" x14ac:dyDescent="0.25">
      <c r="A10" s="7" t="s">
        <v>8</v>
      </c>
      <c r="B10" s="11">
        <f>'[1]State Population'!I8</f>
        <v>226404</v>
      </c>
      <c r="C10" s="12">
        <f t="shared" si="1"/>
        <v>5.7391516487246986E-3</v>
      </c>
      <c r="D10" s="13">
        <f>'[1]Poverty-Uninsured Population'!E6</f>
        <v>6.8506180299237355E-3</v>
      </c>
      <c r="E10" s="12">
        <f>[1]Prevalence!J6</f>
        <v>7.6286050085887349E-3</v>
      </c>
      <c r="F10" s="13">
        <f>(C10*C$4)+(D10*D$4)+(E10*E$4)</f>
        <v>6.4504822350572172E-3</v>
      </c>
      <c r="G10" s="14">
        <f>'[1]Self Suff. Calc'!F8</f>
        <v>0.86610243577923329</v>
      </c>
      <c r="H10" s="14">
        <f t="shared" si="2"/>
        <v>2.2347113502934916E-3</v>
      </c>
      <c r="I10" s="14">
        <f t="shared" si="3"/>
        <v>3.87028934103433E-3</v>
      </c>
      <c r="J10" s="15">
        <f t="shared" si="4"/>
        <v>6.1050006913278216E-3</v>
      </c>
      <c r="K10" s="13">
        <f t="shared" si="0"/>
        <v>6.1050006913278216E-3</v>
      </c>
      <c r="L10" s="13">
        <f t="shared" si="5"/>
        <v>5.8267915657284593E-3</v>
      </c>
    </row>
    <row r="11" spans="1:15" ht="15.75" x14ac:dyDescent="0.25">
      <c r="A11" s="7" t="s">
        <v>9</v>
      </c>
      <c r="B11" s="11">
        <f>'[1]State Population'!I9</f>
        <v>45168</v>
      </c>
      <c r="C11" s="12">
        <f t="shared" si="1"/>
        <v>1.1449709442836575E-3</v>
      </c>
      <c r="D11" s="13">
        <f>'[1]Poverty-Uninsured Population'!E7</f>
        <v>8.5577595722106914E-4</v>
      </c>
      <c r="E11" s="12">
        <f>[1]Prevalence!J7</f>
        <v>1.0803724798842782E-3</v>
      </c>
      <c r="F11" s="13">
        <f>(C11*C$4)+(D11*D$4)+(E11*E$4)</f>
        <v>1.0452927552850051E-3</v>
      </c>
      <c r="G11" s="14">
        <f>'[1]Self Suff. Calc'!F9</f>
        <v>0.9437650288074253</v>
      </c>
      <c r="H11" s="14">
        <f t="shared" si="2"/>
        <v>3.9460429892149829E-4</v>
      </c>
      <c r="I11" s="14">
        <f t="shared" si="3"/>
        <v>6.2717565317100307E-4</v>
      </c>
      <c r="J11" s="15">
        <f t="shared" si="4"/>
        <v>1.0217799520925014E-3</v>
      </c>
      <c r="K11" s="13">
        <f t="shared" si="0"/>
        <v>1.0217799520925014E-3</v>
      </c>
      <c r="L11" s="13">
        <f t="shared" si="5"/>
        <v>9.7521672935111531E-4</v>
      </c>
    </row>
    <row r="12" spans="1:15" ht="15.75" x14ac:dyDescent="0.25">
      <c r="A12" s="7" t="s">
        <v>10</v>
      </c>
      <c r="B12" s="11">
        <f>'[1]State Population'!I10</f>
        <v>22043</v>
      </c>
      <c r="C12" s="12">
        <f t="shared" si="1"/>
        <v>5.5877157555890588E-4</v>
      </c>
      <c r="D12" s="13">
        <f>'[1]Poverty-Uninsured Population'!E8</f>
        <v>6.5978720694687078E-4</v>
      </c>
      <c r="E12" s="12">
        <f>[1]Prevalence!J8</f>
        <v>7.313986077208209E-4</v>
      </c>
      <c r="F12" s="13">
        <f t="shared" ref="F12:F63" si="6">(C12*C$4)+(D12*D$4)+(E12*E$4)</f>
        <v>6.2360167140767836E-4</v>
      </c>
      <c r="G12" s="14">
        <f>'[1]Self Suff. Calc'!F10</f>
        <v>0.83604939588164595</v>
      </c>
      <c r="H12" s="14">
        <f t="shared" si="2"/>
        <v>2.0854472026046969E-4</v>
      </c>
      <c r="I12" s="14">
        <f t="shared" si="3"/>
        <v>3.7416100284460701E-4</v>
      </c>
      <c r="J12" s="15">
        <f t="shared" si="4"/>
        <v>5.8270572310507667E-4</v>
      </c>
      <c r="K12" s="13">
        <f t="shared" si="0"/>
        <v>5.8270572310507667E-4</v>
      </c>
      <c r="L12" s="13">
        <f t="shared" si="5"/>
        <v>5.5615141821579279E-4</v>
      </c>
    </row>
    <row r="13" spans="1:15" ht="15.75" x14ac:dyDescent="0.25">
      <c r="A13" s="7" t="s">
        <v>11</v>
      </c>
      <c r="B13" s="11">
        <f>'[1]State Population'!I11</f>
        <v>1139513</v>
      </c>
      <c r="C13" s="12">
        <f t="shared" si="1"/>
        <v>2.8885699513671259E-2</v>
      </c>
      <c r="D13" s="13">
        <f>'[1]Poverty-Uninsured Population'!E9</f>
        <v>1.9714232892697161E-2</v>
      </c>
      <c r="E13" s="12">
        <f>[1]Prevalence!J9</f>
        <v>1.6715486845673991E-2</v>
      </c>
      <c r="F13" s="13">
        <f t="shared" si="6"/>
        <v>2.3700216993779576E-2</v>
      </c>
      <c r="G13" s="14">
        <f>'[1]Self Suff. Calc'!F11</f>
        <v>1.1777092781536223</v>
      </c>
      <c r="H13" s="14">
        <f t="shared" si="2"/>
        <v>1.1164786179131343E-2</v>
      </c>
      <c r="I13" s="14">
        <f t="shared" si="3"/>
        <v>1.4220130196267744E-2</v>
      </c>
      <c r="J13" s="15">
        <f t="shared" si="4"/>
        <v>2.5384916375399087E-2</v>
      </c>
      <c r="K13" s="13">
        <f t="shared" si="0"/>
        <v>2.5384916375399087E-2</v>
      </c>
      <c r="L13" s="13">
        <f t="shared" si="5"/>
        <v>2.4228108088997946E-2</v>
      </c>
    </row>
    <row r="14" spans="1:15" ht="15.75" x14ac:dyDescent="0.25">
      <c r="A14" s="7" t="s">
        <v>12</v>
      </c>
      <c r="B14" s="11">
        <f>'[1]State Population'!I12</f>
        <v>27124</v>
      </c>
      <c r="C14" s="12">
        <f t="shared" si="1"/>
        <v>6.8757066712606108E-4</v>
      </c>
      <c r="D14" s="13">
        <f>'[1]Poverty-Uninsured Population'!E10</f>
        <v>8.2147871242451451E-4</v>
      </c>
      <c r="E14" s="12">
        <f>[1]Prevalence!J10</f>
        <v>8.4531235873790795E-4</v>
      </c>
      <c r="F14" s="13">
        <f t="shared" si="6"/>
        <v>7.5929141903796659E-4</v>
      </c>
      <c r="G14" s="14">
        <f>'[1]Self Suff. Calc'!F12</f>
        <v>0.83284090402199262</v>
      </c>
      <c r="H14" s="14">
        <f t="shared" si="2"/>
        <v>2.5294758073908871E-4</v>
      </c>
      <c r="I14" s="14">
        <f t="shared" si="3"/>
        <v>4.5557485142277992E-4</v>
      </c>
      <c r="J14" s="15">
        <f t="shared" si="4"/>
        <v>7.0852243216186863E-4</v>
      </c>
      <c r="K14" s="13">
        <f t="shared" si="0"/>
        <v>7.0852243216186863E-4</v>
      </c>
      <c r="L14" s="13">
        <f t="shared" si="5"/>
        <v>6.7623457237517065E-4</v>
      </c>
    </row>
    <row r="15" spans="1:15" ht="15.75" x14ac:dyDescent="0.25">
      <c r="A15" s="7" t="s">
        <v>13</v>
      </c>
      <c r="B15" s="11">
        <f>'[1]State Population'!I13</f>
        <v>185062</v>
      </c>
      <c r="C15" s="12">
        <f t="shared" si="1"/>
        <v>4.6911665978352423E-3</v>
      </c>
      <c r="D15" s="13">
        <f>'[1]Poverty-Uninsured Population'!E11</f>
        <v>3.1281583017525234E-3</v>
      </c>
      <c r="E15" s="12">
        <f>[1]Prevalence!J11</f>
        <v>2.5684838622186059E-3</v>
      </c>
      <c r="F15" s="13">
        <f t="shared" si="6"/>
        <v>3.7977275618870992E-3</v>
      </c>
      <c r="G15" s="14">
        <f>'[1]Self Suff. Calc'!F13</f>
        <v>1.0672656520685662</v>
      </c>
      <c r="H15" s="14">
        <f t="shared" si="2"/>
        <v>1.6212736730864805E-3</v>
      </c>
      <c r="I15" s="14">
        <f t="shared" si="3"/>
        <v>2.2786365371322594E-3</v>
      </c>
      <c r="J15" s="15">
        <f t="shared" si="4"/>
        <v>3.8999102102187399E-3</v>
      </c>
      <c r="K15" s="13">
        <f t="shared" si="0"/>
        <v>3.8999102102187399E-3</v>
      </c>
      <c r="L15" s="13">
        <f t="shared" si="5"/>
        <v>3.7221885907859666E-3</v>
      </c>
    </row>
    <row r="16" spans="1:15" ht="15.75" x14ac:dyDescent="0.25">
      <c r="A16" s="7" t="s">
        <v>14</v>
      </c>
      <c r="B16" s="11">
        <f>'[1]State Population'!I14</f>
        <v>995975</v>
      </c>
      <c r="C16" s="12">
        <f t="shared" si="1"/>
        <v>2.52471315141896E-2</v>
      </c>
      <c r="D16" s="13">
        <f>'[1]Poverty-Uninsured Population'!E12</f>
        <v>3.5012677811840823E-2</v>
      </c>
      <c r="E16" s="12">
        <f>[1]Prevalence!J12</f>
        <v>3.7433324292559446E-2</v>
      </c>
      <c r="F16" s="13">
        <f t="shared" si="6"/>
        <v>3.0614033959158939E-2</v>
      </c>
      <c r="G16" s="14">
        <f>'[1]Self Suff. Calc'!F14</f>
        <v>0.83576507003989797</v>
      </c>
      <c r="H16" s="14">
        <f t="shared" si="2"/>
        <v>1.0234456094432114E-2</v>
      </c>
      <c r="I16" s="14">
        <f t="shared" si="3"/>
        <v>1.8368420375495364E-2</v>
      </c>
      <c r="J16" s="15">
        <f t="shared" si="4"/>
        <v>2.8602876469927478E-2</v>
      </c>
      <c r="K16" s="13">
        <f t="shared" si="0"/>
        <v>2.8602876469927478E-2</v>
      </c>
      <c r="L16" s="13">
        <f t="shared" si="5"/>
        <v>2.7299423504946019E-2</v>
      </c>
    </row>
    <row r="17" spans="1:12" ht="15.75" x14ac:dyDescent="0.25">
      <c r="A17" s="7" t="s">
        <v>15</v>
      </c>
      <c r="B17" s="11">
        <f>'[1]State Population'!I15</f>
        <v>28731</v>
      </c>
      <c r="C17" s="12">
        <f t="shared" si="1"/>
        <v>7.2830677028457675E-4</v>
      </c>
      <c r="D17" s="13">
        <f>'[1]Poverty-Uninsured Population'!E13</f>
        <v>9.3019935125110821E-4</v>
      </c>
      <c r="E17" s="12">
        <f>[1]Prevalence!J13</f>
        <v>9.8273212186963206E-4</v>
      </c>
      <c r="F17" s="13">
        <f t="shared" si="6"/>
        <v>8.3975961489154733E-4</v>
      </c>
      <c r="G17" s="14">
        <f>'[1]Self Suff. Calc'!F15</f>
        <v>0.82913488524524825</v>
      </c>
      <c r="H17" s="14">
        <f t="shared" si="2"/>
        <v>2.785095967706788E-4</v>
      </c>
      <c r="I17" s="14">
        <f t="shared" si="3"/>
        <v>5.0385576893492842E-4</v>
      </c>
      <c r="J17" s="15">
        <f t="shared" si="4"/>
        <v>7.8236536570560722E-4</v>
      </c>
      <c r="K17" s="13">
        <f t="shared" si="0"/>
        <v>7.8236536570560722E-4</v>
      </c>
      <c r="L17" s="13">
        <f t="shared" si="5"/>
        <v>7.4671243210293445E-4</v>
      </c>
    </row>
    <row r="18" spans="1:12" ht="15.75" x14ac:dyDescent="0.25">
      <c r="A18" s="7" t="s">
        <v>16</v>
      </c>
      <c r="B18" s="11">
        <f>'[1]State Population'!I16</f>
        <v>136953</v>
      </c>
      <c r="C18" s="12">
        <f t="shared" si="1"/>
        <v>3.4716437684307417E-3</v>
      </c>
      <c r="D18" s="13">
        <f>'[1]Poverty-Uninsured Population'!E14</f>
        <v>4.1797614532254621E-3</v>
      </c>
      <c r="E18" s="12">
        <f>[1]Prevalence!J14</f>
        <v>4.5511255763493359E-3</v>
      </c>
      <c r="F18" s="13">
        <f t="shared" si="6"/>
        <v>3.8999754354528769E-3</v>
      </c>
      <c r="G18" s="14">
        <f>'[1]Self Suff. Calc'!F16</f>
        <v>0.9269422836918757</v>
      </c>
      <c r="H18" s="14">
        <f t="shared" si="2"/>
        <v>1.4460208545923629E-3</v>
      </c>
      <c r="I18" s="14">
        <f t="shared" si="3"/>
        <v>2.3399852612717262E-3</v>
      </c>
      <c r="J18" s="15">
        <f t="shared" si="4"/>
        <v>3.7860061158640889E-3</v>
      </c>
      <c r="K18" s="13">
        <f t="shared" si="0"/>
        <v>3.7860061158640889E-3</v>
      </c>
      <c r="L18" s="13">
        <f t="shared" si="5"/>
        <v>3.6134751851953002E-3</v>
      </c>
    </row>
    <row r="19" spans="1:12" ht="15.75" x14ac:dyDescent="0.25">
      <c r="A19" s="7" t="s">
        <v>17</v>
      </c>
      <c r="B19" s="11">
        <f>'[1]State Population'!I17</f>
        <v>188334</v>
      </c>
      <c r="C19" s="12">
        <f t="shared" si="1"/>
        <v>4.7741090555419403E-3</v>
      </c>
      <c r="D19" s="13">
        <f>'[1]Poverty-Uninsured Population'!E15</f>
        <v>6.461131336923779E-3</v>
      </c>
      <c r="E19" s="12">
        <f>[1]Prevalence!J15</f>
        <v>6.748033631678872E-3</v>
      </c>
      <c r="F19" s="13">
        <f t="shared" si="6"/>
        <v>5.675000655183878E-3</v>
      </c>
      <c r="G19" s="14">
        <f>'[1]Self Suff. Calc'!F17</f>
        <v>0.77759214741485616</v>
      </c>
      <c r="H19" s="14">
        <f t="shared" si="2"/>
        <v>1.7651343784180588E-3</v>
      </c>
      <c r="I19" s="14">
        <f t="shared" si="3"/>
        <v>3.4050003931103269E-3</v>
      </c>
      <c r="J19" s="15">
        <f t="shared" si="4"/>
        <v>5.1701347715283862E-3</v>
      </c>
      <c r="K19" s="13">
        <f t="shared" si="0"/>
        <v>5.1701347715283862E-3</v>
      </c>
      <c r="L19" s="13">
        <f t="shared" si="5"/>
        <v>4.9345281357976167E-3</v>
      </c>
    </row>
    <row r="20" spans="1:12" ht="15.75" x14ac:dyDescent="0.25">
      <c r="A20" s="7" t="s">
        <v>18</v>
      </c>
      <c r="B20" s="11">
        <f>'[1]State Population'!I18</f>
        <v>18619</v>
      </c>
      <c r="C20" s="12">
        <f t="shared" si="1"/>
        <v>4.7197604524480647E-4</v>
      </c>
      <c r="D20" s="13">
        <f>'[1]Poverty-Uninsured Population'!E16</f>
        <v>4.3214687356120607E-4</v>
      </c>
      <c r="E20" s="12">
        <f>[1]Prevalence!J16</f>
        <v>4.7554470662688727E-4</v>
      </c>
      <c r="F20" s="13">
        <f t="shared" si="6"/>
        <v>4.607410260161425E-4</v>
      </c>
      <c r="G20" s="14">
        <f>'[1]Self Suff. Calc'!F18</f>
        <v>0.9653036308917049</v>
      </c>
      <c r="H20" s="14">
        <f t="shared" si="2"/>
        <v>1.7790199412566076E-4</v>
      </c>
      <c r="I20" s="14">
        <f t="shared" si="3"/>
        <v>2.764446156096855E-4</v>
      </c>
      <c r="J20" s="15">
        <f t="shared" si="4"/>
        <v>4.5434660973534626E-4</v>
      </c>
      <c r="K20" s="13">
        <f t="shared" si="0"/>
        <v>4.5434660973534626E-4</v>
      </c>
      <c r="L20" s="13">
        <f t="shared" si="5"/>
        <v>4.3364171887545462E-4</v>
      </c>
    </row>
    <row r="21" spans="1:12" ht="15.75" x14ac:dyDescent="0.25">
      <c r="A21" s="7" t="s">
        <v>19</v>
      </c>
      <c r="B21" s="11">
        <f>'[1]State Population'!I19</f>
        <v>895112</v>
      </c>
      <c r="C21" s="12">
        <f t="shared" si="1"/>
        <v>2.2690338998397831E-2</v>
      </c>
      <c r="D21" s="13">
        <f>'[1]Poverty-Uninsured Population'!E17</f>
        <v>2.93335019682711E-2</v>
      </c>
      <c r="E21" s="12">
        <f>[1]Prevalence!J17</f>
        <v>3.209113100081367E-2</v>
      </c>
      <c r="F21" s="13">
        <f t="shared" si="6"/>
        <v>2.656344628984298E-2</v>
      </c>
      <c r="G21" s="14">
        <f>'[1]Self Suff. Calc'!F19</f>
        <v>0.79042967485756388</v>
      </c>
      <c r="H21" s="14">
        <f t="shared" si="2"/>
        <v>8.3986144855907798E-3</v>
      </c>
      <c r="I21" s="14">
        <f t="shared" si="3"/>
        <v>1.5938067773905787E-2</v>
      </c>
      <c r="J21" s="15">
        <f t="shared" si="4"/>
        <v>2.4336682259496568E-2</v>
      </c>
      <c r="K21" s="13">
        <f t="shared" si="0"/>
        <v>2.4336682259496568E-2</v>
      </c>
      <c r="L21" s="13">
        <f t="shared" si="5"/>
        <v>2.3227642730472134E-2</v>
      </c>
    </row>
    <row r="22" spans="1:12" ht="15.75" x14ac:dyDescent="0.25">
      <c r="A22" s="7" t="s">
        <v>20</v>
      </c>
      <c r="B22" s="11">
        <f>'[1]State Population'!I20</f>
        <v>149537</v>
      </c>
      <c r="C22" s="12">
        <f t="shared" si="1"/>
        <v>3.79063762166457E-3</v>
      </c>
      <c r="D22" s="13">
        <f>'[1]Poverty-Uninsured Population'!E18</f>
        <v>4.7909526475653072E-3</v>
      </c>
      <c r="E22" s="12">
        <f>[1]Prevalence!J18</f>
        <v>4.7292288219871617E-3</v>
      </c>
      <c r="F22" s="13">
        <f t="shared" si="6"/>
        <v>4.2784503694993092E-3</v>
      </c>
      <c r="G22" s="14">
        <f>'[1]Self Suff. Calc'!F20</f>
        <v>0.7974070108039315</v>
      </c>
      <c r="H22" s="14">
        <f t="shared" si="2"/>
        <v>1.3646665280061681E-3</v>
      </c>
      <c r="I22" s="14">
        <f t="shared" si="3"/>
        <v>2.5670702216995856E-3</v>
      </c>
      <c r="J22" s="15">
        <f t="shared" si="4"/>
        <v>3.931736749705754E-3</v>
      </c>
      <c r="K22" s="13">
        <f t="shared" si="0"/>
        <v>3.931736749705754E-3</v>
      </c>
      <c r="L22" s="13">
        <f t="shared" si="5"/>
        <v>3.7525647727432733E-3</v>
      </c>
    </row>
    <row r="23" spans="1:12" ht="15.75" x14ac:dyDescent="0.25">
      <c r="A23" s="7" t="s">
        <v>21</v>
      </c>
      <c r="B23" s="11">
        <f>'[1]State Population'!I21</f>
        <v>64945</v>
      </c>
      <c r="C23" s="12">
        <f t="shared" si="1"/>
        <v>1.6463013189980105E-3</v>
      </c>
      <c r="D23" s="13">
        <f>'[1]Poverty-Uninsured Population'!E19</f>
        <v>2.3419807297831116E-3</v>
      </c>
      <c r="E23" s="12">
        <f>[1]Prevalence!J19</f>
        <v>2.1453756441551395E-3</v>
      </c>
      <c r="F23" s="13">
        <f t="shared" si="6"/>
        <v>1.9548200072649667E-3</v>
      </c>
      <c r="G23" s="14">
        <f>'[1]Self Suff. Calc'!F21</f>
        <v>0.87934961243151322</v>
      </c>
      <c r="H23" s="14">
        <f t="shared" si="2"/>
        <v>6.8758808630472665E-4</v>
      </c>
      <c r="I23" s="14">
        <f t="shared" si="3"/>
        <v>1.17289200435898E-3</v>
      </c>
      <c r="J23" s="15">
        <f t="shared" si="4"/>
        <v>1.8604800906637067E-3</v>
      </c>
      <c r="K23" s="13">
        <f t="shared" si="0"/>
        <v>1.8604800906637067E-3</v>
      </c>
      <c r="L23" s="13">
        <f t="shared" si="5"/>
        <v>1.7756967195571597E-3</v>
      </c>
    </row>
    <row r="24" spans="1:12" ht="15.75" x14ac:dyDescent="0.25">
      <c r="A24" s="7" t="s">
        <v>22</v>
      </c>
      <c r="B24" s="11">
        <f>'[1]State Population'!I22</f>
        <v>30918</v>
      </c>
      <c r="C24" s="12">
        <f t="shared" si="1"/>
        <v>7.8374538733975659E-4</v>
      </c>
      <c r="D24" s="13">
        <f>'[1]Poverty-Uninsured Population'!E20</f>
        <v>5.538220060787905E-4</v>
      </c>
      <c r="E24" s="12">
        <f>[1]Prevalence!J20</f>
        <v>6.699213452671549E-4</v>
      </c>
      <c r="F24" s="13">
        <f t="shared" si="6"/>
        <v>6.9200356454694636E-4</v>
      </c>
      <c r="G24" s="14">
        <f>'[1]Self Suff. Calc'!F22</f>
        <v>0.87317183210723803</v>
      </c>
      <c r="H24" s="14">
        <f t="shared" si="2"/>
        <v>2.4169520811207859E-4</v>
      </c>
      <c r="I24" s="14">
        <f t="shared" si="3"/>
        <v>4.1520213872816783E-4</v>
      </c>
      <c r="J24" s="15">
        <f t="shared" si="4"/>
        <v>6.5689734684024645E-4</v>
      </c>
      <c r="K24" s="13">
        <f t="shared" si="0"/>
        <v>6.5689734684024645E-4</v>
      </c>
      <c r="L24" s="13">
        <f t="shared" si="5"/>
        <v>6.2696207808056058E-4</v>
      </c>
    </row>
    <row r="25" spans="1:12" ht="15.75" x14ac:dyDescent="0.25">
      <c r="A25" s="7" t="s">
        <v>23</v>
      </c>
      <c r="B25" s="11">
        <f>'[1]State Population'!I23</f>
        <v>10241278</v>
      </c>
      <c r="C25" s="12">
        <f t="shared" si="1"/>
        <v>0.25960781399068916</v>
      </c>
      <c r="D25" s="13">
        <f>'[1]Poverty-Uninsured Population'!E21</f>
        <v>0.29395787989462685</v>
      </c>
      <c r="E25" s="12">
        <f>[1]Prevalence!J21</f>
        <v>0.31304131633667842</v>
      </c>
      <c r="F25" s="13">
        <f t="shared" si="6"/>
        <v>0.28059953423106831</v>
      </c>
      <c r="G25" s="14">
        <f>'[1]Self Suff. Calc'!F23</f>
        <v>1.200353491680896</v>
      </c>
      <c r="H25" s="14">
        <f t="shared" si="2"/>
        <v>0.13472745227131838</v>
      </c>
      <c r="I25" s="14">
        <f t="shared" si="3"/>
        <v>0.16835972053864098</v>
      </c>
      <c r="J25" s="15">
        <f t="shared" si="4"/>
        <v>0.30308717280995934</v>
      </c>
      <c r="K25" s="13">
        <f t="shared" si="0"/>
        <v>0.30308717280995934</v>
      </c>
      <c r="L25" s="13">
        <f t="shared" si="5"/>
        <v>0.28927527964381755</v>
      </c>
    </row>
    <row r="26" spans="1:12" ht="15.75" x14ac:dyDescent="0.25">
      <c r="A26" s="7" t="s">
        <v>24</v>
      </c>
      <c r="B26" s="11">
        <f>'[1]State Population'!I24</f>
        <v>156492</v>
      </c>
      <c r="C26" s="12">
        <f t="shared" si="1"/>
        <v>3.9669410426150841E-3</v>
      </c>
      <c r="D26" s="13">
        <f>'[1]Poverty-Uninsured Population'!E22</f>
        <v>5.5183584528090681E-3</v>
      </c>
      <c r="E26" s="12">
        <f>[1]Prevalence!J22</f>
        <v>5.3412892143567493E-3</v>
      </c>
      <c r="F26" s="13">
        <f t="shared" si="6"/>
        <v>4.7072359000216116E-3</v>
      </c>
      <c r="G26" s="14">
        <f>'[1]Self Suff. Calc'!F24</f>
        <v>0.82438362788087205</v>
      </c>
      <c r="H26" s="14">
        <f t="shared" si="2"/>
        <v>1.5522272834203592E-3</v>
      </c>
      <c r="I26" s="14">
        <f t="shared" si="3"/>
        <v>2.8243415400129668E-3</v>
      </c>
      <c r="J26" s="15">
        <f t="shared" si="4"/>
        <v>4.3765688234333258E-3</v>
      </c>
      <c r="K26" s="13">
        <f t="shared" si="0"/>
        <v>4.3765688234333258E-3</v>
      </c>
      <c r="L26" s="13">
        <f t="shared" si="5"/>
        <v>4.177125539631176E-3</v>
      </c>
    </row>
    <row r="27" spans="1:12" ht="15.75" x14ac:dyDescent="0.25">
      <c r="A27" s="7" t="s">
        <v>25</v>
      </c>
      <c r="B27" s="11">
        <f>'[1]State Population'!I25</f>
        <v>263604</v>
      </c>
      <c r="C27" s="12">
        <f t="shared" si="1"/>
        <v>6.6821404710624612E-3</v>
      </c>
      <c r="D27" s="13">
        <f>'[1]Poverty-Uninsured Population'!E23</f>
        <v>3.61207971839791E-3</v>
      </c>
      <c r="E27" s="12">
        <f>[1]Prevalence!J23</f>
        <v>3.1317240755808699E-3</v>
      </c>
      <c r="F27" s="13">
        <f t="shared" si="6"/>
        <v>5.0510389661667775E-3</v>
      </c>
      <c r="G27" s="14">
        <f>'[1]Self Suff. Calc'!F25</f>
        <v>1.528339256895364</v>
      </c>
      <c r="H27" s="14">
        <f t="shared" si="2"/>
        <v>3.0878804560403443E-3</v>
      </c>
      <c r="I27" s="14">
        <f t="shared" si="3"/>
        <v>3.0306233797000666E-3</v>
      </c>
      <c r="J27" s="15">
        <f t="shared" si="4"/>
        <v>6.1185038357404109E-3</v>
      </c>
      <c r="K27" s="13">
        <f t="shared" si="0"/>
        <v>6.1185038357404109E-3</v>
      </c>
      <c r="L27" s="13">
        <f t="shared" si="5"/>
        <v>5.8396793624630036E-3</v>
      </c>
    </row>
    <row r="28" spans="1:12" ht="15.75" x14ac:dyDescent="0.25">
      <c r="A28" s="7" t="s">
        <v>26</v>
      </c>
      <c r="B28" s="11">
        <f>'[1]State Population'!I26</f>
        <v>18148</v>
      </c>
      <c r="C28" s="12">
        <f t="shared" si="1"/>
        <v>4.6003658999423965E-4</v>
      </c>
      <c r="D28" s="13">
        <f>'[1]Poverty-Uninsured Population'!E24</f>
        <v>4.7349784687463067E-4</v>
      </c>
      <c r="E28" s="12">
        <f>[1]Prevalence!J24</f>
        <v>4.2762860500858874E-4</v>
      </c>
      <c r="F28" s="13">
        <f t="shared" si="6"/>
        <v>4.5759337006122673E-4</v>
      </c>
      <c r="G28" s="14">
        <f>'[1]Self Suff. Calc'!F26</f>
        <v>0.81413093589657715</v>
      </c>
      <c r="H28" s="14">
        <f t="shared" si="2"/>
        <v>1.4901636745120612E-4</v>
      </c>
      <c r="I28" s="14">
        <f t="shared" si="3"/>
        <v>2.7455602203673601E-4</v>
      </c>
      <c r="J28" s="15">
        <f t="shared" si="4"/>
        <v>4.235723894879421E-4</v>
      </c>
      <c r="K28" s="13">
        <f t="shared" si="0"/>
        <v>4.235723894879421E-4</v>
      </c>
      <c r="L28" s="13">
        <f t="shared" si="5"/>
        <v>4.0426990123845383E-4</v>
      </c>
    </row>
    <row r="29" spans="1:12" ht="15.75" x14ac:dyDescent="0.25">
      <c r="A29" s="7" t="s">
        <v>27</v>
      </c>
      <c r="B29" s="11">
        <f>'[1]State Population'!I27</f>
        <v>89134</v>
      </c>
      <c r="C29" s="12">
        <f t="shared" si="1"/>
        <v>2.2594721959745732E-3</v>
      </c>
      <c r="D29" s="13">
        <f>'[1]Poverty-Uninsured Population'!E25</f>
        <v>2.8815380794259154E-3</v>
      </c>
      <c r="E29" s="12">
        <f>[1]Prevalence!J25</f>
        <v>2.695054696682036E-3</v>
      </c>
      <c r="F29" s="13">
        <f t="shared" si="6"/>
        <v>2.5332084611514685E-3</v>
      </c>
      <c r="G29" s="14">
        <f>'[1]Self Suff. Calc'!F27</f>
        <v>0.94538031965732738</v>
      </c>
      <c r="H29" s="14">
        <f t="shared" si="2"/>
        <v>9.5793816990480873E-4</v>
      </c>
      <c r="I29" s="14">
        <f t="shared" si="3"/>
        <v>1.519925076690881E-3</v>
      </c>
      <c r="J29" s="15">
        <f t="shared" si="4"/>
        <v>2.4778632465956895E-3</v>
      </c>
      <c r="K29" s="13">
        <f t="shared" si="0"/>
        <v>2.4778632465956895E-3</v>
      </c>
      <c r="L29" s="13">
        <f t="shared" si="5"/>
        <v>2.3649452958787584E-3</v>
      </c>
    </row>
    <row r="30" spans="1:12" ht="15.75" x14ac:dyDescent="0.25">
      <c r="A30" s="7" t="s">
        <v>28</v>
      </c>
      <c r="B30" s="11">
        <f>'[1]State Population'!I28</f>
        <v>274665</v>
      </c>
      <c r="C30" s="12">
        <f t="shared" si="1"/>
        <v>6.9625275507366009E-3</v>
      </c>
      <c r="D30" s="13">
        <f>'[1]Poverty-Uninsured Population'!E26</f>
        <v>1.0210261658854761E-2</v>
      </c>
      <c r="E30" s="12">
        <f>[1]Prevalence!J26</f>
        <v>1.0565048368140312E-2</v>
      </c>
      <c r="F30" s="13">
        <f t="shared" si="6"/>
        <v>8.6573519466527915E-3</v>
      </c>
      <c r="G30" s="14">
        <f>'[1]Self Suff. Calc'!F28</f>
        <v>0.7904697557059237</v>
      </c>
      <c r="H30" s="14">
        <f t="shared" si="2"/>
        <v>2.7373499513323341E-3</v>
      </c>
      <c r="I30" s="14">
        <f t="shared" si="3"/>
        <v>5.1944111679916747E-3</v>
      </c>
      <c r="J30" s="15">
        <f t="shared" si="4"/>
        <v>7.931761119324008E-3</v>
      </c>
      <c r="K30" s="13">
        <f t="shared" si="0"/>
        <v>7.931761119324008E-3</v>
      </c>
      <c r="L30" s="13">
        <f t="shared" si="5"/>
        <v>7.5703052510872094E-3</v>
      </c>
    </row>
    <row r="31" spans="1:12" ht="15.75" x14ac:dyDescent="0.25">
      <c r="A31" s="7" t="s">
        <v>29</v>
      </c>
      <c r="B31" s="11">
        <f>'[1]State Population'!I29</f>
        <v>9580</v>
      </c>
      <c r="C31" s="12">
        <f t="shared" si="1"/>
        <v>2.4284497091386467E-4</v>
      </c>
      <c r="D31" s="13">
        <f>'[1]Poverty-Uninsured Population'!E27</f>
        <v>2.9856093008489236E-4</v>
      </c>
      <c r="E31" s="12">
        <f>[1]Prevalence!J27</f>
        <v>3.1371485399150169E-4</v>
      </c>
      <c r="F31" s="13">
        <f t="shared" si="6"/>
        <v>2.7373373528070038E-4</v>
      </c>
      <c r="G31" s="14">
        <f>'[1]Self Suff. Calc'!F29</f>
        <v>0.75616462607408685</v>
      </c>
      <c r="H31" s="14">
        <f t="shared" si="2"/>
        <v>8.2795107032957566E-5</v>
      </c>
      <c r="I31" s="14">
        <f t="shared" si="3"/>
        <v>1.6424024116842024E-4</v>
      </c>
      <c r="J31" s="15">
        <f t="shared" si="4"/>
        <v>2.4703534820137783E-4</v>
      </c>
      <c r="K31" s="13">
        <f t="shared" si="0"/>
        <v>2.4703534820137783E-4</v>
      </c>
      <c r="L31" s="13">
        <f t="shared" si="5"/>
        <v>2.3577777564895091E-4</v>
      </c>
    </row>
    <row r="32" spans="1:12" ht="15.75" x14ac:dyDescent="0.25">
      <c r="A32" s="7" t="s">
        <v>30</v>
      </c>
      <c r="B32" s="11">
        <f>'[1]State Population'!I30</f>
        <v>13713</v>
      </c>
      <c r="C32" s="12">
        <f t="shared" si="1"/>
        <v>3.4761305700854137E-4</v>
      </c>
      <c r="D32" s="13">
        <f>'[1]Poverty-Uninsured Population'!E28</f>
        <v>3.9374165617908771E-4</v>
      </c>
      <c r="E32" s="12">
        <f>[1]Prevalence!J28</f>
        <v>3.2998824699394269E-4</v>
      </c>
      <c r="F32" s="13">
        <f t="shared" si="6"/>
        <v>3.579266747567855E-4</v>
      </c>
      <c r="G32" s="14">
        <f>'[1]Self Suff. Calc'!F30</f>
        <v>1.1682383373615322</v>
      </c>
      <c r="H32" s="14">
        <f t="shared" si="2"/>
        <v>1.6725746536608359E-4</v>
      </c>
      <c r="I32" s="14">
        <f t="shared" si="3"/>
        <v>2.147560048540713E-4</v>
      </c>
      <c r="J32" s="15">
        <f t="shared" si="4"/>
        <v>3.8201347022015486E-4</v>
      </c>
      <c r="K32" s="13">
        <f t="shared" si="0"/>
        <v>3.8201347022015486E-4</v>
      </c>
      <c r="L32" s="13">
        <f t="shared" si="5"/>
        <v>3.646048508127733E-4</v>
      </c>
    </row>
    <row r="33" spans="1:12" ht="15.75" x14ac:dyDescent="0.25">
      <c r="A33" s="7" t="s">
        <v>31</v>
      </c>
      <c r="B33" s="11">
        <f>'[1]State Population'!I31</f>
        <v>442365</v>
      </c>
      <c r="C33" s="12">
        <f t="shared" si="1"/>
        <v>1.1213581999823773E-2</v>
      </c>
      <c r="D33" s="13">
        <f>'[1]Poverty-Uninsured Population'!E29</f>
        <v>1.2624261561300126E-2</v>
      </c>
      <c r="E33" s="12">
        <f>[1]Prevalence!J29</f>
        <v>1.1322665220142844E-2</v>
      </c>
      <c r="F33" s="13">
        <f t="shared" si="6"/>
        <v>1.1658602512330491E-2</v>
      </c>
      <c r="G33" s="14">
        <f>'[1]Self Suff. Calc'!F31</f>
        <v>1.1248452176754136</v>
      </c>
      <c r="H33" s="14">
        <f t="shared" si="2"/>
        <v>5.2456493123094056E-3</v>
      </c>
      <c r="I33" s="14">
        <f t="shared" si="3"/>
        <v>6.9951615073982941E-3</v>
      </c>
      <c r="J33" s="15">
        <f t="shared" si="4"/>
        <v>1.2240810819707699E-2</v>
      </c>
      <c r="K33" s="13">
        <f t="shared" si="0"/>
        <v>1.2240810819707699E-2</v>
      </c>
      <c r="L33" s="13">
        <f t="shared" si="5"/>
        <v>1.1682988561044301E-2</v>
      </c>
    </row>
    <row r="34" spans="1:12" ht="15.75" x14ac:dyDescent="0.25">
      <c r="A34" s="7" t="s">
        <v>32</v>
      </c>
      <c r="B34" s="11">
        <f>'[1]State Population'!I32</f>
        <v>142408</v>
      </c>
      <c r="C34" s="12">
        <f t="shared" si="1"/>
        <v>3.6099234465450563E-3</v>
      </c>
      <c r="D34" s="13">
        <f>'[1]Poverty-Uninsured Population'!E30</f>
        <v>2.79531033754238E-3</v>
      </c>
      <c r="E34" s="12">
        <f>[1]Prevalence!J30</f>
        <v>2.4464334147002984E-3</v>
      </c>
      <c r="F34" s="13">
        <f t="shared" si="6"/>
        <v>3.1328415074753017E-3</v>
      </c>
      <c r="G34" s="14">
        <f>'[1]Self Suff. Calc'!F32</f>
        <v>1.1700839254084392</v>
      </c>
      <c r="H34" s="14">
        <f t="shared" si="2"/>
        <v>1.4662749954996773E-3</v>
      </c>
      <c r="I34" s="14">
        <f t="shared" si="3"/>
        <v>1.879704904485181E-3</v>
      </c>
      <c r="J34" s="15">
        <f t="shared" si="4"/>
        <v>3.3459798999848581E-3</v>
      </c>
      <c r="K34" s="13">
        <f t="shared" si="0"/>
        <v>3.3459798999848581E-3</v>
      </c>
      <c r="L34" s="13">
        <f t="shared" si="5"/>
        <v>3.1935012698726369E-3</v>
      </c>
    </row>
    <row r="35" spans="1:12" ht="15.75" x14ac:dyDescent="0.25">
      <c r="A35" s="7" t="s">
        <v>33</v>
      </c>
      <c r="B35" s="11">
        <f>'[1]State Population'!I33</f>
        <v>98828</v>
      </c>
      <c r="C35" s="12">
        <f t="shared" si="1"/>
        <v>2.5052069713439895E-3</v>
      </c>
      <c r="D35" s="13">
        <f>'[1]Poverty-Uninsured Population'!E31</f>
        <v>2.0624945646686254E-3</v>
      </c>
      <c r="E35" s="12">
        <f>[1]Prevalence!J31</f>
        <v>1.855166802278275E-3</v>
      </c>
      <c r="F35" s="13">
        <f t="shared" si="6"/>
        <v>2.2423852155282376E-3</v>
      </c>
      <c r="G35" s="14">
        <f>'[1]Self Suff. Calc'!F33</f>
        <v>1.0255867504212226</v>
      </c>
      <c r="H35" s="14">
        <f t="shared" si="2"/>
        <v>9.199042265544792E-4</v>
      </c>
      <c r="I35" s="14">
        <f t="shared" si="3"/>
        <v>1.3454311293169426E-3</v>
      </c>
      <c r="J35" s="15">
        <f t="shared" si="4"/>
        <v>2.265335355871422E-3</v>
      </c>
      <c r="K35" s="13">
        <f t="shared" si="0"/>
        <v>2.265335355871422E-3</v>
      </c>
      <c r="L35" s="13">
        <f t="shared" si="5"/>
        <v>2.1621024488806722E-3</v>
      </c>
    </row>
    <row r="36" spans="1:12" ht="15.75" x14ac:dyDescent="0.25">
      <c r="A36" s="7" t="s">
        <v>34</v>
      </c>
      <c r="B36" s="11">
        <f>'[1]State Population'!I34</f>
        <v>3194024</v>
      </c>
      <c r="C36" s="12">
        <f t="shared" si="1"/>
        <v>8.0965831459100801E-2</v>
      </c>
      <c r="D36" s="13">
        <f>'[1]Poverty-Uninsured Population'!E32</f>
        <v>6.6839651524951707E-2</v>
      </c>
      <c r="E36" s="12">
        <f>[1]Prevalence!J32</f>
        <v>6.4734653286321303E-2</v>
      </c>
      <c r="F36" s="13">
        <f t="shared" si="6"/>
        <v>7.3481741844300175E-2</v>
      </c>
      <c r="G36" s="14">
        <f>'[1]Self Suff. Calc'!F34</f>
        <v>1.337553376030113</v>
      </c>
      <c r="H36" s="14">
        <f t="shared" si="2"/>
        <v>3.931430075216677E-2</v>
      </c>
      <c r="I36" s="14">
        <f t="shared" si="3"/>
        <v>4.4089045106580106E-2</v>
      </c>
      <c r="J36" s="15">
        <f t="shared" si="4"/>
        <v>8.3403345858746869E-2</v>
      </c>
      <c r="K36" s="13">
        <f t="shared" si="0"/>
        <v>8.3403345858746869E-2</v>
      </c>
      <c r="L36" s="13">
        <f t="shared" si="5"/>
        <v>7.9602597407336551E-2</v>
      </c>
    </row>
    <row r="37" spans="1:12" ht="15.75" x14ac:dyDescent="0.25">
      <c r="A37" s="7" t="s">
        <v>35</v>
      </c>
      <c r="B37" s="11">
        <f>'[1]State Population'!I35</f>
        <v>382837</v>
      </c>
      <c r="C37" s="12">
        <f t="shared" si="1"/>
        <v>9.7045970907882265E-3</v>
      </c>
      <c r="D37" s="13">
        <f>'[1]Poverty-Uninsured Population'!E33</f>
        <v>5.9071314035179208E-3</v>
      </c>
      <c r="E37" s="12">
        <f>[1]Prevalence!J33</f>
        <v>4.8621281981737633E-3</v>
      </c>
      <c r="F37" s="13">
        <f t="shared" si="6"/>
        <v>7.5968636060842424E-3</v>
      </c>
      <c r="G37" s="14">
        <f>'[1]Self Suff. Calc'!F35</f>
        <v>1.1366558778223337</v>
      </c>
      <c r="H37" s="14">
        <f t="shared" si="2"/>
        <v>3.4540078683480899E-3</v>
      </c>
      <c r="I37" s="14">
        <f t="shared" si="3"/>
        <v>4.5581181636505453E-3</v>
      </c>
      <c r="J37" s="15">
        <f t="shared" si="4"/>
        <v>8.0121260319986343E-3</v>
      </c>
      <c r="K37" s="13">
        <f t="shared" si="0"/>
        <v>8.0121260319986343E-3</v>
      </c>
      <c r="L37" s="13">
        <f t="shared" si="5"/>
        <v>7.6470078788228946E-3</v>
      </c>
    </row>
    <row r="38" spans="1:12" ht="15.75" x14ac:dyDescent="0.25">
      <c r="A38" s="7" t="s">
        <v>36</v>
      </c>
      <c r="B38" s="11">
        <f>'[1]State Population'!I36</f>
        <v>19819</v>
      </c>
      <c r="C38" s="12">
        <f t="shared" si="1"/>
        <v>5.023950395137666E-4</v>
      </c>
      <c r="D38" s="13">
        <f>'[1]Poverty-Uninsured Population'!E34</f>
        <v>5.4094417075253745E-4</v>
      </c>
      <c r="E38" s="12">
        <f>[1]Prevalence!J34</f>
        <v>4.5023053973420127E-4</v>
      </c>
      <c r="F38" s="13">
        <f t="shared" si="6"/>
        <v>5.0352687892948477E-4</v>
      </c>
      <c r="G38" s="14">
        <f>'[1]Self Suff. Calc'!F36</f>
        <v>0.89442933035319716</v>
      </c>
      <c r="H38" s="14">
        <f t="shared" si="2"/>
        <v>1.8014768365429379E-4</v>
      </c>
      <c r="I38" s="14">
        <f t="shared" si="3"/>
        <v>3.0211612735769086E-4</v>
      </c>
      <c r="J38" s="15">
        <f t="shared" si="4"/>
        <v>4.8226381101198465E-4</v>
      </c>
      <c r="K38" s="13">
        <f t="shared" si="0"/>
        <v>4.8226381101198465E-4</v>
      </c>
      <c r="L38" s="13">
        <f t="shared" si="5"/>
        <v>4.6028671388233982E-4</v>
      </c>
    </row>
    <row r="39" spans="1:12" ht="15.75" x14ac:dyDescent="0.25">
      <c r="A39" s="7" t="s">
        <v>37</v>
      </c>
      <c r="B39" s="11">
        <f>'[1]State Population'!I37</f>
        <v>2384783</v>
      </c>
      <c r="C39" s="12">
        <f t="shared" si="1"/>
        <v>6.0452250341427864E-2</v>
      </c>
      <c r="D39" s="13">
        <f>'[1]Poverty-Uninsured Population'!E35</f>
        <v>6.462675514235422E-2</v>
      </c>
      <c r="E39" s="12">
        <f>[1]Prevalence!J35</f>
        <v>6.3114546605189406E-2</v>
      </c>
      <c r="F39" s="13">
        <f t="shared" si="6"/>
        <v>6.2237061034458072E-2</v>
      </c>
      <c r="G39" s="14">
        <f>'[1]Self Suff. Calc'!F37</f>
        <v>1.0303831369247987</v>
      </c>
      <c r="H39" s="14">
        <f t="shared" si="2"/>
        <v>2.5651207272666027E-2</v>
      </c>
      <c r="I39" s="14">
        <f t="shared" si="3"/>
        <v>3.7342236620674839E-2</v>
      </c>
      <c r="J39" s="15">
        <f t="shared" si="4"/>
        <v>6.299344389334087E-2</v>
      </c>
      <c r="K39" s="13">
        <f t="shared" ref="K39:K63" si="7">(F39*G39*G$4)+(F39*(1-G$4))</f>
        <v>6.299344389334087E-2</v>
      </c>
      <c r="L39" s="13">
        <f t="shared" si="5"/>
        <v>6.012278886312053E-2</v>
      </c>
    </row>
    <row r="40" spans="1:12" ht="15.75" x14ac:dyDescent="0.25">
      <c r="A40" s="7" t="s">
        <v>38</v>
      </c>
      <c r="B40" s="11">
        <f>'[1]State Population'!I38</f>
        <v>1514770</v>
      </c>
      <c r="C40" s="12">
        <f t="shared" si="1"/>
        <v>3.8398149957327224E-2</v>
      </c>
      <c r="D40" s="13">
        <f>'[1]Poverty-Uninsured Population'!E36</f>
        <v>4.0078281172867776E-2</v>
      </c>
      <c r="E40" s="12">
        <f>[1]Prevalence!J36</f>
        <v>3.9238766838441373E-2</v>
      </c>
      <c r="F40" s="13">
        <f t="shared" si="6"/>
        <v>3.907031269821222E-2</v>
      </c>
      <c r="G40" s="14">
        <f>'[1]Self Suff. Calc'!F38</f>
        <v>0.97693049078750616</v>
      </c>
      <c r="H40" s="14">
        <f t="shared" si="2"/>
        <v>1.5267591903794321E-2</v>
      </c>
      <c r="I40" s="14">
        <f t="shared" si="3"/>
        <v>2.3442187618927333E-2</v>
      </c>
      <c r="J40" s="15">
        <f t="shared" si="4"/>
        <v>3.8709779522721657E-2</v>
      </c>
      <c r="K40" s="13">
        <f t="shared" si="7"/>
        <v>3.8709779522721657E-2</v>
      </c>
      <c r="L40" s="13">
        <f t="shared" si="5"/>
        <v>3.6945747959472454E-2</v>
      </c>
    </row>
    <row r="41" spans="1:12" ht="15.75" x14ac:dyDescent="0.25">
      <c r="A41" s="7" t="s">
        <v>39</v>
      </c>
      <c r="B41" s="11">
        <f>'[1]State Population'!I39</f>
        <v>56854</v>
      </c>
      <c r="C41" s="12">
        <f t="shared" si="1"/>
        <v>1.4412012501395471E-3</v>
      </c>
      <c r="D41" s="13">
        <f>'[1]Poverty-Uninsured Population'!E37</f>
        <v>1.3654488937101508E-3</v>
      </c>
      <c r="E41" s="12">
        <f>[1]Prevalence!J37</f>
        <v>1.2846939698038151E-3</v>
      </c>
      <c r="F41" s="13">
        <f t="shared" si="6"/>
        <v>1.3871740871435818E-3</v>
      </c>
      <c r="G41" s="14">
        <f>'[1]Self Suff. Calc'!F39</f>
        <v>1.0977262403565604</v>
      </c>
      <c r="H41" s="14">
        <f t="shared" si="2"/>
        <v>6.0909495816006704E-4</v>
      </c>
      <c r="I41" s="14">
        <f t="shared" si="3"/>
        <v>8.3230445228614904E-4</v>
      </c>
      <c r="J41" s="15">
        <f t="shared" si="4"/>
        <v>1.441399410446216E-3</v>
      </c>
      <c r="K41" s="13">
        <f t="shared" si="7"/>
        <v>1.441399410446216E-3</v>
      </c>
      <c r="L41" s="13">
        <f t="shared" si="5"/>
        <v>1.3757138372751407E-3</v>
      </c>
    </row>
    <row r="42" spans="1:12" ht="15.75" x14ac:dyDescent="0.25">
      <c r="A42" s="7" t="s">
        <v>40</v>
      </c>
      <c r="B42" s="11">
        <f>'[1]State Population'!I40</f>
        <v>2160256</v>
      </c>
      <c r="C42" s="12">
        <f t="shared" si="1"/>
        <v>5.4760679069572195E-2</v>
      </c>
      <c r="D42" s="13">
        <f>'[1]Poverty-Uninsured Population'!E38</f>
        <v>6.3426034448079441E-2</v>
      </c>
      <c r="E42" s="12">
        <f>[1]Prevalence!J38</f>
        <v>6.2496157671096647E-2</v>
      </c>
      <c r="F42" s="13">
        <f t="shared" si="6"/>
        <v>5.8907381403429257E-2</v>
      </c>
      <c r="G42" s="14">
        <f>'[1]Self Suff. Calc'!F40</f>
        <v>0.98125891902257356</v>
      </c>
      <c r="H42" s="14">
        <f t="shared" si="2"/>
        <v>2.312135735935178E-2</v>
      </c>
      <c r="I42" s="14">
        <f t="shared" si="3"/>
        <v>3.5344428842057553E-2</v>
      </c>
      <c r="J42" s="15">
        <f t="shared" si="4"/>
        <v>5.8465786201409332E-2</v>
      </c>
      <c r="K42" s="13">
        <f t="shared" si="7"/>
        <v>5.8465786201409332E-2</v>
      </c>
      <c r="L42" s="13">
        <f t="shared" si="5"/>
        <v>5.5801459679763091E-2</v>
      </c>
    </row>
    <row r="43" spans="1:12" ht="15.75" x14ac:dyDescent="0.25">
      <c r="A43" s="7" t="s">
        <v>41</v>
      </c>
      <c r="B43" s="11">
        <f>'[1]State Population'!I41</f>
        <v>3316192</v>
      </c>
      <c r="C43" s="12">
        <f t="shared" si="1"/>
        <v>8.4062687868976069E-2</v>
      </c>
      <c r="D43" s="13">
        <f>'[1]Poverty-Uninsured Population'!E39</f>
        <v>7.5567193429765811E-2</v>
      </c>
      <c r="E43" s="12">
        <f>[1]Prevalence!J39</f>
        <v>7.6576258927764221E-2</v>
      </c>
      <c r="F43" s="13">
        <f t="shared" si="6"/>
        <v>8.0016753748970632E-2</v>
      </c>
      <c r="G43" s="14">
        <f>'[1]Self Suff. Calc'!F41</f>
        <v>1.1438410045138312</v>
      </c>
      <c r="H43" s="14">
        <f t="shared" si="2"/>
        <v>3.6610577594463373E-2</v>
      </c>
      <c r="I43" s="14">
        <f t="shared" si="3"/>
        <v>4.801005224938238E-2</v>
      </c>
      <c r="J43" s="15">
        <f t="shared" si="4"/>
        <v>8.4620629843845746E-2</v>
      </c>
      <c r="K43" s="13">
        <f t="shared" si="7"/>
        <v>8.4620629843845746E-2</v>
      </c>
      <c r="L43" s="13">
        <f t="shared" si="5"/>
        <v>8.0764408914998767E-2</v>
      </c>
    </row>
    <row r="44" spans="1:12" ht="15.75" x14ac:dyDescent="0.25">
      <c r="A44" s="7" t="s">
        <v>42</v>
      </c>
      <c r="B44" s="11">
        <f>'[1]State Population'!I42</f>
        <v>874228</v>
      </c>
      <c r="C44" s="12">
        <f t="shared" si="1"/>
        <v>2.2160947101470364E-2</v>
      </c>
      <c r="D44" s="13">
        <f>'[1]Poverty-Uninsured Population'!E40</f>
        <v>1.739648934736138E-2</v>
      </c>
      <c r="E44" s="12">
        <f>[1]Prevalence!J40</f>
        <v>1.531959135702016E-2</v>
      </c>
      <c r="F44" s="13">
        <f t="shared" si="6"/>
        <v>1.9363338626347631E-2</v>
      </c>
      <c r="G44" s="14">
        <f>'[1]Self Suff. Calc'!F42</f>
        <v>1.3602646262059919</v>
      </c>
      <c r="H44" s="14">
        <f t="shared" si="2"/>
        <v>1.0535705831467523E-2</v>
      </c>
      <c r="I44" s="14">
        <f t="shared" si="3"/>
        <v>1.1618003175808578E-2</v>
      </c>
      <c r="J44" s="15">
        <f t="shared" si="4"/>
        <v>2.21537090072761E-2</v>
      </c>
      <c r="K44" s="13">
        <f t="shared" si="7"/>
        <v>2.21537090072761E-2</v>
      </c>
      <c r="L44" s="13">
        <f t="shared" si="5"/>
        <v>2.1144149086922269E-2</v>
      </c>
    </row>
    <row r="45" spans="1:12" ht="15.75" x14ac:dyDescent="0.25">
      <c r="A45" s="7" t="s">
        <v>43</v>
      </c>
      <c r="B45" s="11">
        <f>'[1]State Population'!I43</f>
        <v>746868</v>
      </c>
      <c r="C45" s="12">
        <f t="shared" si="1"/>
        <v>1.8932477843058067E-2</v>
      </c>
      <c r="D45" s="13">
        <f>'[1]Poverty-Uninsured Population'!E41</f>
        <v>2.1370428491611106E-2</v>
      </c>
      <c r="E45" s="12">
        <f>[1]Prevalence!J41</f>
        <v>2.2578428713497876E-2</v>
      </c>
      <c r="F45" s="13">
        <f t="shared" si="6"/>
        <v>2.0393053211711941E-2</v>
      </c>
      <c r="G45" s="14">
        <f>'[1]Self Suff. Calc'!F43</f>
        <v>0.9076270674365593</v>
      </c>
      <c r="H45" s="14">
        <f t="shared" si="2"/>
        <v>7.4037148330495274E-3</v>
      </c>
      <c r="I45" s="14">
        <f t="shared" si="3"/>
        <v>1.2235831927027164E-2</v>
      </c>
      <c r="J45" s="15">
        <f t="shared" si="4"/>
        <v>1.963954676007669E-2</v>
      </c>
      <c r="K45" s="13">
        <f t="shared" si="7"/>
        <v>1.963954676007669E-2</v>
      </c>
      <c r="L45" s="13">
        <f t="shared" si="5"/>
        <v>1.8744558961131766E-2</v>
      </c>
    </row>
    <row r="46" spans="1:12" ht="15.75" x14ac:dyDescent="0.25">
      <c r="A46" s="7" t="s">
        <v>44</v>
      </c>
      <c r="B46" s="11">
        <f>'[1]State Population'!I44</f>
        <v>280101</v>
      </c>
      <c r="C46" s="12">
        <f t="shared" si="1"/>
        <v>7.1003255947749899E-3</v>
      </c>
      <c r="D46" s="13">
        <f>'[1]Poverty-Uninsured Population'!E42</f>
        <v>6.1020544680401223E-3</v>
      </c>
      <c r="E46" s="12">
        <f>[1]Prevalence!J42</f>
        <v>6.1251243106409912E-3</v>
      </c>
      <c r="F46" s="13">
        <f t="shared" si="6"/>
        <v>6.6058039999277304E-3</v>
      </c>
      <c r="G46" s="14">
        <f>'[1]Self Suff. Calc'!F44</f>
        <v>1.0711595570220553</v>
      </c>
      <c r="H46" s="14">
        <f t="shared" si="2"/>
        <v>2.8303480345348436E-3</v>
      </c>
      <c r="I46" s="14">
        <f t="shared" si="3"/>
        <v>3.9634823999566381E-3</v>
      </c>
      <c r="J46" s="15">
        <f t="shared" si="4"/>
        <v>6.7938304344914817E-3</v>
      </c>
      <c r="K46" s="13">
        <f t="shared" si="7"/>
        <v>6.7938304344914817E-3</v>
      </c>
      <c r="L46" s="13">
        <f t="shared" si="5"/>
        <v>6.4842308586331018E-3</v>
      </c>
    </row>
    <row r="47" spans="1:12" ht="15.75" x14ac:dyDescent="0.25">
      <c r="A47" s="7" t="s">
        <v>45</v>
      </c>
      <c r="B47" s="11">
        <f>'[1]State Population'!I45</f>
        <v>770203</v>
      </c>
      <c r="C47" s="12">
        <f t="shared" si="1"/>
        <v>1.9524000535779885E-2</v>
      </c>
      <c r="D47" s="13">
        <f>'[1]Poverty-Uninsured Population'!E43</f>
        <v>1.0956256571003187E-2</v>
      </c>
      <c r="E47" s="12">
        <f>[1]Prevalence!J43</f>
        <v>8.9467498417864569E-3</v>
      </c>
      <c r="F47" s="13">
        <f t="shared" si="6"/>
        <v>1.4838227207548189E-2</v>
      </c>
      <c r="G47" s="14">
        <f>'[1]Self Suff. Calc'!F45</f>
        <v>1.4824280019632914</v>
      </c>
      <c r="H47" s="14">
        <f t="shared" si="2"/>
        <v>8.7986414047852048E-3</v>
      </c>
      <c r="I47" s="14">
        <f t="shared" si="3"/>
        <v>8.9029363245289126E-3</v>
      </c>
      <c r="J47" s="15">
        <f t="shared" si="4"/>
        <v>1.7701577729314119E-2</v>
      </c>
      <c r="K47" s="13">
        <f t="shared" si="7"/>
        <v>1.7701577729314119E-2</v>
      </c>
      <c r="L47" s="13">
        <f t="shared" si="5"/>
        <v>1.6894904526345077E-2</v>
      </c>
    </row>
    <row r="48" spans="1:12" ht="15.75" x14ac:dyDescent="0.25">
      <c r="A48" s="7" t="s">
        <v>46</v>
      </c>
      <c r="B48" s="11">
        <f>'[1]State Population'!I46</f>
        <v>450663</v>
      </c>
      <c r="C48" s="12">
        <f t="shared" si="1"/>
        <v>1.1423929345193632E-2</v>
      </c>
      <c r="D48" s="13">
        <f>'[1]Poverty-Uninsured Population'!E44</f>
        <v>1.1537961640144314E-2</v>
      </c>
      <c r="E48" s="12">
        <f>[1]Prevalence!J44</f>
        <v>1.1839797486664859E-2</v>
      </c>
      <c r="F48" s="13">
        <f t="shared" si="6"/>
        <v>1.1541312661973082E-2</v>
      </c>
      <c r="G48" s="14">
        <f>'[1]Self Suff. Calc'!F46</f>
        <v>1.1150494015147712</v>
      </c>
      <c r="H48" s="14">
        <f t="shared" si="2"/>
        <v>5.1476535105711742E-3</v>
      </c>
      <c r="I48" s="14">
        <f t="shared" si="3"/>
        <v>6.9247875971838492E-3</v>
      </c>
      <c r="J48" s="15">
        <f t="shared" si="4"/>
        <v>1.2072441107755023E-2</v>
      </c>
      <c r="K48" s="13">
        <f t="shared" si="7"/>
        <v>1.2072441107755023E-2</v>
      </c>
      <c r="L48" s="13">
        <f t="shared" si="5"/>
        <v>1.1522291573913148E-2</v>
      </c>
    </row>
    <row r="49" spans="1:12" ht="15.75" x14ac:dyDescent="0.25">
      <c r="A49" s="7" t="s">
        <v>47</v>
      </c>
      <c r="B49" s="11">
        <f>'[1]State Population'!I47</f>
        <v>1938180</v>
      </c>
      <c r="C49" s="12">
        <f t="shared" si="1"/>
        <v>4.913123859351088E-2</v>
      </c>
      <c r="D49" s="13">
        <f>'[1]Poverty-Uninsured Population'!E45</f>
        <v>3.1645280772228501E-2</v>
      </c>
      <c r="E49" s="12">
        <f>[1]Prevalence!J45</f>
        <v>2.6882741162643522E-2</v>
      </c>
      <c r="F49" s="13">
        <f t="shared" si="6"/>
        <v>3.9435751760952695E-2</v>
      </c>
      <c r="G49" s="14">
        <f>'[1]Self Suff. Calc'!F47</f>
        <v>1.3549209654156584</v>
      </c>
      <c r="H49" s="14">
        <f t="shared" si="2"/>
        <v>2.1372930739136913E-2</v>
      </c>
      <c r="I49" s="14">
        <f t="shared" si="3"/>
        <v>2.3661451056571615E-2</v>
      </c>
      <c r="J49" s="15">
        <f t="shared" si="4"/>
        <v>4.5034381795708525E-2</v>
      </c>
      <c r="K49" s="13">
        <f t="shared" si="7"/>
        <v>4.5034381795708525E-2</v>
      </c>
      <c r="L49" s="13">
        <f t="shared" si="5"/>
        <v>4.2982133710120364E-2</v>
      </c>
    </row>
    <row r="50" spans="1:12" ht="15.75" x14ac:dyDescent="0.25">
      <c r="A50" s="7" t="s">
        <v>48</v>
      </c>
      <c r="B50" s="11">
        <f>'[1]State Population'!I48</f>
        <v>276603</v>
      </c>
      <c r="C50" s="12">
        <f t="shared" si="1"/>
        <v>7.011654226480972E-3</v>
      </c>
      <c r="D50" s="13">
        <f>'[1]Poverty-Uninsured Population'!E46</f>
        <v>6.1188030915534956E-3</v>
      </c>
      <c r="E50" s="12">
        <f>[1]Prevalence!J46</f>
        <v>6.0021697857336586E-3</v>
      </c>
      <c r="F50" s="13">
        <f t="shared" si="6"/>
        <v>6.5419019978532663E-3</v>
      </c>
      <c r="G50" s="14">
        <f>'[1]Self Suff. Calc'!F48</f>
        <v>1.2510658669016386</v>
      </c>
      <c r="H50" s="14">
        <f t="shared" si="2"/>
        <v>3.2737401176519431E-3</v>
      </c>
      <c r="I50" s="14">
        <f t="shared" si="3"/>
        <v>3.9251411987119593E-3</v>
      </c>
      <c r="J50" s="15">
        <f t="shared" si="4"/>
        <v>7.1988813163639028E-3</v>
      </c>
      <c r="K50" s="13">
        <f t="shared" si="7"/>
        <v>7.1988813163639028E-3</v>
      </c>
      <c r="L50" s="13">
        <f t="shared" si="5"/>
        <v>6.8708232902339192E-3</v>
      </c>
    </row>
    <row r="51" spans="1:12" ht="15.75" x14ac:dyDescent="0.25">
      <c r="A51" s="7" t="s">
        <v>49</v>
      </c>
      <c r="B51" s="11">
        <f>'[1]State Population'!I49</f>
        <v>178605</v>
      </c>
      <c r="C51" s="12">
        <f t="shared" si="1"/>
        <v>4.5274870595063462E-3</v>
      </c>
      <c r="D51" s="13">
        <f>'[1]Poverty-Uninsured Population'!E47</f>
        <v>5.3274321309387685E-3</v>
      </c>
      <c r="E51" s="12">
        <f>[1]Prevalence!J47</f>
        <v>5.4552029653738357E-3</v>
      </c>
      <c r="F51" s="13">
        <f t="shared" si="6"/>
        <v>4.9530137621095708E-3</v>
      </c>
      <c r="G51" s="14">
        <f>'[1]Self Suff. Calc'!F49</f>
        <v>0.91706547254023674</v>
      </c>
      <c r="H51" s="14">
        <f t="shared" si="2"/>
        <v>1.8168951624989238E-3</v>
      </c>
      <c r="I51" s="14">
        <f t="shared" si="3"/>
        <v>2.9718082572657424E-3</v>
      </c>
      <c r="J51" s="15">
        <f t="shared" si="4"/>
        <v>4.7887034197646658E-3</v>
      </c>
      <c r="K51" s="13">
        <f t="shared" si="7"/>
        <v>4.7887034197646658E-3</v>
      </c>
      <c r="L51" s="13">
        <f t="shared" si="5"/>
        <v>4.5704788758985388E-3</v>
      </c>
    </row>
    <row r="52" spans="1:12" ht="15.75" x14ac:dyDescent="0.25">
      <c r="A52" s="7" t="s">
        <v>50</v>
      </c>
      <c r="B52" s="11">
        <f>'[1]State Population'!I50</f>
        <v>3207</v>
      </c>
      <c r="C52" s="12">
        <f t="shared" si="1"/>
        <v>8.1294762183795825E-5</v>
      </c>
      <c r="D52" s="13">
        <f>'[1]Poverty-Uninsured Population'!E48</f>
        <v>8.4040130661900274E-5</v>
      </c>
      <c r="E52" s="12">
        <f>[1]Prevalence!J48</f>
        <v>7.142211373293554E-5</v>
      </c>
      <c r="F52" s="13">
        <f t="shared" si="6"/>
        <v>8.0143843037055104E-5</v>
      </c>
      <c r="G52" s="14">
        <f>'[1]Self Suff. Calc'!F50</f>
        <v>0.85961072192666421</v>
      </c>
      <c r="H52" s="14">
        <f t="shared" si="2"/>
        <v>2.7557002708424082E-5</v>
      </c>
      <c r="I52" s="14">
        <f t="shared" si="3"/>
        <v>4.8086305822233064E-5</v>
      </c>
      <c r="J52" s="15">
        <f t="shared" si="4"/>
        <v>7.5643308530657153E-5</v>
      </c>
      <c r="K52" s="13">
        <f t="shared" si="7"/>
        <v>7.5643308530657153E-5</v>
      </c>
      <c r="L52" s="13">
        <f t="shared" si="5"/>
        <v>7.2196190374937546E-5</v>
      </c>
    </row>
    <row r="53" spans="1:12" ht="15.75" x14ac:dyDescent="0.25">
      <c r="A53" s="7" t="s">
        <v>51</v>
      </c>
      <c r="B53" s="11">
        <f>'[1]State Population'!I51</f>
        <v>44688</v>
      </c>
      <c r="C53" s="12">
        <f t="shared" si="1"/>
        <v>1.1328033465760735E-3</v>
      </c>
      <c r="D53" s="13">
        <f>'[1]Poverty-Uninsured Population'!E49</f>
        <v>1.4513238488340194E-3</v>
      </c>
      <c r="E53" s="12">
        <f>[1]Prevalence!J49</f>
        <v>1.3986077208209022E-3</v>
      </c>
      <c r="F53" s="13">
        <f t="shared" si="6"/>
        <v>1.2815203721024231E-3</v>
      </c>
      <c r="G53" s="14">
        <f>'[1]Self Suff. Calc'!F51</f>
        <v>0.81340444934339518</v>
      </c>
      <c r="H53" s="14">
        <f t="shared" si="2"/>
        <v>4.1695774903692572E-4</v>
      </c>
      <c r="I53" s="14">
        <f t="shared" si="3"/>
        <v>7.6891222326145377E-4</v>
      </c>
      <c r="J53" s="15">
        <f t="shared" si="4"/>
        <v>1.1858699722983794E-3</v>
      </c>
      <c r="K53" s="13">
        <f t="shared" si="7"/>
        <v>1.1858699722983794E-3</v>
      </c>
      <c r="L53" s="13">
        <f t="shared" si="5"/>
        <v>1.1318290532635422E-3</v>
      </c>
    </row>
    <row r="54" spans="1:12" ht="15.75" x14ac:dyDescent="0.25">
      <c r="A54" s="7" t="s">
        <v>52</v>
      </c>
      <c r="B54" s="11">
        <f>'[1]State Population'!I52</f>
        <v>436023</v>
      </c>
      <c r="C54" s="12">
        <f t="shared" si="1"/>
        <v>1.1052817615112318E-2</v>
      </c>
      <c r="D54" s="13">
        <f>'[1]Poverty-Uninsured Population'!E50</f>
        <v>8.4932137472436518E-3</v>
      </c>
      <c r="E54" s="12">
        <f>[1]Prevalence!J50</f>
        <v>7.7280535213814306E-3</v>
      </c>
      <c r="F54" s="13">
        <f t="shared" si="6"/>
        <v>9.6199836360055403E-3</v>
      </c>
      <c r="G54" s="14">
        <f>'[1]Self Suff. Calc'!F52</f>
        <v>1.0682128357610661</v>
      </c>
      <c r="H54" s="14">
        <f t="shared" si="2"/>
        <v>4.1104759999170118E-3</v>
      </c>
      <c r="I54" s="14">
        <f t="shared" si="3"/>
        <v>5.7719901816033238E-3</v>
      </c>
      <c r="J54" s="15">
        <f t="shared" si="4"/>
        <v>9.8824661815203364E-3</v>
      </c>
      <c r="K54" s="13">
        <f t="shared" si="7"/>
        <v>9.8824661815203364E-3</v>
      </c>
      <c r="L54" s="13">
        <f t="shared" si="5"/>
        <v>9.4321153275013416E-3</v>
      </c>
    </row>
    <row r="55" spans="1:12" ht="15.75" x14ac:dyDescent="0.25">
      <c r="A55" s="7" t="s">
        <v>53</v>
      </c>
      <c r="B55" s="11">
        <f>'[1]State Population'!I53</f>
        <v>505120</v>
      </c>
      <c r="C55" s="12">
        <f t="shared" si="1"/>
        <v>1.2804368654280932E-2</v>
      </c>
      <c r="D55" s="13">
        <f>'[1]Poverty-Uninsured Population'!E51</f>
        <v>1.061786359290811E-2</v>
      </c>
      <c r="E55" s="12">
        <f>[1]Prevalence!J51</f>
        <v>8.1846126028388023E-3</v>
      </c>
      <c r="F55" s="13">
        <f t="shared" si="6"/>
        <v>1.122446592558066E-2</v>
      </c>
      <c r="G55" s="14">
        <f>'[1]Self Suff. Calc'!F53</f>
        <v>1.0979405459192104</v>
      </c>
      <c r="H55" s="14">
        <f t="shared" si="2"/>
        <v>4.9295184983934419E-3</v>
      </c>
      <c r="I55" s="14">
        <f t="shared" si="3"/>
        <v>6.7346795553483961E-3</v>
      </c>
      <c r="J55" s="15">
        <f t="shared" si="4"/>
        <v>1.1664198053741838E-2</v>
      </c>
      <c r="K55" s="13">
        <f t="shared" si="7"/>
        <v>1.1664198053741838E-2</v>
      </c>
      <c r="L55" s="13">
        <f t="shared" si="5"/>
        <v>1.1132652439675166E-2</v>
      </c>
    </row>
    <row r="56" spans="1:12" ht="15.75" x14ac:dyDescent="0.25">
      <c r="A56" s="7" t="s">
        <v>54</v>
      </c>
      <c r="B56" s="11">
        <f>'[1]State Population'!I54</f>
        <v>548057</v>
      </c>
      <c r="C56" s="12">
        <f t="shared" si="1"/>
        <v>1.3892785618386213E-2</v>
      </c>
      <c r="D56" s="13">
        <f>'[1]Poverty-Uninsured Population'!E52</f>
        <v>1.7060357682413062E-2</v>
      </c>
      <c r="E56" s="12">
        <f>[1]Prevalence!J52</f>
        <v>1.6211915739987343E-2</v>
      </c>
      <c r="F56" s="13">
        <f t="shared" si="6"/>
        <v>1.5306883261914492E-2</v>
      </c>
      <c r="G56" s="14">
        <f>'[1]Self Suff. Calc'!F54</f>
        <v>0.87613999467311376</v>
      </c>
      <c r="H56" s="14">
        <f t="shared" si="2"/>
        <v>5.3643890478222954E-3</v>
      </c>
      <c r="I56" s="14">
        <f t="shared" si="3"/>
        <v>9.1841299571486946E-3</v>
      </c>
      <c r="J56" s="15">
        <f t="shared" si="4"/>
        <v>1.454851900497099E-2</v>
      </c>
      <c r="K56" s="13">
        <f t="shared" si="7"/>
        <v>1.454851900497099E-2</v>
      </c>
      <c r="L56" s="13">
        <f t="shared" si="5"/>
        <v>1.3885532880024564E-2</v>
      </c>
    </row>
    <row r="57" spans="1:12" ht="15.75" x14ac:dyDescent="0.25">
      <c r="A57" s="17" t="s">
        <v>55</v>
      </c>
      <c r="B57" s="11">
        <f>'[1]State Population'!I55</f>
        <v>96956</v>
      </c>
      <c r="C57" s="18">
        <f t="shared" si="1"/>
        <v>2.4577533402844113E-3</v>
      </c>
      <c r="D57" s="13">
        <f>'[1]Poverty-Uninsured Population'!E53</f>
        <v>5.4993805852357261E-3</v>
      </c>
      <c r="E57" s="18">
        <f>[1]Prevalence!J53</f>
        <v>3.0295633306211011E-3</v>
      </c>
      <c r="F57" s="19">
        <f t="shared" si="6"/>
        <v>3.4846035118371436E-3</v>
      </c>
      <c r="G57" s="20">
        <f>'[1]Self Suff. Calc'!F55</f>
        <v>0.84375588693571013</v>
      </c>
      <c r="H57" s="14">
        <f t="shared" si="2"/>
        <v>1.1760618906997758E-3</v>
      </c>
      <c r="I57" s="14">
        <f t="shared" si="3"/>
        <v>2.0907621071022862E-3</v>
      </c>
      <c r="J57" s="15">
        <f t="shared" si="4"/>
        <v>3.2668239978020618E-3</v>
      </c>
      <c r="K57" s="19">
        <f t="shared" si="7"/>
        <v>3.2668239978020618E-3</v>
      </c>
      <c r="L57" s="13">
        <f t="shared" si="5"/>
        <v>3.117952557180185E-3</v>
      </c>
    </row>
    <row r="58" spans="1:12" ht="15.75" x14ac:dyDescent="0.25">
      <c r="A58" s="7" t="s">
        <v>56</v>
      </c>
      <c r="B58" s="11">
        <f>'[1]State Population'!I56</f>
        <v>63995</v>
      </c>
      <c r="C58" s="12">
        <f t="shared" si="1"/>
        <v>1.6222196152017505E-3</v>
      </c>
      <c r="D58" s="13">
        <f>'[1]Poverty-Uninsured Population'!E54</f>
        <v>2.0916832362620624E-3</v>
      </c>
      <c r="E58" s="12">
        <f>[1]Prevalence!J54</f>
        <v>2.0911310008136699E-3</v>
      </c>
      <c r="F58" s="13">
        <f t="shared" si="6"/>
        <v>1.8568409786422278E-3</v>
      </c>
      <c r="G58" s="14">
        <f>'[1]Self Suff. Calc'!F56</f>
        <v>0.8193124167320136</v>
      </c>
      <c r="H58" s="14">
        <f t="shared" si="2"/>
        <v>6.0853314787936042E-4</v>
      </c>
      <c r="I58" s="14">
        <f t="shared" si="3"/>
        <v>1.1141045871853367E-3</v>
      </c>
      <c r="J58" s="15">
        <f t="shared" si="4"/>
        <v>1.722637735064697E-3</v>
      </c>
      <c r="K58" s="13">
        <f t="shared" si="7"/>
        <v>1.722637735064697E-3</v>
      </c>
      <c r="L58" s="13">
        <f t="shared" si="5"/>
        <v>1.6441359359285238E-3</v>
      </c>
    </row>
    <row r="59" spans="1:12" ht="15.75" x14ac:dyDescent="0.25">
      <c r="A59" s="7" t="s">
        <v>57</v>
      </c>
      <c r="B59" s="11">
        <f>'[1]State Population'!I57</f>
        <v>13628</v>
      </c>
      <c r="C59" s="12">
        <f t="shared" si="1"/>
        <v>3.4545837824782335E-4</v>
      </c>
      <c r="D59" s="13">
        <f>'[1]Poverty-Uninsured Population'!E55</f>
        <v>4.2393413683119161E-4</v>
      </c>
      <c r="E59" s="12">
        <f>[1]Prevalence!J55</f>
        <v>4.3576530150980927E-4</v>
      </c>
      <c r="F59" s="13">
        <f t="shared" si="6"/>
        <v>3.8706249047523104E-4</v>
      </c>
      <c r="G59" s="14">
        <f>'[1]Self Suff. Calc'!F57</f>
        <v>0.8785812666685342</v>
      </c>
      <c r="H59" s="14">
        <f t="shared" si="2"/>
        <v>1.3602634126464239E-4</v>
      </c>
      <c r="I59" s="14">
        <f t="shared" si="3"/>
        <v>2.3223749428513861E-4</v>
      </c>
      <c r="J59" s="15">
        <f t="shared" si="4"/>
        <v>3.6826383554978102E-4</v>
      </c>
      <c r="K59" s="13">
        <f t="shared" si="7"/>
        <v>3.6826383554978102E-4</v>
      </c>
      <c r="L59" s="13">
        <f t="shared" si="5"/>
        <v>3.5148179655284712E-4</v>
      </c>
    </row>
    <row r="60" spans="1:12" ht="15.75" x14ac:dyDescent="0.25">
      <c r="A60" s="7" t="s">
        <v>58</v>
      </c>
      <c r="B60" s="11">
        <f>'[1]State Population'!I58</f>
        <v>471842</v>
      </c>
      <c r="C60" s="12">
        <f t="shared" si="1"/>
        <v>1.1960799244878886E-2</v>
      </c>
      <c r="D60" s="13">
        <f>'[1]Poverty-Uninsured Population'!E56</f>
        <v>1.8031790923897655E-2</v>
      </c>
      <c r="E60" s="12">
        <f>[1]Prevalence!J56</f>
        <v>1.9302052255673087E-2</v>
      </c>
      <c r="F60" s="13">
        <f t="shared" si="6"/>
        <v>1.5250347350743355E-2</v>
      </c>
      <c r="G60" s="14">
        <f>'[1]Self Suff. Calc'!F58</f>
        <v>0.75694439383253287</v>
      </c>
      <c r="H60" s="14">
        <f t="shared" si="2"/>
        <v>4.6174659724576008E-3</v>
      </c>
      <c r="I60" s="14">
        <f t="shared" si="3"/>
        <v>9.1502084104460122E-3</v>
      </c>
      <c r="J60" s="15">
        <f t="shared" si="4"/>
        <v>1.3767674382903612E-2</v>
      </c>
      <c r="K60" s="13">
        <f t="shared" si="7"/>
        <v>1.3767674382903612E-2</v>
      </c>
      <c r="L60" s="13">
        <f t="shared" si="5"/>
        <v>1.3140271890215069E-2</v>
      </c>
    </row>
    <row r="61" spans="1:12" ht="15.75" x14ac:dyDescent="0.25">
      <c r="A61" s="7" t="s">
        <v>59</v>
      </c>
      <c r="B61" s="11">
        <f>'[1]State Population'!I59</f>
        <v>54707</v>
      </c>
      <c r="C61" s="12">
        <f t="shared" si="1"/>
        <v>1.3867765995599995E-3</v>
      </c>
      <c r="D61" s="13">
        <f>'[1]Poverty-Uninsured Population'!E57</f>
        <v>1.2725264578328792E-3</v>
      </c>
      <c r="E61" s="12">
        <f>[1]Prevalence!J57</f>
        <v>1.2367778681855166E-3</v>
      </c>
      <c r="F61" s="13">
        <f t="shared" si="6"/>
        <v>1.3225018107669668E-3</v>
      </c>
      <c r="G61" s="14">
        <f>'[1]Self Suff. Calc'!F59</f>
        <v>0.91835046545152221</v>
      </c>
      <c r="H61" s="14">
        <f t="shared" si="2"/>
        <v>4.8580806139132996E-4</v>
      </c>
      <c r="I61" s="14">
        <f t="shared" si="3"/>
        <v>7.9350108646018011E-4</v>
      </c>
      <c r="J61" s="15">
        <f t="shared" si="4"/>
        <v>1.2793091478515101E-3</v>
      </c>
      <c r="K61" s="13">
        <f t="shared" si="7"/>
        <v>1.2793091478515101E-3</v>
      </c>
      <c r="L61" s="13">
        <f t="shared" si="5"/>
        <v>1.2210101406293465E-3</v>
      </c>
    </row>
    <row r="62" spans="1:12" ht="15.75" x14ac:dyDescent="0.25">
      <c r="A62" s="7" t="s">
        <v>60</v>
      </c>
      <c r="B62" s="11">
        <f>'[1]State Population'!I60</f>
        <v>857386</v>
      </c>
      <c r="C62" s="12">
        <f t="shared" si="1"/>
        <v>2.173401651690551E-2</v>
      </c>
      <c r="D62" s="13">
        <f>'[1]Poverty-Uninsured Population'!E58</f>
        <v>1.701289826752218E-2</v>
      </c>
      <c r="E62" s="12">
        <f>[1]Prevalence!J58</f>
        <v>1.5963294458005605E-2</v>
      </c>
      <c r="F62" s="13">
        <f t="shared" si="6"/>
        <v>1.9163536630310528E-2</v>
      </c>
      <c r="G62" s="14">
        <f>'[1]Self Suff. Calc'!F60</f>
        <v>1.184955331763383</v>
      </c>
      <c r="H62" s="14">
        <f t="shared" si="2"/>
        <v>9.0831739622117408E-3</v>
      </c>
      <c r="I62" s="14">
        <f t="shared" si="3"/>
        <v>1.1498121978186317E-2</v>
      </c>
      <c r="J62" s="15">
        <f t="shared" si="4"/>
        <v>2.0581295940398057E-2</v>
      </c>
      <c r="K62" s="13">
        <f t="shared" si="7"/>
        <v>2.0581295940398057E-2</v>
      </c>
      <c r="L62" s="13">
        <f t="shared" si="5"/>
        <v>1.9643391976617429E-2</v>
      </c>
    </row>
    <row r="63" spans="1:12" ht="15.75" x14ac:dyDescent="0.25">
      <c r="A63" s="7" t="s">
        <v>61</v>
      </c>
      <c r="B63" s="11">
        <f>'[1]State Population'!I61</f>
        <v>218896</v>
      </c>
      <c r="C63" s="12">
        <f t="shared" si="1"/>
        <v>5.5488301412485721E-3</v>
      </c>
      <c r="D63" s="13">
        <f>'[1]Poverty-Uninsured Population'!E59</f>
        <v>5.7835514767731076E-3</v>
      </c>
      <c r="E63" s="12">
        <f>[1]Prevalence!J59</f>
        <v>6.5310550583129916E-3</v>
      </c>
      <c r="F63" s="13">
        <f t="shared" si="6"/>
        <v>5.8156915253188167E-3</v>
      </c>
      <c r="G63" s="14">
        <f>'[1]Self Suff. Calc'!F61</f>
        <v>1.0324204081174673</v>
      </c>
      <c r="H63" s="14">
        <f t="shared" si="2"/>
        <v>2.4016954472219796E-3</v>
      </c>
      <c r="I63" s="14">
        <f t="shared" si="3"/>
        <v>3.4894149151912901E-3</v>
      </c>
      <c r="J63" s="15">
        <f t="shared" si="4"/>
        <v>5.8911103624132693E-3</v>
      </c>
      <c r="K63" s="13">
        <f t="shared" si="7"/>
        <v>5.8911103624132693E-3</v>
      </c>
      <c r="L63" s="13">
        <f t="shared" si="5"/>
        <v>5.622648367795564E-3</v>
      </c>
    </row>
    <row r="64" spans="1:12" ht="15.75" x14ac:dyDescent="0.25">
      <c r="A64" s="7" t="s">
        <v>62</v>
      </c>
      <c r="B64" s="11"/>
      <c r="C64" s="12"/>
      <c r="D64" s="13"/>
      <c r="E64" s="12"/>
      <c r="F64" s="13"/>
      <c r="G64" s="14"/>
      <c r="H64" s="14"/>
      <c r="I64" s="14"/>
      <c r="J64" s="14"/>
      <c r="K64" s="13"/>
      <c r="L64" s="13"/>
    </row>
    <row r="65" spans="1:12" ht="15.75" x14ac:dyDescent="0.25">
      <c r="A65" s="7" t="s">
        <v>63</v>
      </c>
      <c r="B65" s="13"/>
      <c r="C65" s="13"/>
      <c r="D65" s="13"/>
      <c r="E65" s="12"/>
      <c r="F65" s="13"/>
      <c r="G65" s="14"/>
      <c r="H65" s="14"/>
      <c r="I65" s="14"/>
      <c r="J65" s="14"/>
      <c r="K65" s="13"/>
      <c r="L65" s="13"/>
    </row>
    <row r="66" spans="1:12" ht="15.75" x14ac:dyDescent="0.25">
      <c r="A66" s="7" t="s">
        <v>64</v>
      </c>
      <c r="B66" s="13"/>
      <c r="C66" s="13"/>
      <c r="D66" s="13"/>
      <c r="E66" s="12"/>
      <c r="F66" s="13"/>
      <c r="G66" s="14"/>
      <c r="H66" s="14"/>
      <c r="I66" s="14"/>
      <c r="J66" s="14"/>
      <c r="K66" s="13"/>
      <c r="L66" s="13"/>
    </row>
    <row r="67" spans="1:12" ht="15.75" x14ac:dyDescent="0.25">
      <c r="A67" s="21" t="s">
        <v>65</v>
      </c>
      <c r="B67" s="11">
        <f>SUM(B7:B66)</f>
        <v>39449036</v>
      </c>
      <c r="C67" s="13">
        <f>SUM(C7:C66)</f>
        <v>1</v>
      </c>
      <c r="D67" s="13">
        <f>SUM(D7:D66)</f>
        <v>0.99999999999999978</v>
      </c>
      <c r="E67" s="13">
        <f>SUM(E7:E66)</f>
        <v>1</v>
      </c>
      <c r="F67" s="13">
        <f>SUM(F7:F66)</f>
        <v>1</v>
      </c>
      <c r="G67" s="13"/>
      <c r="H67" s="13"/>
      <c r="I67" s="13"/>
      <c r="J67" s="13">
        <f>SUM(J7:J66)</f>
        <v>1.0477465381181146</v>
      </c>
      <c r="K67" s="13">
        <f>SUM(K7:K66)</f>
        <v>1.0477465381181146</v>
      </c>
      <c r="L67" s="13">
        <f t="shared" si="5"/>
        <v>1</v>
      </c>
    </row>
    <row r="69" spans="1:12" hidden="1" x14ac:dyDescent="0.25">
      <c r="L69" s="2"/>
    </row>
    <row r="70" spans="1:12" hidden="1" x14ac:dyDescent="0.25">
      <c r="B70" s="3"/>
      <c r="L70" s="2"/>
    </row>
    <row r="71" spans="1:12" hidden="1" x14ac:dyDescent="0.25">
      <c r="L71" s="2"/>
    </row>
  </sheetData>
  <sheetProtection sheet="1" objects="1" scenarios="1" selectLockedCells="1"/>
  <mergeCells count="1">
    <mergeCell ref="A1:L2"/>
  </mergeCells>
  <pageMargins left="0.7" right="0.7" top="0.75" bottom="0.75" header="0.3" footer="0.3"/>
  <pageSetup scale="85" orientation="portrait" r:id="rId1"/>
  <headerFooter>
    <oddHeader xml:space="preserve">&amp;L&amp;"Arial,Regular"&amp;12Enclosure 5
</oddHeader>
    <oddFooter>&amp;L&amp;Xa/enclosure 1, column h
b/enclousre 4, column g&amp;C&amp;P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BA2BDD-D1FF-4A0C-9C7F-71E6027A3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041C208-8FF8-4465-8EA4-9BFA8476265D}"/>
</file>

<file path=customXml/itemProps3.xml><?xml version="1.0" encoding="utf-8"?>
<ds:datastoreItem xmlns:ds="http://schemas.openxmlformats.org/officeDocument/2006/customXml" ds:itemID="{21C20FA7-E690-4410-B8AA-C7AFB4C241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8F3A207-6EBF-403D-AC14-7B6853C23EC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0C9B6B6-0904-403B-B5AF-F32B8FB6B27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Enclosure 5</vt:lpstr>
      <vt:lpstr>'Enclosure 5'!Print_Titles</vt:lpstr>
    </vt:vector>
  </TitlesOfParts>
  <Company>DHCS &amp; 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Enc_5_Adjustments_Self_Sufficiency</dc:title>
  <dc:creator>Tchrist2</dc:creator>
  <cp:keywords>Enc_5_Adjustments_Self_Sufficiency</cp:keywords>
  <cp:lastModifiedBy>westj</cp:lastModifiedBy>
  <cp:lastPrinted>2018-01-17T20:22:50Z</cp:lastPrinted>
  <dcterms:created xsi:type="dcterms:W3CDTF">2017-06-12T19:42:54Z</dcterms:created>
  <dcterms:modified xsi:type="dcterms:W3CDTF">2020-11-04T03:02:29Z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display_urn:schemas-microsoft-com:office:office#Author">
    <vt:lpwstr>John SS01. Trapper</vt:lpwstr>
  </property>
  <property fmtid="{D5CDD505-2E9C-101B-9397-08002B2CF9AE}" pid="4" name="_dlc_DocId">
    <vt:lpwstr>DHCSDOC-1363137784-1333</vt:lpwstr>
  </property>
  <property fmtid="{D5CDD505-2E9C-101B-9397-08002B2CF9AE}" pid="5" name="_dlc_DocIdItemGuid">
    <vt:lpwstr>76cb8643-11da-4bd7-847c-264eb427a404</vt:lpwstr>
  </property>
  <property fmtid="{D5CDD505-2E9C-101B-9397-08002B2CF9AE}" pid="6" name="_dlc_DocIdUrl">
    <vt:lpwstr>http://dhcs2016prod:88/services/MH/_layouts/15/DocIdRedir.aspx?ID=DHCSDOC-1363137784-1333, DHCSDOC-1363137784-1333</vt:lpwstr>
  </property>
  <property fmtid="{D5CDD505-2E9C-101B-9397-08002B2CF9AE}" pid="7" name="ContentTypeId">
    <vt:lpwstr>0x0101000DD778A44A894D44A57135C48A267F0A</vt:lpwstr>
  </property>
</Properties>
</file>