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codeName="ThisWorkbook"/>
  <bookViews>
    <workbookView xWindow="65416" yWindow="65416" windowWidth="20730" windowHeight="11160" firstSheet="25" activeTab="29"/>
  </bookViews>
  <sheets>
    <sheet name="CSS WP 1" sheetId="1" r:id="rId1"/>
    <sheet name="CSS WP 2" sheetId="7" r:id="rId2"/>
    <sheet name="CSS WP 3" sheetId="15" r:id="rId3"/>
    <sheet name="CSS WP 4" sheetId="16" r:id="rId4"/>
    <sheet name="CSS WP 5" sheetId="17" state="hidden" r:id="rId5"/>
    <sheet name="CSS WP 6" sheetId="18" state="hidden" r:id="rId6"/>
    <sheet name="CSS WP 7" sheetId="19" state="hidden" r:id="rId7"/>
    <sheet name="CSS WP 8" sheetId="20" state="hidden" r:id="rId8"/>
    <sheet name="CSS WP 9" sheetId="21" state="hidden" r:id="rId9"/>
    <sheet name="CSS WP 10" sheetId="22" state="hidden" r:id="rId10"/>
    <sheet name="CSS WP 11" sheetId="23" state="hidden" r:id="rId11"/>
    <sheet name="CSS WP 12" sheetId="24" state="hidden" r:id="rId12"/>
    <sheet name="CSS WP 13" sheetId="25" state="hidden" r:id="rId13"/>
    <sheet name="CSS WP 14" sheetId="26" state="hidden" r:id="rId14"/>
    <sheet name="CSS WP 15" sheetId="27" state="hidden" r:id="rId15"/>
    <sheet name="CSS WP 16" sheetId="28" state="hidden" r:id="rId16"/>
    <sheet name="CSS WP 17" sheetId="29" state="hidden" r:id="rId17"/>
    <sheet name="CSS WP 18" sheetId="30" state="hidden" r:id="rId18"/>
    <sheet name="CSS WP 19" sheetId="31" state="hidden" r:id="rId19"/>
    <sheet name="CSS WP 20" sheetId="32" state="hidden" r:id="rId20"/>
    <sheet name="CSS WP 21" sheetId="33" state="hidden" r:id="rId21"/>
    <sheet name="CSS WP 22" sheetId="34" state="hidden" r:id="rId22"/>
    <sheet name="CSS WP 23" sheetId="35" state="hidden" r:id="rId23"/>
    <sheet name="CSS WP 24" sheetId="36" state="hidden" r:id="rId24"/>
    <sheet name="CSS WP 25" sheetId="37" state="hidden" r:id="rId25"/>
    <sheet name="CSS WP Summary" sheetId="5" r:id="rId26"/>
    <sheet name="CSS Summary" sheetId="6" r:id="rId27"/>
    <sheet name="PEI Planning" sheetId="38" r:id="rId28"/>
    <sheet name="WET Summary" sheetId="8" r:id="rId29"/>
    <sheet name="CPP" sheetId="13" r:id="rId30"/>
    <sheet name="County Summary" sheetId="12" r:id="rId31"/>
    <sheet name="Unspent" sheetId="10" r:id="rId32"/>
  </sheets>
  <definedNames>
    <definedName name="_Pgm1" localSheetId="30">'County Summary'!$D$3</definedName>
    <definedName name="_Pgm1" localSheetId="29">'CPP'!$D$3</definedName>
    <definedName name="_Pgm1" localSheetId="26">'CSS Summary'!$D$3</definedName>
    <definedName name="_Pgm1" localSheetId="25">'CSS WP Summary'!$D$3</definedName>
    <definedName name="_Pgm1" localSheetId="27">'PEI Planning'!$D$3</definedName>
    <definedName name="_Pgm1" localSheetId="31">'Unspent'!$D$3</definedName>
    <definedName name="_Pgm1" localSheetId="28">'WET Summary'!$D$3</definedName>
    <definedName name="_Pgm1">'CSS WP 1'!$D$3</definedName>
    <definedName name="_pgm10">'CSS WP 10'!$D$3</definedName>
    <definedName name="_Pgm11">'CSS WP 11'!$D$3</definedName>
    <definedName name="_Pgm12">'CSS WP 12'!$D$3</definedName>
    <definedName name="_Pgm13">'CSS WP 13'!$D$3</definedName>
    <definedName name="_Pgm14">'CSS WP 14'!$D$3</definedName>
    <definedName name="_Pgm15" localSheetId="15">'CSS WP 16'!$D$3</definedName>
    <definedName name="_Pgm15" localSheetId="16">'CSS WP 17'!$D$3</definedName>
    <definedName name="_Pgm15" localSheetId="17">'CSS WP 18'!$D$3</definedName>
    <definedName name="_Pgm15" localSheetId="18">'CSS WP 19'!$D$3</definedName>
    <definedName name="_Pgm15" localSheetId="19">'CSS WP 20'!$D$3</definedName>
    <definedName name="_Pgm15" localSheetId="20">'CSS WP 21'!$D$3</definedName>
    <definedName name="_Pgm15" localSheetId="21">'CSS WP 22'!$D$3</definedName>
    <definedName name="_Pgm15" localSheetId="22">'CSS WP 23'!$D$3</definedName>
    <definedName name="_Pgm15" localSheetId="23">'CSS WP 24'!$D$3</definedName>
    <definedName name="_Pgm15" localSheetId="24">'CSS WP 25'!$D$3</definedName>
    <definedName name="_Pgm15">'CSS WP 15'!$D$3</definedName>
    <definedName name="_Pgm16">'CSS WP 16'!$D$3</definedName>
    <definedName name="_Pgm17">'CSS WP 17'!$D$3</definedName>
    <definedName name="_Pgm18">'CSS WP 18'!$D$3</definedName>
    <definedName name="_Pgm19">'CSS WP 19'!$D$3</definedName>
    <definedName name="_Pgm2" localSheetId="9">'CSS WP 10'!$D$3</definedName>
    <definedName name="_Pgm2" localSheetId="10">'CSS WP 11'!$D$3</definedName>
    <definedName name="_Pgm2" localSheetId="11">'CSS WP 12'!$D$3</definedName>
    <definedName name="_Pgm2" localSheetId="12">'CSS WP 13'!$D$3</definedName>
    <definedName name="_Pgm2" localSheetId="13">'CSS WP 14'!$D$3</definedName>
    <definedName name="_Pgm2" localSheetId="14">'CSS WP 15'!$D$3</definedName>
    <definedName name="_Pgm2" localSheetId="15">'CSS WP 16'!$D$3</definedName>
    <definedName name="_Pgm2" localSheetId="16">'CSS WP 17'!$D$3</definedName>
    <definedName name="_Pgm2" localSheetId="17">'CSS WP 18'!$D$3</definedName>
    <definedName name="_Pgm2" localSheetId="18">'CSS WP 19'!$D$3</definedName>
    <definedName name="_Pgm2" localSheetId="19">'CSS WP 20'!$D$3</definedName>
    <definedName name="_Pgm2" localSheetId="20">'CSS WP 21'!$D$3</definedName>
    <definedName name="_Pgm2" localSheetId="21">'CSS WP 22'!$D$3</definedName>
    <definedName name="_Pgm2" localSheetId="22">'CSS WP 23'!$D$3</definedName>
    <definedName name="_Pgm2" localSheetId="23">'CSS WP 24'!$D$3</definedName>
    <definedName name="_Pgm2" localSheetId="24">'CSS WP 25'!$D$3</definedName>
    <definedName name="_Pgm2" localSheetId="2">'CSS WP 3'!$D$3</definedName>
    <definedName name="_Pgm2" localSheetId="3">'CSS WP 4'!$D$3</definedName>
    <definedName name="_Pgm2" localSheetId="4">'CSS WP 5'!$D$3</definedName>
    <definedName name="_Pgm2" localSheetId="5">'CSS WP 6'!$D$3</definedName>
    <definedName name="_Pgm2" localSheetId="6">'CSS WP 7'!$D$3</definedName>
    <definedName name="_Pgm2" localSheetId="7">'CSS WP 8'!$D$3</definedName>
    <definedName name="_Pgm2" localSheetId="8">'CSS WP 9'!$D$3</definedName>
    <definedName name="_Pgm2">'CSS WP 2'!$D$3</definedName>
    <definedName name="_Pgm3">'CSS WP 3'!$D$3</definedName>
    <definedName name="_Pgm4">'CSS WP 4'!$D$3</definedName>
    <definedName name="_Pgm5">'CSS WP 5'!$D$3</definedName>
    <definedName name="_Pgm6">'CSS WP 6'!$D$3</definedName>
    <definedName name="_Pgm7">'CSS WP 7'!$D$3</definedName>
    <definedName name="_Pgm8">'CSS WP 8'!$D$3</definedName>
    <definedName name="_Pgm9">'CSS WP 9'!$D$3</definedName>
    <definedName name="CSS_Pgm1">'CSS WP 1'!$D$3</definedName>
    <definedName name="_xlnm.Print_Area" localSheetId="30">'County Summary'!$A$1:$O$18</definedName>
    <definedName name="_xlnm.Print_Area" localSheetId="29">'CPP'!$A$1:$O$10</definedName>
    <definedName name="_xlnm.Print_Area" localSheetId="26">'CSS Summary'!$A$1:$O$56</definedName>
    <definedName name="_xlnm.Print_Area" localSheetId="0">'CSS WP 1'!$A$1:$O$45</definedName>
    <definedName name="_xlnm.Print_Area" localSheetId="9">'CSS WP 10'!$A$1:$O$39</definedName>
    <definedName name="_xlnm.Print_Area" localSheetId="10">'CSS WP 11'!$A$1:$O$39</definedName>
    <definedName name="_xlnm.Print_Area" localSheetId="11">'CSS WP 12'!$A$1:$O$39</definedName>
    <definedName name="_xlnm.Print_Area" localSheetId="12">'CSS WP 13'!$A$1:$O$39</definedName>
    <definedName name="_xlnm.Print_Area" localSheetId="13">'CSS WP 14'!$A$1:$O$39</definedName>
    <definedName name="_xlnm.Print_Area" localSheetId="14">'CSS WP 15'!$A$1:$O$39</definedName>
    <definedName name="_xlnm.Print_Area" localSheetId="15">'CSS WP 16'!$A$1:$O$39</definedName>
    <definedName name="_xlnm.Print_Area" localSheetId="16">'CSS WP 17'!$A$1:$O$39</definedName>
    <definedName name="_xlnm.Print_Area" localSheetId="17">'CSS WP 18'!$A$1:$O$39</definedName>
    <definedName name="_xlnm.Print_Area" localSheetId="18">'CSS WP 19'!$A$1:$O$39</definedName>
    <definedName name="_xlnm.Print_Area" localSheetId="1">'CSS WP 2'!$A$1:$O$46</definedName>
    <definedName name="_xlnm.Print_Area" localSheetId="19">'CSS WP 20'!$A$1:$O$39</definedName>
    <definedName name="_xlnm.Print_Area" localSheetId="20">'CSS WP 21'!$A$1:$O$39</definedName>
    <definedName name="_xlnm.Print_Area" localSheetId="21">'CSS WP 22'!$A$1:$O$39</definedName>
    <definedName name="_xlnm.Print_Area" localSheetId="22">'CSS WP 23'!$A$1:$O$39</definedName>
    <definedName name="_xlnm.Print_Area" localSheetId="23">'CSS WP 24'!$A$1:$O$39</definedName>
    <definedName name="_xlnm.Print_Area" localSheetId="24">'CSS WP 25'!$A$1:$O$39</definedName>
    <definedName name="_xlnm.Print_Area" localSheetId="2">'CSS WP 3'!$A$1:$O$47</definedName>
    <definedName name="_xlnm.Print_Area" localSheetId="3">'CSS WP 4'!$A$1:$O$44</definedName>
    <definedName name="_xlnm.Print_Area" localSheetId="4">'CSS WP 5'!$1:$44</definedName>
    <definedName name="_xlnm.Print_Area" localSheetId="5">'CSS WP 6'!$A$1:$O$39</definedName>
    <definedName name="_xlnm.Print_Area" localSheetId="6">'CSS WP 7'!$A$1:$O$39</definedName>
    <definedName name="_xlnm.Print_Area" localSheetId="7">'CSS WP 8'!$A$1:$O$39</definedName>
    <definedName name="_xlnm.Print_Area" localSheetId="8">'CSS WP 9'!$A$1:$O$39</definedName>
    <definedName name="_xlnm.Print_Area" localSheetId="25">'CSS WP Summary'!$A$1:$O$39</definedName>
    <definedName name="_xlnm.Print_Area" localSheetId="27">'PEI Planning'!$A$1:$O$10</definedName>
    <definedName name="_xlnm.Print_Area" localSheetId="31">'Unspent'!$A$1:$T$27</definedName>
    <definedName name="_xlnm.Print_Area" localSheetId="28">'WET Summary'!$A$1:$O$22</definedName>
  </definedNames>
  <calcPr calcId="191029"/>
</workbook>
</file>

<file path=xl/sharedStrings.xml><?xml version="1.0" encoding="utf-8"?>
<sst xmlns="http://schemas.openxmlformats.org/spreadsheetml/2006/main" count="1763" uniqueCount="209">
  <si>
    <t>MHSA</t>
  </si>
  <si>
    <t>Medi-Cal FFP</t>
  </si>
  <si>
    <t>Realignment</t>
  </si>
  <si>
    <t>County</t>
  </si>
  <si>
    <t>Other</t>
  </si>
  <si>
    <t>Contract Provider</t>
  </si>
  <si>
    <t>Total Mental Health Expenditures</t>
  </si>
  <si>
    <t>Total County</t>
  </si>
  <si>
    <t>Total Contract Provider</t>
  </si>
  <si>
    <t>Total FSP</t>
  </si>
  <si>
    <t>Outreach and Engagement (O&amp;E)</t>
  </si>
  <si>
    <t>Total O&amp;E</t>
  </si>
  <si>
    <t>Medicare</t>
  </si>
  <si>
    <t>Other Federal Funds</t>
  </si>
  <si>
    <t>County Funds</t>
  </si>
  <si>
    <t>Other State Funds</t>
  </si>
  <si>
    <t>(A)</t>
  </si>
  <si>
    <t>(B)</t>
  </si>
  <si>
    <t>(D)</t>
  </si>
  <si>
    <t>(E)</t>
  </si>
  <si>
    <t>(F)</t>
  </si>
  <si>
    <t>(G)</t>
  </si>
  <si>
    <t>(H)</t>
  </si>
  <si>
    <t>(I)</t>
  </si>
  <si>
    <t>(C)</t>
  </si>
  <si>
    <t>County:</t>
  </si>
  <si>
    <t>Date:</t>
  </si>
  <si>
    <t>Activity</t>
  </si>
  <si>
    <t>State General Fund</t>
  </si>
  <si>
    <t>Funding Source</t>
  </si>
  <si>
    <t>Personnel</t>
  </si>
  <si>
    <t>Operating Costs</t>
  </si>
  <si>
    <t>Total CSS</t>
  </si>
  <si>
    <t>City/County Allocated Administration</t>
  </si>
  <si>
    <t>Total CSS Administration</t>
  </si>
  <si>
    <t>a/ Start-up and One-Time Implementation activities not identified with specific programs.</t>
  </si>
  <si>
    <t>b/ Enhancement of Local Infrastructure consistent with DMH Information Notice No.:06-13 (11/3/06)</t>
  </si>
  <si>
    <t>Funding Category</t>
  </si>
  <si>
    <t>Workforce Staffing Support</t>
  </si>
  <si>
    <t>Training and Technical Assistance</t>
  </si>
  <si>
    <t>Residency and Internship Programs</t>
  </si>
  <si>
    <t>Financial Incentive Programs</t>
  </si>
  <si>
    <t>Community Services and Supports</t>
  </si>
  <si>
    <t>Workforce Education and Training</t>
  </si>
  <si>
    <t>Prevention and Early Intervention</t>
  </si>
  <si>
    <t>Capital Facilities and Technological Needs</t>
  </si>
  <si>
    <t>Total-All Components</t>
  </si>
  <si>
    <t>Community Program Planning</t>
  </si>
  <si>
    <t>Evaluation</t>
  </si>
  <si>
    <t>Professional Services</t>
  </si>
  <si>
    <t>Administration</t>
  </si>
  <si>
    <t>Other Funds</t>
  </si>
  <si>
    <t>(J)</t>
  </si>
  <si>
    <t>Distributions from Department of Mental Health</t>
  </si>
  <si>
    <t>Interest Income Posted to MHS Fund</t>
  </si>
  <si>
    <t>Total Deposits</t>
  </si>
  <si>
    <t>Total CSS Evaluation</t>
  </si>
  <si>
    <t>Total County Mental Health Services</t>
  </si>
  <si>
    <t>Non-MHSA Mental Health Services</t>
  </si>
  <si>
    <t>MHSA Funds Subject to Reversion from Prior Fiscal Year</t>
  </si>
  <si>
    <t>Total CPP</t>
  </si>
  <si>
    <t>Balance from SD/MC Cost Report-MH 1992 Summary</t>
  </si>
  <si>
    <t>Total MHSA Unspent Funds</t>
  </si>
  <si>
    <t>Total MHSA Unspent Funds Available from Prior Fiscal Years</t>
  </si>
  <si>
    <t>MHSA Unspent Funds Available from Prior Fiscal Years</t>
  </si>
  <si>
    <t>General System Development (GSD)</t>
  </si>
  <si>
    <t>Total GSD</t>
  </si>
  <si>
    <t>CSS Planning, Evaluation and Administration</t>
  </si>
  <si>
    <t>Planning</t>
  </si>
  <si>
    <t>Total CSS Planning</t>
  </si>
  <si>
    <t>Total CSS Planning, Evaluation and Admin.</t>
  </si>
  <si>
    <t xml:space="preserve">Full Service Partnership (FSP) </t>
  </si>
  <si>
    <t>Full Service Partnership (FSP)</t>
  </si>
  <si>
    <t>Annual Mental Health Services Act Revenue and Expenditure Report for Fiscal Year 2007-08
Community Services and Supports (CSS) Summary</t>
  </si>
  <si>
    <t>Annual Mental Health Services Act Revenue and Expenditure Report for Fiscal Year 2007-08
Identification of Unspent Funds</t>
  </si>
  <si>
    <t>Fiscal Year 2007-08</t>
  </si>
  <si>
    <t>Deposits to Local MHS Fund during FY 2007-08</t>
  </si>
  <si>
    <t>MHSA FY 2007-08 Expenditures</t>
  </si>
  <si>
    <t>Annual Mental Health Services Act Revenue and Expenditure Report for Fiscal Year 2007-08
Community Services and Supports (CSS) Work Plans</t>
  </si>
  <si>
    <t>Work Plan 1:</t>
  </si>
  <si>
    <t>Work Plan 1</t>
  </si>
  <si>
    <t>Total Work Plan 1</t>
  </si>
  <si>
    <t>All Work Plans</t>
  </si>
  <si>
    <t>CSS Work Plans</t>
  </si>
  <si>
    <t>Total CSS Work Plans</t>
  </si>
  <si>
    <t>Work Plan 2:</t>
  </si>
  <si>
    <t>Work Plan 2</t>
  </si>
  <si>
    <t>Total Work Plan 2</t>
  </si>
  <si>
    <t>Work Plan 3:</t>
  </si>
  <si>
    <t>Work Plan 3</t>
  </si>
  <si>
    <t>Total Work Plan 3</t>
  </si>
  <si>
    <t>Work Plan 4:</t>
  </si>
  <si>
    <t>Work Plan 4</t>
  </si>
  <si>
    <t>Total Work Plan 4</t>
  </si>
  <si>
    <t>Work Plan 15:</t>
  </si>
  <si>
    <t>Work Plan 5</t>
  </si>
  <si>
    <t>Total Work Plan 5</t>
  </si>
  <si>
    <t>Work Plan 6:</t>
  </si>
  <si>
    <t>Work Plan 6</t>
  </si>
  <si>
    <t>Total Work Plan 6</t>
  </si>
  <si>
    <t>Work Plan 7:</t>
  </si>
  <si>
    <t>Work Plan 7</t>
  </si>
  <si>
    <t>Total Work Plan 7</t>
  </si>
  <si>
    <t>Work Plan 8:</t>
  </si>
  <si>
    <t>Work Plan 8</t>
  </si>
  <si>
    <t>Total Work Plan 8</t>
  </si>
  <si>
    <t>Work Plan 9:</t>
  </si>
  <si>
    <t>Work Plan 9</t>
  </si>
  <si>
    <t>Total Work Plan 9</t>
  </si>
  <si>
    <t>Work Plan 10:</t>
  </si>
  <si>
    <t>Work Plan 10</t>
  </si>
  <si>
    <t>Total Work Plan 10</t>
  </si>
  <si>
    <t>Work Plan 11:</t>
  </si>
  <si>
    <t>Work Plan 11</t>
  </si>
  <si>
    <t>Total Work Plan 11</t>
  </si>
  <si>
    <t>Work Plan 12:</t>
  </si>
  <si>
    <t>Work Plan 12</t>
  </si>
  <si>
    <t>Total Work Plan 12</t>
  </si>
  <si>
    <t>Work Plan 13:</t>
  </si>
  <si>
    <t>Work Plan 13</t>
  </si>
  <si>
    <t>Total Work Plan 13</t>
  </si>
  <si>
    <t>Work Plan 14:</t>
  </si>
  <si>
    <t>Work Plan 14</t>
  </si>
  <si>
    <t>Total Work Plan 14</t>
  </si>
  <si>
    <t>Work Plan 15</t>
  </si>
  <si>
    <t>Total Work Plan 15</t>
  </si>
  <si>
    <t>Work Plan 16:</t>
  </si>
  <si>
    <t>Work Plan 16</t>
  </si>
  <si>
    <t>Total Work Plan 16</t>
  </si>
  <si>
    <t>Work Plan 17:</t>
  </si>
  <si>
    <t>Work Plan 17</t>
  </si>
  <si>
    <t>Total Work Plan 17</t>
  </si>
  <si>
    <t>Work Plan 18:</t>
  </si>
  <si>
    <t>Work Plan 18</t>
  </si>
  <si>
    <t>Total Work Plan 18</t>
  </si>
  <si>
    <t>Work Plan 19:</t>
  </si>
  <si>
    <t>Work Plan 19</t>
  </si>
  <si>
    <t>Total Work Plan 19</t>
  </si>
  <si>
    <t>Work Plan 20:</t>
  </si>
  <si>
    <t>Work Plan 20</t>
  </si>
  <si>
    <t>Total Work Plan 20</t>
  </si>
  <si>
    <t>Total Work Plan 21</t>
  </si>
  <si>
    <t>Work Plan 21:</t>
  </si>
  <si>
    <t>Work Plan 21</t>
  </si>
  <si>
    <t>Work Plan 22:</t>
  </si>
  <si>
    <t>Work Plan 22</t>
  </si>
  <si>
    <t>Total Work Plan 22</t>
  </si>
  <si>
    <t>Work Plan 23:</t>
  </si>
  <si>
    <t>Work Plan 23</t>
  </si>
  <si>
    <t>Total Work Plan 23</t>
  </si>
  <si>
    <t>Work Plan 24</t>
  </si>
  <si>
    <t>Work Plan 24:</t>
  </si>
  <si>
    <t>Total Work Plan 24</t>
  </si>
  <si>
    <t>Work Plan 25:</t>
  </si>
  <si>
    <t>Work Plan 25</t>
  </si>
  <si>
    <t>Total Work Plan 25</t>
  </si>
  <si>
    <t>WET Work Plans</t>
  </si>
  <si>
    <t>Total WET Work Plans</t>
  </si>
  <si>
    <t>Total Workforce Education and Training</t>
  </si>
  <si>
    <t>Annual Mental Health Services Act Revenue and Expenditure Report for Fiscal Year 2007-08
Community Services and Supports (CSS) Work Plan Summary</t>
  </si>
  <si>
    <t>Annual Mental Health Services Act Revenue and Expenditure Report for Fiscal Year 2007-08
Workforce Education and Training (WET) Summary</t>
  </si>
  <si>
    <t>Contributions to Local Prudent Reserve in FY 2007-08</t>
  </si>
  <si>
    <t>Annual Mental Health Services Act Revenue and Expenditure Report for Fiscal Year 2007-08
Prevention and Early Intervention (PEI) Community Program Planning Summary</t>
  </si>
  <si>
    <t>Total PEI Community Program Planning</t>
  </si>
  <si>
    <t>Annual Mental Health Services Act Revenue and Expenditure Report for Fiscal Year 2007-08
Community Program Planning (CPP) Summary (Prior to Initial Approval of Plan)</t>
  </si>
  <si>
    <t>WET Planning</t>
  </si>
  <si>
    <t>Total WET Planning</t>
  </si>
  <si>
    <t>a/ Community Program Planning is not a MHSA component as identified in California Code of Regulations Section 3310(b) but is included here to account for all MHSA expenditures.</t>
  </si>
  <si>
    <t>Monterey</t>
  </si>
  <si>
    <t>Children</t>
  </si>
  <si>
    <t>Adults</t>
  </si>
  <si>
    <t>Transitional Age Youth</t>
  </si>
  <si>
    <t>Older Adults</t>
  </si>
  <si>
    <t>Kinship</t>
  </si>
  <si>
    <t>Door to Hope</t>
  </si>
  <si>
    <t>CHS</t>
  </si>
  <si>
    <t>Interim Inc</t>
  </si>
  <si>
    <t>Peacock Acres</t>
  </si>
  <si>
    <t xml:space="preserve">County </t>
  </si>
  <si>
    <t>Front Street</t>
  </si>
  <si>
    <t xml:space="preserve">Work Plan 5: </t>
  </si>
  <si>
    <t>Mental Health Mental Health Career Pathways Programss Programs</t>
  </si>
  <si>
    <t>FY 07-08 Balance</t>
  </si>
  <si>
    <t>FY 07-08 25% rec'd 08/29/09</t>
  </si>
  <si>
    <t>Difference</t>
  </si>
  <si>
    <t>*</t>
  </si>
  <si>
    <t>Notes</t>
  </si>
  <si>
    <t>* $619,113 is included in the the $5,585,600 allocation already, deducted to avoid double counting</t>
  </si>
  <si>
    <t>G/L unspent</t>
  </si>
  <si>
    <t>beg bal</t>
  </si>
  <si>
    <t>exp</t>
  </si>
  <si>
    <t>deposited</t>
  </si>
  <si>
    <t>Balance</t>
  </si>
  <si>
    <t>variance</t>
  </si>
  <si>
    <t>One time Augmentation rc'd 08/27/08</t>
  </si>
  <si>
    <t>WET</t>
  </si>
  <si>
    <t>PEI</t>
  </si>
  <si>
    <t>supplemental</t>
  </si>
  <si>
    <t>Exp $129,961.83 recorded in 08-09</t>
  </si>
  <si>
    <t>GL</t>
  </si>
  <si>
    <t>Sum of Sources</t>
  </si>
  <si>
    <t>check</t>
  </si>
  <si>
    <t>Total</t>
  </si>
  <si>
    <r>
      <t>Start-up and One-Time Implementation</t>
    </r>
    <r>
      <rPr>
        <vertAlign val="superscript"/>
        <sz val="12"/>
        <rFont val="Arial"/>
        <family val="2"/>
      </rPr>
      <t>a/</t>
    </r>
  </si>
  <si>
    <r>
      <t>Enhancement of Local Infrastructure</t>
    </r>
    <r>
      <rPr>
        <vertAlign val="superscript"/>
        <sz val="12"/>
        <rFont val="Arial"/>
        <family val="2"/>
      </rPr>
      <t>b/</t>
    </r>
  </si>
  <si>
    <r>
      <t>MHSA Components</t>
    </r>
    <r>
      <rPr>
        <b/>
        <vertAlign val="superscript"/>
        <sz val="12"/>
        <rFont val="Arial"/>
        <family val="2"/>
      </rPr>
      <t>a/</t>
    </r>
  </si>
  <si>
    <r>
      <t>Community Program Planning</t>
    </r>
    <r>
      <rPr>
        <vertAlign val="superscript"/>
        <sz val="12"/>
        <rFont val="Arial"/>
        <family val="2"/>
      </rPr>
      <t>a/</t>
    </r>
  </si>
  <si>
    <r>
      <t>Total MHSA Components</t>
    </r>
    <r>
      <rPr>
        <vertAlign val="superscript"/>
        <sz val="12"/>
        <rFont val="Arial"/>
        <family val="2"/>
      </rPr>
      <t>a/</t>
    </r>
  </si>
  <si>
    <t>Annual Mental Health Services Act Revenue and Expenditure Report for 
Fiscal Year 2007-08 County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</si>
</sst>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409]mmmm\ d\,\ yyyy;@"/>
    <numFmt numFmtId="166" formatCode="_(&quot;$&quot;* #,##0_);_(&quot;$&quot;* \(#,##0\);_(&quot;$&quot;* &quot;-&quot;??_);_(@_)"/>
  </numFmts>
  <fonts count="9">
    <font>
      <sz val="10"/>
      <name val="Arial"/>
      <family val="2"/>
    </font>
    <font>
      <b/>
      <sz val="10"/>
      <name val="Arial"/>
      <family val="2"/>
    </font>
    <font>
      <i/>
      <sz val="10"/>
      <name val="Arial"/>
      <family val="2"/>
    </font>
    <font>
      <sz val="8"/>
      <name val="Arial"/>
      <family val="2"/>
    </font>
    <font>
      <b/>
      <sz val="12"/>
      <name val="Arial"/>
      <family val="2"/>
    </font>
    <font>
      <sz val="12"/>
      <name val="Arial"/>
      <family val="2"/>
    </font>
    <font>
      <i/>
      <sz val="12"/>
      <name val="Arial"/>
      <family val="2"/>
    </font>
    <font>
      <vertAlign val="superscript"/>
      <sz val="12"/>
      <name val="Arial"/>
      <family val="2"/>
    </font>
    <font>
      <b/>
      <vertAlign val="superscript"/>
      <sz val="12"/>
      <name val="Arial"/>
      <family val="2"/>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27">
    <border>
      <left/>
      <right/>
      <top/>
      <bottom/>
      <diagonal/>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bottom style="hair"/>
    </border>
    <border>
      <left/>
      <right/>
      <top/>
      <bottom style="hair"/>
    </border>
    <border>
      <left/>
      <right style="thin"/>
      <top/>
      <bottom style="hair"/>
    </border>
    <border>
      <left style="thin"/>
      <right style="thin"/>
      <top/>
      <bottom style="hair"/>
    </border>
    <border>
      <left/>
      <right/>
      <top style="thin"/>
      <bottom style="double"/>
    </border>
    <border>
      <left style="thin"/>
      <right/>
      <top style="thin"/>
      <bottom style="thin"/>
    </border>
    <border>
      <left/>
      <right/>
      <top style="thin"/>
      <bottom style="thin"/>
    </border>
    <border>
      <left/>
      <right style="thin"/>
      <top style="thin"/>
      <bottom style="thin"/>
    </border>
    <border>
      <left style="thin"/>
      <right/>
      <top style="hair"/>
      <bottom style="hair"/>
    </border>
    <border>
      <left/>
      <right/>
      <top style="hair"/>
      <bottom style="hair"/>
    </border>
    <border>
      <left/>
      <right style="thin"/>
      <top style="hair"/>
      <bottom style="hair"/>
    </border>
    <border>
      <left style="thin"/>
      <right style="thin"/>
      <top style="hair"/>
      <bottom style="hair"/>
    </border>
    <border>
      <left/>
      <right/>
      <top style="hair"/>
      <bottom/>
    </border>
    <border>
      <left/>
      <right style="thin"/>
      <top style="hair"/>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3">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2" xfId="0" applyFont="1"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6" xfId="0" applyBorder="1"/>
    <xf numFmtId="0" fontId="1" fillId="0" borderId="7" xfId="0" applyFont="1" applyBorder="1"/>
    <xf numFmtId="0" fontId="0" fillId="0" borderId="8" xfId="0" applyBorder="1"/>
    <xf numFmtId="0" fontId="0" fillId="0" borderId="9" xfId="0" applyBorder="1"/>
    <xf numFmtId="164" fontId="0" fillId="0" borderId="10" xfId="0" applyNumberFormat="1" applyBorder="1"/>
    <xf numFmtId="164" fontId="0" fillId="0" borderId="11" xfId="0" applyNumberFormat="1" applyBorder="1"/>
    <xf numFmtId="164" fontId="0" fillId="0" borderId="12" xfId="0" applyNumberFormat="1" applyBorder="1"/>
    <xf numFmtId="0" fontId="0" fillId="0" borderId="13" xfId="0" applyBorder="1"/>
    <xf numFmtId="0" fontId="0" fillId="0" borderId="14" xfId="0" applyBorder="1"/>
    <xf numFmtId="0" fontId="0" fillId="0" borderId="15" xfId="0" applyBorder="1"/>
    <xf numFmtId="164" fontId="0" fillId="0" borderId="16" xfId="0" applyNumberFormat="1" applyBorder="1"/>
    <xf numFmtId="0" fontId="1" fillId="0" borderId="8" xfId="0" applyFont="1" applyBorder="1"/>
    <xf numFmtId="0" fontId="1" fillId="0" borderId="8" xfId="0" applyFont="1" applyBorder="1" applyAlignment="1">
      <alignment horizontal="right"/>
    </xf>
    <xf numFmtId="0" fontId="1" fillId="0" borderId="8" xfId="0" applyFont="1" applyBorder="1" applyAlignment="1">
      <alignment horizontal="left"/>
    </xf>
    <xf numFmtId="0" fontId="1" fillId="0" borderId="12" xfId="0" applyFont="1" applyBorder="1" applyAlignment="1">
      <alignment horizontal="center" wrapText="1"/>
    </xf>
    <xf numFmtId="0" fontId="1" fillId="0" borderId="10" xfId="0" applyFont="1" applyBorder="1" applyAlignment="1">
      <alignment horizontal="center"/>
    </xf>
    <xf numFmtId="165" fontId="1" fillId="0" borderId="8" xfId="0" applyNumberFormat="1" applyFont="1" applyBorder="1" applyAlignment="1">
      <alignment horizontal="right"/>
    </xf>
    <xf numFmtId="0" fontId="0" fillId="0" borderId="0" xfId="0" applyFont="1"/>
    <xf numFmtId="0" fontId="0" fillId="0" borderId="0" xfId="0" applyFont="1"/>
    <xf numFmtId="44" fontId="0" fillId="0" borderId="0" xfId="16" applyFont="1"/>
    <xf numFmtId="44" fontId="0" fillId="0" borderId="0" xfId="0" applyNumberFormat="1"/>
    <xf numFmtId="0" fontId="1" fillId="0" borderId="0" xfId="0" applyFont="1"/>
    <xf numFmtId="44" fontId="0" fillId="0" borderId="0" xfId="16" applyFont="1" applyFill="1" applyBorder="1"/>
    <xf numFmtId="44" fontId="0" fillId="0" borderId="17" xfId="16" applyFont="1" applyBorder="1"/>
    <xf numFmtId="164" fontId="0" fillId="0" borderId="0" xfId="0" applyNumberFormat="1"/>
    <xf numFmtId="0" fontId="0" fillId="0" borderId="0" xfId="0" applyAlignment="1">
      <alignment horizontal="center"/>
    </xf>
    <xf numFmtId="164" fontId="0" fillId="0" borderId="0" xfId="0" applyNumberFormat="1" applyFill="1"/>
    <xf numFmtId="0" fontId="0" fillId="0" borderId="0" xfId="0" applyFill="1" applyAlignment="1">
      <alignment horizontal="center"/>
    </xf>
    <xf numFmtId="0" fontId="0" fillId="0" borderId="0" xfId="0" applyFill="1"/>
    <xf numFmtId="0" fontId="4" fillId="0" borderId="8" xfId="0" applyFont="1" applyBorder="1" applyProtection="1">
      <protection locked="0"/>
    </xf>
    <xf numFmtId="0" fontId="5" fillId="0" borderId="0" xfId="0" applyFont="1" applyProtection="1">
      <protection locked="0"/>
    </xf>
    <xf numFmtId="0" fontId="4" fillId="0" borderId="8" xfId="0" applyFont="1" applyBorder="1" applyAlignment="1" applyProtection="1">
      <alignment horizontal="left"/>
      <protection locked="0"/>
    </xf>
    <xf numFmtId="165" fontId="4" fillId="0" borderId="8" xfId="0" applyNumberFormat="1" applyFont="1" applyBorder="1" applyAlignment="1" applyProtection="1">
      <alignment horizontal="right"/>
      <protection locked="0"/>
    </xf>
    <xf numFmtId="0" fontId="4" fillId="0" borderId="2" xfId="0" applyFont="1" applyBorder="1" applyProtection="1">
      <protection locked="0"/>
    </xf>
    <xf numFmtId="0" fontId="5" fillId="0" borderId="3" xfId="0" applyFont="1" applyBorder="1" applyProtection="1">
      <protection locked="0"/>
    </xf>
    <xf numFmtId="0" fontId="5" fillId="0" borderId="4" xfId="0" applyFont="1" applyBorder="1" applyProtection="1">
      <protection locked="0"/>
    </xf>
    <xf numFmtId="164" fontId="5" fillId="0" borderId="10" xfId="0" applyNumberFormat="1" applyFont="1" applyBorder="1" applyProtection="1">
      <protection locked="0"/>
    </xf>
    <xf numFmtId="0" fontId="5" fillId="0" borderId="5" xfId="0" applyFont="1" applyBorder="1" applyProtection="1">
      <protection locked="0"/>
    </xf>
    <xf numFmtId="164" fontId="5" fillId="0" borderId="11" xfId="0" applyNumberFormat="1" applyFont="1" applyBorder="1" applyProtection="1">
      <protection locked="0"/>
    </xf>
    <xf numFmtId="0" fontId="5" fillId="0" borderId="0" xfId="0" applyFont="1" applyBorder="1" applyProtection="1">
      <protection locked="0"/>
    </xf>
    <xf numFmtId="0" fontId="5" fillId="0" borderId="6" xfId="0" applyFont="1" applyBorder="1" applyProtection="1">
      <protection locked="0"/>
    </xf>
    <xf numFmtId="0" fontId="5" fillId="0" borderId="13" xfId="0" applyFont="1" applyBorder="1" applyProtection="1">
      <protection locked="0"/>
    </xf>
    <xf numFmtId="0" fontId="5" fillId="0" borderId="14" xfId="0" applyFont="1" applyBorder="1" applyProtection="1">
      <protection locked="0"/>
    </xf>
    <xf numFmtId="0" fontId="5" fillId="0" borderId="15" xfId="0" applyFont="1" applyBorder="1" applyProtection="1">
      <protection locked="0"/>
    </xf>
    <xf numFmtId="164" fontId="5" fillId="0" borderId="16" xfId="0" applyNumberFormat="1" applyFont="1" applyBorder="1" applyProtection="1">
      <protection locked="0"/>
    </xf>
    <xf numFmtId="0" fontId="4" fillId="0" borderId="7" xfId="0" applyFont="1" applyBorder="1" applyProtection="1">
      <protection locked="0"/>
    </xf>
    <xf numFmtId="0" fontId="5" fillId="0" borderId="8" xfId="0" applyFont="1" applyBorder="1" applyProtection="1">
      <protection locked="0"/>
    </xf>
    <xf numFmtId="0" fontId="5" fillId="0" borderId="9" xfId="0" applyFont="1" applyBorder="1" applyProtection="1">
      <protection locked="0"/>
    </xf>
    <xf numFmtId="164" fontId="5" fillId="0" borderId="12" xfId="0" applyNumberFormat="1" applyFont="1" applyBorder="1" applyProtection="1">
      <protection locked="0"/>
    </xf>
    <xf numFmtId="164" fontId="5" fillId="0" borderId="0" xfId="0" applyNumberFormat="1" applyFont="1" applyProtection="1">
      <protection locked="0"/>
    </xf>
    <xf numFmtId="166" fontId="5" fillId="0" borderId="0" xfId="0" applyNumberFormat="1" applyFont="1" applyProtection="1">
      <protection locked="0"/>
    </xf>
    <xf numFmtId="166" fontId="5" fillId="0" borderId="0" xfId="16" applyNumberFormat="1" applyFont="1" applyProtection="1">
      <protection locked="0"/>
    </xf>
    <xf numFmtId="0" fontId="4" fillId="0" borderId="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5" fillId="0" borderId="0" xfId="0" applyFont="1" applyProtection="1">
      <protection hidden="1"/>
    </xf>
    <xf numFmtId="164" fontId="5" fillId="0" borderId="5" xfId="0" applyNumberFormat="1" applyFont="1" applyBorder="1" applyProtection="1">
      <protection locked="0"/>
    </xf>
    <xf numFmtId="44" fontId="5" fillId="0" borderId="0" xfId="16" applyFont="1" applyProtection="1">
      <protection locked="0"/>
    </xf>
    <xf numFmtId="0" fontId="5" fillId="0" borderId="0" xfId="0" applyFont="1" applyAlignment="1" applyProtection="1">
      <alignment horizontal="center"/>
      <protection locked="0"/>
    </xf>
    <xf numFmtId="0" fontId="4" fillId="2" borderId="1" xfId="0" applyFont="1" applyFill="1" applyBorder="1" applyAlignment="1" applyProtection="1">
      <alignment horizontal="center" wrapText="1"/>
      <protection locked="0"/>
    </xf>
    <xf numFmtId="164" fontId="5" fillId="2" borderId="0" xfId="0" applyNumberFormat="1" applyFont="1" applyFill="1" applyProtection="1">
      <protection locked="0"/>
    </xf>
    <xf numFmtId="0" fontId="5" fillId="2" borderId="0" xfId="0" applyFont="1" applyFill="1" applyAlignment="1" applyProtection="1">
      <alignment horizontal="center"/>
      <protection locked="0"/>
    </xf>
    <xf numFmtId="164" fontId="5" fillId="0" borderId="0" xfId="0" applyNumberFormat="1" applyFont="1" applyFill="1" applyProtection="1">
      <protection locked="0"/>
    </xf>
    <xf numFmtId="0" fontId="5" fillId="0" borderId="0" xfId="0" applyFont="1" applyFill="1" applyAlignment="1" applyProtection="1">
      <alignment horizontal="center"/>
      <protection locked="0"/>
    </xf>
    <xf numFmtId="0" fontId="5" fillId="0" borderId="0" xfId="0" applyFont="1" applyFill="1" applyProtection="1">
      <protection locked="0"/>
    </xf>
    <xf numFmtId="0" fontId="4" fillId="2" borderId="1" xfId="0" applyFont="1" applyFill="1" applyBorder="1" applyAlignment="1" applyProtection="1">
      <alignment horizontal="center" vertical="center" wrapText="1"/>
      <protection locked="0"/>
    </xf>
    <xf numFmtId="0" fontId="4" fillId="0" borderId="3" xfId="0" applyFont="1" applyBorder="1" applyProtection="1">
      <protection hidden="1"/>
    </xf>
    <xf numFmtId="0" fontId="5" fillId="0" borderId="0" xfId="0" applyFont="1" applyAlignment="1" applyProtection="1">
      <alignment horizontal="center"/>
      <protection hidden="1"/>
    </xf>
    <xf numFmtId="0" fontId="4" fillId="0" borderId="0" xfId="0" applyFont="1" applyAlignment="1" applyProtection="1">
      <alignment horizontal="center"/>
      <protection hidden="1"/>
    </xf>
    <xf numFmtId="0" fontId="5" fillId="0" borderId="0" xfId="0" applyFont="1" applyBorder="1" applyAlignment="1" applyProtection="1">
      <alignment horizontal="left"/>
      <protection locked="0"/>
    </xf>
    <xf numFmtId="0" fontId="4" fillId="0" borderId="5" xfId="0" applyFont="1" applyBorder="1" applyProtection="1">
      <protection locked="0"/>
    </xf>
    <xf numFmtId="0" fontId="5" fillId="0" borderId="0" xfId="0" applyFont="1" applyFill="1" applyBorder="1" applyProtection="1">
      <protection locked="0"/>
    </xf>
    <xf numFmtId="0" fontId="4" fillId="0" borderId="18" xfId="0" applyFont="1" applyBorder="1" applyProtection="1">
      <protection locked="0"/>
    </xf>
    <xf numFmtId="0" fontId="5" fillId="0" borderId="19" xfId="0" applyFont="1" applyBorder="1" applyProtection="1">
      <protection locked="0"/>
    </xf>
    <xf numFmtId="0" fontId="5" fillId="0" borderId="20" xfId="0" applyFont="1" applyBorder="1" applyProtection="1">
      <protection locked="0"/>
    </xf>
    <xf numFmtId="164" fontId="5" fillId="0" borderId="1" xfId="0" applyNumberFormat="1" applyFont="1" applyBorder="1" applyProtection="1">
      <protection locked="0"/>
    </xf>
    <xf numFmtId="0" fontId="4" fillId="0" borderId="18" xfId="0" applyFont="1" applyBorder="1" applyAlignment="1" applyProtection="1">
      <alignment vertical="center"/>
      <protection locked="0"/>
    </xf>
    <xf numFmtId="0" fontId="5" fillId="0" borderId="19" xfId="0" applyFont="1" applyBorder="1" applyAlignment="1" applyProtection="1">
      <alignment vertical="center"/>
      <protection locked="0"/>
    </xf>
    <xf numFmtId="0" fontId="5" fillId="0" borderId="0" xfId="0" applyFont="1" applyAlignment="1" applyProtection="1">
      <alignment vertical="center"/>
      <protection locked="0"/>
    </xf>
    <xf numFmtId="164" fontId="5" fillId="0" borderId="0" xfId="0" applyNumberFormat="1" applyFont="1" applyFill="1" applyProtection="1">
      <protection hidden="1"/>
    </xf>
    <xf numFmtId="0" fontId="5" fillId="0" borderId="0" xfId="0" applyFont="1" applyFill="1" applyProtection="1">
      <protection hidden="1"/>
    </xf>
    <xf numFmtId="0" fontId="5" fillId="0" borderId="0" xfId="0" applyFont="1" applyFill="1" applyAlignment="1" applyProtection="1">
      <alignment horizontal="center"/>
      <protection hidden="1"/>
    </xf>
    <xf numFmtId="0" fontId="5" fillId="0" borderId="2" xfId="0" applyFont="1" applyBorder="1" applyProtection="1">
      <protection locked="0"/>
    </xf>
    <xf numFmtId="0" fontId="5" fillId="0" borderId="7" xfId="0" applyFont="1" applyBorder="1" applyProtection="1">
      <protection locked="0"/>
    </xf>
    <xf numFmtId="0" fontId="4" fillId="0" borderId="0" xfId="0" applyFont="1" applyAlignment="1" applyProtection="1">
      <alignment horizontal="center" vertical="center"/>
      <protection hidden="1"/>
    </xf>
    <xf numFmtId="0" fontId="5" fillId="0" borderId="5" xfId="0" applyFont="1" applyBorder="1" applyAlignment="1" applyProtection="1">
      <alignment horizontal="right"/>
      <protection locked="0"/>
    </xf>
    <xf numFmtId="0" fontId="5" fillId="0" borderId="6" xfId="0" applyFont="1" applyBorder="1" applyAlignment="1" applyProtection="1">
      <alignment horizontal="left"/>
      <protection locked="0"/>
    </xf>
    <xf numFmtId="164" fontId="5" fillId="3" borderId="11" xfId="0" applyNumberFormat="1" applyFont="1" applyFill="1" applyBorder="1" applyProtection="1">
      <protection locked="0"/>
    </xf>
    <xf numFmtId="0" fontId="5" fillId="0" borderId="13" xfId="0" applyFont="1" applyBorder="1" applyAlignment="1" applyProtection="1">
      <alignment horizontal="right"/>
      <protection locked="0"/>
    </xf>
    <xf numFmtId="0" fontId="5" fillId="2" borderId="0" xfId="0" applyFont="1" applyFill="1" applyProtection="1">
      <protection locked="0"/>
    </xf>
    <xf numFmtId="44" fontId="5" fillId="0" borderId="16" xfId="16" applyFont="1" applyBorder="1" applyProtection="1">
      <protection locked="0"/>
    </xf>
    <xf numFmtId="0" fontId="5" fillId="0" borderId="14" xfId="0" applyFont="1" applyFill="1" applyBorder="1" applyProtection="1">
      <protection locked="0"/>
    </xf>
    <xf numFmtId="44" fontId="5" fillId="0" borderId="1" xfId="16" applyFont="1" applyBorder="1" applyProtection="1">
      <protection locked="0"/>
    </xf>
    <xf numFmtId="0" fontId="4" fillId="0" borderId="21" xfId="0" applyFont="1" applyBorder="1" applyProtection="1">
      <protection locked="0"/>
    </xf>
    <xf numFmtId="0" fontId="5" fillId="0" borderId="22" xfId="0" applyFont="1" applyBorder="1" applyProtection="1">
      <protection locked="0"/>
    </xf>
    <xf numFmtId="0" fontId="5" fillId="0" borderId="23" xfId="0" applyFont="1" applyBorder="1" applyProtection="1">
      <protection locked="0"/>
    </xf>
    <xf numFmtId="164" fontId="5" fillId="0" borderId="24" xfId="0" applyNumberFormat="1" applyFont="1" applyBorder="1" applyProtection="1">
      <protection locked="0"/>
    </xf>
    <xf numFmtId="164" fontId="5" fillId="0" borderId="24" xfId="0" applyNumberFormat="1" applyFont="1" applyFill="1" applyBorder="1" applyProtection="1">
      <protection locked="0"/>
    </xf>
    <xf numFmtId="164" fontId="5" fillId="0" borderId="1" xfId="0" applyNumberFormat="1" applyFont="1" applyFill="1" applyBorder="1" applyProtection="1">
      <protection locked="0"/>
    </xf>
    <xf numFmtId="44" fontId="5" fillId="0" borderId="0" xfId="16" applyFont="1" applyProtection="1">
      <protection hidden="1"/>
    </xf>
    <xf numFmtId="15" fontId="5" fillId="0" borderId="0" xfId="16" applyNumberFormat="1" applyFont="1" applyProtection="1">
      <protection hidden="1"/>
    </xf>
    <xf numFmtId="44" fontId="4" fillId="0" borderId="0" xfId="16" applyFont="1" applyAlignment="1" applyProtection="1">
      <alignment horizontal="center"/>
      <protection hidden="1"/>
    </xf>
    <xf numFmtId="44" fontId="0" fillId="0" borderId="0" xfId="16" applyFont="1" applyProtection="1">
      <protection hidden="1"/>
    </xf>
    <xf numFmtId="44" fontId="1" fillId="0" borderId="0" xfId="16" applyFont="1" applyAlignment="1" applyProtection="1">
      <alignment horizontal="center"/>
      <protection hidden="1"/>
    </xf>
    <xf numFmtId="0" fontId="5" fillId="0" borderId="0" xfId="0" applyFont="1" applyAlignment="1" applyProtection="1">
      <alignment horizontal="center" wrapText="1"/>
      <protection hidden="1"/>
    </xf>
    <xf numFmtId="44" fontId="5" fillId="0" borderId="0" xfId="16" applyFont="1" applyAlignment="1" applyProtection="1">
      <alignment horizontal="center" wrapText="1"/>
      <protection hidden="1"/>
    </xf>
    <xf numFmtId="44" fontId="5" fillId="0" borderId="0" xfId="16" applyFont="1" applyAlignment="1" applyProtection="1">
      <alignment wrapText="1"/>
      <protection hidden="1"/>
    </xf>
    <xf numFmtId="44" fontId="0" fillId="0" borderId="0" xfId="16" applyFont="1" applyAlignment="1" applyProtection="1">
      <alignment wrapText="1"/>
      <protection hidden="1"/>
    </xf>
    <xf numFmtId="164" fontId="5" fillId="3" borderId="16" xfId="0" applyNumberFormat="1" applyFont="1" applyFill="1" applyBorder="1" applyProtection="1">
      <protection hidden="1"/>
    </xf>
    <xf numFmtId="164" fontId="5" fillId="3" borderId="11" xfId="0" applyNumberFormat="1" applyFont="1" applyFill="1" applyBorder="1" applyProtection="1">
      <protection hidden="1"/>
    </xf>
    <xf numFmtId="164" fontId="5" fillId="3" borderId="24" xfId="0" applyNumberFormat="1" applyFont="1" applyFill="1" applyBorder="1" applyProtection="1">
      <protection hidden="1"/>
    </xf>
    <xf numFmtId="164" fontId="5" fillId="3" borderId="1" xfId="0" applyNumberFormat="1" applyFont="1" applyFill="1" applyBorder="1" applyProtection="1">
      <protection hidden="1"/>
    </xf>
    <xf numFmtId="0" fontId="4" fillId="0" borderId="0" xfId="0" applyFont="1" applyAlignment="1" applyProtection="1">
      <alignment horizontal="center" vertical="center" wrapText="1"/>
      <protection locked="0"/>
    </xf>
    <xf numFmtId="0" fontId="6" fillId="0" borderId="25" xfId="0" applyFont="1" applyBorder="1" applyAlignment="1" applyProtection="1">
      <alignment horizontal="left"/>
      <protection locked="0"/>
    </xf>
    <xf numFmtId="0" fontId="6" fillId="0" borderId="26" xfId="0" applyFont="1" applyBorder="1" applyAlignment="1" applyProtection="1">
      <alignment horizontal="left"/>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6" fillId="0" borderId="0" xfId="0" applyFont="1" applyBorder="1" applyAlignment="1" applyProtection="1">
      <alignment horizontal="left" wrapText="1"/>
      <protection locked="0"/>
    </xf>
    <xf numFmtId="0" fontId="6" fillId="0" borderId="6" xfId="0" applyFont="1" applyBorder="1" applyAlignment="1" applyProtection="1">
      <alignment horizontal="left" wrapText="1"/>
      <protection locked="0"/>
    </xf>
    <xf numFmtId="0" fontId="6" fillId="0" borderId="25" xfId="0" applyFont="1" applyBorder="1" applyAlignment="1" applyProtection="1">
      <alignment horizontal="left" wrapText="1"/>
      <protection locked="0"/>
    </xf>
    <xf numFmtId="0" fontId="6" fillId="0" borderId="26" xfId="0" applyFont="1" applyBorder="1" applyAlignment="1" applyProtection="1">
      <alignment horizontal="left" wrapText="1"/>
      <protection locked="0"/>
    </xf>
    <xf numFmtId="0" fontId="4" fillId="0" borderId="10"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9" xfId="0" applyFont="1" applyBorder="1" applyAlignment="1" applyProtection="1">
      <alignment horizontal="center"/>
      <protection locked="0"/>
    </xf>
    <xf numFmtId="0" fontId="4" fillId="0" borderId="8" xfId="0" applyFont="1" applyBorder="1" applyAlignment="1" applyProtection="1">
      <alignment horizontal="center"/>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2"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4" fillId="0" borderId="5"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6" xfId="0" applyFont="1" applyBorder="1" applyAlignment="1" applyProtection="1">
      <alignment horizontal="center"/>
      <protection locked="0"/>
    </xf>
    <xf numFmtId="0" fontId="4" fillId="0" borderId="7" xfId="0" applyFont="1" applyBorder="1" applyAlignment="1" applyProtection="1">
      <alignment horizontal="center"/>
      <protection locked="0"/>
    </xf>
    <xf numFmtId="0" fontId="4" fillId="0" borderId="9" xfId="0" applyFont="1" applyBorder="1" applyAlignment="1" applyProtection="1">
      <alignment horizontal="center"/>
      <protection locked="0"/>
    </xf>
    <xf numFmtId="0" fontId="4" fillId="0" borderId="0" xfId="0" applyFont="1" applyAlignment="1">
      <alignment horizontal="center" wrapText="1"/>
    </xf>
    <xf numFmtId="0" fontId="2" fillId="0" borderId="25" xfId="0" applyFont="1" applyBorder="1" applyAlignment="1">
      <alignment horizontal="left"/>
    </xf>
    <xf numFmtId="0" fontId="2" fillId="0" borderId="26" xfId="0" applyFont="1" applyBorder="1" applyAlignment="1">
      <alignment horizontal="left"/>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0"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2" fillId="0" borderId="0" xfId="0" applyFont="1" applyBorder="1" applyAlignment="1">
      <alignment horizontal="left" wrapText="1"/>
    </xf>
    <xf numFmtId="0" fontId="2" fillId="0" borderId="6" xfId="0" applyFont="1" applyBorder="1" applyAlignment="1">
      <alignment horizontal="left" wrapText="1"/>
    </xf>
    <xf numFmtId="0" fontId="2" fillId="0" borderId="25" xfId="0" applyFont="1" applyBorder="1" applyAlignment="1">
      <alignment horizontal="left" wrapText="1"/>
    </xf>
    <xf numFmtId="0" fontId="2" fillId="0" borderId="26" xfId="0" applyFont="1" applyBorder="1" applyAlignment="1">
      <alignment horizontal="left" wrapText="1"/>
    </xf>
    <xf numFmtId="0" fontId="1" fillId="0" borderId="10" xfId="0" applyFont="1" applyBorder="1" applyAlignment="1">
      <alignment horizontal="center" wrapText="1"/>
    </xf>
    <xf numFmtId="0" fontId="1" fillId="0" borderId="12" xfId="0" applyFont="1" applyBorder="1" applyAlignment="1">
      <alignment horizontal="center" wrapText="1"/>
    </xf>
    <xf numFmtId="0" fontId="1" fillId="0" borderId="19" xfId="0" applyFont="1" applyBorder="1" applyAlignment="1">
      <alignment horizontal="center"/>
    </xf>
    <xf numFmtId="0" fontId="1" fillId="0" borderId="18" xfId="0" applyFont="1" applyBorder="1" applyAlignment="1">
      <alignment horizontal="center"/>
    </xf>
    <xf numFmtId="0" fontId="1" fillId="0" borderId="20" xfId="0" applyFont="1" applyBorder="1" applyAlignment="1">
      <alignment horizontal="center"/>
    </xf>
    <xf numFmtId="0" fontId="4" fillId="0" borderId="3" xfId="0" applyFont="1" applyBorder="1" applyAlignment="1" applyProtection="1">
      <alignment horizontal="center"/>
      <protection hidden="1"/>
    </xf>
    <xf numFmtId="0" fontId="5" fillId="0" borderId="0" xfId="0" applyFont="1" applyBorder="1" applyAlignment="1" applyProtection="1">
      <alignment horizontal="left"/>
      <protection locked="0"/>
    </xf>
    <xf numFmtId="0" fontId="5" fillId="0" borderId="0" xfId="0" applyFont="1" applyProtection="1">
      <protection locked="0"/>
    </xf>
    <xf numFmtId="0" fontId="5" fillId="0" borderId="6" xfId="0" applyFont="1" applyBorder="1" applyProtection="1">
      <protection locked="0"/>
    </xf>
    <xf numFmtId="0" fontId="4" fillId="0" borderId="2" xfId="0" applyFont="1" applyBorder="1" applyAlignment="1" applyProtection="1">
      <alignment horizontal="left" vertical="center"/>
      <protection locked="0"/>
    </xf>
    <xf numFmtId="0" fontId="5" fillId="0" borderId="3" xfId="0" applyFont="1" applyBorder="1" applyAlignment="1" applyProtection="1">
      <alignment vertical="center"/>
      <protection locked="0"/>
    </xf>
    <xf numFmtId="0" fontId="5" fillId="0" borderId="4" xfId="0" applyFont="1" applyBorder="1" applyAlignment="1" applyProtection="1">
      <alignment vertical="center"/>
      <protection locked="0"/>
    </xf>
    <xf numFmtId="0" fontId="4" fillId="0" borderId="18" xfId="0" applyFont="1" applyBorder="1" applyAlignment="1" applyProtection="1">
      <alignment horizontal="center" vertical="top"/>
      <protection locked="0"/>
    </xf>
    <xf numFmtId="0" fontId="4" fillId="0" borderId="19" xfId="0" applyFont="1" applyBorder="1" applyAlignment="1" applyProtection="1">
      <alignment horizontal="center" vertical="top"/>
      <protection locked="0"/>
    </xf>
    <xf numFmtId="0" fontId="4" fillId="0" borderId="20" xfId="0" applyFont="1" applyBorder="1" applyAlignment="1" applyProtection="1">
      <alignment horizontal="center" vertical="top"/>
      <protection locked="0"/>
    </xf>
    <xf numFmtId="0" fontId="4" fillId="0" borderId="2" xfId="0" applyFont="1" applyBorder="1" applyAlignment="1" applyProtection="1">
      <alignment horizontal="left"/>
      <protection locked="0"/>
    </xf>
    <xf numFmtId="0" fontId="4" fillId="0" borderId="3" xfId="0" applyFont="1" applyBorder="1" applyAlignment="1" applyProtection="1">
      <alignment horizontal="left"/>
      <protection locked="0"/>
    </xf>
    <xf numFmtId="0" fontId="4" fillId="0" borderId="4" xfId="0" applyFont="1" applyBorder="1" applyAlignment="1" applyProtection="1">
      <alignment horizontal="left"/>
      <protection locked="0"/>
    </xf>
    <xf numFmtId="0" fontId="5" fillId="0" borderId="6" xfId="0" applyFont="1" applyBorder="1" applyAlignment="1" applyProtection="1">
      <alignment horizontal="left"/>
      <protection locked="0"/>
    </xf>
    <xf numFmtId="0" fontId="4" fillId="0" borderId="18" xfId="0" applyFont="1" applyBorder="1" applyAlignment="1" applyProtection="1">
      <alignment horizontal="center"/>
      <protection locked="0"/>
    </xf>
    <xf numFmtId="0" fontId="4" fillId="0" borderId="20" xfId="0" applyFont="1" applyBorder="1" applyAlignment="1" applyProtection="1">
      <alignment horizontal="center"/>
      <protection locked="0"/>
    </xf>
    <xf numFmtId="0" fontId="4" fillId="0" borderId="0" xfId="0" applyFont="1" applyAlignment="1" applyProtection="1">
      <alignment horizontal="center" wrapText="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customXml" Target="../customXml/item1.xml" /><Relationship Id="rId36" Type="http://schemas.openxmlformats.org/officeDocument/2006/relationships/customXml" Target="../customXml/item2.xml" /><Relationship Id="rId37" Type="http://schemas.openxmlformats.org/officeDocument/2006/relationships/customXml" Target="../customXml/item3.xml" /><Relationship Id="rId38" Type="http://schemas.openxmlformats.org/officeDocument/2006/relationships/customXml" Target="../customXml/item5.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8"/>
  <sheetViews>
    <sheetView zoomScale="80" zoomScaleNormal="80" workbookViewId="0" topLeftCell="A1">
      <selection activeCell="H7" sqref="H7"/>
    </sheetView>
  </sheetViews>
  <sheetFormatPr defaultColWidth="0" defaultRowHeight="12.75" zeroHeight="1"/>
  <cols>
    <col min="1" max="1" width="4.7109375" style="41" customWidth="1"/>
    <col min="2" max="2" width="6.7109375" style="41" customWidth="1"/>
    <col min="3" max="3" width="4.7109375" style="41" customWidth="1"/>
    <col min="4" max="4" width="3.7109375" style="41" customWidth="1"/>
    <col min="5" max="5" width="28.140625" style="41" customWidth="1"/>
    <col min="6" max="6" width="18.140625" style="41" customWidth="1"/>
    <col min="7" max="7" width="16.00390625" style="41" customWidth="1"/>
    <col min="8" max="8" width="17.8515625" style="41" customWidth="1"/>
    <col min="9" max="9" width="16.140625" style="41" customWidth="1"/>
    <col min="10" max="10" width="15.140625" style="41" customWidth="1"/>
    <col min="11" max="11" width="16.140625" style="41" customWidth="1"/>
    <col min="12" max="12" width="16.421875" style="41" customWidth="1"/>
    <col min="13" max="13" width="16.7109375" style="41" customWidth="1"/>
    <col min="14" max="14" width="15.00390625" style="41" customWidth="1"/>
    <col min="15" max="15" width="20.140625" style="41" customWidth="1"/>
    <col min="16" max="18" width="12.7109375" style="0" hidden="1" customWidth="1"/>
  </cols>
  <sheetData>
    <row r="1" spans="1:15" ht="42.75" customHeight="1">
      <c r="A1" s="124" t="s">
        <v>78</v>
      </c>
      <c r="B1" s="124"/>
      <c r="C1" s="124"/>
      <c r="D1" s="124"/>
      <c r="E1" s="124"/>
      <c r="F1" s="124"/>
      <c r="G1" s="124"/>
      <c r="H1" s="124"/>
      <c r="I1" s="124"/>
      <c r="J1" s="124"/>
      <c r="K1" s="124"/>
      <c r="L1" s="124"/>
      <c r="M1" s="124"/>
      <c r="N1" s="124"/>
      <c r="O1" s="124"/>
    </row>
    <row r="2" spans="1:15" ht="20.1" customHeight="1">
      <c r="A2" s="40" t="s">
        <v>25</v>
      </c>
      <c r="B2" s="40"/>
      <c r="C2" s="40"/>
      <c r="D2" s="143" t="s">
        <v>168</v>
      </c>
      <c r="E2" s="143"/>
      <c r="F2" s="67"/>
      <c r="G2" s="67"/>
      <c r="H2" s="67"/>
      <c r="I2" s="67"/>
      <c r="J2" s="67"/>
      <c r="K2" s="67"/>
      <c r="L2" s="67"/>
      <c r="M2" s="67"/>
      <c r="N2" s="42" t="s">
        <v>26</v>
      </c>
      <c r="O2" s="43">
        <v>39850</v>
      </c>
    </row>
    <row r="3" spans="1:15" ht="20.1" customHeight="1">
      <c r="A3" s="40" t="s">
        <v>79</v>
      </c>
      <c r="B3" s="40"/>
      <c r="C3" s="40"/>
      <c r="D3" s="142" t="s">
        <v>169</v>
      </c>
      <c r="E3" s="142"/>
      <c r="F3" s="67"/>
      <c r="G3" s="67"/>
      <c r="H3" s="67"/>
      <c r="I3" s="67"/>
      <c r="J3" s="67"/>
      <c r="K3" s="67"/>
      <c r="L3" s="67"/>
      <c r="M3" s="67"/>
      <c r="N3" s="67"/>
      <c r="O3" s="67"/>
    </row>
    <row r="4" spans="1:15" ht="12.75">
      <c r="A4" s="67"/>
      <c r="B4" s="67"/>
      <c r="C4" s="67"/>
      <c r="D4" s="67"/>
      <c r="E4" s="67"/>
      <c r="F4" s="67"/>
      <c r="G4" s="67"/>
      <c r="H4" s="67"/>
      <c r="I4" s="67"/>
      <c r="J4" s="67"/>
      <c r="K4" s="67"/>
      <c r="L4" s="67"/>
      <c r="M4" s="67"/>
      <c r="N4" s="67"/>
      <c r="O4" s="67"/>
    </row>
    <row r="5" spans="1:15" s="3" customFormat="1" ht="27" customHeight="1">
      <c r="A5" s="127" t="s">
        <v>27</v>
      </c>
      <c r="B5" s="128"/>
      <c r="C5" s="128"/>
      <c r="D5" s="128"/>
      <c r="E5" s="129"/>
      <c r="F5" s="65" t="s">
        <v>16</v>
      </c>
      <c r="G5" s="66" t="s">
        <v>17</v>
      </c>
      <c r="H5" s="66" t="s">
        <v>24</v>
      </c>
      <c r="I5" s="66" t="s">
        <v>18</v>
      </c>
      <c r="J5" s="66" t="s">
        <v>19</v>
      </c>
      <c r="K5" s="66" t="s">
        <v>20</v>
      </c>
      <c r="L5" s="66" t="s">
        <v>21</v>
      </c>
      <c r="M5" s="66" t="s">
        <v>22</v>
      </c>
      <c r="N5" s="66" t="s">
        <v>23</v>
      </c>
      <c r="O5" s="66" t="s">
        <v>52</v>
      </c>
    </row>
    <row r="6" spans="1:15" s="3" customFormat="1" ht="21" customHeight="1">
      <c r="A6" s="130"/>
      <c r="B6" s="131"/>
      <c r="C6" s="131"/>
      <c r="D6" s="131"/>
      <c r="E6" s="132"/>
      <c r="F6" s="140" t="s">
        <v>6</v>
      </c>
      <c r="G6" s="144" t="s">
        <v>29</v>
      </c>
      <c r="H6" s="145"/>
      <c r="I6" s="145"/>
      <c r="J6" s="145"/>
      <c r="K6" s="145"/>
      <c r="L6" s="145"/>
      <c r="M6" s="145"/>
      <c r="N6" s="145"/>
      <c r="O6" s="146"/>
    </row>
    <row r="7" spans="1:18" s="1" customFormat="1" ht="50.25" customHeight="1">
      <c r="A7" s="133"/>
      <c r="B7" s="134"/>
      <c r="C7" s="134"/>
      <c r="D7" s="134"/>
      <c r="E7" s="135"/>
      <c r="F7" s="141"/>
      <c r="G7" s="63" t="s">
        <v>0</v>
      </c>
      <c r="H7" s="63" t="s">
        <v>28</v>
      </c>
      <c r="I7" s="63" t="s">
        <v>15</v>
      </c>
      <c r="J7" s="63" t="s">
        <v>1</v>
      </c>
      <c r="K7" s="63" t="s">
        <v>12</v>
      </c>
      <c r="L7" s="63" t="s">
        <v>13</v>
      </c>
      <c r="M7" s="63" t="s">
        <v>2</v>
      </c>
      <c r="N7" s="63" t="s">
        <v>14</v>
      </c>
      <c r="O7" s="63" t="s">
        <v>51</v>
      </c>
      <c r="P7" s="2"/>
      <c r="Q7" s="2"/>
      <c r="R7" s="2"/>
    </row>
    <row r="8" spans="1:15" ht="15" customHeight="1">
      <c r="A8" s="44" t="s">
        <v>80</v>
      </c>
      <c r="B8" s="45"/>
      <c r="C8" s="45"/>
      <c r="D8" s="45"/>
      <c r="E8" s="46"/>
      <c r="F8" s="47"/>
      <c r="G8" s="47"/>
      <c r="H8" s="47"/>
      <c r="I8" s="47"/>
      <c r="J8" s="47"/>
      <c r="K8" s="47"/>
      <c r="L8" s="47"/>
      <c r="M8" s="47"/>
      <c r="N8" s="47"/>
      <c r="O8" s="47"/>
    </row>
    <row r="9" spans="1:15" ht="15" customHeight="1">
      <c r="A9" s="48"/>
      <c r="B9" s="136" t="s">
        <v>71</v>
      </c>
      <c r="C9" s="136"/>
      <c r="D9" s="136"/>
      <c r="E9" s="137"/>
      <c r="F9" s="49"/>
      <c r="G9" s="49"/>
      <c r="H9" s="49"/>
      <c r="I9" s="49"/>
      <c r="J9" s="49"/>
      <c r="K9" s="49"/>
      <c r="L9" s="49"/>
      <c r="M9" s="49"/>
      <c r="N9" s="49"/>
      <c r="O9" s="49"/>
    </row>
    <row r="10" spans="1:15" ht="15" customHeight="1">
      <c r="A10" s="48"/>
      <c r="B10" s="50"/>
      <c r="C10" s="50" t="s">
        <v>3</v>
      </c>
      <c r="D10" s="50"/>
      <c r="E10" s="51"/>
      <c r="F10" s="49"/>
      <c r="G10" s="49"/>
      <c r="H10" s="49"/>
      <c r="I10" s="49"/>
      <c r="J10" s="49"/>
      <c r="K10" s="49"/>
      <c r="L10" s="49"/>
      <c r="M10" s="49"/>
      <c r="N10" s="49"/>
      <c r="O10" s="49"/>
    </row>
    <row r="11" spans="1:15" ht="15" customHeight="1">
      <c r="A11" s="48"/>
      <c r="B11" s="50"/>
      <c r="C11" s="50"/>
      <c r="D11" s="50" t="s">
        <v>30</v>
      </c>
      <c r="E11" s="51"/>
      <c r="F11" s="49">
        <f>SUM(G11:O11)</f>
        <v>800176.83</v>
      </c>
      <c r="G11" s="49">
        <v>131532.5</v>
      </c>
      <c r="H11" s="49">
        <v>162330.29</v>
      </c>
      <c r="I11" s="49">
        <v>187286.03</v>
      </c>
      <c r="J11" s="49">
        <v>315575.43</v>
      </c>
      <c r="K11" s="49"/>
      <c r="L11" s="49"/>
      <c r="M11" s="49"/>
      <c r="N11" s="49"/>
      <c r="O11" s="49">
        <f>3452.58</f>
        <v>3452.58</v>
      </c>
    </row>
    <row r="12" spans="1:15" ht="15" customHeight="1">
      <c r="A12" s="48"/>
      <c r="B12" s="50"/>
      <c r="C12" s="50"/>
      <c r="D12" s="50" t="s">
        <v>4</v>
      </c>
      <c r="E12" s="51"/>
      <c r="F12" s="49">
        <f>SUM(G12:O12)</f>
        <v>274934.61</v>
      </c>
      <c r="G12" s="49">
        <v>156949.43</v>
      </c>
      <c r="H12" s="49"/>
      <c r="I12" s="49">
        <v>117985.18</v>
      </c>
      <c r="J12" s="49"/>
      <c r="K12" s="49"/>
      <c r="L12" s="49"/>
      <c r="M12" s="49"/>
      <c r="N12" s="49"/>
      <c r="O12" s="49"/>
    </row>
    <row r="13" spans="1:15" ht="15" customHeight="1">
      <c r="A13" s="48"/>
      <c r="B13" s="50"/>
      <c r="C13" s="50" t="s">
        <v>7</v>
      </c>
      <c r="D13" s="50"/>
      <c r="E13" s="51"/>
      <c r="F13" s="49">
        <f aca="true" t="shared" si="0" ref="F13:O13">SUM(F11:F12)</f>
        <v>1075111.44</v>
      </c>
      <c r="G13" s="49">
        <f t="shared" si="0"/>
        <v>288481.93</v>
      </c>
      <c r="H13" s="49">
        <f t="shared" si="0"/>
        <v>162330.29</v>
      </c>
      <c r="I13" s="49">
        <f t="shared" si="0"/>
        <v>305271.20999999996</v>
      </c>
      <c r="J13" s="49">
        <f t="shared" si="0"/>
        <v>315575.43</v>
      </c>
      <c r="K13" s="49">
        <f t="shared" si="0"/>
        <v>0</v>
      </c>
      <c r="L13" s="49">
        <f t="shared" si="0"/>
        <v>0</v>
      </c>
      <c r="M13" s="49">
        <f t="shared" si="0"/>
        <v>0</v>
      </c>
      <c r="N13" s="49">
        <f t="shared" si="0"/>
        <v>0</v>
      </c>
      <c r="O13" s="49">
        <f t="shared" si="0"/>
        <v>3452.58</v>
      </c>
    </row>
    <row r="14" spans="1:15" ht="15" customHeight="1">
      <c r="A14" s="48"/>
      <c r="B14" s="50"/>
      <c r="C14" s="50" t="s">
        <v>5</v>
      </c>
      <c r="D14" s="50"/>
      <c r="E14" s="51"/>
      <c r="F14" s="49"/>
      <c r="G14" s="49"/>
      <c r="H14" s="49"/>
      <c r="I14" s="49"/>
      <c r="J14" s="49"/>
      <c r="K14" s="49"/>
      <c r="L14" s="49"/>
      <c r="M14" s="49"/>
      <c r="N14" s="49"/>
      <c r="O14" s="49"/>
    </row>
    <row r="15" spans="1:15" ht="15" customHeight="1">
      <c r="A15" s="48"/>
      <c r="B15" s="50"/>
      <c r="C15" s="50"/>
      <c r="D15" s="50" t="s">
        <v>30</v>
      </c>
      <c r="E15" s="51"/>
      <c r="F15" s="49">
        <f>SUM(G15:O15)</f>
        <v>465748</v>
      </c>
      <c r="G15" s="49">
        <v>68366</v>
      </c>
      <c r="H15" s="49">
        <f>72681+40945</f>
        <v>113626</v>
      </c>
      <c r="I15" s="49"/>
      <c r="J15" s="49">
        <f>138861+144895</f>
        <v>283756</v>
      </c>
      <c r="K15" s="49"/>
      <c r="L15" s="49"/>
      <c r="M15" s="49"/>
      <c r="N15" s="49"/>
      <c r="O15" s="49"/>
    </row>
    <row r="16" spans="1:15" ht="15" customHeight="1">
      <c r="A16" s="48"/>
      <c r="B16" s="50"/>
      <c r="C16" s="50"/>
      <c r="D16" s="50" t="s">
        <v>4</v>
      </c>
      <c r="E16" s="51"/>
      <c r="F16" s="49">
        <f>SUM(G16:O16)</f>
        <v>284924</v>
      </c>
      <c r="G16" s="49">
        <f>41028+93548-9202+81387-2753</f>
        <v>204008</v>
      </c>
      <c r="H16" s="49">
        <f>38146+40017</f>
        <v>78163</v>
      </c>
      <c r="I16" s="49"/>
      <c r="J16" s="49"/>
      <c r="K16" s="49"/>
      <c r="L16" s="49"/>
      <c r="M16" s="49"/>
      <c r="N16" s="49"/>
      <c r="O16" s="49">
        <v>2753</v>
      </c>
    </row>
    <row r="17" spans="1:15" ht="15" customHeight="1">
      <c r="A17" s="48"/>
      <c r="B17" s="50"/>
      <c r="C17" s="50" t="s">
        <v>8</v>
      </c>
      <c r="D17" s="50"/>
      <c r="E17" s="51"/>
      <c r="F17" s="49">
        <f aca="true" t="shared" si="1" ref="F17:O17">SUM(F15:F16)</f>
        <v>750672</v>
      </c>
      <c r="G17" s="49">
        <f t="shared" si="1"/>
        <v>272374</v>
      </c>
      <c r="H17" s="49">
        <f t="shared" si="1"/>
        <v>191789</v>
      </c>
      <c r="I17" s="49">
        <f t="shared" si="1"/>
        <v>0</v>
      </c>
      <c r="J17" s="49">
        <f t="shared" si="1"/>
        <v>283756</v>
      </c>
      <c r="K17" s="49">
        <f t="shared" si="1"/>
        <v>0</v>
      </c>
      <c r="L17" s="49">
        <f t="shared" si="1"/>
        <v>0</v>
      </c>
      <c r="M17" s="49">
        <f t="shared" si="1"/>
        <v>0</v>
      </c>
      <c r="N17" s="49">
        <f t="shared" si="1"/>
        <v>0</v>
      </c>
      <c r="O17" s="49">
        <f t="shared" si="1"/>
        <v>2753</v>
      </c>
    </row>
    <row r="18" spans="1:15" ht="15" customHeight="1">
      <c r="A18" s="52"/>
      <c r="B18" s="53" t="s">
        <v>9</v>
      </c>
      <c r="C18" s="53"/>
      <c r="D18" s="53"/>
      <c r="E18" s="54"/>
      <c r="F18" s="55">
        <f aca="true" t="shared" si="2" ref="F18:O18">F13+F17</f>
        <v>1825783.44</v>
      </c>
      <c r="G18" s="55">
        <f t="shared" si="2"/>
        <v>560855.9299999999</v>
      </c>
      <c r="H18" s="55">
        <f t="shared" si="2"/>
        <v>354119.29000000004</v>
      </c>
      <c r="I18" s="55">
        <f t="shared" si="2"/>
        <v>305271.20999999996</v>
      </c>
      <c r="J18" s="55">
        <f t="shared" si="2"/>
        <v>599331.4299999999</v>
      </c>
      <c r="K18" s="55">
        <f t="shared" si="2"/>
        <v>0</v>
      </c>
      <c r="L18" s="55">
        <f t="shared" si="2"/>
        <v>0</v>
      </c>
      <c r="M18" s="55">
        <f t="shared" si="2"/>
        <v>0</v>
      </c>
      <c r="N18" s="55">
        <f t="shared" si="2"/>
        <v>0</v>
      </c>
      <c r="O18" s="55">
        <f t="shared" si="2"/>
        <v>6205.58</v>
      </c>
    </row>
    <row r="19" spans="1:15" ht="15" customHeight="1">
      <c r="A19" s="48"/>
      <c r="B19" s="138" t="s">
        <v>65</v>
      </c>
      <c r="C19" s="138"/>
      <c r="D19" s="138"/>
      <c r="E19" s="139"/>
      <c r="F19" s="49"/>
      <c r="G19" s="49"/>
      <c r="H19" s="49"/>
      <c r="I19" s="49"/>
      <c r="J19" s="49"/>
      <c r="K19" s="49"/>
      <c r="L19" s="49"/>
      <c r="M19" s="49"/>
      <c r="N19" s="49"/>
      <c r="O19" s="49"/>
    </row>
    <row r="20" spans="1:15" ht="15" customHeight="1">
      <c r="A20" s="48"/>
      <c r="B20" s="50"/>
      <c r="C20" s="50" t="s">
        <v>3</v>
      </c>
      <c r="D20" s="50"/>
      <c r="E20" s="51"/>
      <c r="F20" s="49"/>
      <c r="G20" s="49"/>
      <c r="H20" s="49"/>
      <c r="I20" s="49"/>
      <c r="J20" s="49"/>
      <c r="K20" s="49"/>
      <c r="L20" s="49"/>
      <c r="M20" s="49"/>
      <c r="N20" s="49"/>
      <c r="O20" s="49"/>
    </row>
    <row r="21" spans="1:15" ht="15" customHeight="1">
      <c r="A21" s="48"/>
      <c r="B21" s="50"/>
      <c r="C21" s="50"/>
      <c r="D21" s="50" t="s">
        <v>30</v>
      </c>
      <c r="E21" s="51"/>
      <c r="F21" s="49">
        <f>SUM(G21:O21)</f>
        <v>430191.69</v>
      </c>
      <c r="G21" s="49">
        <v>92846.47</v>
      </c>
      <c r="H21" s="49">
        <v>114586.09</v>
      </c>
      <c r="I21" s="49"/>
      <c r="J21" s="49">
        <v>222759.13</v>
      </c>
      <c r="K21" s="49"/>
      <c r="L21" s="49"/>
      <c r="M21" s="49"/>
      <c r="N21" s="49"/>
      <c r="O21" s="49"/>
    </row>
    <row r="22" spans="1:15" ht="15" customHeight="1">
      <c r="A22" s="48"/>
      <c r="B22" s="50"/>
      <c r="C22" s="50"/>
      <c r="D22" s="50" t="s">
        <v>4</v>
      </c>
      <c r="E22" s="51"/>
      <c r="F22" s="49">
        <f>SUM(G22:O22)</f>
        <v>110787.43</v>
      </c>
      <c r="G22" s="49">
        <v>110787.43</v>
      </c>
      <c r="H22" s="49"/>
      <c r="I22" s="49"/>
      <c r="J22" s="49"/>
      <c r="K22" s="49"/>
      <c r="L22" s="49"/>
      <c r="M22" s="49"/>
      <c r="N22" s="49"/>
      <c r="O22" s="49"/>
    </row>
    <row r="23" spans="1:15" ht="15" customHeight="1">
      <c r="A23" s="48"/>
      <c r="B23" s="50"/>
      <c r="C23" s="50" t="s">
        <v>7</v>
      </c>
      <c r="D23" s="50"/>
      <c r="E23" s="51"/>
      <c r="F23" s="49">
        <f>SUM(F21:F22)</f>
        <v>540979.12</v>
      </c>
      <c r="G23" s="49">
        <f aca="true" t="shared" si="3" ref="G23:O23">SUM(G21:G22)</f>
        <v>203633.9</v>
      </c>
      <c r="H23" s="49">
        <f t="shared" si="3"/>
        <v>114586.09</v>
      </c>
      <c r="I23" s="49">
        <f t="shared" si="3"/>
        <v>0</v>
      </c>
      <c r="J23" s="49">
        <f t="shared" si="3"/>
        <v>222759.13</v>
      </c>
      <c r="K23" s="49">
        <f t="shared" si="3"/>
        <v>0</v>
      </c>
      <c r="L23" s="49">
        <f t="shared" si="3"/>
        <v>0</v>
      </c>
      <c r="M23" s="49">
        <f t="shared" si="3"/>
        <v>0</v>
      </c>
      <c r="N23" s="49">
        <f t="shared" si="3"/>
        <v>0</v>
      </c>
      <c r="O23" s="49">
        <f t="shared" si="3"/>
        <v>0</v>
      </c>
    </row>
    <row r="24" spans="1:15" ht="15" customHeight="1">
      <c r="A24" s="48"/>
      <c r="B24" s="50"/>
      <c r="C24" s="50" t="s">
        <v>5</v>
      </c>
      <c r="D24" s="50"/>
      <c r="E24" s="51"/>
      <c r="F24" s="49"/>
      <c r="G24" s="49"/>
      <c r="H24" s="49"/>
      <c r="I24" s="49"/>
      <c r="J24" s="49"/>
      <c r="K24" s="49"/>
      <c r="L24" s="49"/>
      <c r="M24" s="49"/>
      <c r="N24" s="49"/>
      <c r="O24" s="49"/>
    </row>
    <row r="25" spans="1:15" ht="15" customHeight="1">
      <c r="A25" s="48"/>
      <c r="B25" s="50"/>
      <c r="C25" s="50"/>
      <c r="D25" s="50" t="s">
        <v>30</v>
      </c>
      <c r="E25" s="51"/>
      <c r="F25" s="49">
        <f>SUM(G25:O25)</f>
        <v>0</v>
      </c>
      <c r="G25" s="49"/>
      <c r="H25" s="49"/>
      <c r="I25" s="49"/>
      <c r="J25" s="49"/>
      <c r="K25" s="49"/>
      <c r="L25" s="49"/>
      <c r="M25" s="49"/>
      <c r="N25" s="49"/>
      <c r="O25" s="49"/>
    </row>
    <row r="26" spans="1:15" ht="15" customHeight="1">
      <c r="A26" s="48"/>
      <c r="B26" s="50"/>
      <c r="C26" s="50"/>
      <c r="D26" s="50" t="s">
        <v>4</v>
      </c>
      <c r="E26" s="51"/>
      <c r="F26" s="49">
        <f>SUM(G26:O26)</f>
        <v>0</v>
      </c>
      <c r="G26" s="49"/>
      <c r="H26" s="49"/>
      <c r="I26" s="49"/>
      <c r="J26" s="49"/>
      <c r="K26" s="49"/>
      <c r="L26" s="49"/>
      <c r="M26" s="49"/>
      <c r="N26" s="49"/>
      <c r="O26" s="49"/>
    </row>
    <row r="27" spans="1:15" ht="15" customHeight="1">
      <c r="A27" s="48"/>
      <c r="B27" s="50"/>
      <c r="C27" s="50" t="s">
        <v>8</v>
      </c>
      <c r="D27" s="50"/>
      <c r="E27" s="51"/>
      <c r="F27" s="49">
        <f>SUM(F25:F26)</f>
        <v>0</v>
      </c>
      <c r="G27" s="49">
        <f aca="true" t="shared" si="4" ref="G27:O27">SUM(G25:G26)</f>
        <v>0</v>
      </c>
      <c r="H27" s="49">
        <f t="shared" si="4"/>
        <v>0</v>
      </c>
      <c r="I27" s="49">
        <f t="shared" si="4"/>
        <v>0</v>
      </c>
      <c r="J27" s="49">
        <f t="shared" si="4"/>
        <v>0</v>
      </c>
      <c r="K27" s="49">
        <f t="shared" si="4"/>
        <v>0</v>
      </c>
      <c r="L27" s="49">
        <f t="shared" si="4"/>
        <v>0</v>
      </c>
      <c r="M27" s="49">
        <f t="shared" si="4"/>
        <v>0</v>
      </c>
      <c r="N27" s="49">
        <f t="shared" si="4"/>
        <v>0</v>
      </c>
      <c r="O27" s="49">
        <f t="shared" si="4"/>
        <v>0</v>
      </c>
    </row>
    <row r="28" spans="1:15" ht="15" customHeight="1">
      <c r="A28" s="52"/>
      <c r="B28" s="53" t="s">
        <v>66</v>
      </c>
      <c r="C28" s="53"/>
      <c r="D28" s="53"/>
      <c r="E28" s="54"/>
      <c r="F28" s="55">
        <f>F23+F27</f>
        <v>540979.12</v>
      </c>
      <c r="G28" s="55">
        <f aca="true" t="shared" si="5" ref="G28:O28">G23+G27</f>
        <v>203633.9</v>
      </c>
      <c r="H28" s="55">
        <f t="shared" si="5"/>
        <v>114586.09</v>
      </c>
      <c r="I28" s="55">
        <f t="shared" si="5"/>
        <v>0</v>
      </c>
      <c r="J28" s="55">
        <f t="shared" si="5"/>
        <v>222759.13</v>
      </c>
      <c r="K28" s="55">
        <f t="shared" si="5"/>
        <v>0</v>
      </c>
      <c r="L28" s="55">
        <f t="shared" si="5"/>
        <v>0</v>
      </c>
      <c r="M28" s="55">
        <f t="shared" si="5"/>
        <v>0</v>
      </c>
      <c r="N28" s="55">
        <f t="shared" si="5"/>
        <v>0</v>
      </c>
      <c r="O28" s="55">
        <f t="shared" si="5"/>
        <v>0</v>
      </c>
    </row>
    <row r="29" spans="1:15" ht="15" customHeight="1">
      <c r="A29" s="48"/>
      <c r="B29" s="125" t="s">
        <v>10</v>
      </c>
      <c r="C29" s="125"/>
      <c r="D29" s="125"/>
      <c r="E29" s="126"/>
      <c r="F29" s="49"/>
      <c r="G29" s="49"/>
      <c r="H29" s="49"/>
      <c r="I29" s="49"/>
      <c r="J29" s="49"/>
      <c r="K29" s="49"/>
      <c r="L29" s="49"/>
      <c r="M29" s="49"/>
      <c r="N29" s="49"/>
      <c r="O29" s="49"/>
    </row>
    <row r="30" spans="1:15" ht="15" customHeight="1">
      <c r="A30" s="48"/>
      <c r="B30" s="50"/>
      <c r="C30" s="50" t="s">
        <v>3</v>
      </c>
      <c r="D30" s="50"/>
      <c r="E30" s="51"/>
      <c r="F30" s="49"/>
      <c r="G30" s="49"/>
      <c r="H30" s="49"/>
      <c r="I30" s="49"/>
      <c r="J30" s="49"/>
      <c r="K30" s="49"/>
      <c r="L30" s="49"/>
      <c r="M30" s="49"/>
      <c r="N30" s="49"/>
      <c r="O30" s="49"/>
    </row>
    <row r="31" spans="1:15" ht="15" customHeight="1">
      <c r="A31" s="48"/>
      <c r="B31" s="50"/>
      <c r="C31" s="50"/>
      <c r="D31" s="50" t="s">
        <v>30</v>
      </c>
      <c r="E31" s="51"/>
      <c r="F31" s="49">
        <f>SUM(G31:O31)</f>
        <v>155347</v>
      </c>
      <c r="G31" s="49">
        <v>33527.89</v>
      </c>
      <c r="H31" s="49">
        <v>41378.31</v>
      </c>
      <c r="I31" s="49"/>
      <c r="J31" s="49">
        <v>80440.8</v>
      </c>
      <c r="K31" s="49"/>
      <c r="L31" s="49"/>
      <c r="M31" s="49"/>
      <c r="N31" s="49"/>
      <c r="O31" s="49"/>
    </row>
    <row r="32" spans="1:15" ht="15" customHeight="1">
      <c r="A32" s="48"/>
      <c r="B32" s="50"/>
      <c r="C32" s="50"/>
      <c r="D32" s="50" t="s">
        <v>4</v>
      </c>
      <c r="E32" s="51"/>
      <c r="F32" s="49">
        <f>SUM(G32:O32)</f>
        <v>40006.72</v>
      </c>
      <c r="G32" s="49">
        <v>40006.72</v>
      </c>
      <c r="H32" s="49"/>
      <c r="I32" s="49"/>
      <c r="J32" s="49"/>
      <c r="K32" s="49"/>
      <c r="L32" s="49"/>
      <c r="M32" s="49"/>
      <c r="N32" s="49"/>
      <c r="O32" s="49"/>
    </row>
    <row r="33" spans="1:15" ht="15" customHeight="1">
      <c r="A33" s="48"/>
      <c r="B33" s="50"/>
      <c r="C33" s="50" t="s">
        <v>7</v>
      </c>
      <c r="D33" s="50"/>
      <c r="E33" s="51"/>
      <c r="F33" s="49">
        <f aca="true" t="shared" si="6" ref="F33:O33">SUM(F31:F32)</f>
        <v>195353.72</v>
      </c>
      <c r="G33" s="49">
        <f t="shared" si="6"/>
        <v>73534.61</v>
      </c>
      <c r="H33" s="49">
        <f t="shared" si="6"/>
        <v>41378.31</v>
      </c>
      <c r="I33" s="49">
        <f t="shared" si="6"/>
        <v>0</v>
      </c>
      <c r="J33" s="49">
        <f t="shared" si="6"/>
        <v>80440.8</v>
      </c>
      <c r="K33" s="49">
        <f t="shared" si="6"/>
        <v>0</v>
      </c>
      <c r="L33" s="49">
        <f t="shared" si="6"/>
        <v>0</v>
      </c>
      <c r="M33" s="49">
        <f t="shared" si="6"/>
        <v>0</v>
      </c>
      <c r="N33" s="49">
        <f t="shared" si="6"/>
        <v>0</v>
      </c>
      <c r="O33" s="49">
        <f t="shared" si="6"/>
        <v>0</v>
      </c>
    </row>
    <row r="34" spans="1:15" ht="15" customHeight="1">
      <c r="A34" s="48"/>
      <c r="B34" s="50"/>
      <c r="C34" s="50" t="s">
        <v>5</v>
      </c>
      <c r="D34" s="50"/>
      <c r="E34" s="51"/>
      <c r="F34" s="49"/>
      <c r="G34" s="49"/>
      <c r="H34" s="49"/>
      <c r="I34" s="49"/>
      <c r="J34" s="49"/>
      <c r="K34" s="49"/>
      <c r="L34" s="49"/>
      <c r="M34" s="49"/>
      <c r="N34" s="49"/>
      <c r="O34" s="49"/>
    </row>
    <row r="35" spans="1:15" ht="15" customHeight="1">
      <c r="A35" s="48"/>
      <c r="B35" s="50"/>
      <c r="C35" s="50"/>
      <c r="D35" s="50" t="s">
        <v>30</v>
      </c>
      <c r="E35" s="51"/>
      <c r="F35" s="49">
        <f>SUM(G35:O35)</f>
        <v>9202</v>
      </c>
      <c r="G35" s="49">
        <v>9202</v>
      </c>
      <c r="H35" s="49"/>
      <c r="I35" s="49"/>
      <c r="J35" s="49"/>
      <c r="K35" s="49"/>
      <c r="L35" s="49"/>
      <c r="M35" s="49"/>
      <c r="N35" s="49"/>
      <c r="O35" s="49"/>
    </row>
    <row r="36" spans="1:15" ht="15" customHeight="1">
      <c r="A36" s="48"/>
      <c r="B36" s="50"/>
      <c r="C36" s="50"/>
      <c r="D36" s="50" t="s">
        <v>4</v>
      </c>
      <c r="E36" s="51"/>
      <c r="F36" s="49">
        <f>SUM(G36:O36)</f>
        <v>0</v>
      </c>
      <c r="G36" s="49"/>
      <c r="H36" s="49"/>
      <c r="I36" s="49"/>
      <c r="J36" s="49"/>
      <c r="K36" s="49"/>
      <c r="L36" s="49"/>
      <c r="M36" s="49"/>
      <c r="N36" s="49"/>
      <c r="O36" s="49"/>
    </row>
    <row r="37" spans="1:15" ht="15" customHeight="1">
      <c r="A37" s="48"/>
      <c r="B37" s="50"/>
      <c r="C37" s="50" t="s">
        <v>8</v>
      </c>
      <c r="D37" s="50"/>
      <c r="E37" s="51"/>
      <c r="F37" s="49">
        <f aca="true" t="shared" si="7" ref="F37:O37">SUM(F35:F36)</f>
        <v>9202</v>
      </c>
      <c r="G37" s="49">
        <f t="shared" si="7"/>
        <v>9202</v>
      </c>
      <c r="H37" s="49">
        <f t="shared" si="7"/>
        <v>0</v>
      </c>
      <c r="I37" s="49">
        <f t="shared" si="7"/>
        <v>0</v>
      </c>
      <c r="J37" s="49">
        <f t="shared" si="7"/>
        <v>0</v>
      </c>
      <c r="K37" s="49">
        <f t="shared" si="7"/>
        <v>0</v>
      </c>
      <c r="L37" s="49">
        <f t="shared" si="7"/>
        <v>0</v>
      </c>
      <c r="M37" s="49">
        <f t="shared" si="7"/>
        <v>0</v>
      </c>
      <c r="N37" s="49">
        <f t="shared" si="7"/>
        <v>0</v>
      </c>
      <c r="O37" s="49">
        <f t="shared" si="7"/>
        <v>0</v>
      </c>
    </row>
    <row r="38" spans="1:15" ht="15" customHeight="1">
      <c r="A38" s="52"/>
      <c r="B38" s="53" t="s">
        <v>11</v>
      </c>
      <c r="C38" s="53"/>
      <c r="D38" s="53"/>
      <c r="E38" s="54"/>
      <c r="F38" s="55">
        <f aca="true" t="shared" si="8" ref="F38:O38">F37+F33</f>
        <v>204555.72</v>
      </c>
      <c r="G38" s="55">
        <f t="shared" si="8"/>
        <v>82736.61</v>
      </c>
      <c r="H38" s="55">
        <f t="shared" si="8"/>
        <v>41378.31</v>
      </c>
      <c r="I38" s="55">
        <f t="shared" si="8"/>
        <v>0</v>
      </c>
      <c r="J38" s="55">
        <f t="shared" si="8"/>
        <v>80440.8</v>
      </c>
      <c r="K38" s="55">
        <f t="shared" si="8"/>
        <v>0</v>
      </c>
      <c r="L38" s="55">
        <f t="shared" si="8"/>
        <v>0</v>
      </c>
      <c r="M38" s="55">
        <f t="shared" si="8"/>
        <v>0</v>
      </c>
      <c r="N38" s="55">
        <f t="shared" si="8"/>
        <v>0</v>
      </c>
      <c r="O38" s="55">
        <f t="shared" si="8"/>
        <v>0</v>
      </c>
    </row>
    <row r="39" spans="1:15" s="29" customFormat="1" ht="15" customHeight="1">
      <c r="A39" s="56" t="s">
        <v>81</v>
      </c>
      <c r="B39" s="57"/>
      <c r="C39" s="57"/>
      <c r="D39" s="57"/>
      <c r="E39" s="58"/>
      <c r="F39" s="59">
        <f aca="true" t="shared" si="9" ref="F39:O39">F18+F28+F38</f>
        <v>2571318.2800000003</v>
      </c>
      <c r="G39" s="59">
        <f t="shared" si="9"/>
        <v>847226.44</v>
      </c>
      <c r="H39" s="59">
        <f t="shared" si="9"/>
        <v>510083.69</v>
      </c>
      <c r="I39" s="59">
        <f t="shared" si="9"/>
        <v>305271.20999999996</v>
      </c>
      <c r="J39" s="59">
        <f t="shared" si="9"/>
        <v>902531.36</v>
      </c>
      <c r="K39" s="59">
        <f t="shared" si="9"/>
        <v>0</v>
      </c>
      <c r="L39" s="59">
        <f t="shared" si="9"/>
        <v>0</v>
      </c>
      <c r="M39" s="59">
        <f t="shared" si="9"/>
        <v>0</v>
      </c>
      <c r="N39" s="59">
        <f t="shared" si="9"/>
        <v>0</v>
      </c>
      <c r="O39" s="59">
        <f t="shared" si="9"/>
        <v>6205.58</v>
      </c>
    </row>
    <row r="40" spans="1:15" s="29" customFormat="1" ht="12.75" hidden="1">
      <c r="A40" s="41"/>
      <c r="B40" s="41"/>
      <c r="C40" s="41"/>
      <c r="D40" s="41"/>
      <c r="E40" s="41"/>
      <c r="F40" s="41"/>
      <c r="G40" s="41"/>
      <c r="H40" s="60"/>
      <c r="I40" s="41"/>
      <c r="J40" s="60"/>
      <c r="K40" s="41"/>
      <c r="L40" s="41"/>
      <c r="M40" s="41"/>
      <c r="N40" s="41"/>
      <c r="O40" s="41"/>
    </row>
    <row r="41" spans="1:15" s="29" customFormat="1" ht="12.75" hidden="1">
      <c r="A41" s="41"/>
      <c r="B41" s="41"/>
      <c r="C41" s="41"/>
      <c r="D41" s="41"/>
      <c r="E41" s="41" t="s">
        <v>3</v>
      </c>
      <c r="F41" s="61">
        <f>SUM(G41:P41)</f>
        <v>1811444.69</v>
      </c>
      <c r="G41" s="62">
        <v>565650.85</v>
      </c>
      <c r="H41" s="62">
        <v>318294.69</v>
      </c>
      <c r="I41" s="62">
        <v>305271.21</v>
      </c>
      <c r="J41" s="62">
        <v>618775.36</v>
      </c>
      <c r="K41" s="62"/>
      <c r="L41" s="62"/>
      <c r="M41" s="62"/>
      <c r="N41" s="62"/>
      <c r="O41" s="62">
        <v>3452.58</v>
      </c>
    </row>
    <row r="42" spans="1:15" s="29" customFormat="1" ht="12.75" hidden="1">
      <c r="A42" s="41"/>
      <c r="B42" s="41"/>
      <c r="C42" s="41"/>
      <c r="D42" s="41"/>
      <c r="E42" s="41" t="s">
        <v>173</v>
      </c>
      <c r="F42" s="61">
        <f>SUM(G42:O42)</f>
        <v>290717</v>
      </c>
      <c r="G42" s="62">
        <v>41029</v>
      </c>
      <c r="H42" s="62">
        <v>110827</v>
      </c>
      <c r="I42" s="62"/>
      <c r="J42" s="62">
        <v>138861</v>
      </c>
      <c r="K42" s="62"/>
      <c r="L42" s="62"/>
      <c r="M42" s="62"/>
      <c r="N42" s="62"/>
      <c r="O42" s="62"/>
    </row>
    <row r="43" spans="1:15" s="29" customFormat="1" ht="12.75" hidden="1">
      <c r="A43" s="41"/>
      <c r="B43" s="41"/>
      <c r="C43" s="41"/>
      <c r="D43" s="41"/>
      <c r="E43" s="41" t="s">
        <v>174</v>
      </c>
      <c r="F43" s="61">
        <f>SUM(G43:O43)</f>
        <v>319404</v>
      </c>
      <c r="G43" s="62">
        <v>93547</v>
      </c>
      <c r="H43" s="62">
        <v>80962</v>
      </c>
      <c r="I43" s="62"/>
      <c r="J43" s="62">
        <v>144895</v>
      </c>
      <c r="K43" s="62"/>
      <c r="L43" s="62"/>
      <c r="M43" s="62"/>
      <c r="N43" s="62"/>
      <c r="O43" s="62"/>
    </row>
    <row r="44" spans="1:15" s="29" customFormat="1" ht="12.75" hidden="1">
      <c r="A44" s="41"/>
      <c r="B44" s="41"/>
      <c r="C44" s="41"/>
      <c r="D44" s="41"/>
      <c r="E44" s="41" t="s">
        <v>175</v>
      </c>
      <c r="F44" s="61">
        <f>SUM(G44:O44)</f>
        <v>149753</v>
      </c>
      <c r="G44" s="62">
        <f>68366+81387-2753</f>
        <v>147000</v>
      </c>
      <c r="H44" s="62"/>
      <c r="I44" s="62"/>
      <c r="J44" s="62"/>
      <c r="K44" s="62"/>
      <c r="L44" s="62"/>
      <c r="M44" s="62"/>
      <c r="N44" s="62"/>
      <c r="O44" s="62">
        <v>2753</v>
      </c>
    </row>
    <row r="45" spans="1:15" s="29" customFormat="1" ht="30" customHeight="1" hidden="1">
      <c r="A45" s="41"/>
      <c r="B45" s="41"/>
      <c r="C45" s="41"/>
      <c r="D45" s="41"/>
      <c r="E45" s="41"/>
      <c r="F45" s="60">
        <f>SUM(F41:F44)</f>
        <v>2571318.69</v>
      </c>
      <c r="G45" s="62">
        <f>SUM(G41:G44)</f>
        <v>847226.85</v>
      </c>
      <c r="H45" s="62">
        <f aca="true" t="shared" si="10" ref="H45:N45">SUM(H41:H43)</f>
        <v>510083.69</v>
      </c>
      <c r="I45" s="62">
        <f t="shared" si="10"/>
        <v>305271.21</v>
      </c>
      <c r="J45" s="62">
        <f t="shared" si="10"/>
        <v>902531.36</v>
      </c>
      <c r="K45" s="62">
        <f t="shared" si="10"/>
        <v>0</v>
      </c>
      <c r="L45" s="62">
        <f t="shared" si="10"/>
        <v>0</v>
      </c>
      <c r="M45" s="62">
        <f t="shared" si="10"/>
        <v>0</v>
      </c>
      <c r="N45" s="62">
        <f t="shared" si="10"/>
        <v>0</v>
      </c>
      <c r="O45" s="62">
        <f>SUM(O41:O44)</f>
        <v>6205.58</v>
      </c>
    </row>
    <row r="46" spans="1:15" s="29" customFormat="1" ht="12.75" hidden="1">
      <c r="A46" s="41"/>
      <c r="B46" s="41"/>
      <c r="C46" s="41"/>
      <c r="D46" s="41"/>
      <c r="E46" s="41"/>
      <c r="F46" s="60">
        <f>+F39-F45</f>
        <v>-0.4099999996833503</v>
      </c>
      <c r="G46" s="60">
        <f aca="true" t="shared" si="11" ref="G46:O46">+G39-G45</f>
        <v>-0.4100000000325963</v>
      </c>
      <c r="H46" s="60">
        <f t="shared" si="11"/>
        <v>0</v>
      </c>
      <c r="I46" s="60">
        <f t="shared" si="11"/>
        <v>0</v>
      </c>
      <c r="J46" s="60">
        <f t="shared" si="11"/>
        <v>0</v>
      </c>
      <c r="K46" s="60">
        <f t="shared" si="11"/>
        <v>0</v>
      </c>
      <c r="L46" s="60">
        <f t="shared" si="11"/>
        <v>0</v>
      </c>
      <c r="M46" s="60">
        <f t="shared" si="11"/>
        <v>0</v>
      </c>
      <c r="N46" s="60">
        <f t="shared" si="11"/>
        <v>0</v>
      </c>
      <c r="O46" s="60">
        <f t="shared" si="11"/>
        <v>0</v>
      </c>
    </row>
    <row r="47" spans="1:15" s="29" customFormat="1" ht="12.75" hidden="1">
      <c r="A47" s="41"/>
      <c r="B47" s="41"/>
      <c r="C47" s="41"/>
      <c r="D47" s="41"/>
      <c r="E47" s="41"/>
      <c r="F47" s="41"/>
      <c r="G47" s="41"/>
      <c r="H47" s="41"/>
      <c r="I47" s="41"/>
      <c r="J47" s="41"/>
      <c r="K47" s="41"/>
      <c r="L47" s="41"/>
      <c r="M47" s="41"/>
      <c r="N47" s="41"/>
      <c r="O47" s="41"/>
    </row>
    <row r="48" spans="1:15" s="29" customFormat="1" ht="12.75" hidden="1">
      <c r="A48" s="41"/>
      <c r="B48" s="41"/>
      <c r="C48" s="41"/>
      <c r="D48" s="41"/>
      <c r="E48" s="41"/>
      <c r="F48" s="41"/>
      <c r="G48" s="41"/>
      <c r="H48" s="41"/>
      <c r="I48" s="41"/>
      <c r="J48" s="41"/>
      <c r="K48" s="41"/>
      <c r="L48" s="41"/>
      <c r="M48" s="41"/>
      <c r="N48" s="41"/>
      <c r="O48" s="41"/>
    </row>
  </sheetData>
  <sheetProtection sheet="1" objects="1" scenarios="1" selectLockedCells="1"/>
  <mergeCells count="9">
    <mergeCell ref="A1:O1"/>
    <mergeCell ref="B29:E29"/>
    <mergeCell ref="A5:E7"/>
    <mergeCell ref="B9:E9"/>
    <mergeCell ref="B19:E19"/>
    <mergeCell ref="F6:F7"/>
    <mergeCell ref="D3:E3"/>
    <mergeCell ref="D2:E2"/>
    <mergeCell ref="G6:O6"/>
  </mergeCells>
  <printOptions horizontalCentered="1"/>
  <pageMargins left="0.5" right="0.5" top="0.75" bottom="0.75" header="0.5" footer="0.5"/>
  <pageSetup fitToHeight="1" fitToWidth="1" horizontalDpi="600" verticalDpi="600" orientation="landscape" scale="74" copies="2" r:id="rId1"/>
  <headerFooter alignWithMargins="0">
    <oddHeader>&amp;L&amp;"Arial,Bold"&amp;16This file was created using most current EXCEL version on file&amp;REnclosure 2</oddHeader>
    <oddFooter>&amp;LPage 26&amp;Rver 4 (12/2008)</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39"/>
  <sheetViews>
    <sheetView workbookViewId="0" topLeftCell="A1">
      <pane xSplit="5" ySplit="7" topLeftCell="F8" activePane="bottomRight" state="frozen"/>
      <selection pane="topLeft" activeCell="O2" sqref="O2"/>
      <selection pane="topRight" activeCell="O2" sqref="O2"/>
      <selection pane="bottomLeft" activeCell="O2" sqref="O2"/>
      <selection pane="bottomRight" activeCell="O2" sqref="O2"/>
    </sheetView>
  </sheetViews>
  <sheetFormatPr defaultColWidth="9.140625" defaultRowHeight="12.75"/>
  <cols>
    <col min="1" max="3" width="4.7109375" style="0" customWidth="1"/>
    <col min="4" max="4" width="3.7109375" style="0" customWidth="1"/>
    <col min="5" max="5" width="22.7109375" style="0" customWidth="1"/>
    <col min="6" max="18" width="12.7109375" style="0" customWidth="1"/>
  </cols>
  <sheetData>
    <row r="1" spans="1:15" ht="32.1" customHeight="1">
      <c r="A1" s="155" t="s">
        <v>78</v>
      </c>
      <c r="B1" s="155"/>
      <c r="C1" s="155"/>
      <c r="D1" s="155"/>
      <c r="E1" s="155"/>
      <c r="F1" s="155"/>
      <c r="G1" s="155"/>
      <c r="H1" s="155"/>
      <c r="I1" s="155"/>
      <c r="J1" s="155"/>
      <c r="K1" s="155"/>
      <c r="L1" s="155"/>
      <c r="M1" s="155"/>
      <c r="N1" s="155"/>
      <c r="O1" s="155"/>
    </row>
    <row r="2" spans="1:15" ht="20.1" customHeight="1">
      <c r="A2" s="22" t="s">
        <v>25</v>
      </c>
      <c r="B2" s="22"/>
      <c r="C2" s="22"/>
      <c r="D2" s="165" t="str">
        <f>'CSS WP 1'!D2:E2</f>
        <v>Monterey</v>
      </c>
      <c r="E2" s="165"/>
      <c r="N2" s="24" t="s">
        <v>26</v>
      </c>
      <c r="O2" s="23">
        <f>'CSS WP 1'!O2</f>
        <v>39850</v>
      </c>
    </row>
    <row r="3" spans="1:5" ht="20.1" customHeight="1">
      <c r="A3" s="22" t="s">
        <v>109</v>
      </c>
      <c r="B3" s="22"/>
      <c r="C3" s="22"/>
      <c r="D3" s="173"/>
      <c r="E3" s="173"/>
    </row>
    <row r="5" spans="1:15" s="3" customFormat="1" ht="15" customHeight="1">
      <c r="A5" s="158" t="s">
        <v>27</v>
      </c>
      <c r="B5" s="159"/>
      <c r="C5" s="159"/>
      <c r="D5" s="159"/>
      <c r="E5" s="160"/>
      <c r="F5" s="4" t="s">
        <v>16</v>
      </c>
      <c r="G5" s="26" t="s">
        <v>17</v>
      </c>
      <c r="H5" s="26" t="s">
        <v>24</v>
      </c>
      <c r="I5" s="26" t="s">
        <v>18</v>
      </c>
      <c r="J5" s="26" t="s">
        <v>19</v>
      </c>
      <c r="K5" s="26" t="s">
        <v>20</v>
      </c>
      <c r="L5" s="26" t="s">
        <v>21</v>
      </c>
      <c r="M5" s="26" t="s">
        <v>22</v>
      </c>
      <c r="N5" s="26" t="s">
        <v>23</v>
      </c>
      <c r="O5" s="26" t="s">
        <v>52</v>
      </c>
    </row>
    <row r="6" spans="1:15" s="3" customFormat="1" ht="15" customHeight="1">
      <c r="A6" s="161"/>
      <c r="B6" s="162"/>
      <c r="C6" s="162"/>
      <c r="D6" s="162"/>
      <c r="E6" s="163"/>
      <c r="F6" s="171" t="s">
        <v>6</v>
      </c>
      <c r="G6" s="174" t="s">
        <v>29</v>
      </c>
      <c r="H6" s="173"/>
      <c r="I6" s="173"/>
      <c r="J6" s="173"/>
      <c r="K6" s="173"/>
      <c r="L6" s="173"/>
      <c r="M6" s="173"/>
      <c r="N6" s="173"/>
      <c r="O6" s="175"/>
    </row>
    <row r="7" spans="1:18" s="1" customFormat="1" ht="42" customHeight="1">
      <c r="A7" s="164"/>
      <c r="B7" s="165"/>
      <c r="C7" s="165"/>
      <c r="D7" s="165"/>
      <c r="E7" s="166"/>
      <c r="F7" s="172"/>
      <c r="G7" s="25" t="s">
        <v>0</v>
      </c>
      <c r="H7" s="25" t="s">
        <v>28</v>
      </c>
      <c r="I7" s="25" t="s">
        <v>15</v>
      </c>
      <c r="J7" s="25" t="s">
        <v>1</v>
      </c>
      <c r="K7" s="25" t="s">
        <v>12</v>
      </c>
      <c r="L7" s="25" t="s">
        <v>13</v>
      </c>
      <c r="M7" s="25" t="s">
        <v>2</v>
      </c>
      <c r="N7" s="25" t="s">
        <v>14</v>
      </c>
      <c r="O7" s="5" t="s">
        <v>51</v>
      </c>
      <c r="P7" s="2"/>
      <c r="Q7" s="2"/>
      <c r="R7" s="2"/>
    </row>
    <row r="8" spans="1:15" ht="15" customHeight="1">
      <c r="A8" s="6" t="s">
        <v>110</v>
      </c>
      <c r="B8" s="7"/>
      <c r="C8" s="7"/>
      <c r="D8" s="7"/>
      <c r="E8" s="8"/>
      <c r="F8" s="15"/>
      <c r="G8" s="15"/>
      <c r="H8" s="15"/>
      <c r="I8" s="15"/>
      <c r="J8" s="15"/>
      <c r="K8" s="15"/>
      <c r="L8" s="15"/>
      <c r="M8" s="15"/>
      <c r="N8" s="15"/>
      <c r="O8" s="15"/>
    </row>
    <row r="9" spans="1:15" ht="15" customHeight="1">
      <c r="A9" s="9"/>
      <c r="B9" s="167" t="s">
        <v>72</v>
      </c>
      <c r="C9" s="167"/>
      <c r="D9" s="167"/>
      <c r="E9" s="168"/>
      <c r="F9" s="16"/>
      <c r="G9" s="16"/>
      <c r="H9" s="16"/>
      <c r="I9" s="16"/>
      <c r="J9" s="16"/>
      <c r="K9" s="16"/>
      <c r="L9" s="16"/>
      <c r="M9" s="16"/>
      <c r="N9" s="16"/>
      <c r="O9" s="16"/>
    </row>
    <row r="10" spans="1:15" ht="15" customHeight="1">
      <c r="A10" s="9"/>
      <c r="B10" s="10"/>
      <c r="C10" s="10" t="s">
        <v>3</v>
      </c>
      <c r="D10" s="10"/>
      <c r="E10" s="11"/>
      <c r="F10" s="16"/>
      <c r="G10" s="16"/>
      <c r="H10" s="16"/>
      <c r="I10" s="16"/>
      <c r="J10" s="16"/>
      <c r="K10" s="16"/>
      <c r="L10" s="16"/>
      <c r="M10" s="16"/>
      <c r="N10" s="16"/>
      <c r="O10" s="16"/>
    </row>
    <row r="11" spans="1:15" ht="15" customHeight="1">
      <c r="A11" s="9"/>
      <c r="B11" s="10"/>
      <c r="C11" s="10"/>
      <c r="D11" s="10" t="s">
        <v>30</v>
      </c>
      <c r="E11" s="11"/>
      <c r="F11" s="16"/>
      <c r="G11" s="16"/>
      <c r="H11" s="16"/>
      <c r="I11" s="16"/>
      <c r="J11" s="16"/>
      <c r="K11" s="16"/>
      <c r="L11" s="16"/>
      <c r="M11" s="16"/>
      <c r="N11" s="16"/>
      <c r="O11" s="16"/>
    </row>
    <row r="12" spans="1:15" ht="15" customHeight="1">
      <c r="A12" s="9"/>
      <c r="B12" s="10"/>
      <c r="C12" s="10"/>
      <c r="D12" s="10" t="s">
        <v>4</v>
      </c>
      <c r="E12" s="11"/>
      <c r="F12" s="16"/>
      <c r="G12" s="16"/>
      <c r="H12" s="16"/>
      <c r="I12" s="16"/>
      <c r="J12" s="16"/>
      <c r="K12" s="16"/>
      <c r="L12" s="16"/>
      <c r="M12" s="16"/>
      <c r="N12" s="16"/>
      <c r="O12" s="16"/>
    </row>
    <row r="13" spans="1:15" ht="15" customHeight="1">
      <c r="A13" s="9"/>
      <c r="B13" s="10"/>
      <c r="C13" s="10" t="s">
        <v>7</v>
      </c>
      <c r="D13" s="10"/>
      <c r="E13" s="11"/>
      <c r="F13" s="16">
        <f aca="true" t="shared" si="0" ref="F13:O13">SUM(F11:F12)</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row>
    <row r="14" spans="1:15" ht="15" customHeight="1">
      <c r="A14" s="9"/>
      <c r="B14" s="10"/>
      <c r="C14" s="10" t="s">
        <v>5</v>
      </c>
      <c r="D14" s="10"/>
      <c r="E14" s="11"/>
      <c r="F14" s="16"/>
      <c r="G14" s="16"/>
      <c r="H14" s="16"/>
      <c r="I14" s="16"/>
      <c r="J14" s="16"/>
      <c r="K14" s="16"/>
      <c r="L14" s="16"/>
      <c r="M14" s="16"/>
      <c r="N14" s="16"/>
      <c r="O14" s="16"/>
    </row>
    <row r="15" spans="1:15" ht="15" customHeight="1">
      <c r="A15" s="9"/>
      <c r="B15" s="10"/>
      <c r="C15" s="10"/>
      <c r="D15" s="10" t="s">
        <v>30</v>
      </c>
      <c r="E15" s="11"/>
      <c r="F15" s="16"/>
      <c r="G15" s="16"/>
      <c r="H15" s="16"/>
      <c r="I15" s="16"/>
      <c r="J15" s="16"/>
      <c r="K15" s="16"/>
      <c r="L15" s="16"/>
      <c r="M15" s="16"/>
      <c r="N15" s="16"/>
      <c r="O15" s="16"/>
    </row>
    <row r="16" spans="1:15" ht="15" customHeight="1">
      <c r="A16" s="9"/>
      <c r="B16" s="10"/>
      <c r="C16" s="10"/>
      <c r="D16" s="10" t="s">
        <v>4</v>
      </c>
      <c r="E16" s="11"/>
      <c r="F16" s="16"/>
      <c r="G16" s="16"/>
      <c r="H16" s="16"/>
      <c r="I16" s="16"/>
      <c r="J16" s="16"/>
      <c r="K16" s="16"/>
      <c r="L16" s="16"/>
      <c r="M16" s="16"/>
      <c r="N16" s="16"/>
      <c r="O16" s="16"/>
    </row>
    <row r="17" spans="1:15" ht="15" customHeight="1">
      <c r="A17" s="9"/>
      <c r="B17" s="10"/>
      <c r="C17" s="10" t="s">
        <v>8</v>
      </c>
      <c r="D17" s="10"/>
      <c r="E17" s="11"/>
      <c r="F17" s="16">
        <f aca="true" t="shared" si="1" ref="F17:O17">SUM(F15:F16)</f>
        <v>0</v>
      </c>
      <c r="G17" s="16">
        <f t="shared" si="1"/>
        <v>0</v>
      </c>
      <c r="H17" s="16">
        <f t="shared" si="1"/>
        <v>0</v>
      </c>
      <c r="I17" s="16">
        <f t="shared" si="1"/>
        <v>0</v>
      </c>
      <c r="J17" s="16">
        <f t="shared" si="1"/>
        <v>0</v>
      </c>
      <c r="K17" s="16">
        <f t="shared" si="1"/>
        <v>0</v>
      </c>
      <c r="L17" s="16">
        <f t="shared" si="1"/>
        <v>0</v>
      </c>
      <c r="M17" s="16">
        <f t="shared" si="1"/>
        <v>0</v>
      </c>
      <c r="N17" s="16">
        <f t="shared" si="1"/>
        <v>0</v>
      </c>
      <c r="O17" s="16">
        <f t="shared" si="1"/>
        <v>0</v>
      </c>
    </row>
    <row r="18" spans="1:15" ht="15" customHeight="1">
      <c r="A18" s="18"/>
      <c r="B18" s="19" t="s">
        <v>9</v>
      </c>
      <c r="C18" s="19"/>
      <c r="D18" s="19"/>
      <c r="E18" s="20"/>
      <c r="F18" s="21">
        <f aca="true" t="shared" si="2" ref="F18:O18">F13+F17</f>
        <v>0</v>
      </c>
      <c r="G18" s="21">
        <f t="shared" si="2"/>
        <v>0</v>
      </c>
      <c r="H18" s="21">
        <f t="shared" si="2"/>
        <v>0</v>
      </c>
      <c r="I18" s="21">
        <f t="shared" si="2"/>
        <v>0</v>
      </c>
      <c r="J18" s="21">
        <f t="shared" si="2"/>
        <v>0</v>
      </c>
      <c r="K18" s="21">
        <f t="shared" si="2"/>
        <v>0</v>
      </c>
      <c r="L18" s="21">
        <f t="shared" si="2"/>
        <v>0</v>
      </c>
      <c r="M18" s="21">
        <f t="shared" si="2"/>
        <v>0</v>
      </c>
      <c r="N18" s="21">
        <f t="shared" si="2"/>
        <v>0</v>
      </c>
      <c r="O18" s="21">
        <f t="shared" si="2"/>
        <v>0</v>
      </c>
    </row>
    <row r="19" spans="1:15" ht="15" customHeight="1">
      <c r="A19" s="9"/>
      <c r="B19" s="169" t="s">
        <v>65</v>
      </c>
      <c r="C19" s="169"/>
      <c r="D19" s="169"/>
      <c r="E19" s="170"/>
      <c r="F19" s="16"/>
      <c r="G19" s="16"/>
      <c r="H19" s="16"/>
      <c r="I19" s="16"/>
      <c r="J19" s="16"/>
      <c r="K19" s="16"/>
      <c r="L19" s="16"/>
      <c r="M19" s="16"/>
      <c r="N19" s="16"/>
      <c r="O19" s="16"/>
    </row>
    <row r="20" spans="1:15" ht="15" customHeight="1">
      <c r="A20" s="9"/>
      <c r="B20" s="10"/>
      <c r="C20" s="10" t="s">
        <v>3</v>
      </c>
      <c r="D20" s="10"/>
      <c r="E20" s="11"/>
      <c r="F20" s="16"/>
      <c r="G20" s="16"/>
      <c r="H20" s="16"/>
      <c r="I20" s="16"/>
      <c r="J20" s="16"/>
      <c r="K20" s="16"/>
      <c r="L20" s="16"/>
      <c r="M20" s="16"/>
      <c r="N20" s="16"/>
      <c r="O20" s="16"/>
    </row>
    <row r="21" spans="1:15" ht="15" customHeight="1">
      <c r="A21" s="9"/>
      <c r="B21" s="10"/>
      <c r="C21" s="10"/>
      <c r="D21" s="10" t="s">
        <v>30</v>
      </c>
      <c r="E21" s="11"/>
      <c r="F21" s="16"/>
      <c r="G21" s="16"/>
      <c r="H21" s="16"/>
      <c r="I21" s="16"/>
      <c r="J21" s="16"/>
      <c r="K21" s="16"/>
      <c r="L21" s="16"/>
      <c r="M21" s="16"/>
      <c r="N21" s="16"/>
      <c r="O21" s="16"/>
    </row>
    <row r="22" spans="1:15" ht="15" customHeight="1">
      <c r="A22" s="9"/>
      <c r="B22" s="10"/>
      <c r="C22" s="10"/>
      <c r="D22" s="10" t="s">
        <v>4</v>
      </c>
      <c r="E22" s="11"/>
      <c r="F22" s="16"/>
      <c r="G22" s="16"/>
      <c r="H22" s="16"/>
      <c r="I22" s="16"/>
      <c r="J22" s="16"/>
      <c r="K22" s="16"/>
      <c r="L22" s="16"/>
      <c r="M22" s="16"/>
      <c r="N22" s="16"/>
      <c r="O22" s="16"/>
    </row>
    <row r="23" spans="1:15" ht="15" customHeight="1">
      <c r="A23" s="9"/>
      <c r="B23" s="10"/>
      <c r="C23" s="10" t="s">
        <v>7</v>
      </c>
      <c r="D23" s="10"/>
      <c r="E23" s="11"/>
      <c r="F23" s="16">
        <f aca="true" t="shared" si="3" ref="F23:O23">SUM(F21:F22)</f>
        <v>0</v>
      </c>
      <c r="G23" s="16">
        <f t="shared" si="3"/>
        <v>0</v>
      </c>
      <c r="H23" s="16">
        <f t="shared" si="3"/>
        <v>0</v>
      </c>
      <c r="I23" s="16">
        <f t="shared" si="3"/>
        <v>0</v>
      </c>
      <c r="J23" s="16">
        <f t="shared" si="3"/>
        <v>0</v>
      </c>
      <c r="K23" s="16">
        <f t="shared" si="3"/>
        <v>0</v>
      </c>
      <c r="L23" s="16">
        <f t="shared" si="3"/>
        <v>0</v>
      </c>
      <c r="M23" s="16">
        <f t="shared" si="3"/>
        <v>0</v>
      </c>
      <c r="N23" s="16">
        <f t="shared" si="3"/>
        <v>0</v>
      </c>
      <c r="O23" s="16">
        <f t="shared" si="3"/>
        <v>0</v>
      </c>
    </row>
    <row r="24" spans="1:15" ht="15" customHeight="1">
      <c r="A24" s="9"/>
      <c r="B24" s="10"/>
      <c r="C24" s="10" t="s">
        <v>5</v>
      </c>
      <c r="D24" s="10"/>
      <c r="E24" s="11"/>
      <c r="F24" s="16"/>
      <c r="G24" s="16"/>
      <c r="H24" s="16"/>
      <c r="I24" s="16"/>
      <c r="J24" s="16"/>
      <c r="K24" s="16"/>
      <c r="L24" s="16"/>
      <c r="M24" s="16"/>
      <c r="N24" s="16"/>
      <c r="O24" s="16"/>
    </row>
    <row r="25" spans="1:15" ht="15" customHeight="1">
      <c r="A25" s="9"/>
      <c r="B25" s="10"/>
      <c r="C25" s="10"/>
      <c r="D25" s="10" t="s">
        <v>30</v>
      </c>
      <c r="E25" s="11"/>
      <c r="F25" s="16"/>
      <c r="G25" s="16"/>
      <c r="H25" s="16"/>
      <c r="I25" s="16"/>
      <c r="J25" s="16"/>
      <c r="K25" s="16"/>
      <c r="L25" s="16"/>
      <c r="M25" s="16"/>
      <c r="N25" s="16"/>
      <c r="O25" s="16"/>
    </row>
    <row r="26" spans="1:15" ht="15" customHeight="1">
      <c r="A26" s="9"/>
      <c r="B26" s="10"/>
      <c r="C26" s="10"/>
      <c r="D26" s="10" t="s">
        <v>4</v>
      </c>
      <c r="E26" s="11"/>
      <c r="F26" s="16"/>
      <c r="G26" s="16"/>
      <c r="H26" s="16"/>
      <c r="I26" s="16"/>
      <c r="J26" s="16"/>
      <c r="K26" s="16"/>
      <c r="L26" s="16"/>
      <c r="M26" s="16"/>
      <c r="N26" s="16"/>
      <c r="O26" s="16"/>
    </row>
    <row r="27" spans="1:15" ht="15" customHeight="1">
      <c r="A27" s="9"/>
      <c r="B27" s="10"/>
      <c r="C27" s="10" t="s">
        <v>8</v>
      </c>
      <c r="D27" s="10"/>
      <c r="E27" s="11"/>
      <c r="F27" s="16">
        <f aca="true" t="shared" si="4" ref="F27:O27">SUM(F25:F26)</f>
        <v>0</v>
      </c>
      <c r="G27" s="16">
        <f t="shared" si="4"/>
        <v>0</v>
      </c>
      <c r="H27" s="16">
        <f t="shared" si="4"/>
        <v>0</v>
      </c>
      <c r="I27" s="16">
        <f t="shared" si="4"/>
        <v>0</v>
      </c>
      <c r="J27" s="16">
        <f t="shared" si="4"/>
        <v>0</v>
      </c>
      <c r="K27" s="16">
        <f t="shared" si="4"/>
        <v>0</v>
      </c>
      <c r="L27" s="16">
        <f t="shared" si="4"/>
        <v>0</v>
      </c>
      <c r="M27" s="16">
        <f t="shared" si="4"/>
        <v>0</v>
      </c>
      <c r="N27" s="16">
        <f t="shared" si="4"/>
        <v>0</v>
      </c>
      <c r="O27" s="16">
        <f t="shared" si="4"/>
        <v>0</v>
      </c>
    </row>
    <row r="28" spans="1:15" ht="15" customHeight="1">
      <c r="A28" s="18"/>
      <c r="B28" s="19" t="s">
        <v>66</v>
      </c>
      <c r="C28" s="19"/>
      <c r="D28" s="19"/>
      <c r="E28" s="20"/>
      <c r="F28" s="21">
        <f>F23+F27</f>
        <v>0</v>
      </c>
      <c r="G28" s="21">
        <f aca="true" t="shared" si="5" ref="G28:O28">G23+G27</f>
        <v>0</v>
      </c>
      <c r="H28" s="21">
        <f t="shared" si="5"/>
        <v>0</v>
      </c>
      <c r="I28" s="21">
        <f t="shared" si="5"/>
        <v>0</v>
      </c>
      <c r="J28" s="21">
        <f t="shared" si="5"/>
        <v>0</v>
      </c>
      <c r="K28" s="21">
        <f t="shared" si="5"/>
        <v>0</v>
      </c>
      <c r="L28" s="21">
        <f t="shared" si="5"/>
        <v>0</v>
      </c>
      <c r="M28" s="21">
        <f t="shared" si="5"/>
        <v>0</v>
      </c>
      <c r="N28" s="21">
        <f t="shared" si="5"/>
        <v>0</v>
      </c>
      <c r="O28" s="21">
        <f t="shared" si="5"/>
        <v>0</v>
      </c>
    </row>
    <row r="29" spans="1:15" ht="15" customHeight="1">
      <c r="A29" s="9"/>
      <c r="B29" s="156" t="s">
        <v>10</v>
      </c>
      <c r="C29" s="156"/>
      <c r="D29" s="156"/>
      <c r="E29" s="157"/>
      <c r="F29" s="16"/>
      <c r="G29" s="16"/>
      <c r="H29" s="16"/>
      <c r="I29" s="16"/>
      <c r="J29" s="16"/>
      <c r="K29" s="16"/>
      <c r="L29" s="16"/>
      <c r="M29" s="16"/>
      <c r="N29" s="16"/>
      <c r="O29" s="16"/>
    </row>
    <row r="30" spans="1:15" ht="15" customHeight="1">
      <c r="A30" s="9"/>
      <c r="B30" s="10"/>
      <c r="C30" s="10" t="s">
        <v>3</v>
      </c>
      <c r="D30" s="10"/>
      <c r="E30" s="11"/>
      <c r="F30" s="16"/>
      <c r="G30" s="16"/>
      <c r="H30" s="16"/>
      <c r="I30" s="16"/>
      <c r="J30" s="16"/>
      <c r="K30" s="16"/>
      <c r="L30" s="16"/>
      <c r="M30" s="16"/>
      <c r="N30" s="16"/>
      <c r="O30" s="16"/>
    </row>
    <row r="31" spans="1:15" ht="15" customHeight="1">
      <c r="A31" s="9"/>
      <c r="B31" s="10"/>
      <c r="C31" s="10"/>
      <c r="D31" s="10" t="s">
        <v>30</v>
      </c>
      <c r="E31" s="11"/>
      <c r="F31" s="16"/>
      <c r="G31" s="16"/>
      <c r="H31" s="16"/>
      <c r="I31" s="16"/>
      <c r="J31" s="16"/>
      <c r="K31" s="16"/>
      <c r="L31" s="16"/>
      <c r="M31" s="16"/>
      <c r="N31" s="16"/>
      <c r="O31" s="16"/>
    </row>
    <row r="32" spans="1:15" ht="15" customHeight="1">
      <c r="A32" s="9"/>
      <c r="B32" s="10"/>
      <c r="C32" s="10"/>
      <c r="D32" s="10" t="s">
        <v>4</v>
      </c>
      <c r="E32" s="11"/>
      <c r="F32" s="16"/>
      <c r="G32" s="16"/>
      <c r="H32" s="16"/>
      <c r="I32" s="16"/>
      <c r="J32" s="16"/>
      <c r="K32" s="16"/>
      <c r="L32" s="16"/>
      <c r="M32" s="16"/>
      <c r="N32" s="16"/>
      <c r="O32" s="16"/>
    </row>
    <row r="33" spans="1:15" ht="15" customHeight="1">
      <c r="A33" s="9"/>
      <c r="B33" s="10"/>
      <c r="C33" s="10" t="s">
        <v>7</v>
      </c>
      <c r="D33" s="10"/>
      <c r="E33" s="11"/>
      <c r="F33" s="16">
        <f aca="true" t="shared" si="6" ref="F33:O33">SUM(F31:F32)</f>
        <v>0</v>
      </c>
      <c r="G33" s="16">
        <f t="shared" si="6"/>
        <v>0</v>
      </c>
      <c r="H33" s="16">
        <f t="shared" si="6"/>
        <v>0</v>
      </c>
      <c r="I33" s="16">
        <f t="shared" si="6"/>
        <v>0</v>
      </c>
      <c r="J33" s="16">
        <f t="shared" si="6"/>
        <v>0</v>
      </c>
      <c r="K33" s="16">
        <f t="shared" si="6"/>
        <v>0</v>
      </c>
      <c r="L33" s="16">
        <f t="shared" si="6"/>
        <v>0</v>
      </c>
      <c r="M33" s="16">
        <f t="shared" si="6"/>
        <v>0</v>
      </c>
      <c r="N33" s="16">
        <f t="shared" si="6"/>
        <v>0</v>
      </c>
      <c r="O33" s="16">
        <f t="shared" si="6"/>
        <v>0</v>
      </c>
    </row>
    <row r="34" spans="1:15" ht="15" customHeight="1">
      <c r="A34" s="9"/>
      <c r="B34" s="10"/>
      <c r="C34" s="10" t="s">
        <v>5</v>
      </c>
      <c r="D34" s="10"/>
      <c r="E34" s="11"/>
      <c r="F34" s="16"/>
      <c r="G34" s="16"/>
      <c r="H34" s="16"/>
      <c r="I34" s="16"/>
      <c r="J34" s="16"/>
      <c r="K34" s="16"/>
      <c r="L34" s="16"/>
      <c r="M34" s="16"/>
      <c r="N34" s="16"/>
      <c r="O34" s="16"/>
    </row>
    <row r="35" spans="1:15" ht="15" customHeight="1">
      <c r="A35" s="9"/>
      <c r="B35" s="10"/>
      <c r="C35" s="10"/>
      <c r="D35" s="10" t="s">
        <v>30</v>
      </c>
      <c r="E35" s="11"/>
      <c r="F35" s="16"/>
      <c r="G35" s="16"/>
      <c r="H35" s="16"/>
      <c r="I35" s="16"/>
      <c r="J35" s="16"/>
      <c r="K35" s="16"/>
      <c r="L35" s="16"/>
      <c r="M35" s="16"/>
      <c r="N35" s="16"/>
      <c r="O35" s="16"/>
    </row>
    <row r="36" spans="1:15" ht="15" customHeight="1">
      <c r="A36" s="9"/>
      <c r="B36" s="10"/>
      <c r="C36" s="10"/>
      <c r="D36" s="10" t="s">
        <v>4</v>
      </c>
      <c r="E36" s="11"/>
      <c r="F36" s="16"/>
      <c r="G36" s="16"/>
      <c r="H36" s="16"/>
      <c r="I36" s="16"/>
      <c r="J36" s="16"/>
      <c r="K36" s="16"/>
      <c r="L36" s="16"/>
      <c r="M36" s="16"/>
      <c r="N36" s="16"/>
      <c r="O36" s="16"/>
    </row>
    <row r="37" spans="1:15" ht="15" customHeight="1">
      <c r="A37" s="9"/>
      <c r="B37" s="10"/>
      <c r="C37" s="10" t="s">
        <v>8</v>
      </c>
      <c r="D37" s="10"/>
      <c r="E37" s="11"/>
      <c r="F37" s="16">
        <f aca="true" t="shared" si="7" ref="F37:O37">SUM(F35:F36)</f>
        <v>0</v>
      </c>
      <c r="G37" s="16">
        <f t="shared" si="7"/>
        <v>0</v>
      </c>
      <c r="H37" s="16">
        <f t="shared" si="7"/>
        <v>0</v>
      </c>
      <c r="I37" s="16">
        <f t="shared" si="7"/>
        <v>0</v>
      </c>
      <c r="J37" s="16">
        <f t="shared" si="7"/>
        <v>0</v>
      </c>
      <c r="K37" s="16">
        <f t="shared" si="7"/>
        <v>0</v>
      </c>
      <c r="L37" s="16">
        <f t="shared" si="7"/>
        <v>0</v>
      </c>
      <c r="M37" s="16">
        <f t="shared" si="7"/>
        <v>0</v>
      </c>
      <c r="N37" s="16">
        <f t="shared" si="7"/>
        <v>0</v>
      </c>
      <c r="O37" s="16">
        <f t="shared" si="7"/>
        <v>0</v>
      </c>
    </row>
    <row r="38" spans="1:15" ht="15" customHeight="1">
      <c r="A38" s="18"/>
      <c r="B38" s="19" t="s">
        <v>11</v>
      </c>
      <c r="C38" s="19"/>
      <c r="D38" s="19"/>
      <c r="E38" s="20"/>
      <c r="F38" s="21">
        <f aca="true" t="shared" si="8" ref="F38:O38">F37+F33</f>
        <v>0</v>
      </c>
      <c r="G38" s="21">
        <f t="shared" si="8"/>
        <v>0</v>
      </c>
      <c r="H38" s="21">
        <f t="shared" si="8"/>
        <v>0</v>
      </c>
      <c r="I38" s="21">
        <f t="shared" si="8"/>
        <v>0</v>
      </c>
      <c r="J38" s="21">
        <f t="shared" si="8"/>
        <v>0</v>
      </c>
      <c r="K38" s="21">
        <f t="shared" si="8"/>
        <v>0</v>
      </c>
      <c r="L38" s="21">
        <f t="shared" si="8"/>
        <v>0</v>
      </c>
      <c r="M38" s="21">
        <f t="shared" si="8"/>
        <v>0</v>
      </c>
      <c r="N38" s="21">
        <f t="shared" si="8"/>
        <v>0</v>
      </c>
      <c r="O38" s="21">
        <f t="shared" si="8"/>
        <v>0</v>
      </c>
    </row>
    <row r="39" spans="1:15" ht="15" customHeight="1">
      <c r="A39" s="12" t="s">
        <v>111</v>
      </c>
      <c r="B39" s="13"/>
      <c r="C39" s="13"/>
      <c r="D39" s="13"/>
      <c r="E39" s="14"/>
      <c r="F39" s="17">
        <f aca="true" t="shared" si="9" ref="F39:O39">F18+F28+F38</f>
        <v>0</v>
      </c>
      <c r="G39" s="17">
        <f t="shared" si="9"/>
        <v>0</v>
      </c>
      <c r="H39" s="17">
        <f t="shared" si="9"/>
        <v>0</v>
      </c>
      <c r="I39" s="17">
        <f t="shared" si="9"/>
        <v>0</v>
      </c>
      <c r="J39" s="17">
        <f t="shared" si="9"/>
        <v>0</v>
      </c>
      <c r="K39" s="17">
        <f t="shared" si="9"/>
        <v>0</v>
      </c>
      <c r="L39" s="17">
        <f t="shared" si="9"/>
        <v>0</v>
      </c>
      <c r="M39" s="17">
        <f t="shared" si="9"/>
        <v>0</v>
      </c>
      <c r="N39" s="17">
        <f t="shared" si="9"/>
        <v>0</v>
      </c>
      <c r="O39" s="17">
        <f t="shared" si="9"/>
        <v>0</v>
      </c>
    </row>
  </sheetData>
  <mergeCells count="9">
    <mergeCell ref="A1:O1"/>
    <mergeCell ref="B29:E29"/>
    <mergeCell ref="A5:E7"/>
    <mergeCell ref="B9:E9"/>
    <mergeCell ref="B19:E19"/>
    <mergeCell ref="F6:F7"/>
    <mergeCell ref="D3:E3"/>
    <mergeCell ref="D2:E2"/>
    <mergeCell ref="G6:O6"/>
  </mergeCells>
  <printOptions horizontalCentered="1"/>
  <pageMargins left="0.5" right="0.5" top="0.75" bottom="0.75" header="0.5" footer="0.5"/>
  <pageSetup fitToHeight="1" fitToWidth="1" horizontalDpi="600" verticalDpi="600" orientation="portrait" scale="58" r:id="rId1"/>
  <headerFooter alignWithMargins="0">
    <oddHeader>&amp;REnclosure 2</oddHeader>
    <oddFooter>&amp;LPage 10&amp;Rver 4 (12/2008)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R39"/>
  <sheetViews>
    <sheetView workbookViewId="0" topLeftCell="A1">
      <pane xSplit="5" ySplit="7" topLeftCell="F8" activePane="bottomRight" state="frozen"/>
      <selection pane="topLeft" activeCell="O2" sqref="O2"/>
      <selection pane="topRight" activeCell="O2" sqref="O2"/>
      <selection pane="bottomLeft" activeCell="O2" sqref="O2"/>
      <selection pane="bottomRight" activeCell="O2" sqref="O2"/>
    </sheetView>
  </sheetViews>
  <sheetFormatPr defaultColWidth="9.140625" defaultRowHeight="12.75"/>
  <cols>
    <col min="1" max="3" width="4.7109375" style="0" customWidth="1"/>
    <col min="4" max="4" width="3.7109375" style="0" customWidth="1"/>
    <col min="5" max="5" width="22.7109375" style="0" customWidth="1"/>
    <col min="6" max="18" width="12.7109375" style="0" customWidth="1"/>
  </cols>
  <sheetData>
    <row r="1" spans="1:15" ht="32.1" customHeight="1">
      <c r="A1" s="155" t="s">
        <v>78</v>
      </c>
      <c r="B1" s="155"/>
      <c r="C1" s="155"/>
      <c r="D1" s="155"/>
      <c r="E1" s="155"/>
      <c r="F1" s="155"/>
      <c r="G1" s="155"/>
      <c r="H1" s="155"/>
      <c r="I1" s="155"/>
      <c r="J1" s="155"/>
      <c r="K1" s="155"/>
      <c r="L1" s="155"/>
      <c r="M1" s="155"/>
      <c r="N1" s="155"/>
      <c r="O1" s="155"/>
    </row>
    <row r="2" spans="1:15" ht="20.1" customHeight="1">
      <c r="A2" s="22" t="s">
        <v>25</v>
      </c>
      <c r="B2" s="22"/>
      <c r="C2" s="22"/>
      <c r="D2" s="165" t="str">
        <f>'CSS WP 1'!D2:E2</f>
        <v>Monterey</v>
      </c>
      <c r="E2" s="165"/>
      <c r="N2" s="24" t="s">
        <v>26</v>
      </c>
      <c r="O2" s="23">
        <f>'CSS WP 1'!O2</f>
        <v>39850</v>
      </c>
    </row>
    <row r="3" spans="1:5" ht="20.1" customHeight="1">
      <c r="A3" s="22" t="s">
        <v>112</v>
      </c>
      <c r="B3" s="22"/>
      <c r="C3" s="22"/>
      <c r="D3" s="173"/>
      <c r="E3" s="173"/>
    </row>
    <row r="5" spans="1:15" s="3" customFormat="1" ht="15" customHeight="1">
      <c r="A5" s="158" t="s">
        <v>27</v>
      </c>
      <c r="B5" s="159"/>
      <c r="C5" s="159"/>
      <c r="D5" s="159"/>
      <c r="E5" s="160"/>
      <c r="F5" s="4" t="s">
        <v>16</v>
      </c>
      <c r="G5" s="26" t="s">
        <v>17</v>
      </c>
      <c r="H5" s="26" t="s">
        <v>24</v>
      </c>
      <c r="I5" s="26" t="s">
        <v>18</v>
      </c>
      <c r="J5" s="26" t="s">
        <v>19</v>
      </c>
      <c r="K5" s="26" t="s">
        <v>20</v>
      </c>
      <c r="L5" s="26" t="s">
        <v>21</v>
      </c>
      <c r="M5" s="26" t="s">
        <v>22</v>
      </c>
      <c r="N5" s="26" t="s">
        <v>23</v>
      </c>
      <c r="O5" s="26" t="s">
        <v>52</v>
      </c>
    </row>
    <row r="6" spans="1:15" s="3" customFormat="1" ht="15" customHeight="1">
      <c r="A6" s="161"/>
      <c r="B6" s="162"/>
      <c r="C6" s="162"/>
      <c r="D6" s="162"/>
      <c r="E6" s="163"/>
      <c r="F6" s="171" t="s">
        <v>6</v>
      </c>
      <c r="G6" s="174" t="s">
        <v>29</v>
      </c>
      <c r="H6" s="173"/>
      <c r="I6" s="173"/>
      <c r="J6" s="173"/>
      <c r="K6" s="173"/>
      <c r="L6" s="173"/>
      <c r="M6" s="173"/>
      <c r="N6" s="173"/>
      <c r="O6" s="175"/>
    </row>
    <row r="7" spans="1:18" s="1" customFormat="1" ht="42" customHeight="1">
      <c r="A7" s="164"/>
      <c r="B7" s="165"/>
      <c r="C7" s="165"/>
      <c r="D7" s="165"/>
      <c r="E7" s="166"/>
      <c r="F7" s="172"/>
      <c r="G7" s="25" t="s">
        <v>0</v>
      </c>
      <c r="H7" s="25" t="s">
        <v>28</v>
      </c>
      <c r="I7" s="25" t="s">
        <v>15</v>
      </c>
      <c r="J7" s="25" t="s">
        <v>1</v>
      </c>
      <c r="K7" s="25" t="s">
        <v>12</v>
      </c>
      <c r="L7" s="25" t="s">
        <v>13</v>
      </c>
      <c r="M7" s="25" t="s">
        <v>2</v>
      </c>
      <c r="N7" s="25" t="s">
        <v>14</v>
      </c>
      <c r="O7" s="5" t="s">
        <v>51</v>
      </c>
      <c r="P7" s="2"/>
      <c r="Q7" s="2"/>
      <c r="R7" s="2"/>
    </row>
    <row r="8" spans="1:15" ht="15" customHeight="1">
      <c r="A8" s="6" t="s">
        <v>113</v>
      </c>
      <c r="B8" s="7"/>
      <c r="C8" s="7"/>
      <c r="D8" s="7"/>
      <c r="E8" s="8"/>
      <c r="F8" s="15"/>
      <c r="G8" s="15"/>
      <c r="H8" s="15"/>
      <c r="I8" s="15"/>
      <c r="J8" s="15"/>
      <c r="K8" s="15"/>
      <c r="L8" s="15"/>
      <c r="M8" s="15"/>
      <c r="N8" s="15"/>
      <c r="O8" s="15"/>
    </row>
    <row r="9" spans="1:15" ht="15" customHeight="1">
      <c r="A9" s="9"/>
      <c r="B9" s="167" t="s">
        <v>72</v>
      </c>
      <c r="C9" s="167"/>
      <c r="D9" s="167"/>
      <c r="E9" s="168"/>
      <c r="F9" s="16"/>
      <c r="G9" s="16"/>
      <c r="H9" s="16"/>
      <c r="I9" s="16"/>
      <c r="J9" s="16"/>
      <c r="K9" s="16"/>
      <c r="L9" s="16"/>
      <c r="M9" s="16"/>
      <c r="N9" s="16"/>
      <c r="O9" s="16"/>
    </row>
    <row r="10" spans="1:15" ht="15" customHeight="1">
      <c r="A10" s="9"/>
      <c r="B10" s="10"/>
      <c r="C10" s="10" t="s">
        <v>3</v>
      </c>
      <c r="D10" s="10"/>
      <c r="E10" s="11"/>
      <c r="F10" s="16"/>
      <c r="G10" s="16"/>
      <c r="H10" s="16"/>
      <c r="I10" s="16"/>
      <c r="J10" s="16"/>
      <c r="K10" s="16"/>
      <c r="L10" s="16"/>
      <c r="M10" s="16"/>
      <c r="N10" s="16"/>
      <c r="O10" s="16"/>
    </row>
    <row r="11" spans="1:15" ht="15" customHeight="1">
      <c r="A11" s="9"/>
      <c r="B11" s="10"/>
      <c r="C11" s="10"/>
      <c r="D11" s="10" t="s">
        <v>30</v>
      </c>
      <c r="E11" s="11"/>
      <c r="F11" s="16"/>
      <c r="G11" s="16"/>
      <c r="H11" s="16"/>
      <c r="I11" s="16"/>
      <c r="J11" s="16"/>
      <c r="K11" s="16"/>
      <c r="L11" s="16"/>
      <c r="M11" s="16"/>
      <c r="N11" s="16"/>
      <c r="O11" s="16"/>
    </row>
    <row r="12" spans="1:15" ht="15" customHeight="1">
      <c r="A12" s="9"/>
      <c r="B12" s="10"/>
      <c r="C12" s="10"/>
      <c r="D12" s="10" t="s">
        <v>4</v>
      </c>
      <c r="E12" s="11"/>
      <c r="F12" s="16"/>
      <c r="G12" s="16"/>
      <c r="H12" s="16"/>
      <c r="I12" s="16"/>
      <c r="J12" s="16"/>
      <c r="K12" s="16"/>
      <c r="L12" s="16"/>
      <c r="M12" s="16"/>
      <c r="N12" s="16"/>
      <c r="O12" s="16"/>
    </row>
    <row r="13" spans="1:15" ht="15" customHeight="1">
      <c r="A13" s="9"/>
      <c r="B13" s="10"/>
      <c r="C13" s="10" t="s">
        <v>7</v>
      </c>
      <c r="D13" s="10"/>
      <c r="E13" s="11"/>
      <c r="F13" s="16">
        <f aca="true" t="shared" si="0" ref="F13:O13">SUM(F11:F12)</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row>
    <row r="14" spans="1:15" ht="15" customHeight="1">
      <c r="A14" s="9"/>
      <c r="B14" s="10"/>
      <c r="C14" s="10" t="s">
        <v>5</v>
      </c>
      <c r="D14" s="10"/>
      <c r="E14" s="11"/>
      <c r="F14" s="16"/>
      <c r="G14" s="16"/>
      <c r="H14" s="16"/>
      <c r="I14" s="16"/>
      <c r="J14" s="16"/>
      <c r="K14" s="16"/>
      <c r="L14" s="16"/>
      <c r="M14" s="16"/>
      <c r="N14" s="16"/>
      <c r="O14" s="16"/>
    </row>
    <row r="15" spans="1:15" ht="15" customHeight="1">
      <c r="A15" s="9"/>
      <c r="B15" s="10"/>
      <c r="C15" s="10"/>
      <c r="D15" s="10" t="s">
        <v>30</v>
      </c>
      <c r="E15" s="11"/>
      <c r="F15" s="16"/>
      <c r="G15" s="16"/>
      <c r="H15" s="16"/>
      <c r="I15" s="16"/>
      <c r="J15" s="16"/>
      <c r="K15" s="16"/>
      <c r="L15" s="16"/>
      <c r="M15" s="16"/>
      <c r="N15" s="16"/>
      <c r="O15" s="16"/>
    </row>
    <row r="16" spans="1:15" ht="15" customHeight="1">
      <c r="A16" s="9"/>
      <c r="B16" s="10"/>
      <c r="C16" s="10"/>
      <c r="D16" s="10" t="s">
        <v>4</v>
      </c>
      <c r="E16" s="11"/>
      <c r="F16" s="16"/>
      <c r="G16" s="16"/>
      <c r="H16" s="16"/>
      <c r="I16" s="16"/>
      <c r="J16" s="16"/>
      <c r="K16" s="16"/>
      <c r="L16" s="16"/>
      <c r="M16" s="16"/>
      <c r="N16" s="16"/>
      <c r="O16" s="16"/>
    </row>
    <row r="17" spans="1:15" ht="15" customHeight="1">
      <c r="A17" s="9"/>
      <c r="B17" s="10"/>
      <c r="C17" s="10" t="s">
        <v>8</v>
      </c>
      <c r="D17" s="10"/>
      <c r="E17" s="11"/>
      <c r="F17" s="16">
        <f aca="true" t="shared" si="1" ref="F17:O17">SUM(F15:F16)</f>
        <v>0</v>
      </c>
      <c r="G17" s="16">
        <f t="shared" si="1"/>
        <v>0</v>
      </c>
      <c r="H17" s="16">
        <f t="shared" si="1"/>
        <v>0</v>
      </c>
      <c r="I17" s="16">
        <f t="shared" si="1"/>
        <v>0</v>
      </c>
      <c r="J17" s="16">
        <f t="shared" si="1"/>
        <v>0</v>
      </c>
      <c r="K17" s="16">
        <f t="shared" si="1"/>
        <v>0</v>
      </c>
      <c r="L17" s="16">
        <f t="shared" si="1"/>
        <v>0</v>
      </c>
      <c r="M17" s="16">
        <f t="shared" si="1"/>
        <v>0</v>
      </c>
      <c r="N17" s="16">
        <f t="shared" si="1"/>
        <v>0</v>
      </c>
      <c r="O17" s="16">
        <f t="shared" si="1"/>
        <v>0</v>
      </c>
    </row>
    <row r="18" spans="1:15" ht="15" customHeight="1">
      <c r="A18" s="18"/>
      <c r="B18" s="19" t="s">
        <v>9</v>
      </c>
      <c r="C18" s="19"/>
      <c r="D18" s="19"/>
      <c r="E18" s="20"/>
      <c r="F18" s="21">
        <f aca="true" t="shared" si="2" ref="F18:O18">F13+F17</f>
        <v>0</v>
      </c>
      <c r="G18" s="21">
        <f t="shared" si="2"/>
        <v>0</v>
      </c>
      <c r="H18" s="21">
        <f t="shared" si="2"/>
        <v>0</v>
      </c>
      <c r="I18" s="21">
        <f t="shared" si="2"/>
        <v>0</v>
      </c>
      <c r="J18" s="21">
        <f t="shared" si="2"/>
        <v>0</v>
      </c>
      <c r="K18" s="21">
        <f t="shared" si="2"/>
        <v>0</v>
      </c>
      <c r="L18" s="21">
        <f t="shared" si="2"/>
        <v>0</v>
      </c>
      <c r="M18" s="21">
        <f t="shared" si="2"/>
        <v>0</v>
      </c>
      <c r="N18" s="21">
        <f t="shared" si="2"/>
        <v>0</v>
      </c>
      <c r="O18" s="21">
        <f t="shared" si="2"/>
        <v>0</v>
      </c>
    </row>
    <row r="19" spans="1:15" ht="15" customHeight="1">
      <c r="A19" s="9"/>
      <c r="B19" s="169" t="s">
        <v>65</v>
      </c>
      <c r="C19" s="169"/>
      <c r="D19" s="169"/>
      <c r="E19" s="170"/>
      <c r="F19" s="16"/>
      <c r="G19" s="16"/>
      <c r="H19" s="16"/>
      <c r="I19" s="16"/>
      <c r="J19" s="16"/>
      <c r="K19" s="16"/>
      <c r="L19" s="16"/>
      <c r="M19" s="16"/>
      <c r="N19" s="16"/>
      <c r="O19" s="16"/>
    </row>
    <row r="20" spans="1:15" ht="15" customHeight="1">
      <c r="A20" s="9"/>
      <c r="B20" s="10"/>
      <c r="C20" s="10" t="s">
        <v>3</v>
      </c>
      <c r="D20" s="10"/>
      <c r="E20" s="11"/>
      <c r="F20" s="16"/>
      <c r="G20" s="16"/>
      <c r="H20" s="16"/>
      <c r="I20" s="16"/>
      <c r="J20" s="16"/>
      <c r="K20" s="16"/>
      <c r="L20" s="16"/>
      <c r="M20" s="16"/>
      <c r="N20" s="16"/>
      <c r="O20" s="16"/>
    </row>
    <row r="21" spans="1:15" ht="15" customHeight="1">
      <c r="A21" s="9"/>
      <c r="B21" s="10"/>
      <c r="C21" s="10"/>
      <c r="D21" s="10" t="s">
        <v>30</v>
      </c>
      <c r="E21" s="11"/>
      <c r="F21" s="16"/>
      <c r="G21" s="16"/>
      <c r="H21" s="16"/>
      <c r="I21" s="16"/>
      <c r="J21" s="16"/>
      <c r="K21" s="16"/>
      <c r="L21" s="16"/>
      <c r="M21" s="16"/>
      <c r="N21" s="16"/>
      <c r="O21" s="16"/>
    </row>
    <row r="22" spans="1:15" ht="15" customHeight="1">
      <c r="A22" s="9"/>
      <c r="B22" s="10"/>
      <c r="C22" s="10"/>
      <c r="D22" s="10" t="s">
        <v>4</v>
      </c>
      <c r="E22" s="11"/>
      <c r="F22" s="16"/>
      <c r="G22" s="16"/>
      <c r="H22" s="16"/>
      <c r="I22" s="16"/>
      <c r="J22" s="16"/>
      <c r="K22" s="16"/>
      <c r="L22" s="16"/>
      <c r="M22" s="16"/>
      <c r="N22" s="16"/>
      <c r="O22" s="16"/>
    </row>
    <row r="23" spans="1:15" ht="15" customHeight="1">
      <c r="A23" s="9"/>
      <c r="B23" s="10"/>
      <c r="C23" s="10" t="s">
        <v>7</v>
      </c>
      <c r="D23" s="10"/>
      <c r="E23" s="11"/>
      <c r="F23" s="16">
        <f aca="true" t="shared" si="3" ref="F23:O23">SUM(F21:F22)</f>
        <v>0</v>
      </c>
      <c r="G23" s="16">
        <f t="shared" si="3"/>
        <v>0</v>
      </c>
      <c r="H23" s="16">
        <f t="shared" si="3"/>
        <v>0</v>
      </c>
      <c r="I23" s="16">
        <f t="shared" si="3"/>
        <v>0</v>
      </c>
      <c r="J23" s="16">
        <f t="shared" si="3"/>
        <v>0</v>
      </c>
      <c r="K23" s="16">
        <f t="shared" si="3"/>
        <v>0</v>
      </c>
      <c r="L23" s="16">
        <f t="shared" si="3"/>
        <v>0</v>
      </c>
      <c r="M23" s="16">
        <f t="shared" si="3"/>
        <v>0</v>
      </c>
      <c r="N23" s="16">
        <f t="shared" si="3"/>
        <v>0</v>
      </c>
      <c r="O23" s="16">
        <f t="shared" si="3"/>
        <v>0</v>
      </c>
    </row>
    <row r="24" spans="1:15" ht="15" customHeight="1">
      <c r="A24" s="9"/>
      <c r="B24" s="10"/>
      <c r="C24" s="10" t="s">
        <v>5</v>
      </c>
      <c r="D24" s="10"/>
      <c r="E24" s="11"/>
      <c r="F24" s="16"/>
      <c r="G24" s="16"/>
      <c r="H24" s="16"/>
      <c r="I24" s="16"/>
      <c r="J24" s="16"/>
      <c r="K24" s="16"/>
      <c r="L24" s="16"/>
      <c r="M24" s="16"/>
      <c r="N24" s="16"/>
      <c r="O24" s="16"/>
    </row>
    <row r="25" spans="1:15" ht="15" customHeight="1">
      <c r="A25" s="9"/>
      <c r="B25" s="10"/>
      <c r="C25" s="10"/>
      <c r="D25" s="10" t="s">
        <v>30</v>
      </c>
      <c r="E25" s="11"/>
      <c r="F25" s="16"/>
      <c r="G25" s="16"/>
      <c r="H25" s="16"/>
      <c r="I25" s="16"/>
      <c r="J25" s="16"/>
      <c r="K25" s="16"/>
      <c r="L25" s="16"/>
      <c r="M25" s="16"/>
      <c r="N25" s="16"/>
      <c r="O25" s="16"/>
    </row>
    <row r="26" spans="1:15" ht="15" customHeight="1">
      <c r="A26" s="9"/>
      <c r="B26" s="10"/>
      <c r="C26" s="10"/>
      <c r="D26" s="10" t="s">
        <v>4</v>
      </c>
      <c r="E26" s="11"/>
      <c r="F26" s="16"/>
      <c r="G26" s="16"/>
      <c r="H26" s="16"/>
      <c r="I26" s="16"/>
      <c r="J26" s="16"/>
      <c r="K26" s="16"/>
      <c r="L26" s="16"/>
      <c r="M26" s="16"/>
      <c r="N26" s="16"/>
      <c r="O26" s="16"/>
    </row>
    <row r="27" spans="1:15" ht="15" customHeight="1">
      <c r="A27" s="9"/>
      <c r="B27" s="10"/>
      <c r="C27" s="10" t="s">
        <v>8</v>
      </c>
      <c r="D27" s="10"/>
      <c r="E27" s="11"/>
      <c r="F27" s="16">
        <f aca="true" t="shared" si="4" ref="F27:O27">SUM(F25:F26)</f>
        <v>0</v>
      </c>
      <c r="G27" s="16">
        <f t="shared" si="4"/>
        <v>0</v>
      </c>
      <c r="H27" s="16">
        <f t="shared" si="4"/>
        <v>0</v>
      </c>
      <c r="I27" s="16">
        <f t="shared" si="4"/>
        <v>0</v>
      </c>
      <c r="J27" s="16">
        <f t="shared" si="4"/>
        <v>0</v>
      </c>
      <c r="K27" s="16">
        <f t="shared" si="4"/>
        <v>0</v>
      </c>
      <c r="L27" s="16">
        <f t="shared" si="4"/>
        <v>0</v>
      </c>
      <c r="M27" s="16">
        <f t="shared" si="4"/>
        <v>0</v>
      </c>
      <c r="N27" s="16">
        <f t="shared" si="4"/>
        <v>0</v>
      </c>
      <c r="O27" s="16">
        <f t="shared" si="4"/>
        <v>0</v>
      </c>
    </row>
    <row r="28" spans="1:15" ht="15" customHeight="1">
      <c r="A28" s="18"/>
      <c r="B28" s="19" t="s">
        <v>66</v>
      </c>
      <c r="C28" s="19"/>
      <c r="D28" s="19"/>
      <c r="E28" s="20"/>
      <c r="F28" s="21">
        <f>F23+F27</f>
        <v>0</v>
      </c>
      <c r="G28" s="21">
        <f aca="true" t="shared" si="5" ref="G28:O28">G23+G27</f>
        <v>0</v>
      </c>
      <c r="H28" s="21">
        <f t="shared" si="5"/>
        <v>0</v>
      </c>
      <c r="I28" s="21">
        <f t="shared" si="5"/>
        <v>0</v>
      </c>
      <c r="J28" s="21">
        <f t="shared" si="5"/>
        <v>0</v>
      </c>
      <c r="K28" s="21">
        <f t="shared" si="5"/>
        <v>0</v>
      </c>
      <c r="L28" s="21">
        <f t="shared" si="5"/>
        <v>0</v>
      </c>
      <c r="M28" s="21">
        <f t="shared" si="5"/>
        <v>0</v>
      </c>
      <c r="N28" s="21">
        <f t="shared" si="5"/>
        <v>0</v>
      </c>
      <c r="O28" s="21">
        <f t="shared" si="5"/>
        <v>0</v>
      </c>
    </row>
    <row r="29" spans="1:15" ht="15" customHeight="1">
      <c r="A29" s="9"/>
      <c r="B29" s="156" t="s">
        <v>10</v>
      </c>
      <c r="C29" s="156"/>
      <c r="D29" s="156"/>
      <c r="E29" s="157"/>
      <c r="F29" s="16"/>
      <c r="G29" s="16"/>
      <c r="H29" s="16"/>
      <c r="I29" s="16"/>
      <c r="J29" s="16"/>
      <c r="K29" s="16"/>
      <c r="L29" s="16"/>
      <c r="M29" s="16"/>
      <c r="N29" s="16"/>
      <c r="O29" s="16"/>
    </row>
    <row r="30" spans="1:15" ht="15" customHeight="1">
      <c r="A30" s="9"/>
      <c r="B30" s="10"/>
      <c r="C30" s="10" t="s">
        <v>3</v>
      </c>
      <c r="D30" s="10"/>
      <c r="E30" s="11"/>
      <c r="F30" s="16"/>
      <c r="G30" s="16"/>
      <c r="H30" s="16"/>
      <c r="I30" s="16"/>
      <c r="J30" s="16"/>
      <c r="K30" s="16"/>
      <c r="L30" s="16"/>
      <c r="M30" s="16"/>
      <c r="N30" s="16"/>
      <c r="O30" s="16"/>
    </row>
    <row r="31" spans="1:15" ht="15" customHeight="1">
      <c r="A31" s="9"/>
      <c r="B31" s="10"/>
      <c r="C31" s="10"/>
      <c r="D31" s="10" t="s">
        <v>30</v>
      </c>
      <c r="E31" s="11"/>
      <c r="F31" s="16"/>
      <c r="G31" s="16"/>
      <c r="H31" s="16"/>
      <c r="I31" s="16"/>
      <c r="J31" s="16"/>
      <c r="K31" s="16"/>
      <c r="L31" s="16"/>
      <c r="M31" s="16"/>
      <c r="N31" s="16"/>
      <c r="O31" s="16"/>
    </row>
    <row r="32" spans="1:15" ht="15" customHeight="1">
      <c r="A32" s="9"/>
      <c r="B32" s="10"/>
      <c r="C32" s="10"/>
      <c r="D32" s="10" t="s">
        <v>4</v>
      </c>
      <c r="E32" s="11"/>
      <c r="F32" s="16"/>
      <c r="G32" s="16"/>
      <c r="H32" s="16"/>
      <c r="I32" s="16"/>
      <c r="J32" s="16"/>
      <c r="K32" s="16"/>
      <c r="L32" s="16"/>
      <c r="M32" s="16"/>
      <c r="N32" s="16"/>
      <c r="O32" s="16"/>
    </row>
    <row r="33" spans="1:15" ht="15" customHeight="1">
      <c r="A33" s="9"/>
      <c r="B33" s="10"/>
      <c r="C33" s="10" t="s">
        <v>7</v>
      </c>
      <c r="D33" s="10"/>
      <c r="E33" s="11"/>
      <c r="F33" s="16">
        <f aca="true" t="shared" si="6" ref="F33:O33">SUM(F31:F32)</f>
        <v>0</v>
      </c>
      <c r="G33" s="16">
        <f t="shared" si="6"/>
        <v>0</v>
      </c>
      <c r="H33" s="16">
        <f t="shared" si="6"/>
        <v>0</v>
      </c>
      <c r="I33" s="16">
        <f t="shared" si="6"/>
        <v>0</v>
      </c>
      <c r="J33" s="16">
        <f t="shared" si="6"/>
        <v>0</v>
      </c>
      <c r="K33" s="16">
        <f t="shared" si="6"/>
        <v>0</v>
      </c>
      <c r="L33" s="16">
        <f t="shared" si="6"/>
        <v>0</v>
      </c>
      <c r="M33" s="16">
        <f t="shared" si="6"/>
        <v>0</v>
      </c>
      <c r="N33" s="16">
        <f t="shared" si="6"/>
        <v>0</v>
      </c>
      <c r="O33" s="16">
        <f t="shared" si="6"/>
        <v>0</v>
      </c>
    </row>
    <row r="34" spans="1:15" ht="15" customHeight="1">
      <c r="A34" s="9"/>
      <c r="B34" s="10"/>
      <c r="C34" s="10" t="s">
        <v>5</v>
      </c>
      <c r="D34" s="10"/>
      <c r="E34" s="11"/>
      <c r="F34" s="16"/>
      <c r="G34" s="16"/>
      <c r="H34" s="16"/>
      <c r="I34" s="16"/>
      <c r="J34" s="16"/>
      <c r="K34" s="16"/>
      <c r="L34" s="16"/>
      <c r="M34" s="16"/>
      <c r="N34" s="16"/>
      <c r="O34" s="16"/>
    </row>
    <row r="35" spans="1:15" ht="15" customHeight="1">
      <c r="A35" s="9"/>
      <c r="B35" s="10"/>
      <c r="C35" s="10"/>
      <c r="D35" s="10" t="s">
        <v>30</v>
      </c>
      <c r="E35" s="11"/>
      <c r="F35" s="16"/>
      <c r="G35" s="16"/>
      <c r="H35" s="16"/>
      <c r="I35" s="16"/>
      <c r="J35" s="16"/>
      <c r="K35" s="16"/>
      <c r="L35" s="16"/>
      <c r="M35" s="16"/>
      <c r="N35" s="16"/>
      <c r="O35" s="16"/>
    </row>
    <row r="36" spans="1:15" ht="15" customHeight="1">
      <c r="A36" s="9"/>
      <c r="B36" s="10"/>
      <c r="C36" s="10"/>
      <c r="D36" s="10" t="s">
        <v>4</v>
      </c>
      <c r="E36" s="11"/>
      <c r="F36" s="16"/>
      <c r="G36" s="16"/>
      <c r="H36" s="16"/>
      <c r="I36" s="16"/>
      <c r="J36" s="16"/>
      <c r="K36" s="16"/>
      <c r="L36" s="16"/>
      <c r="M36" s="16"/>
      <c r="N36" s="16"/>
      <c r="O36" s="16"/>
    </row>
    <row r="37" spans="1:15" ht="15" customHeight="1">
      <c r="A37" s="9"/>
      <c r="B37" s="10"/>
      <c r="C37" s="10" t="s">
        <v>8</v>
      </c>
      <c r="D37" s="10"/>
      <c r="E37" s="11"/>
      <c r="F37" s="16">
        <f aca="true" t="shared" si="7" ref="F37:O37">SUM(F35:F36)</f>
        <v>0</v>
      </c>
      <c r="G37" s="16">
        <f t="shared" si="7"/>
        <v>0</v>
      </c>
      <c r="H37" s="16">
        <f t="shared" si="7"/>
        <v>0</v>
      </c>
      <c r="I37" s="16">
        <f t="shared" si="7"/>
        <v>0</v>
      </c>
      <c r="J37" s="16">
        <f t="shared" si="7"/>
        <v>0</v>
      </c>
      <c r="K37" s="16">
        <f t="shared" si="7"/>
        <v>0</v>
      </c>
      <c r="L37" s="16">
        <f t="shared" si="7"/>
        <v>0</v>
      </c>
      <c r="M37" s="16">
        <f t="shared" si="7"/>
        <v>0</v>
      </c>
      <c r="N37" s="16">
        <f t="shared" si="7"/>
        <v>0</v>
      </c>
      <c r="O37" s="16">
        <f t="shared" si="7"/>
        <v>0</v>
      </c>
    </row>
    <row r="38" spans="1:15" ht="15" customHeight="1">
      <c r="A38" s="18"/>
      <c r="B38" s="19" t="s">
        <v>11</v>
      </c>
      <c r="C38" s="19"/>
      <c r="D38" s="19"/>
      <c r="E38" s="20"/>
      <c r="F38" s="21">
        <f aca="true" t="shared" si="8" ref="F38:O38">F37+F33</f>
        <v>0</v>
      </c>
      <c r="G38" s="21">
        <f t="shared" si="8"/>
        <v>0</v>
      </c>
      <c r="H38" s="21">
        <f t="shared" si="8"/>
        <v>0</v>
      </c>
      <c r="I38" s="21">
        <f t="shared" si="8"/>
        <v>0</v>
      </c>
      <c r="J38" s="21">
        <f t="shared" si="8"/>
        <v>0</v>
      </c>
      <c r="K38" s="21">
        <f t="shared" si="8"/>
        <v>0</v>
      </c>
      <c r="L38" s="21">
        <f t="shared" si="8"/>
        <v>0</v>
      </c>
      <c r="M38" s="21">
        <f t="shared" si="8"/>
        <v>0</v>
      </c>
      <c r="N38" s="21">
        <f t="shared" si="8"/>
        <v>0</v>
      </c>
      <c r="O38" s="21">
        <f t="shared" si="8"/>
        <v>0</v>
      </c>
    </row>
    <row r="39" spans="1:15" ht="15" customHeight="1">
      <c r="A39" s="12" t="s">
        <v>114</v>
      </c>
      <c r="B39" s="13"/>
      <c r="C39" s="13"/>
      <c r="D39" s="13"/>
      <c r="E39" s="14"/>
      <c r="F39" s="17">
        <f aca="true" t="shared" si="9" ref="F39:O39">F18+F28+F38</f>
        <v>0</v>
      </c>
      <c r="G39" s="17">
        <f t="shared" si="9"/>
        <v>0</v>
      </c>
      <c r="H39" s="17">
        <f t="shared" si="9"/>
        <v>0</v>
      </c>
      <c r="I39" s="17">
        <f t="shared" si="9"/>
        <v>0</v>
      </c>
      <c r="J39" s="17">
        <f t="shared" si="9"/>
        <v>0</v>
      </c>
      <c r="K39" s="17">
        <f t="shared" si="9"/>
        <v>0</v>
      </c>
      <c r="L39" s="17">
        <f t="shared" si="9"/>
        <v>0</v>
      </c>
      <c r="M39" s="17">
        <f t="shared" si="9"/>
        <v>0</v>
      </c>
      <c r="N39" s="17">
        <f t="shared" si="9"/>
        <v>0</v>
      </c>
      <c r="O39" s="17">
        <f t="shared" si="9"/>
        <v>0</v>
      </c>
    </row>
  </sheetData>
  <mergeCells count="9">
    <mergeCell ref="A1:O1"/>
    <mergeCell ref="B29:E29"/>
    <mergeCell ref="A5:E7"/>
    <mergeCell ref="B9:E9"/>
    <mergeCell ref="B19:E19"/>
    <mergeCell ref="F6:F7"/>
    <mergeCell ref="D3:E3"/>
    <mergeCell ref="D2:E2"/>
    <mergeCell ref="G6:O6"/>
  </mergeCells>
  <printOptions horizontalCentered="1"/>
  <pageMargins left="0.5" right="0.5" top="0.75" bottom="0.75" header="0.5" footer="0.5"/>
  <pageSetup fitToHeight="1" fitToWidth="1" horizontalDpi="600" verticalDpi="600" orientation="portrait" scale="58" r:id="rId1"/>
  <headerFooter alignWithMargins="0">
    <oddHeader>&amp;REnclosure 2</oddHeader>
    <oddFooter>&amp;LPage 11&amp;Rver 4 (12/2008)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R39"/>
  <sheetViews>
    <sheetView workbookViewId="0" topLeftCell="A1">
      <pane xSplit="5" ySplit="7" topLeftCell="F8" activePane="bottomRight" state="frozen"/>
      <selection pane="topLeft" activeCell="O2" sqref="O2"/>
      <selection pane="topRight" activeCell="O2" sqref="O2"/>
      <selection pane="bottomLeft" activeCell="O2" sqref="O2"/>
      <selection pane="bottomRight" activeCell="O2" sqref="O2"/>
    </sheetView>
  </sheetViews>
  <sheetFormatPr defaultColWidth="9.140625" defaultRowHeight="12.75"/>
  <cols>
    <col min="1" max="3" width="4.7109375" style="0" customWidth="1"/>
    <col min="4" max="4" width="3.7109375" style="0" customWidth="1"/>
    <col min="5" max="5" width="22.7109375" style="0" customWidth="1"/>
    <col min="6" max="18" width="12.7109375" style="0" customWidth="1"/>
  </cols>
  <sheetData>
    <row r="1" spans="1:15" ht="32.1" customHeight="1">
      <c r="A1" s="155" t="s">
        <v>78</v>
      </c>
      <c r="B1" s="155"/>
      <c r="C1" s="155"/>
      <c r="D1" s="155"/>
      <c r="E1" s="155"/>
      <c r="F1" s="155"/>
      <c r="G1" s="155"/>
      <c r="H1" s="155"/>
      <c r="I1" s="155"/>
      <c r="J1" s="155"/>
      <c r="K1" s="155"/>
      <c r="L1" s="155"/>
      <c r="M1" s="155"/>
      <c r="N1" s="155"/>
      <c r="O1" s="155"/>
    </row>
    <row r="2" spans="1:15" ht="20.1" customHeight="1">
      <c r="A2" s="22" t="s">
        <v>25</v>
      </c>
      <c r="B2" s="22"/>
      <c r="C2" s="22"/>
      <c r="D2" s="165" t="str">
        <f>'CSS WP 1'!D2:E2</f>
        <v>Monterey</v>
      </c>
      <c r="E2" s="165"/>
      <c r="N2" s="24" t="s">
        <v>26</v>
      </c>
      <c r="O2" s="23">
        <f>'CSS WP 1'!O2</f>
        <v>39850</v>
      </c>
    </row>
    <row r="3" spans="1:5" ht="20.1" customHeight="1">
      <c r="A3" s="22" t="s">
        <v>115</v>
      </c>
      <c r="B3" s="22"/>
      <c r="C3" s="22"/>
      <c r="D3" s="173"/>
      <c r="E3" s="173"/>
    </row>
    <row r="5" spans="1:15" s="3" customFormat="1" ht="15" customHeight="1">
      <c r="A5" s="158" t="s">
        <v>27</v>
      </c>
      <c r="B5" s="159"/>
      <c r="C5" s="159"/>
      <c r="D5" s="159"/>
      <c r="E5" s="160"/>
      <c r="F5" s="4" t="s">
        <v>16</v>
      </c>
      <c r="G5" s="26" t="s">
        <v>17</v>
      </c>
      <c r="H5" s="26" t="s">
        <v>24</v>
      </c>
      <c r="I5" s="26" t="s">
        <v>18</v>
      </c>
      <c r="J5" s="26" t="s">
        <v>19</v>
      </c>
      <c r="K5" s="26" t="s">
        <v>20</v>
      </c>
      <c r="L5" s="26" t="s">
        <v>21</v>
      </c>
      <c r="M5" s="26" t="s">
        <v>22</v>
      </c>
      <c r="N5" s="26" t="s">
        <v>23</v>
      </c>
      <c r="O5" s="26" t="s">
        <v>52</v>
      </c>
    </row>
    <row r="6" spans="1:15" s="3" customFormat="1" ht="15" customHeight="1">
      <c r="A6" s="161"/>
      <c r="B6" s="162"/>
      <c r="C6" s="162"/>
      <c r="D6" s="162"/>
      <c r="E6" s="163"/>
      <c r="F6" s="171" t="s">
        <v>6</v>
      </c>
      <c r="G6" s="174" t="s">
        <v>29</v>
      </c>
      <c r="H6" s="173"/>
      <c r="I6" s="173"/>
      <c r="J6" s="173"/>
      <c r="K6" s="173"/>
      <c r="L6" s="173"/>
      <c r="M6" s="173"/>
      <c r="N6" s="173"/>
      <c r="O6" s="175"/>
    </row>
    <row r="7" spans="1:18" s="1" customFormat="1" ht="42" customHeight="1">
      <c r="A7" s="164"/>
      <c r="B7" s="165"/>
      <c r="C7" s="165"/>
      <c r="D7" s="165"/>
      <c r="E7" s="166"/>
      <c r="F7" s="172"/>
      <c r="G7" s="25" t="s">
        <v>0</v>
      </c>
      <c r="H7" s="25" t="s">
        <v>28</v>
      </c>
      <c r="I7" s="25" t="s">
        <v>15</v>
      </c>
      <c r="J7" s="25" t="s">
        <v>1</v>
      </c>
      <c r="K7" s="25" t="s">
        <v>12</v>
      </c>
      <c r="L7" s="25" t="s">
        <v>13</v>
      </c>
      <c r="M7" s="25" t="s">
        <v>2</v>
      </c>
      <c r="N7" s="25" t="s">
        <v>14</v>
      </c>
      <c r="O7" s="5" t="s">
        <v>51</v>
      </c>
      <c r="P7" s="2"/>
      <c r="Q7" s="2"/>
      <c r="R7" s="2"/>
    </row>
    <row r="8" spans="1:15" ht="15" customHeight="1">
      <c r="A8" s="6" t="s">
        <v>116</v>
      </c>
      <c r="B8" s="7"/>
      <c r="C8" s="7"/>
      <c r="D8" s="7"/>
      <c r="E8" s="8"/>
      <c r="F8" s="15"/>
      <c r="G8" s="15"/>
      <c r="H8" s="15"/>
      <c r="I8" s="15"/>
      <c r="J8" s="15"/>
      <c r="K8" s="15"/>
      <c r="L8" s="15"/>
      <c r="M8" s="15"/>
      <c r="N8" s="15"/>
      <c r="O8" s="15"/>
    </row>
    <row r="9" spans="1:15" ht="15" customHeight="1">
      <c r="A9" s="9"/>
      <c r="B9" s="167" t="s">
        <v>72</v>
      </c>
      <c r="C9" s="167"/>
      <c r="D9" s="167"/>
      <c r="E9" s="168"/>
      <c r="F9" s="16"/>
      <c r="G9" s="16"/>
      <c r="H9" s="16"/>
      <c r="I9" s="16"/>
      <c r="J9" s="16"/>
      <c r="K9" s="16"/>
      <c r="L9" s="16"/>
      <c r="M9" s="16"/>
      <c r="N9" s="16"/>
      <c r="O9" s="16"/>
    </row>
    <row r="10" spans="1:15" ht="15" customHeight="1">
      <c r="A10" s="9"/>
      <c r="B10" s="10"/>
      <c r="C10" s="10" t="s">
        <v>3</v>
      </c>
      <c r="D10" s="10"/>
      <c r="E10" s="11"/>
      <c r="F10" s="16"/>
      <c r="G10" s="16"/>
      <c r="H10" s="16"/>
      <c r="I10" s="16"/>
      <c r="J10" s="16"/>
      <c r="K10" s="16"/>
      <c r="L10" s="16"/>
      <c r="M10" s="16"/>
      <c r="N10" s="16"/>
      <c r="O10" s="16"/>
    </row>
    <row r="11" spans="1:15" ht="15" customHeight="1">
      <c r="A11" s="9"/>
      <c r="B11" s="10"/>
      <c r="C11" s="10"/>
      <c r="D11" s="10" t="s">
        <v>30</v>
      </c>
      <c r="E11" s="11"/>
      <c r="F11" s="16"/>
      <c r="G11" s="16"/>
      <c r="H11" s="16"/>
      <c r="I11" s="16"/>
      <c r="J11" s="16"/>
      <c r="K11" s="16"/>
      <c r="L11" s="16"/>
      <c r="M11" s="16"/>
      <c r="N11" s="16"/>
      <c r="O11" s="16"/>
    </row>
    <row r="12" spans="1:15" ht="15" customHeight="1">
      <c r="A12" s="9"/>
      <c r="B12" s="10"/>
      <c r="C12" s="10"/>
      <c r="D12" s="10" t="s">
        <v>4</v>
      </c>
      <c r="E12" s="11"/>
      <c r="F12" s="16"/>
      <c r="G12" s="16"/>
      <c r="H12" s="16"/>
      <c r="I12" s="16"/>
      <c r="J12" s="16"/>
      <c r="K12" s="16"/>
      <c r="L12" s="16"/>
      <c r="M12" s="16"/>
      <c r="N12" s="16"/>
      <c r="O12" s="16"/>
    </row>
    <row r="13" spans="1:15" ht="15" customHeight="1">
      <c r="A13" s="9"/>
      <c r="B13" s="10"/>
      <c r="C13" s="10" t="s">
        <v>7</v>
      </c>
      <c r="D13" s="10"/>
      <c r="E13" s="11"/>
      <c r="F13" s="16">
        <f aca="true" t="shared" si="0" ref="F13:O13">SUM(F11:F12)</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row>
    <row r="14" spans="1:15" ht="15" customHeight="1">
      <c r="A14" s="9"/>
      <c r="B14" s="10"/>
      <c r="C14" s="10" t="s">
        <v>5</v>
      </c>
      <c r="D14" s="10"/>
      <c r="E14" s="11"/>
      <c r="F14" s="16"/>
      <c r="G14" s="16"/>
      <c r="H14" s="16"/>
      <c r="I14" s="16"/>
      <c r="J14" s="16"/>
      <c r="K14" s="16"/>
      <c r="L14" s="16"/>
      <c r="M14" s="16"/>
      <c r="N14" s="16"/>
      <c r="O14" s="16"/>
    </row>
    <row r="15" spans="1:15" ht="15" customHeight="1">
      <c r="A15" s="9"/>
      <c r="B15" s="10"/>
      <c r="C15" s="10"/>
      <c r="D15" s="10" t="s">
        <v>30</v>
      </c>
      <c r="E15" s="11"/>
      <c r="F15" s="16"/>
      <c r="G15" s="16"/>
      <c r="H15" s="16"/>
      <c r="I15" s="16"/>
      <c r="J15" s="16"/>
      <c r="K15" s="16"/>
      <c r="L15" s="16"/>
      <c r="M15" s="16"/>
      <c r="N15" s="16"/>
      <c r="O15" s="16"/>
    </row>
    <row r="16" spans="1:15" ht="15" customHeight="1">
      <c r="A16" s="9"/>
      <c r="B16" s="10"/>
      <c r="C16" s="10"/>
      <c r="D16" s="10" t="s">
        <v>4</v>
      </c>
      <c r="E16" s="11"/>
      <c r="F16" s="16"/>
      <c r="G16" s="16"/>
      <c r="H16" s="16"/>
      <c r="I16" s="16"/>
      <c r="J16" s="16"/>
      <c r="K16" s="16"/>
      <c r="L16" s="16"/>
      <c r="M16" s="16"/>
      <c r="N16" s="16"/>
      <c r="O16" s="16"/>
    </row>
    <row r="17" spans="1:15" ht="15" customHeight="1">
      <c r="A17" s="9"/>
      <c r="B17" s="10"/>
      <c r="C17" s="10" t="s">
        <v>8</v>
      </c>
      <c r="D17" s="10"/>
      <c r="E17" s="11"/>
      <c r="F17" s="16">
        <f aca="true" t="shared" si="1" ref="F17:O17">SUM(F15:F16)</f>
        <v>0</v>
      </c>
      <c r="G17" s="16">
        <f t="shared" si="1"/>
        <v>0</v>
      </c>
      <c r="H17" s="16">
        <f t="shared" si="1"/>
        <v>0</v>
      </c>
      <c r="I17" s="16">
        <f t="shared" si="1"/>
        <v>0</v>
      </c>
      <c r="J17" s="16">
        <f t="shared" si="1"/>
        <v>0</v>
      </c>
      <c r="K17" s="16">
        <f t="shared" si="1"/>
        <v>0</v>
      </c>
      <c r="L17" s="16">
        <f t="shared" si="1"/>
        <v>0</v>
      </c>
      <c r="M17" s="16">
        <f t="shared" si="1"/>
        <v>0</v>
      </c>
      <c r="N17" s="16">
        <f t="shared" si="1"/>
        <v>0</v>
      </c>
      <c r="O17" s="16">
        <f t="shared" si="1"/>
        <v>0</v>
      </c>
    </row>
    <row r="18" spans="1:15" ht="15" customHeight="1">
      <c r="A18" s="18"/>
      <c r="B18" s="19" t="s">
        <v>9</v>
      </c>
      <c r="C18" s="19"/>
      <c r="D18" s="19"/>
      <c r="E18" s="20"/>
      <c r="F18" s="21">
        <f aca="true" t="shared" si="2" ref="F18:O18">F13+F17</f>
        <v>0</v>
      </c>
      <c r="G18" s="21">
        <f t="shared" si="2"/>
        <v>0</v>
      </c>
      <c r="H18" s="21">
        <f t="shared" si="2"/>
        <v>0</v>
      </c>
      <c r="I18" s="21">
        <f t="shared" si="2"/>
        <v>0</v>
      </c>
      <c r="J18" s="21">
        <f t="shared" si="2"/>
        <v>0</v>
      </c>
      <c r="K18" s="21">
        <f t="shared" si="2"/>
        <v>0</v>
      </c>
      <c r="L18" s="21">
        <f t="shared" si="2"/>
        <v>0</v>
      </c>
      <c r="M18" s="21">
        <f t="shared" si="2"/>
        <v>0</v>
      </c>
      <c r="N18" s="21">
        <f t="shared" si="2"/>
        <v>0</v>
      </c>
      <c r="O18" s="21">
        <f t="shared" si="2"/>
        <v>0</v>
      </c>
    </row>
    <row r="19" spans="1:15" ht="15" customHeight="1">
      <c r="A19" s="9"/>
      <c r="B19" s="169" t="s">
        <v>65</v>
      </c>
      <c r="C19" s="169"/>
      <c r="D19" s="169"/>
      <c r="E19" s="170"/>
      <c r="F19" s="16"/>
      <c r="G19" s="16"/>
      <c r="H19" s="16"/>
      <c r="I19" s="16"/>
      <c r="J19" s="16"/>
      <c r="K19" s="16"/>
      <c r="L19" s="16"/>
      <c r="M19" s="16"/>
      <c r="N19" s="16"/>
      <c r="O19" s="16"/>
    </row>
    <row r="20" spans="1:15" ht="15" customHeight="1">
      <c r="A20" s="9"/>
      <c r="B20" s="10"/>
      <c r="C20" s="10" t="s">
        <v>3</v>
      </c>
      <c r="D20" s="10"/>
      <c r="E20" s="11"/>
      <c r="F20" s="16"/>
      <c r="G20" s="16"/>
      <c r="H20" s="16"/>
      <c r="I20" s="16"/>
      <c r="J20" s="16"/>
      <c r="K20" s="16"/>
      <c r="L20" s="16"/>
      <c r="M20" s="16"/>
      <c r="N20" s="16"/>
      <c r="O20" s="16"/>
    </row>
    <row r="21" spans="1:15" ht="15" customHeight="1">
      <c r="A21" s="9"/>
      <c r="B21" s="10"/>
      <c r="C21" s="10"/>
      <c r="D21" s="10" t="s">
        <v>30</v>
      </c>
      <c r="E21" s="11"/>
      <c r="F21" s="16"/>
      <c r="G21" s="16"/>
      <c r="H21" s="16"/>
      <c r="I21" s="16"/>
      <c r="J21" s="16"/>
      <c r="K21" s="16"/>
      <c r="L21" s="16"/>
      <c r="M21" s="16"/>
      <c r="N21" s="16"/>
      <c r="O21" s="16"/>
    </row>
    <row r="22" spans="1:15" ht="15" customHeight="1">
      <c r="A22" s="9"/>
      <c r="B22" s="10"/>
      <c r="C22" s="10"/>
      <c r="D22" s="10" t="s">
        <v>4</v>
      </c>
      <c r="E22" s="11"/>
      <c r="F22" s="16"/>
      <c r="G22" s="16"/>
      <c r="H22" s="16"/>
      <c r="I22" s="16"/>
      <c r="J22" s="16"/>
      <c r="K22" s="16"/>
      <c r="L22" s="16"/>
      <c r="M22" s="16"/>
      <c r="N22" s="16"/>
      <c r="O22" s="16"/>
    </row>
    <row r="23" spans="1:15" ht="15" customHeight="1">
      <c r="A23" s="9"/>
      <c r="B23" s="10"/>
      <c r="C23" s="10" t="s">
        <v>7</v>
      </c>
      <c r="D23" s="10"/>
      <c r="E23" s="11"/>
      <c r="F23" s="16">
        <f aca="true" t="shared" si="3" ref="F23:O23">SUM(F21:F22)</f>
        <v>0</v>
      </c>
      <c r="G23" s="16">
        <f t="shared" si="3"/>
        <v>0</v>
      </c>
      <c r="H23" s="16">
        <f t="shared" si="3"/>
        <v>0</v>
      </c>
      <c r="I23" s="16">
        <f t="shared" si="3"/>
        <v>0</v>
      </c>
      <c r="J23" s="16">
        <f t="shared" si="3"/>
        <v>0</v>
      </c>
      <c r="K23" s="16">
        <f t="shared" si="3"/>
        <v>0</v>
      </c>
      <c r="L23" s="16">
        <f t="shared" si="3"/>
        <v>0</v>
      </c>
      <c r="M23" s="16">
        <f t="shared" si="3"/>
        <v>0</v>
      </c>
      <c r="N23" s="16">
        <f t="shared" si="3"/>
        <v>0</v>
      </c>
      <c r="O23" s="16">
        <f t="shared" si="3"/>
        <v>0</v>
      </c>
    </row>
    <row r="24" spans="1:15" ht="15" customHeight="1">
      <c r="A24" s="9"/>
      <c r="B24" s="10"/>
      <c r="C24" s="10" t="s">
        <v>5</v>
      </c>
      <c r="D24" s="10"/>
      <c r="E24" s="11"/>
      <c r="F24" s="16"/>
      <c r="G24" s="16"/>
      <c r="H24" s="16"/>
      <c r="I24" s="16"/>
      <c r="J24" s="16"/>
      <c r="K24" s="16"/>
      <c r="L24" s="16"/>
      <c r="M24" s="16"/>
      <c r="N24" s="16"/>
      <c r="O24" s="16"/>
    </row>
    <row r="25" spans="1:15" ht="15" customHeight="1">
      <c r="A25" s="9"/>
      <c r="B25" s="10"/>
      <c r="C25" s="10"/>
      <c r="D25" s="10" t="s">
        <v>30</v>
      </c>
      <c r="E25" s="11"/>
      <c r="F25" s="16"/>
      <c r="G25" s="16"/>
      <c r="H25" s="16"/>
      <c r="I25" s="16"/>
      <c r="J25" s="16"/>
      <c r="K25" s="16"/>
      <c r="L25" s="16"/>
      <c r="M25" s="16"/>
      <c r="N25" s="16"/>
      <c r="O25" s="16"/>
    </row>
    <row r="26" spans="1:15" ht="15" customHeight="1">
      <c r="A26" s="9"/>
      <c r="B26" s="10"/>
      <c r="C26" s="10"/>
      <c r="D26" s="10" t="s">
        <v>4</v>
      </c>
      <c r="E26" s="11"/>
      <c r="F26" s="16"/>
      <c r="G26" s="16"/>
      <c r="H26" s="16"/>
      <c r="I26" s="16"/>
      <c r="J26" s="16"/>
      <c r="K26" s="16"/>
      <c r="L26" s="16"/>
      <c r="M26" s="16"/>
      <c r="N26" s="16"/>
      <c r="O26" s="16"/>
    </row>
    <row r="27" spans="1:15" ht="15" customHeight="1">
      <c r="A27" s="9"/>
      <c r="B27" s="10"/>
      <c r="C27" s="10" t="s">
        <v>8</v>
      </c>
      <c r="D27" s="10"/>
      <c r="E27" s="11"/>
      <c r="F27" s="16">
        <f aca="true" t="shared" si="4" ref="F27:O27">SUM(F25:F26)</f>
        <v>0</v>
      </c>
      <c r="G27" s="16">
        <f t="shared" si="4"/>
        <v>0</v>
      </c>
      <c r="H27" s="16">
        <f t="shared" si="4"/>
        <v>0</v>
      </c>
      <c r="I27" s="16">
        <f t="shared" si="4"/>
        <v>0</v>
      </c>
      <c r="J27" s="16">
        <f t="shared" si="4"/>
        <v>0</v>
      </c>
      <c r="K27" s="16">
        <f t="shared" si="4"/>
        <v>0</v>
      </c>
      <c r="L27" s="16">
        <f t="shared" si="4"/>
        <v>0</v>
      </c>
      <c r="M27" s="16">
        <f t="shared" si="4"/>
        <v>0</v>
      </c>
      <c r="N27" s="16">
        <f t="shared" si="4"/>
        <v>0</v>
      </c>
      <c r="O27" s="16">
        <f t="shared" si="4"/>
        <v>0</v>
      </c>
    </row>
    <row r="28" spans="1:15" ht="15" customHeight="1">
      <c r="A28" s="18"/>
      <c r="B28" s="19" t="s">
        <v>66</v>
      </c>
      <c r="C28" s="19"/>
      <c r="D28" s="19"/>
      <c r="E28" s="20"/>
      <c r="F28" s="21">
        <f>F23+F27</f>
        <v>0</v>
      </c>
      <c r="G28" s="21">
        <f aca="true" t="shared" si="5" ref="G28:O28">G23+G27</f>
        <v>0</v>
      </c>
      <c r="H28" s="21">
        <f t="shared" si="5"/>
        <v>0</v>
      </c>
      <c r="I28" s="21">
        <f t="shared" si="5"/>
        <v>0</v>
      </c>
      <c r="J28" s="21">
        <f t="shared" si="5"/>
        <v>0</v>
      </c>
      <c r="K28" s="21">
        <f t="shared" si="5"/>
        <v>0</v>
      </c>
      <c r="L28" s="21">
        <f t="shared" si="5"/>
        <v>0</v>
      </c>
      <c r="M28" s="21">
        <f t="shared" si="5"/>
        <v>0</v>
      </c>
      <c r="N28" s="21">
        <f t="shared" si="5"/>
        <v>0</v>
      </c>
      <c r="O28" s="21">
        <f t="shared" si="5"/>
        <v>0</v>
      </c>
    </row>
    <row r="29" spans="1:15" ht="15" customHeight="1">
      <c r="A29" s="9"/>
      <c r="B29" s="156" t="s">
        <v>10</v>
      </c>
      <c r="C29" s="156"/>
      <c r="D29" s="156"/>
      <c r="E29" s="157"/>
      <c r="F29" s="16"/>
      <c r="G29" s="16"/>
      <c r="H29" s="16"/>
      <c r="I29" s="16"/>
      <c r="J29" s="16"/>
      <c r="K29" s="16"/>
      <c r="L29" s="16"/>
      <c r="M29" s="16"/>
      <c r="N29" s="16"/>
      <c r="O29" s="16"/>
    </row>
    <row r="30" spans="1:15" ht="15" customHeight="1">
      <c r="A30" s="9"/>
      <c r="B30" s="10"/>
      <c r="C30" s="10" t="s">
        <v>3</v>
      </c>
      <c r="D30" s="10"/>
      <c r="E30" s="11"/>
      <c r="F30" s="16"/>
      <c r="G30" s="16"/>
      <c r="H30" s="16"/>
      <c r="I30" s="16"/>
      <c r="J30" s="16"/>
      <c r="K30" s="16"/>
      <c r="L30" s="16"/>
      <c r="M30" s="16"/>
      <c r="N30" s="16"/>
      <c r="O30" s="16"/>
    </row>
    <row r="31" spans="1:15" ht="15" customHeight="1">
      <c r="A31" s="9"/>
      <c r="B31" s="10"/>
      <c r="C31" s="10"/>
      <c r="D31" s="10" t="s">
        <v>30</v>
      </c>
      <c r="E31" s="11"/>
      <c r="F31" s="16"/>
      <c r="G31" s="16"/>
      <c r="H31" s="16"/>
      <c r="I31" s="16"/>
      <c r="J31" s="16"/>
      <c r="K31" s="16"/>
      <c r="L31" s="16"/>
      <c r="M31" s="16"/>
      <c r="N31" s="16"/>
      <c r="O31" s="16"/>
    </row>
    <row r="32" spans="1:15" ht="15" customHeight="1">
      <c r="A32" s="9"/>
      <c r="B32" s="10"/>
      <c r="C32" s="10"/>
      <c r="D32" s="10" t="s">
        <v>4</v>
      </c>
      <c r="E32" s="11"/>
      <c r="F32" s="16"/>
      <c r="G32" s="16"/>
      <c r="H32" s="16"/>
      <c r="I32" s="16"/>
      <c r="J32" s="16"/>
      <c r="K32" s="16"/>
      <c r="L32" s="16"/>
      <c r="M32" s="16"/>
      <c r="N32" s="16"/>
      <c r="O32" s="16"/>
    </row>
    <row r="33" spans="1:15" ht="15" customHeight="1">
      <c r="A33" s="9"/>
      <c r="B33" s="10"/>
      <c r="C33" s="10" t="s">
        <v>7</v>
      </c>
      <c r="D33" s="10"/>
      <c r="E33" s="11"/>
      <c r="F33" s="16">
        <f aca="true" t="shared" si="6" ref="F33:O33">SUM(F31:F32)</f>
        <v>0</v>
      </c>
      <c r="G33" s="16">
        <f t="shared" si="6"/>
        <v>0</v>
      </c>
      <c r="H33" s="16">
        <f t="shared" si="6"/>
        <v>0</v>
      </c>
      <c r="I33" s="16">
        <f t="shared" si="6"/>
        <v>0</v>
      </c>
      <c r="J33" s="16">
        <f t="shared" si="6"/>
        <v>0</v>
      </c>
      <c r="K33" s="16">
        <f t="shared" si="6"/>
        <v>0</v>
      </c>
      <c r="L33" s="16">
        <f t="shared" si="6"/>
        <v>0</v>
      </c>
      <c r="M33" s="16">
        <f t="shared" si="6"/>
        <v>0</v>
      </c>
      <c r="N33" s="16">
        <f t="shared" si="6"/>
        <v>0</v>
      </c>
      <c r="O33" s="16">
        <f t="shared" si="6"/>
        <v>0</v>
      </c>
    </row>
    <row r="34" spans="1:15" ht="15" customHeight="1">
      <c r="A34" s="9"/>
      <c r="B34" s="10"/>
      <c r="C34" s="10" t="s">
        <v>5</v>
      </c>
      <c r="D34" s="10"/>
      <c r="E34" s="11"/>
      <c r="F34" s="16"/>
      <c r="G34" s="16"/>
      <c r="H34" s="16"/>
      <c r="I34" s="16"/>
      <c r="J34" s="16"/>
      <c r="K34" s="16"/>
      <c r="L34" s="16"/>
      <c r="M34" s="16"/>
      <c r="N34" s="16"/>
      <c r="O34" s="16"/>
    </row>
    <row r="35" spans="1:15" ht="15" customHeight="1">
      <c r="A35" s="9"/>
      <c r="B35" s="10"/>
      <c r="C35" s="10"/>
      <c r="D35" s="10" t="s">
        <v>30</v>
      </c>
      <c r="E35" s="11"/>
      <c r="F35" s="16"/>
      <c r="G35" s="16"/>
      <c r="H35" s="16"/>
      <c r="I35" s="16"/>
      <c r="J35" s="16"/>
      <c r="K35" s="16"/>
      <c r="L35" s="16"/>
      <c r="M35" s="16"/>
      <c r="N35" s="16"/>
      <c r="O35" s="16"/>
    </row>
    <row r="36" spans="1:15" ht="15" customHeight="1">
      <c r="A36" s="9"/>
      <c r="B36" s="10"/>
      <c r="C36" s="10"/>
      <c r="D36" s="10" t="s">
        <v>4</v>
      </c>
      <c r="E36" s="11"/>
      <c r="F36" s="16"/>
      <c r="G36" s="16"/>
      <c r="H36" s="16"/>
      <c r="I36" s="16"/>
      <c r="J36" s="16"/>
      <c r="K36" s="16"/>
      <c r="L36" s="16"/>
      <c r="M36" s="16"/>
      <c r="N36" s="16"/>
      <c r="O36" s="16"/>
    </row>
    <row r="37" spans="1:15" ht="15" customHeight="1">
      <c r="A37" s="9"/>
      <c r="B37" s="10"/>
      <c r="C37" s="10" t="s">
        <v>8</v>
      </c>
      <c r="D37" s="10"/>
      <c r="E37" s="11"/>
      <c r="F37" s="16">
        <f aca="true" t="shared" si="7" ref="F37:O37">SUM(F35:F36)</f>
        <v>0</v>
      </c>
      <c r="G37" s="16">
        <f t="shared" si="7"/>
        <v>0</v>
      </c>
      <c r="H37" s="16">
        <f t="shared" si="7"/>
        <v>0</v>
      </c>
      <c r="I37" s="16">
        <f t="shared" si="7"/>
        <v>0</v>
      </c>
      <c r="J37" s="16">
        <f t="shared" si="7"/>
        <v>0</v>
      </c>
      <c r="K37" s="16">
        <f t="shared" si="7"/>
        <v>0</v>
      </c>
      <c r="L37" s="16">
        <f t="shared" si="7"/>
        <v>0</v>
      </c>
      <c r="M37" s="16">
        <f t="shared" si="7"/>
        <v>0</v>
      </c>
      <c r="N37" s="16">
        <f t="shared" si="7"/>
        <v>0</v>
      </c>
      <c r="O37" s="16">
        <f t="shared" si="7"/>
        <v>0</v>
      </c>
    </row>
    <row r="38" spans="1:15" ht="15" customHeight="1">
      <c r="A38" s="18"/>
      <c r="B38" s="19" t="s">
        <v>11</v>
      </c>
      <c r="C38" s="19"/>
      <c r="D38" s="19"/>
      <c r="E38" s="20"/>
      <c r="F38" s="21">
        <f aca="true" t="shared" si="8" ref="F38:O38">F37+F33</f>
        <v>0</v>
      </c>
      <c r="G38" s="21">
        <f t="shared" si="8"/>
        <v>0</v>
      </c>
      <c r="H38" s="21">
        <f t="shared" si="8"/>
        <v>0</v>
      </c>
      <c r="I38" s="21">
        <f t="shared" si="8"/>
        <v>0</v>
      </c>
      <c r="J38" s="21">
        <f t="shared" si="8"/>
        <v>0</v>
      </c>
      <c r="K38" s="21">
        <f t="shared" si="8"/>
        <v>0</v>
      </c>
      <c r="L38" s="21">
        <f t="shared" si="8"/>
        <v>0</v>
      </c>
      <c r="M38" s="21">
        <f t="shared" si="8"/>
        <v>0</v>
      </c>
      <c r="N38" s="21">
        <f t="shared" si="8"/>
        <v>0</v>
      </c>
      <c r="O38" s="21">
        <f t="shared" si="8"/>
        <v>0</v>
      </c>
    </row>
    <row r="39" spans="1:15" ht="15" customHeight="1">
      <c r="A39" s="12" t="s">
        <v>117</v>
      </c>
      <c r="B39" s="13"/>
      <c r="C39" s="13"/>
      <c r="D39" s="13"/>
      <c r="E39" s="14"/>
      <c r="F39" s="17">
        <f aca="true" t="shared" si="9" ref="F39:O39">F18+F28+F38</f>
        <v>0</v>
      </c>
      <c r="G39" s="17">
        <f t="shared" si="9"/>
        <v>0</v>
      </c>
      <c r="H39" s="17">
        <f t="shared" si="9"/>
        <v>0</v>
      </c>
      <c r="I39" s="17">
        <f t="shared" si="9"/>
        <v>0</v>
      </c>
      <c r="J39" s="17">
        <f t="shared" si="9"/>
        <v>0</v>
      </c>
      <c r="K39" s="17">
        <f t="shared" si="9"/>
        <v>0</v>
      </c>
      <c r="L39" s="17">
        <f t="shared" si="9"/>
        <v>0</v>
      </c>
      <c r="M39" s="17">
        <f t="shared" si="9"/>
        <v>0</v>
      </c>
      <c r="N39" s="17">
        <f t="shared" si="9"/>
        <v>0</v>
      </c>
      <c r="O39" s="17">
        <f t="shared" si="9"/>
        <v>0</v>
      </c>
    </row>
  </sheetData>
  <mergeCells count="9">
    <mergeCell ref="A1:O1"/>
    <mergeCell ref="B29:E29"/>
    <mergeCell ref="A5:E7"/>
    <mergeCell ref="B9:E9"/>
    <mergeCell ref="B19:E19"/>
    <mergeCell ref="F6:F7"/>
    <mergeCell ref="D3:E3"/>
    <mergeCell ref="D2:E2"/>
    <mergeCell ref="G6:O6"/>
  </mergeCells>
  <printOptions horizontalCentered="1"/>
  <pageMargins left="0.5" right="0.5" top="0.75" bottom="0.75" header="0.5" footer="0.5"/>
  <pageSetup fitToHeight="1" fitToWidth="1" horizontalDpi="600" verticalDpi="600" orientation="portrait" scale="58" r:id="rId1"/>
  <headerFooter alignWithMargins="0">
    <oddHeader>&amp;REnclosure 2</oddHeader>
    <oddFooter>&amp;LPage 12&amp;Rver 4 (12/2008)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R39"/>
  <sheetViews>
    <sheetView workbookViewId="0" topLeftCell="A1">
      <pane xSplit="5" ySplit="7" topLeftCell="F8" activePane="bottomRight" state="frozen"/>
      <selection pane="topLeft" activeCell="O2" sqref="O2"/>
      <selection pane="topRight" activeCell="O2" sqref="O2"/>
      <selection pane="bottomLeft" activeCell="O2" sqref="O2"/>
      <selection pane="bottomRight" activeCell="O2" sqref="O2"/>
    </sheetView>
  </sheetViews>
  <sheetFormatPr defaultColWidth="9.140625" defaultRowHeight="12.75"/>
  <cols>
    <col min="1" max="3" width="4.7109375" style="0" customWidth="1"/>
    <col min="4" max="4" width="3.7109375" style="0" customWidth="1"/>
    <col min="5" max="5" width="22.7109375" style="0" customWidth="1"/>
    <col min="6" max="18" width="12.7109375" style="0" customWidth="1"/>
  </cols>
  <sheetData>
    <row r="1" spans="1:15" ht="32.1" customHeight="1">
      <c r="A1" s="155" t="s">
        <v>78</v>
      </c>
      <c r="B1" s="155"/>
      <c r="C1" s="155"/>
      <c r="D1" s="155"/>
      <c r="E1" s="155"/>
      <c r="F1" s="155"/>
      <c r="G1" s="155"/>
      <c r="H1" s="155"/>
      <c r="I1" s="155"/>
      <c r="J1" s="155"/>
      <c r="K1" s="155"/>
      <c r="L1" s="155"/>
      <c r="M1" s="155"/>
      <c r="N1" s="155"/>
      <c r="O1" s="155"/>
    </row>
    <row r="2" spans="1:15" ht="20.1" customHeight="1">
      <c r="A2" s="22" t="s">
        <v>25</v>
      </c>
      <c r="B2" s="22"/>
      <c r="C2" s="22"/>
      <c r="D2" s="165" t="str">
        <f>'CSS WP 1'!D2:E2</f>
        <v>Monterey</v>
      </c>
      <c r="E2" s="165"/>
      <c r="N2" s="24" t="s">
        <v>26</v>
      </c>
      <c r="O2" s="23">
        <f>'CSS WP 1'!O2</f>
        <v>39850</v>
      </c>
    </row>
    <row r="3" spans="1:5" ht="20.1" customHeight="1">
      <c r="A3" s="22" t="s">
        <v>118</v>
      </c>
      <c r="B3" s="22"/>
      <c r="C3" s="22"/>
      <c r="D3" s="173"/>
      <c r="E3" s="173"/>
    </row>
    <row r="5" spans="1:15" s="3" customFormat="1" ht="15" customHeight="1">
      <c r="A5" s="158" t="s">
        <v>27</v>
      </c>
      <c r="B5" s="159"/>
      <c r="C5" s="159"/>
      <c r="D5" s="159"/>
      <c r="E5" s="160"/>
      <c r="F5" s="4" t="s">
        <v>16</v>
      </c>
      <c r="G5" s="26" t="s">
        <v>17</v>
      </c>
      <c r="H5" s="26" t="s">
        <v>24</v>
      </c>
      <c r="I5" s="26" t="s">
        <v>18</v>
      </c>
      <c r="J5" s="26" t="s">
        <v>19</v>
      </c>
      <c r="K5" s="26" t="s">
        <v>20</v>
      </c>
      <c r="L5" s="26" t="s">
        <v>21</v>
      </c>
      <c r="M5" s="26" t="s">
        <v>22</v>
      </c>
      <c r="N5" s="26" t="s">
        <v>23</v>
      </c>
      <c r="O5" s="26" t="s">
        <v>52</v>
      </c>
    </row>
    <row r="6" spans="1:15" s="3" customFormat="1" ht="15" customHeight="1">
      <c r="A6" s="161"/>
      <c r="B6" s="162"/>
      <c r="C6" s="162"/>
      <c r="D6" s="162"/>
      <c r="E6" s="163"/>
      <c r="F6" s="171" t="s">
        <v>6</v>
      </c>
      <c r="G6" s="174" t="s">
        <v>29</v>
      </c>
      <c r="H6" s="173"/>
      <c r="I6" s="173"/>
      <c r="J6" s="173"/>
      <c r="K6" s="173"/>
      <c r="L6" s="173"/>
      <c r="M6" s="173"/>
      <c r="N6" s="173"/>
      <c r="O6" s="175"/>
    </row>
    <row r="7" spans="1:18" s="1" customFormat="1" ht="42" customHeight="1">
      <c r="A7" s="164"/>
      <c r="B7" s="165"/>
      <c r="C7" s="165"/>
      <c r="D7" s="165"/>
      <c r="E7" s="166"/>
      <c r="F7" s="172"/>
      <c r="G7" s="25" t="s">
        <v>0</v>
      </c>
      <c r="H7" s="25" t="s">
        <v>28</v>
      </c>
      <c r="I7" s="25" t="s">
        <v>15</v>
      </c>
      <c r="J7" s="25" t="s">
        <v>1</v>
      </c>
      <c r="K7" s="25" t="s">
        <v>12</v>
      </c>
      <c r="L7" s="25" t="s">
        <v>13</v>
      </c>
      <c r="M7" s="25" t="s">
        <v>2</v>
      </c>
      <c r="N7" s="25" t="s">
        <v>14</v>
      </c>
      <c r="O7" s="5" t="s">
        <v>51</v>
      </c>
      <c r="P7" s="2"/>
      <c r="Q7" s="2"/>
      <c r="R7" s="2"/>
    </row>
    <row r="8" spans="1:15" ht="15" customHeight="1">
      <c r="A8" s="6" t="s">
        <v>119</v>
      </c>
      <c r="B8" s="7"/>
      <c r="C8" s="7"/>
      <c r="D8" s="7"/>
      <c r="E8" s="8"/>
      <c r="F8" s="15"/>
      <c r="G8" s="15"/>
      <c r="H8" s="15"/>
      <c r="I8" s="15"/>
      <c r="J8" s="15"/>
      <c r="K8" s="15"/>
      <c r="L8" s="15"/>
      <c r="M8" s="15"/>
      <c r="N8" s="15"/>
      <c r="O8" s="15"/>
    </row>
    <row r="9" spans="1:15" ht="15" customHeight="1">
      <c r="A9" s="9"/>
      <c r="B9" s="167" t="s">
        <v>72</v>
      </c>
      <c r="C9" s="167"/>
      <c r="D9" s="167"/>
      <c r="E9" s="168"/>
      <c r="F9" s="16"/>
      <c r="G9" s="16"/>
      <c r="H9" s="16"/>
      <c r="I9" s="16"/>
      <c r="J9" s="16"/>
      <c r="K9" s="16"/>
      <c r="L9" s="16"/>
      <c r="M9" s="16"/>
      <c r="N9" s="16"/>
      <c r="O9" s="16"/>
    </row>
    <row r="10" spans="1:15" ht="15" customHeight="1">
      <c r="A10" s="9"/>
      <c r="B10" s="10"/>
      <c r="C10" s="10" t="s">
        <v>3</v>
      </c>
      <c r="D10" s="10"/>
      <c r="E10" s="11"/>
      <c r="F10" s="16"/>
      <c r="G10" s="16"/>
      <c r="H10" s="16"/>
      <c r="I10" s="16"/>
      <c r="J10" s="16"/>
      <c r="K10" s="16"/>
      <c r="L10" s="16"/>
      <c r="M10" s="16"/>
      <c r="N10" s="16"/>
      <c r="O10" s="16"/>
    </row>
    <row r="11" spans="1:15" ht="15" customHeight="1">
      <c r="A11" s="9"/>
      <c r="B11" s="10"/>
      <c r="C11" s="10"/>
      <c r="D11" s="10" t="s">
        <v>30</v>
      </c>
      <c r="E11" s="11"/>
      <c r="F11" s="16"/>
      <c r="G11" s="16"/>
      <c r="H11" s="16"/>
      <c r="I11" s="16"/>
      <c r="J11" s="16"/>
      <c r="K11" s="16"/>
      <c r="L11" s="16"/>
      <c r="M11" s="16"/>
      <c r="N11" s="16"/>
      <c r="O11" s="16"/>
    </row>
    <row r="12" spans="1:15" ht="15" customHeight="1">
      <c r="A12" s="9"/>
      <c r="B12" s="10"/>
      <c r="C12" s="10"/>
      <c r="D12" s="10" t="s">
        <v>4</v>
      </c>
      <c r="E12" s="11"/>
      <c r="F12" s="16"/>
      <c r="G12" s="16"/>
      <c r="H12" s="16"/>
      <c r="I12" s="16"/>
      <c r="J12" s="16"/>
      <c r="K12" s="16"/>
      <c r="L12" s="16"/>
      <c r="M12" s="16"/>
      <c r="N12" s="16"/>
      <c r="O12" s="16"/>
    </row>
    <row r="13" spans="1:15" ht="15" customHeight="1">
      <c r="A13" s="9"/>
      <c r="B13" s="10"/>
      <c r="C13" s="10" t="s">
        <v>7</v>
      </c>
      <c r="D13" s="10"/>
      <c r="E13" s="11"/>
      <c r="F13" s="16">
        <f aca="true" t="shared" si="0" ref="F13:O13">SUM(F11:F12)</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row>
    <row r="14" spans="1:15" ht="15" customHeight="1">
      <c r="A14" s="9"/>
      <c r="B14" s="10"/>
      <c r="C14" s="10" t="s">
        <v>5</v>
      </c>
      <c r="D14" s="10"/>
      <c r="E14" s="11"/>
      <c r="F14" s="16"/>
      <c r="G14" s="16"/>
      <c r="H14" s="16"/>
      <c r="I14" s="16"/>
      <c r="J14" s="16"/>
      <c r="K14" s="16"/>
      <c r="L14" s="16"/>
      <c r="M14" s="16"/>
      <c r="N14" s="16"/>
      <c r="O14" s="16"/>
    </row>
    <row r="15" spans="1:15" ht="15" customHeight="1">
      <c r="A15" s="9"/>
      <c r="B15" s="10"/>
      <c r="C15" s="10"/>
      <c r="D15" s="10" t="s">
        <v>30</v>
      </c>
      <c r="E15" s="11"/>
      <c r="F15" s="16"/>
      <c r="G15" s="16"/>
      <c r="H15" s="16"/>
      <c r="I15" s="16"/>
      <c r="J15" s="16"/>
      <c r="K15" s="16"/>
      <c r="L15" s="16"/>
      <c r="M15" s="16"/>
      <c r="N15" s="16"/>
      <c r="O15" s="16"/>
    </row>
    <row r="16" spans="1:15" ht="15" customHeight="1">
      <c r="A16" s="9"/>
      <c r="B16" s="10"/>
      <c r="C16" s="10"/>
      <c r="D16" s="10" t="s">
        <v>4</v>
      </c>
      <c r="E16" s="11"/>
      <c r="F16" s="16"/>
      <c r="G16" s="16"/>
      <c r="H16" s="16"/>
      <c r="I16" s="16"/>
      <c r="J16" s="16"/>
      <c r="K16" s="16"/>
      <c r="L16" s="16"/>
      <c r="M16" s="16"/>
      <c r="N16" s="16"/>
      <c r="O16" s="16"/>
    </row>
    <row r="17" spans="1:15" ht="15" customHeight="1">
      <c r="A17" s="9"/>
      <c r="B17" s="10"/>
      <c r="C17" s="10" t="s">
        <v>8</v>
      </c>
      <c r="D17" s="10"/>
      <c r="E17" s="11"/>
      <c r="F17" s="16">
        <f aca="true" t="shared" si="1" ref="F17:O17">SUM(F15:F16)</f>
        <v>0</v>
      </c>
      <c r="G17" s="16">
        <f t="shared" si="1"/>
        <v>0</v>
      </c>
      <c r="H17" s="16">
        <f t="shared" si="1"/>
        <v>0</v>
      </c>
      <c r="I17" s="16">
        <f t="shared" si="1"/>
        <v>0</v>
      </c>
      <c r="J17" s="16">
        <f t="shared" si="1"/>
        <v>0</v>
      </c>
      <c r="K17" s="16">
        <f t="shared" si="1"/>
        <v>0</v>
      </c>
      <c r="L17" s="16">
        <f t="shared" si="1"/>
        <v>0</v>
      </c>
      <c r="M17" s="16">
        <f t="shared" si="1"/>
        <v>0</v>
      </c>
      <c r="N17" s="16">
        <f t="shared" si="1"/>
        <v>0</v>
      </c>
      <c r="O17" s="16">
        <f t="shared" si="1"/>
        <v>0</v>
      </c>
    </row>
    <row r="18" spans="1:15" ht="15" customHeight="1">
      <c r="A18" s="18"/>
      <c r="B18" s="19" t="s">
        <v>9</v>
      </c>
      <c r="C18" s="19"/>
      <c r="D18" s="19"/>
      <c r="E18" s="20"/>
      <c r="F18" s="21">
        <f aca="true" t="shared" si="2" ref="F18:O18">F13+F17</f>
        <v>0</v>
      </c>
      <c r="G18" s="21">
        <f t="shared" si="2"/>
        <v>0</v>
      </c>
      <c r="H18" s="21">
        <f t="shared" si="2"/>
        <v>0</v>
      </c>
      <c r="I18" s="21">
        <f t="shared" si="2"/>
        <v>0</v>
      </c>
      <c r="J18" s="21">
        <f t="shared" si="2"/>
        <v>0</v>
      </c>
      <c r="K18" s="21">
        <f t="shared" si="2"/>
        <v>0</v>
      </c>
      <c r="L18" s="21">
        <f t="shared" si="2"/>
        <v>0</v>
      </c>
      <c r="M18" s="21">
        <f t="shared" si="2"/>
        <v>0</v>
      </c>
      <c r="N18" s="21">
        <f t="shared" si="2"/>
        <v>0</v>
      </c>
      <c r="O18" s="21">
        <f t="shared" si="2"/>
        <v>0</v>
      </c>
    </row>
    <row r="19" spans="1:15" ht="15" customHeight="1">
      <c r="A19" s="9"/>
      <c r="B19" s="169" t="s">
        <v>65</v>
      </c>
      <c r="C19" s="169"/>
      <c r="D19" s="169"/>
      <c r="E19" s="170"/>
      <c r="F19" s="16"/>
      <c r="G19" s="16"/>
      <c r="H19" s="16"/>
      <c r="I19" s="16"/>
      <c r="J19" s="16"/>
      <c r="K19" s="16"/>
      <c r="L19" s="16"/>
      <c r="M19" s="16"/>
      <c r="N19" s="16"/>
      <c r="O19" s="16"/>
    </row>
    <row r="20" spans="1:15" ht="15" customHeight="1">
      <c r="A20" s="9"/>
      <c r="B20" s="10"/>
      <c r="C20" s="10" t="s">
        <v>3</v>
      </c>
      <c r="D20" s="10"/>
      <c r="E20" s="11"/>
      <c r="F20" s="16"/>
      <c r="G20" s="16"/>
      <c r="H20" s="16"/>
      <c r="I20" s="16"/>
      <c r="J20" s="16"/>
      <c r="K20" s="16"/>
      <c r="L20" s="16"/>
      <c r="M20" s="16"/>
      <c r="N20" s="16"/>
      <c r="O20" s="16"/>
    </row>
    <row r="21" spans="1:15" ht="15" customHeight="1">
      <c r="A21" s="9"/>
      <c r="B21" s="10"/>
      <c r="C21" s="10"/>
      <c r="D21" s="10" t="s">
        <v>30</v>
      </c>
      <c r="E21" s="11"/>
      <c r="F21" s="16"/>
      <c r="G21" s="16"/>
      <c r="H21" s="16"/>
      <c r="I21" s="16"/>
      <c r="J21" s="16"/>
      <c r="K21" s="16"/>
      <c r="L21" s="16"/>
      <c r="M21" s="16"/>
      <c r="N21" s="16"/>
      <c r="O21" s="16"/>
    </row>
    <row r="22" spans="1:15" ht="15" customHeight="1">
      <c r="A22" s="9"/>
      <c r="B22" s="10"/>
      <c r="C22" s="10"/>
      <c r="D22" s="10" t="s">
        <v>4</v>
      </c>
      <c r="E22" s="11"/>
      <c r="F22" s="16"/>
      <c r="G22" s="16"/>
      <c r="H22" s="16"/>
      <c r="I22" s="16"/>
      <c r="J22" s="16"/>
      <c r="K22" s="16"/>
      <c r="L22" s="16"/>
      <c r="M22" s="16"/>
      <c r="N22" s="16"/>
      <c r="O22" s="16"/>
    </row>
    <row r="23" spans="1:15" ht="15" customHeight="1">
      <c r="A23" s="9"/>
      <c r="B23" s="10"/>
      <c r="C23" s="10" t="s">
        <v>7</v>
      </c>
      <c r="D23" s="10"/>
      <c r="E23" s="11"/>
      <c r="F23" s="16">
        <f aca="true" t="shared" si="3" ref="F23:O23">SUM(F21:F22)</f>
        <v>0</v>
      </c>
      <c r="G23" s="16">
        <f t="shared" si="3"/>
        <v>0</v>
      </c>
      <c r="H23" s="16">
        <f t="shared" si="3"/>
        <v>0</v>
      </c>
      <c r="I23" s="16">
        <f t="shared" si="3"/>
        <v>0</v>
      </c>
      <c r="J23" s="16">
        <f t="shared" si="3"/>
        <v>0</v>
      </c>
      <c r="K23" s="16">
        <f t="shared" si="3"/>
        <v>0</v>
      </c>
      <c r="L23" s="16">
        <f t="shared" si="3"/>
        <v>0</v>
      </c>
      <c r="M23" s="16">
        <f t="shared" si="3"/>
        <v>0</v>
      </c>
      <c r="N23" s="16">
        <f t="shared" si="3"/>
        <v>0</v>
      </c>
      <c r="O23" s="16">
        <f t="shared" si="3"/>
        <v>0</v>
      </c>
    </row>
    <row r="24" spans="1:15" ht="15" customHeight="1">
      <c r="A24" s="9"/>
      <c r="B24" s="10"/>
      <c r="C24" s="10" t="s">
        <v>5</v>
      </c>
      <c r="D24" s="10"/>
      <c r="E24" s="11"/>
      <c r="F24" s="16"/>
      <c r="G24" s="16"/>
      <c r="H24" s="16"/>
      <c r="I24" s="16"/>
      <c r="J24" s="16"/>
      <c r="K24" s="16"/>
      <c r="L24" s="16"/>
      <c r="M24" s="16"/>
      <c r="N24" s="16"/>
      <c r="O24" s="16"/>
    </row>
    <row r="25" spans="1:15" ht="15" customHeight="1">
      <c r="A25" s="9"/>
      <c r="B25" s="10"/>
      <c r="C25" s="10"/>
      <c r="D25" s="10" t="s">
        <v>30</v>
      </c>
      <c r="E25" s="11"/>
      <c r="F25" s="16"/>
      <c r="G25" s="16"/>
      <c r="H25" s="16"/>
      <c r="I25" s="16"/>
      <c r="J25" s="16"/>
      <c r="K25" s="16"/>
      <c r="L25" s="16"/>
      <c r="M25" s="16"/>
      <c r="N25" s="16"/>
      <c r="O25" s="16"/>
    </row>
    <row r="26" spans="1:15" ht="15" customHeight="1">
      <c r="A26" s="9"/>
      <c r="B26" s="10"/>
      <c r="C26" s="10"/>
      <c r="D26" s="10" t="s">
        <v>4</v>
      </c>
      <c r="E26" s="11"/>
      <c r="F26" s="16"/>
      <c r="G26" s="16"/>
      <c r="H26" s="16"/>
      <c r="I26" s="16"/>
      <c r="J26" s="16"/>
      <c r="K26" s="16"/>
      <c r="L26" s="16"/>
      <c r="M26" s="16"/>
      <c r="N26" s="16"/>
      <c r="O26" s="16"/>
    </row>
    <row r="27" spans="1:15" ht="15" customHeight="1">
      <c r="A27" s="9"/>
      <c r="B27" s="10"/>
      <c r="C27" s="10" t="s">
        <v>8</v>
      </c>
      <c r="D27" s="10"/>
      <c r="E27" s="11"/>
      <c r="F27" s="16">
        <f aca="true" t="shared" si="4" ref="F27:O27">SUM(F25:F26)</f>
        <v>0</v>
      </c>
      <c r="G27" s="16">
        <f t="shared" si="4"/>
        <v>0</v>
      </c>
      <c r="H27" s="16">
        <f t="shared" si="4"/>
        <v>0</v>
      </c>
      <c r="I27" s="16">
        <f t="shared" si="4"/>
        <v>0</v>
      </c>
      <c r="J27" s="16">
        <f t="shared" si="4"/>
        <v>0</v>
      </c>
      <c r="K27" s="16">
        <f t="shared" si="4"/>
        <v>0</v>
      </c>
      <c r="L27" s="16">
        <f t="shared" si="4"/>
        <v>0</v>
      </c>
      <c r="M27" s="16">
        <f t="shared" si="4"/>
        <v>0</v>
      </c>
      <c r="N27" s="16">
        <f t="shared" si="4"/>
        <v>0</v>
      </c>
      <c r="O27" s="16">
        <f t="shared" si="4"/>
        <v>0</v>
      </c>
    </row>
    <row r="28" spans="1:15" ht="15" customHeight="1">
      <c r="A28" s="18"/>
      <c r="B28" s="19" t="s">
        <v>66</v>
      </c>
      <c r="C28" s="19"/>
      <c r="D28" s="19"/>
      <c r="E28" s="20"/>
      <c r="F28" s="21">
        <f>F23+F27</f>
        <v>0</v>
      </c>
      <c r="G28" s="21">
        <f aca="true" t="shared" si="5" ref="G28:O28">G23+G27</f>
        <v>0</v>
      </c>
      <c r="H28" s="21">
        <f t="shared" si="5"/>
        <v>0</v>
      </c>
      <c r="I28" s="21">
        <f t="shared" si="5"/>
        <v>0</v>
      </c>
      <c r="J28" s="21">
        <f t="shared" si="5"/>
        <v>0</v>
      </c>
      <c r="K28" s="21">
        <f t="shared" si="5"/>
        <v>0</v>
      </c>
      <c r="L28" s="21">
        <f t="shared" si="5"/>
        <v>0</v>
      </c>
      <c r="M28" s="21">
        <f t="shared" si="5"/>
        <v>0</v>
      </c>
      <c r="N28" s="21">
        <f t="shared" si="5"/>
        <v>0</v>
      </c>
      <c r="O28" s="21">
        <f t="shared" si="5"/>
        <v>0</v>
      </c>
    </row>
    <row r="29" spans="1:15" ht="15" customHeight="1">
      <c r="A29" s="9"/>
      <c r="B29" s="156" t="s">
        <v>10</v>
      </c>
      <c r="C29" s="156"/>
      <c r="D29" s="156"/>
      <c r="E29" s="157"/>
      <c r="F29" s="16"/>
      <c r="G29" s="16"/>
      <c r="H29" s="16"/>
      <c r="I29" s="16"/>
      <c r="J29" s="16"/>
      <c r="K29" s="16"/>
      <c r="L29" s="16"/>
      <c r="M29" s="16"/>
      <c r="N29" s="16"/>
      <c r="O29" s="16"/>
    </row>
    <row r="30" spans="1:15" ht="15" customHeight="1">
      <c r="A30" s="9"/>
      <c r="B30" s="10"/>
      <c r="C30" s="10" t="s">
        <v>3</v>
      </c>
      <c r="D30" s="10"/>
      <c r="E30" s="11"/>
      <c r="F30" s="16"/>
      <c r="G30" s="16"/>
      <c r="H30" s="16"/>
      <c r="I30" s="16"/>
      <c r="J30" s="16"/>
      <c r="K30" s="16"/>
      <c r="L30" s="16"/>
      <c r="M30" s="16"/>
      <c r="N30" s="16"/>
      <c r="O30" s="16"/>
    </row>
    <row r="31" spans="1:15" ht="15" customHeight="1">
      <c r="A31" s="9"/>
      <c r="B31" s="10"/>
      <c r="C31" s="10"/>
      <c r="D31" s="10" t="s">
        <v>30</v>
      </c>
      <c r="E31" s="11"/>
      <c r="F31" s="16"/>
      <c r="G31" s="16"/>
      <c r="H31" s="16"/>
      <c r="I31" s="16"/>
      <c r="J31" s="16"/>
      <c r="K31" s="16"/>
      <c r="L31" s="16"/>
      <c r="M31" s="16"/>
      <c r="N31" s="16"/>
      <c r="O31" s="16"/>
    </row>
    <row r="32" spans="1:15" ht="15" customHeight="1">
      <c r="A32" s="9"/>
      <c r="B32" s="10"/>
      <c r="C32" s="10"/>
      <c r="D32" s="10" t="s">
        <v>4</v>
      </c>
      <c r="E32" s="11"/>
      <c r="F32" s="16"/>
      <c r="G32" s="16"/>
      <c r="H32" s="16"/>
      <c r="I32" s="16"/>
      <c r="J32" s="16"/>
      <c r="K32" s="16"/>
      <c r="L32" s="16"/>
      <c r="M32" s="16"/>
      <c r="N32" s="16"/>
      <c r="O32" s="16"/>
    </row>
    <row r="33" spans="1:15" ht="15" customHeight="1">
      <c r="A33" s="9"/>
      <c r="B33" s="10"/>
      <c r="C33" s="10" t="s">
        <v>7</v>
      </c>
      <c r="D33" s="10"/>
      <c r="E33" s="11"/>
      <c r="F33" s="16">
        <f aca="true" t="shared" si="6" ref="F33:O33">SUM(F31:F32)</f>
        <v>0</v>
      </c>
      <c r="G33" s="16">
        <f t="shared" si="6"/>
        <v>0</v>
      </c>
      <c r="H33" s="16">
        <f t="shared" si="6"/>
        <v>0</v>
      </c>
      <c r="I33" s="16">
        <f t="shared" si="6"/>
        <v>0</v>
      </c>
      <c r="J33" s="16">
        <f t="shared" si="6"/>
        <v>0</v>
      </c>
      <c r="K33" s="16">
        <f t="shared" si="6"/>
        <v>0</v>
      </c>
      <c r="L33" s="16">
        <f t="shared" si="6"/>
        <v>0</v>
      </c>
      <c r="M33" s="16">
        <f t="shared" si="6"/>
        <v>0</v>
      </c>
      <c r="N33" s="16">
        <f t="shared" si="6"/>
        <v>0</v>
      </c>
      <c r="O33" s="16">
        <f t="shared" si="6"/>
        <v>0</v>
      </c>
    </row>
    <row r="34" spans="1:15" ht="15" customHeight="1">
      <c r="A34" s="9"/>
      <c r="B34" s="10"/>
      <c r="C34" s="10" t="s">
        <v>5</v>
      </c>
      <c r="D34" s="10"/>
      <c r="E34" s="11"/>
      <c r="F34" s="16"/>
      <c r="G34" s="16"/>
      <c r="H34" s="16"/>
      <c r="I34" s="16"/>
      <c r="J34" s="16"/>
      <c r="K34" s="16"/>
      <c r="L34" s="16"/>
      <c r="M34" s="16"/>
      <c r="N34" s="16"/>
      <c r="O34" s="16"/>
    </row>
    <row r="35" spans="1:15" ht="15" customHeight="1">
      <c r="A35" s="9"/>
      <c r="B35" s="10"/>
      <c r="C35" s="10"/>
      <c r="D35" s="10" t="s">
        <v>30</v>
      </c>
      <c r="E35" s="11"/>
      <c r="F35" s="16"/>
      <c r="G35" s="16"/>
      <c r="H35" s="16"/>
      <c r="I35" s="16"/>
      <c r="J35" s="16"/>
      <c r="K35" s="16"/>
      <c r="L35" s="16"/>
      <c r="M35" s="16"/>
      <c r="N35" s="16"/>
      <c r="O35" s="16"/>
    </row>
    <row r="36" spans="1:15" ht="15" customHeight="1">
      <c r="A36" s="9"/>
      <c r="B36" s="10"/>
      <c r="C36" s="10"/>
      <c r="D36" s="10" t="s">
        <v>4</v>
      </c>
      <c r="E36" s="11"/>
      <c r="F36" s="16"/>
      <c r="G36" s="16"/>
      <c r="H36" s="16"/>
      <c r="I36" s="16"/>
      <c r="J36" s="16"/>
      <c r="K36" s="16"/>
      <c r="L36" s="16"/>
      <c r="M36" s="16"/>
      <c r="N36" s="16"/>
      <c r="O36" s="16"/>
    </row>
    <row r="37" spans="1:15" ht="15" customHeight="1">
      <c r="A37" s="9"/>
      <c r="B37" s="10"/>
      <c r="C37" s="10" t="s">
        <v>8</v>
      </c>
      <c r="D37" s="10"/>
      <c r="E37" s="11"/>
      <c r="F37" s="16">
        <f aca="true" t="shared" si="7" ref="F37:O37">SUM(F35:F36)</f>
        <v>0</v>
      </c>
      <c r="G37" s="16">
        <f t="shared" si="7"/>
        <v>0</v>
      </c>
      <c r="H37" s="16">
        <f t="shared" si="7"/>
        <v>0</v>
      </c>
      <c r="I37" s="16">
        <f t="shared" si="7"/>
        <v>0</v>
      </c>
      <c r="J37" s="16">
        <f t="shared" si="7"/>
        <v>0</v>
      </c>
      <c r="K37" s="16">
        <f t="shared" si="7"/>
        <v>0</v>
      </c>
      <c r="L37" s="16">
        <f t="shared" si="7"/>
        <v>0</v>
      </c>
      <c r="M37" s="16">
        <f t="shared" si="7"/>
        <v>0</v>
      </c>
      <c r="N37" s="16">
        <f t="shared" si="7"/>
        <v>0</v>
      </c>
      <c r="O37" s="16">
        <f t="shared" si="7"/>
        <v>0</v>
      </c>
    </row>
    <row r="38" spans="1:15" ht="15" customHeight="1">
      <c r="A38" s="18"/>
      <c r="B38" s="19" t="s">
        <v>11</v>
      </c>
      <c r="C38" s="19"/>
      <c r="D38" s="19"/>
      <c r="E38" s="20"/>
      <c r="F38" s="21">
        <f aca="true" t="shared" si="8" ref="F38:O38">F37+F33</f>
        <v>0</v>
      </c>
      <c r="G38" s="21">
        <f t="shared" si="8"/>
        <v>0</v>
      </c>
      <c r="H38" s="21">
        <f t="shared" si="8"/>
        <v>0</v>
      </c>
      <c r="I38" s="21">
        <f t="shared" si="8"/>
        <v>0</v>
      </c>
      <c r="J38" s="21">
        <f t="shared" si="8"/>
        <v>0</v>
      </c>
      <c r="K38" s="21">
        <f t="shared" si="8"/>
        <v>0</v>
      </c>
      <c r="L38" s="21">
        <f t="shared" si="8"/>
        <v>0</v>
      </c>
      <c r="M38" s="21">
        <f t="shared" si="8"/>
        <v>0</v>
      </c>
      <c r="N38" s="21">
        <f t="shared" si="8"/>
        <v>0</v>
      </c>
      <c r="O38" s="21">
        <f t="shared" si="8"/>
        <v>0</v>
      </c>
    </row>
    <row r="39" spans="1:15" ht="15" customHeight="1">
      <c r="A39" s="12" t="s">
        <v>120</v>
      </c>
      <c r="B39" s="13"/>
      <c r="C39" s="13"/>
      <c r="D39" s="13"/>
      <c r="E39" s="14"/>
      <c r="F39" s="17">
        <f aca="true" t="shared" si="9" ref="F39:O39">F18+F28+F38</f>
        <v>0</v>
      </c>
      <c r="G39" s="17">
        <f t="shared" si="9"/>
        <v>0</v>
      </c>
      <c r="H39" s="17">
        <f t="shared" si="9"/>
        <v>0</v>
      </c>
      <c r="I39" s="17">
        <f t="shared" si="9"/>
        <v>0</v>
      </c>
      <c r="J39" s="17">
        <f t="shared" si="9"/>
        <v>0</v>
      </c>
      <c r="K39" s="17">
        <f t="shared" si="9"/>
        <v>0</v>
      </c>
      <c r="L39" s="17">
        <f t="shared" si="9"/>
        <v>0</v>
      </c>
      <c r="M39" s="17">
        <f t="shared" si="9"/>
        <v>0</v>
      </c>
      <c r="N39" s="17">
        <f t="shared" si="9"/>
        <v>0</v>
      </c>
      <c r="O39" s="17">
        <f t="shared" si="9"/>
        <v>0</v>
      </c>
    </row>
  </sheetData>
  <mergeCells count="9">
    <mergeCell ref="A1:O1"/>
    <mergeCell ref="B29:E29"/>
    <mergeCell ref="A5:E7"/>
    <mergeCell ref="B9:E9"/>
    <mergeCell ref="B19:E19"/>
    <mergeCell ref="F6:F7"/>
    <mergeCell ref="D3:E3"/>
    <mergeCell ref="D2:E2"/>
    <mergeCell ref="G6:O6"/>
  </mergeCells>
  <printOptions horizontalCentered="1"/>
  <pageMargins left="0.5" right="0.5" top="0.75" bottom="0.75" header="0.5" footer="0.5"/>
  <pageSetup fitToHeight="1" fitToWidth="1" horizontalDpi="600" verticalDpi="600" orientation="portrait" scale="58" r:id="rId1"/>
  <headerFooter alignWithMargins="0">
    <oddHeader>&amp;REnclosure 2</oddHeader>
    <oddFooter>&amp;LPage 13&amp;Rver 4 (12/2008)</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R39"/>
  <sheetViews>
    <sheetView workbookViewId="0" topLeftCell="A1">
      <pane xSplit="5" ySplit="7" topLeftCell="F8" activePane="bottomRight" state="frozen"/>
      <selection pane="topLeft" activeCell="O2" sqref="O2"/>
      <selection pane="topRight" activeCell="O2" sqref="O2"/>
      <selection pane="bottomLeft" activeCell="O2" sqref="O2"/>
      <selection pane="bottomRight" activeCell="O2" sqref="O2"/>
    </sheetView>
  </sheetViews>
  <sheetFormatPr defaultColWidth="9.140625" defaultRowHeight="12.75"/>
  <cols>
    <col min="1" max="3" width="4.7109375" style="0" customWidth="1"/>
    <col min="4" max="4" width="3.7109375" style="0" customWidth="1"/>
    <col min="5" max="5" width="22.7109375" style="0" customWidth="1"/>
    <col min="6" max="18" width="12.7109375" style="0" customWidth="1"/>
  </cols>
  <sheetData>
    <row r="1" spans="1:15" ht="32.1" customHeight="1">
      <c r="A1" s="155" t="s">
        <v>78</v>
      </c>
      <c r="B1" s="155"/>
      <c r="C1" s="155"/>
      <c r="D1" s="155"/>
      <c r="E1" s="155"/>
      <c r="F1" s="155"/>
      <c r="G1" s="155"/>
      <c r="H1" s="155"/>
      <c r="I1" s="155"/>
      <c r="J1" s="155"/>
      <c r="K1" s="155"/>
      <c r="L1" s="155"/>
      <c r="M1" s="155"/>
      <c r="N1" s="155"/>
      <c r="O1" s="155"/>
    </row>
    <row r="2" spans="1:15" ht="20.1" customHeight="1">
      <c r="A2" s="22" t="s">
        <v>25</v>
      </c>
      <c r="B2" s="22"/>
      <c r="C2" s="22"/>
      <c r="D2" s="165" t="str">
        <f>'CSS WP 1'!D2:E2</f>
        <v>Monterey</v>
      </c>
      <c r="E2" s="165"/>
      <c r="N2" s="24" t="s">
        <v>26</v>
      </c>
      <c r="O2" s="23">
        <f>'CSS WP 1'!O2</f>
        <v>39850</v>
      </c>
    </row>
    <row r="3" spans="1:5" ht="20.1" customHeight="1">
      <c r="A3" s="22" t="s">
        <v>121</v>
      </c>
      <c r="B3" s="22"/>
      <c r="C3" s="22"/>
      <c r="D3" s="173"/>
      <c r="E3" s="173"/>
    </row>
    <row r="5" spans="1:15" s="3" customFormat="1" ht="15" customHeight="1">
      <c r="A5" s="158" t="s">
        <v>27</v>
      </c>
      <c r="B5" s="159"/>
      <c r="C5" s="159"/>
      <c r="D5" s="159"/>
      <c r="E5" s="160"/>
      <c r="F5" s="4" t="s">
        <v>16</v>
      </c>
      <c r="G5" s="26" t="s">
        <v>17</v>
      </c>
      <c r="H5" s="26" t="s">
        <v>24</v>
      </c>
      <c r="I5" s="26" t="s">
        <v>18</v>
      </c>
      <c r="J5" s="26" t="s">
        <v>19</v>
      </c>
      <c r="K5" s="26" t="s">
        <v>20</v>
      </c>
      <c r="L5" s="26" t="s">
        <v>21</v>
      </c>
      <c r="M5" s="26" t="s">
        <v>22</v>
      </c>
      <c r="N5" s="26" t="s">
        <v>23</v>
      </c>
      <c r="O5" s="26" t="s">
        <v>52</v>
      </c>
    </row>
    <row r="6" spans="1:15" s="3" customFormat="1" ht="15" customHeight="1">
      <c r="A6" s="161"/>
      <c r="B6" s="162"/>
      <c r="C6" s="162"/>
      <c r="D6" s="162"/>
      <c r="E6" s="163"/>
      <c r="F6" s="171" t="s">
        <v>6</v>
      </c>
      <c r="G6" s="174" t="s">
        <v>29</v>
      </c>
      <c r="H6" s="173"/>
      <c r="I6" s="173"/>
      <c r="J6" s="173"/>
      <c r="K6" s="173"/>
      <c r="L6" s="173"/>
      <c r="M6" s="173"/>
      <c r="N6" s="173"/>
      <c r="O6" s="175"/>
    </row>
    <row r="7" spans="1:18" s="1" customFormat="1" ht="42" customHeight="1">
      <c r="A7" s="164"/>
      <c r="B7" s="165"/>
      <c r="C7" s="165"/>
      <c r="D7" s="165"/>
      <c r="E7" s="166"/>
      <c r="F7" s="172"/>
      <c r="G7" s="25" t="s">
        <v>0</v>
      </c>
      <c r="H7" s="25" t="s">
        <v>28</v>
      </c>
      <c r="I7" s="25" t="s">
        <v>15</v>
      </c>
      <c r="J7" s="25" t="s">
        <v>1</v>
      </c>
      <c r="K7" s="25" t="s">
        <v>12</v>
      </c>
      <c r="L7" s="25" t="s">
        <v>13</v>
      </c>
      <c r="M7" s="25" t="s">
        <v>2</v>
      </c>
      <c r="N7" s="25" t="s">
        <v>14</v>
      </c>
      <c r="O7" s="5" t="s">
        <v>51</v>
      </c>
      <c r="P7" s="2"/>
      <c r="Q7" s="2"/>
      <c r="R7" s="2"/>
    </row>
    <row r="8" spans="1:15" ht="15" customHeight="1">
      <c r="A8" s="6" t="s">
        <v>122</v>
      </c>
      <c r="B8" s="7"/>
      <c r="C8" s="7"/>
      <c r="D8" s="7"/>
      <c r="E8" s="8"/>
      <c r="F8" s="15"/>
      <c r="G8" s="15"/>
      <c r="H8" s="15"/>
      <c r="I8" s="15"/>
      <c r="J8" s="15"/>
      <c r="K8" s="15"/>
      <c r="L8" s="15"/>
      <c r="M8" s="15"/>
      <c r="N8" s="15"/>
      <c r="O8" s="15"/>
    </row>
    <row r="9" spans="1:15" ht="15" customHeight="1">
      <c r="A9" s="9"/>
      <c r="B9" s="167" t="s">
        <v>72</v>
      </c>
      <c r="C9" s="167"/>
      <c r="D9" s="167"/>
      <c r="E9" s="168"/>
      <c r="F9" s="16"/>
      <c r="G9" s="16"/>
      <c r="H9" s="16"/>
      <c r="I9" s="16"/>
      <c r="J9" s="16"/>
      <c r="K9" s="16"/>
      <c r="L9" s="16"/>
      <c r="M9" s="16"/>
      <c r="N9" s="16"/>
      <c r="O9" s="16"/>
    </row>
    <row r="10" spans="1:15" ht="15" customHeight="1">
      <c r="A10" s="9"/>
      <c r="B10" s="10"/>
      <c r="C10" s="10" t="s">
        <v>3</v>
      </c>
      <c r="D10" s="10"/>
      <c r="E10" s="11"/>
      <c r="F10" s="16"/>
      <c r="G10" s="16"/>
      <c r="H10" s="16"/>
      <c r="I10" s="16"/>
      <c r="J10" s="16"/>
      <c r="K10" s="16"/>
      <c r="L10" s="16"/>
      <c r="M10" s="16"/>
      <c r="N10" s="16"/>
      <c r="O10" s="16"/>
    </row>
    <row r="11" spans="1:15" ht="15" customHeight="1">
      <c r="A11" s="9"/>
      <c r="B11" s="10"/>
      <c r="C11" s="10"/>
      <c r="D11" s="10" t="s">
        <v>30</v>
      </c>
      <c r="E11" s="11"/>
      <c r="F11" s="16"/>
      <c r="G11" s="16"/>
      <c r="H11" s="16"/>
      <c r="I11" s="16"/>
      <c r="J11" s="16"/>
      <c r="K11" s="16"/>
      <c r="L11" s="16"/>
      <c r="M11" s="16"/>
      <c r="N11" s="16"/>
      <c r="O11" s="16"/>
    </row>
    <row r="12" spans="1:15" ht="15" customHeight="1">
      <c r="A12" s="9"/>
      <c r="B12" s="10"/>
      <c r="C12" s="10"/>
      <c r="D12" s="10" t="s">
        <v>4</v>
      </c>
      <c r="E12" s="11"/>
      <c r="F12" s="16"/>
      <c r="G12" s="16"/>
      <c r="H12" s="16"/>
      <c r="I12" s="16"/>
      <c r="J12" s="16"/>
      <c r="K12" s="16"/>
      <c r="L12" s="16"/>
      <c r="M12" s="16"/>
      <c r="N12" s="16"/>
      <c r="O12" s="16"/>
    </row>
    <row r="13" spans="1:15" ht="15" customHeight="1">
      <c r="A13" s="9"/>
      <c r="B13" s="10"/>
      <c r="C13" s="10" t="s">
        <v>7</v>
      </c>
      <c r="D13" s="10"/>
      <c r="E13" s="11"/>
      <c r="F13" s="16">
        <f aca="true" t="shared" si="0" ref="F13:O13">SUM(F11:F12)</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row>
    <row r="14" spans="1:15" ht="15" customHeight="1">
      <c r="A14" s="9"/>
      <c r="B14" s="10"/>
      <c r="C14" s="10" t="s">
        <v>5</v>
      </c>
      <c r="D14" s="10"/>
      <c r="E14" s="11"/>
      <c r="F14" s="16"/>
      <c r="G14" s="16"/>
      <c r="H14" s="16"/>
      <c r="I14" s="16"/>
      <c r="J14" s="16"/>
      <c r="K14" s="16"/>
      <c r="L14" s="16"/>
      <c r="M14" s="16"/>
      <c r="N14" s="16"/>
      <c r="O14" s="16"/>
    </row>
    <row r="15" spans="1:15" ht="15" customHeight="1">
      <c r="A15" s="9"/>
      <c r="B15" s="10"/>
      <c r="C15" s="10"/>
      <c r="D15" s="10" t="s">
        <v>30</v>
      </c>
      <c r="E15" s="11"/>
      <c r="F15" s="16"/>
      <c r="G15" s="16"/>
      <c r="H15" s="16"/>
      <c r="I15" s="16"/>
      <c r="J15" s="16"/>
      <c r="K15" s="16"/>
      <c r="L15" s="16"/>
      <c r="M15" s="16"/>
      <c r="N15" s="16"/>
      <c r="O15" s="16"/>
    </row>
    <row r="16" spans="1:15" ht="15" customHeight="1">
      <c r="A16" s="9"/>
      <c r="B16" s="10"/>
      <c r="C16" s="10"/>
      <c r="D16" s="10" t="s">
        <v>4</v>
      </c>
      <c r="E16" s="11"/>
      <c r="F16" s="16"/>
      <c r="G16" s="16"/>
      <c r="H16" s="16"/>
      <c r="I16" s="16"/>
      <c r="J16" s="16"/>
      <c r="K16" s="16"/>
      <c r="L16" s="16"/>
      <c r="M16" s="16"/>
      <c r="N16" s="16"/>
      <c r="O16" s="16"/>
    </row>
    <row r="17" spans="1:15" ht="15" customHeight="1">
      <c r="A17" s="9"/>
      <c r="B17" s="10"/>
      <c r="C17" s="10" t="s">
        <v>8</v>
      </c>
      <c r="D17" s="10"/>
      <c r="E17" s="11"/>
      <c r="F17" s="16">
        <f aca="true" t="shared" si="1" ref="F17:O17">SUM(F15:F16)</f>
        <v>0</v>
      </c>
      <c r="G17" s="16">
        <f t="shared" si="1"/>
        <v>0</v>
      </c>
      <c r="H17" s="16">
        <f t="shared" si="1"/>
        <v>0</v>
      </c>
      <c r="I17" s="16">
        <f t="shared" si="1"/>
        <v>0</v>
      </c>
      <c r="J17" s="16">
        <f t="shared" si="1"/>
        <v>0</v>
      </c>
      <c r="K17" s="16">
        <f t="shared" si="1"/>
        <v>0</v>
      </c>
      <c r="L17" s="16">
        <f t="shared" si="1"/>
        <v>0</v>
      </c>
      <c r="M17" s="16">
        <f t="shared" si="1"/>
        <v>0</v>
      </c>
      <c r="N17" s="16">
        <f t="shared" si="1"/>
        <v>0</v>
      </c>
      <c r="O17" s="16">
        <f t="shared" si="1"/>
        <v>0</v>
      </c>
    </row>
    <row r="18" spans="1:15" ht="15" customHeight="1">
      <c r="A18" s="18"/>
      <c r="B18" s="19" t="s">
        <v>9</v>
      </c>
      <c r="C18" s="19"/>
      <c r="D18" s="19"/>
      <c r="E18" s="20"/>
      <c r="F18" s="21">
        <f aca="true" t="shared" si="2" ref="F18:O18">F13+F17</f>
        <v>0</v>
      </c>
      <c r="G18" s="21">
        <f t="shared" si="2"/>
        <v>0</v>
      </c>
      <c r="H18" s="21">
        <f t="shared" si="2"/>
        <v>0</v>
      </c>
      <c r="I18" s="21">
        <f t="shared" si="2"/>
        <v>0</v>
      </c>
      <c r="J18" s="21">
        <f t="shared" si="2"/>
        <v>0</v>
      </c>
      <c r="K18" s="21">
        <f t="shared" si="2"/>
        <v>0</v>
      </c>
      <c r="L18" s="21">
        <f t="shared" si="2"/>
        <v>0</v>
      </c>
      <c r="M18" s="21">
        <f t="shared" si="2"/>
        <v>0</v>
      </c>
      <c r="N18" s="21">
        <f t="shared" si="2"/>
        <v>0</v>
      </c>
      <c r="O18" s="21">
        <f t="shared" si="2"/>
        <v>0</v>
      </c>
    </row>
    <row r="19" spans="1:15" ht="15" customHeight="1">
      <c r="A19" s="9"/>
      <c r="B19" s="169" t="s">
        <v>65</v>
      </c>
      <c r="C19" s="169"/>
      <c r="D19" s="169"/>
      <c r="E19" s="170"/>
      <c r="F19" s="16"/>
      <c r="G19" s="16"/>
      <c r="H19" s="16"/>
      <c r="I19" s="16"/>
      <c r="J19" s="16"/>
      <c r="K19" s="16"/>
      <c r="L19" s="16"/>
      <c r="M19" s="16"/>
      <c r="N19" s="16"/>
      <c r="O19" s="16"/>
    </row>
    <row r="20" spans="1:15" ht="15" customHeight="1">
      <c r="A20" s="9"/>
      <c r="B20" s="10"/>
      <c r="C20" s="10" t="s">
        <v>3</v>
      </c>
      <c r="D20" s="10"/>
      <c r="E20" s="11"/>
      <c r="F20" s="16"/>
      <c r="G20" s="16"/>
      <c r="H20" s="16"/>
      <c r="I20" s="16"/>
      <c r="J20" s="16"/>
      <c r="K20" s="16"/>
      <c r="L20" s="16"/>
      <c r="M20" s="16"/>
      <c r="N20" s="16"/>
      <c r="O20" s="16"/>
    </row>
    <row r="21" spans="1:15" ht="15" customHeight="1">
      <c r="A21" s="9"/>
      <c r="B21" s="10"/>
      <c r="C21" s="10"/>
      <c r="D21" s="10" t="s">
        <v>30</v>
      </c>
      <c r="E21" s="11"/>
      <c r="F21" s="16"/>
      <c r="G21" s="16"/>
      <c r="H21" s="16"/>
      <c r="I21" s="16"/>
      <c r="J21" s="16"/>
      <c r="K21" s="16"/>
      <c r="L21" s="16"/>
      <c r="M21" s="16"/>
      <c r="N21" s="16"/>
      <c r="O21" s="16"/>
    </row>
    <row r="22" spans="1:15" ht="15" customHeight="1">
      <c r="A22" s="9"/>
      <c r="B22" s="10"/>
      <c r="C22" s="10"/>
      <c r="D22" s="10" t="s">
        <v>4</v>
      </c>
      <c r="E22" s="11"/>
      <c r="F22" s="16"/>
      <c r="G22" s="16"/>
      <c r="H22" s="16"/>
      <c r="I22" s="16"/>
      <c r="J22" s="16"/>
      <c r="K22" s="16"/>
      <c r="L22" s="16"/>
      <c r="M22" s="16"/>
      <c r="N22" s="16"/>
      <c r="O22" s="16"/>
    </row>
    <row r="23" spans="1:15" ht="15" customHeight="1">
      <c r="A23" s="9"/>
      <c r="B23" s="10"/>
      <c r="C23" s="10" t="s">
        <v>7</v>
      </c>
      <c r="D23" s="10"/>
      <c r="E23" s="11"/>
      <c r="F23" s="16">
        <f aca="true" t="shared" si="3" ref="F23:O23">SUM(F21:F22)</f>
        <v>0</v>
      </c>
      <c r="G23" s="16">
        <f t="shared" si="3"/>
        <v>0</v>
      </c>
      <c r="H23" s="16">
        <f t="shared" si="3"/>
        <v>0</v>
      </c>
      <c r="I23" s="16">
        <f t="shared" si="3"/>
        <v>0</v>
      </c>
      <c r="J23" s="16">
        <f t="shared" si="3"/>
        <v>0</v>
      </c>
      <c r="K23" s="16">
        <f t="shared" si="3"/>
        <v>0</v>
      </c>
      <c r="L23" s="16">
        <f t="shared" si="3"/>
        <v>0</v>
      </c>
      <c r="M23" s="16">
        <f t="shared" si="3"/>
        <v>0</v>
      </c>
      <c r="N23" s="16">
        <f t="shared" si="3"/>
        <v>0</v>
      </c>
      <c r="O23" s="16">
        <f t="shared" si="3"/>
        <v>0</v>
      </c>
    </row>
    <row r="24" spans="1:15" ht="15" customHeight="1">
      <c r="A24" s="9"/>
      <c r="B24" s="10"/>
      <c r="C24" s="10" t="s">
        <v>5</v>
      </c>
      <c r="D24" s="10"/>
      <c r="E24" s="11"/>
      <c r="F24" s="16"/>
      <c r="G24" s="16"/>
      <c r="H24" s="16"/>
      <c r="I24" s="16"/>
      <c r="J24" s="16"/>
      <c r="K24" s="16"/>
      <c r="L24" s="16"/>
      <c r="M24" s="16"/>
      <c r="N24" s="16"/>
      <c r="O24" s="16"/>
    </row>
    <row r="25" spans="1:15" ht="15" customHeight="1">
      <c r="A25" s="9"/>
      <c r="B25" s="10"/>
      <c r="C25" s="10"/>
      <c r="D25" s="10" t="s">
        <v>30</v>
      </c>
      <c r="E25" s="11"/>
      <c r="F25" s="16"/>
      <c r="G25" s="16"/>
      <c r="H25" s="16"/>
      <c r="I25" s="16"/>
      <c r="J25" s="16"/>
      <c r="K25" s="16"/>
      <c r="L25" s="16"/>
      <c r="M25" s="16"/>
      <c r="N25" s="16"/>
      <c r="O25" s="16"/>
    </row>
    <row r="26" spans="1:15" ht="15" customHeight="1">
      <c r="A26" s="9"/>
      <c r="B26" s="10"/>
      <c r="C26" s="10"/>
      <c r="D26" s="10" t="s">
        <v>4</v>
      </c>
      <c r="E26" s="11"/>
      <c r="F26" s="16"/>
      <c r="G26" s="16"/>
      <c r="H26" s="16"/>
      <c r="I26" s="16"/>
      <c r="J26" s="16"/>
      <c r="K26" s="16"/>
      <c r="L26" s="16"/>
      <c r="M26" s="16"/>
      <c r="N26" s="16"/>
      <c r="O26" s="16"/>
    </row>
    <row r="27" spans="1:15" ht="15" customHeight="1">
      <c r="A27" s="9"/>
      <c r="B27" s="10"/>
      <c r="C27" s="10" t="s">
        <v>8</v>
      </c>
      <c r="D27" s="10"/>
      <c r="E27" s="11"/>
      <c r="F27" s="16">
        <f aca="true" t="shared" si="4" ref="F27:O27">SUM(F25:F26)</f>
        <v>0</v>
      </c>
      <c r="G27" s="16">
        <f t="shared" si="4"/>
        <v>0</v>
      </c>
      <c r="H27" s="16">
        <f t="shared" si="4"/>
        <v>0</v>
      </c>
      <c r="I27" s="16">
        <f t="shared" si="4"/>
        <v>0</v>
      </c>
      <c r="J27" s="16">
        <f t="shared" si="4"/>
        <v>0</v>
      </c>
      <c r="K27" s="16">
        <f t="shared" si="4"/>
        <v>0</v>
      </c>
      <c r="L27" s="16">
        <f t="shared" si="4"/>
        <v>0</v>
      </c>
      <c r="M27" s="16">
        <f t="shared" si="4"/>
        <v>0</v>
      </c>
      <c r="N27" s="16">
        <f t="shared" si="4"/>
        <v>0</v>
      </c>
      <c r="O27" s="16">
        <f t="shared" si="4"/>
        <v>0</v>
      </c>
    </row>
    <row r="28" spans="1:15" ht="15" customHeight="1">
      <c r="A28" s="18"/>
      <c r="B28" s="19" t="s">
        <v>66</v>
      </c>
      <c r="C28" s="19"/>
      <c r="D28" s="19"/>
      <c r="E28" s="20"/>
      <c r="F28" s="21">
        <f>F23+F27</f>
        <v>0</v>
      </c>
      <c r="G28" s="21">
        <f aca="true" t="shared" si="5" ref="G28:O28">G23+G27</f>
        <v>0</v>
      </c>
      <c r="H28" s="21">
        <f t="shared" si="5"/>
        <v>0</v>
      </c>
      <c r="I28" s="21">
        <f t="shared" si="5"/>
        <v>0</v>
      </c>
      <c r="J28" s="21">
        <f t="shared" si="5"/>
        <v>0</v>
      </c>
      <c r="K28" s="21">
        <f t="shared" si="5"/>
        <v>0</v>
      </c>
      <c r="L28" s="21">
        <f t="shared" si="5"/>
        <v>0</v>
      </c>
      <c r="M28" s="21">
        <f t="shared" si="5"/>
        <v>0</v>
      </c>
      <c r="N28" s="21">
        <f t="shared" si="5"/>
        <v>0</v>
      </c>
      <c r="O28" s="21">
        <f t="shared" si="5"/>
        <v>0</v>
      </c>
    </row>
    <row r="29" spans="1:15" ht="15" customHeight="1">
      <c r="A29" s="9"/>
      <c r="B29" s="156" t="s">
        <v>10</v>
      </c>
      <c r="C29" s="156"/>
      <c r="D29" s="156"/>
      <c r="E29" s="157"/>
      <c r="F29" s="16"/>
      <c r="G29" s="16"/>
      <c r="H29" s="16"/>
      <c r="I29" s="16"/>
      <c r="J29" s="16"/>
      <c r="K29" s="16"/>
      <c r="L29" s="16"/>
      <c r="M29" s="16"/>
      <c r="N29" s="16"/>
      <c r="O29" s="16"/>
    </row>
    <row r="30" spans="1:15" ht="15" customHeight="1">
      <c r="A30" s="9"/>
      <c r="B30" s="10"/>
      <c r="C30" s="10" t="s">
        <v>3</v>
      </c>
      <c r="D30" s="10"/>
      <c r="E30" s="11"/>
      <c r="F30" s="16"/>
      <c r="G30" s="16"/>
      <c r="H30" s="16"/>
      <c r="I30" s="16"/>
      <c r="J30" s="16"/>
      <c r="K30" s="16"/>
      <c r="L30" s="16"/>
      <c r="M30" s="16"/>
      <c r="N30" s="16"/>
      <c r="O30" s="16"/>
    </row>
    <row r="31" spans="1:15" ht="15" customHeight="1">
      <c r="A31" s="9"/>
      <c r="B31" s="10"/>
      <c r="C31" s="10"/>
      <c r="D31" s="10" t="s">
        <v>30</v>
      </c>
      <c r="E31" s="11"/>
      <c r="F31" s="16"/>
      <c r="G31" s="16"/>
      <c r="H31" s="16"/>
      <c r="I31" s="16"/>
      <c r="J31" s="16"/>
      <c r="K31" s="16"/>
      <c r="L31" s="16"/>
      <c r="M31" s="16"/>
      <c r="N31" s="16"/>
      <c r="O31" s="16"/>
    </row>
    <row r="32" spans="1:15" ht="15" customHeight="1">
      <c r="A32" s="9"/>
      <c r="B32" s="10"/>
      <c r="C32" s="10"/>
      <c r="D32" s="10" t="s">
        <v>4</v>
      </c>
      <c r="E32" s="11"/>
      <c r="F32" s="16"/>
      <c r="G32" s="16"/>
      <c r="H32" s="16"/>
      <c r="I32" s="16"/>
      <c r="J32" s="16"/>
      <c r="K32" s="16"/>
      <c r="L32" s="16"/>
      <c r="M32" s="16"/>
      <c r="N32" s="16"/>
      <c r="O32" s="16"/>
    </row>
    <row r="33" spans="1:15" ht="15" customHeight="1">
      <c r="A33" s="9"/>
      <c r="B33" s="10"/>
      <c r="C33" s="10" t="s">
        <v>7</v>
      </c>
      <c r="D33" s="10"/>
      <c r="E33" s="11"/>
      <c r="F33" s="16">
        <f aca="true" t="shared" si="6" ref="F33:O33">SUM(F31:F32)</f>
        <v>0</v>
      </c>
      <c r="G33" s="16">
        <f t="shared" si="6"/>
        <v>0</v>
      </c>
      <c r="H33" s="16">
        <f t="shared" si="6"/>
        <v>0</v>
      </c>
      <c r="I33" s="16">
        <f t="shared" si="6"/>
        <v>0</v>
      </c>
      <c r="J33" s="16">
        <f t="shared" si="6"/>
        <v>0</v>
      </c>
      <c r="K33" s="16">
        <f t="shared" si="6"/>
        <v>0</v>
      </c>
      <c r="L33" s="16">
        <f t="shared" si="6"/>
        <v>0</v>
      </c>
      <c r="M33" s="16">
        <f t="shared" si="6"/>
        <v>0</v>
      </c>
      <c r="N33" s="16">
        <f t="shared" si="6"/>
        <v>0</v>
      </c>
      <c r="O33" s="16">
        <f t="shared" si="6"/>
        <v>0</v>
      </c>
    </row>
    <row r="34" spans="1:15" ht="15" customHeight="1">
      <c r="A34" s="9"/>
      <c r="B34" s="10"/>
      <c r="C34" s="10" t="s">
        <v>5</v>
      </c>
      <c r="D34" s="10"/>
      <c r="E34" s="11"/>
      <c r="F34" s="16"/>
      <c r="G34" s="16"/>
      <c r="H34" s="16"/>
      <c r="I34" s="16"/>
      <c r="J34" s="16"/>
      <c r="K34" s="16"/>
      <c r="L34" s="16"/>
      <c r="M34" s="16"/>
      <c r="N34" s="16"/>
      <c r="O34" s="16"/>
    </row>
    <row r="35" spans="1:15" ht="15" customHeight="1">
      <c r="A35" s="9"/>
      <c r="B35" s="10"/>
      <c r="C35" s="10"/>
      <c r="D35" s="10" t="s">
        <v>30</v>
      </c>
      <c r="E35" s="11"/>
      <c r="F35" s="16"/>
      <c r="G35" s="16"/>
      <c r="H35" s="16"/>
      <c r="I35" s="16"/>
      <c r="J35" s="16"/>
      <c r="K35" s="16"/>
      <c r="L35" s="16"/>
      <c r="M35" s="16"/>
      <c r="N35" s="16"/>
      <c r="O35" s="16"/>
    </row>
    <row r="36" spans="1:15" ht="15" customHeight="1">
      <c r="A36" s="9"/>
      <c r="B36" s="10"/>
      <c r="C36" s="10"/>
      <c r="D36" s="10" t="s">
        <v>4</v>
      </c>
      <c r="E36" s="11"/>
      <c r="F36" s="16"/>
      <c r="G36" s="16"/>
      <c r="H36" s="16"/>
      <c r="I36" s="16"/>
      <c r="J36" s="16"/>
      <c r="K36" s="16"/>
      <c r="L36" s="16"/>
      <c r="M36" s="16"/>
      <c r="N36" s="16"/>
      <c r="O36" s="16"/>
    </row>
    <row r="37" spans="1:15" ht="15" customHeight="1">
      <c r="A37" s="9"/>
      <c r="B37" s="10"/>
      <c r="C37" s="10" t="s">
        <v>8</v>
      </c>
      <c r="D37" s="10"/>
      <c r="E37" s="11"/>
      <c r="F37" s="16">
        <f aca="true" t="shared" si="7" ref="F37:O37">SUM(F35:F36)</f>
        <v>0</v>
      </c>
      <c r="G37" s="16">
        <f t="shared" si="7"/>
        <v>0</v>
      </c>
      <c r="H37" s="16">
        <f t="shared" si="7"/>
        <v>0</v>
      </c>
      <c r="I37" s="16">
        <f t="shared" si="7"/>
        <v>0</v>
      </c>
      <c r="J37" s="16">
        <f t="shared" si="7"/>
        <v>0</v>
      </c>
      <c r="K37" s="16">
        <f t="shared" si="7"/>
        <v>0</v>
      </c>
      <c r="L37" s="16">
        <f t="shared" si="7"/>
        <v>0</v>
      </c>
      <c r="M37" s="16">
        <f t="shared" si="7"/>
        <v>0</v>
      </c>
      <c r="N37" s="16">
        <f t="shared" si="7"/>
        <v>0</v>
      </c>
      <c r="O37" s="16">
        <f t="shared" si="7"/>
        <v>0</v>
      </c>
    </row>
    <row r="38" spans="1:15" ht="15" customHeight="1">
      <c r="A38" s="18"/>
      <c r="B38" s="19" t="s">
        <v>11</v>
      </c>
      <c r="C38" s="19"/>
      <c r="D38" s="19"/>
      <c r="E38" s="20"/>
      <c r="F38" s="21">
        <f aca="true" t="shared" si="8" ref="F38:O38">F37+F33</f>
        <v>0</v>
      </c>
      <c r="G38" s="21">
        <f t="shared" si="8"/>
        <v>0</v>
      </c>
      <c r="H38" s="21">
        <f t="shared" si="8"/>
        <v>0</v>
      </c>
      <c r="I38" s="21">
        <f t="shared" si="8"/>
        <v>0</v>
      </c>
      <c r="J38" s="21">
        <f t="shared" si="8"/>
        <v>0</v>
      </c>
      <c r="K38" s="21">
        <f t="shared" si="8"/>
        <v>0</v>
      </c>
      <c r="L38" s="21">
        <f t="shared" si="8"/>
        <v>0</v>
      </c>
      <c r="M38" s="21">
        <f t="shared" si="8"/>
        <v>0</v>
      </c>
      <c r="N38" s="21">
        <f t="shared" si="8"/>
        <v>0</v>
      </c>
      <c r="O38" s="21">
        <f t="shared" si="8"/>
        <v>0</v>
      </c>
    </row>
    <row r="39" spans="1:15" ht="15" customHeight="1">
      <c r="A39" s="12" t="s">
        <v>123</v>
      </c>
      <c r="B39" s="13"/>
      <c r="C39" s="13"/>
      <c r="D39" s="13"/>
      <c r="E39" s="14"/>
      <c r="F39" s="17">
        <f aca="true" t="shared" si="9" ref="F39:O39">F18+F28+F38</f>
        <v>0</v>
      </c>
      <c r="G39" s="17">
        <f t="shared" si="9"/>
        <v>0</v>
      </c>
      <c r="H39" s="17">
        <f t="shared" si="9"/>
        <v>0</v>
      </c>
      <c r="I39" s="17">
        <f t="shared" si="9"/>
        <v>0</v>
      </c>
      <c r="J39" s="17">
        <f t="shared" si="9"/>
        <v>0</v>
      </c>
      <c r="K39" s="17">
        <f t="shared" si="9"/>
        <v>0</v>
      </c>
      <c r="L39" s="17">
        <f t="shared" si="9"/>
        <v>0</v>
      </c>
      <c r="M39" s="17">
        <f t="shared" si="9"/>
        <v>0</v>
      </c>
      <c r="N39" s="17">
        <f t="shared" si="9"/>
        <v>0</v>
      </c>
      <c r="O39" s="17">
        <f t="shared" si="9"/>
        <v>0</v>
      </c>
    </row>
  </sheetData>
  <mergeCells count="9">
    <mergeCell ref="A1:O1"/>
    <mergeCell ref="B29:E29"/>
    <mergeCell ref="A5:E7"/>
    <mergeCell ref="B9:E9"/>
    <mergeCell ref="B19:E19"/>
    <mergeCell ref="F6:F7"/>
    <mergeCell ref="D3:E3"/>
    <mergeCell ref="D2:E2"/>
    <mergeCell ref="G6:O6"/>
  </mergeCells>
  <printOptions horizontalCentered="1"/>
  <pageMargins left="0.5" right="0.5" top="0.75" bottom="0.75" header="0.5" footer="0.5"/>
  <pageSetup fitToHeight="1" fitToWidth="1" horizontalDpi="600" verticalDpi="600" orientation="portrait" scale="58" r:id="rId1"/>
  <headerFooter alignWithMargins="0">
    <oddHeader>&amp;REnclosure 2</oddHeader>
    <oddFooter>&amp;LPage 14&amp;Rver 4 (12/2008)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R39"/>
  <sheetViews>
    <sheetView workbookViewId="0" topLeftCell="A1">
      <pane xSplit="5" ySplit="7" topLeftCell="F8" activePane="bottomRight" state="frozen"/>
      <selection pane="topLeft" activeCell="O2" sqref="O2"/>
      <selection pane="topRight" activeCell="O2" sqref="O2"/>
      <selection pane="bottomLeft" activeCell="O2" sqref="O2"/>
      <selection pane="bottomRight" activeCell="O2" sqref="O2"/>
    </sheetView>
  </sheetViews>
  <sheetFormatPr defaultColWidth="9.140625" defaultRowHeight="12.75"/>
  <cols>
    <col min="1" max="3" width="4.7109375" style="0" customWidth="1"/>
    <col min="4" max="4" width="3.7109375" style="0" customWidth="1"/>
    <col min="5" max="5" width="22.7109375" style="0" customWidth="1"/>
    <col min="6" max="18" width="12.7109375" style="0" customWidth="1"/>
  </cols>
  <sheetData>
    <row r="1" spans="1:15" ht="32.1" customHeight="1">
      <c r="A1" s="155" t="s">
        <v>78</v>
      </c>
      <c r="B1" s="155"/>
      <c r="C1" s="155"/>
      <c r="D1" s="155"/>
      <c r="E1" s="155"/>
      <c r="F1" s="155"/>
      <c r="G1" s="155"/>
      <c r="H1" s="155"/>
      <c r="I1" s="155"/>
      <c r="J1" s="155"/>
      <c r="K1" s="155"/>
      <c r="L1" s="155"/>
      <c r="M1" s="155"/>
      <c r="N1" s="155"/>
      <c r="O1" s="155"/>
    </row>
    <row r="2" spans="1:15" ht="20.1" customHeight="1">
      <c r="A2" s="22" t="s">
        <v>25</v>
      </c>
      <c r="B2" s="22"/>
      <c r="C2" s="22"/>
      <c r="D2" s="165" t="str">
        <f>'CSS WP 1'!D2:E2</f>
        <v>Monterey</v>
      </c>
      <c r="E2" s="165"/>
      <c r="N2" s="24" t="s">
        <v>26</v>
      </c>
      <c r="O2" s="23">
        <f>'CSS WP 1'!O2</f>
        <v>39850</v>
      </c>
    </row>
    <row r="3" spans="1:5" ht="20.1" customHeight="1">
      <c r="A3" s="22" t="s">
        <v>94</v>
      </c>
      <c r="B3" s="22"/>
      <c r="C3" s="22"/>
      <c r="D3" s="173"/>
      <c r="E3" s="173"/>
    </row>
    <row r="5" spans="1:15" s="3" customFormat="1" ht="15" customHeight="1">
      <c r="A5" s="158" t="s">
        <v>27</v>
      </c>
      <c r="B5" s="159"/>
      <c r="C5" s="159"/>
      <c r="D5" s="159"/>
      <c r="E5" s="160"/>
      <c r="F5" s="4" t="s">
        <v>16</v>
      </c>
      <c r="G5" s="26" t="s">
        <v>17</v>
      </c>
      <c r="H5" s="26" t="s">
        <v>24</v>
      </c>
      <c r="I5" s="26" t="s">
        <v>18</v>
      </c>
      <c r="J5" s="26" t="s">
        <v>19</v>
      </c>
      <c r="K5" s="26" t="s">
        <v>20</v>
      </c>
      <c r="L5" s="26" t="s">
        <v>21</v>
      </c>
      <c r="M5" s="26" t="s">
        <v>22</v>
      </c>
      <c r="N5" s="26" t="s">
        <v>23</v>
      </c>
      <c r="O5" s="26" t="s">
        <v>52</v>
      </c>
    </row>
    <row r="6" spans="1:15" s="3" customFormat="1" ht="15" customHeight="1">
      <c r="A6" s="161"/>
      <c r="B6" s="162"/>
      <c r="C6" s="162"/>
      <c r="D6" s="162"/>
      <c r="E6" s="163"/>
      <c r="F6" s="171" t="s">
        <v>6</v>
      </c>
      <c r="G6" s="174" t="s">
        <v>29</v>
      </c>
      <c r="H6" s="173"/>
      <c r="I6" s="173"/>
      <c r="J6" s="173"/>
      <c r="K6" s="173"/>
      <c r="L6" s="173"/>
      <c r="M6" s="173"/>
      <c r="N6" s="173"/>
      <c r="O6" s="175"/>
    </row>
    <row r="7" spans="1:18" s="1" customFormat="1" ht="42" customHeight="1">
      <c r="A7" s="164"/>
      <c r="B7" s="165"/>
      <c r="C7" s="165"/>
      <c r="D7" s="165"/>
      <c r="E7" s="166"/>
      <c r="F7" s="172"/>
      <c r="G7" s="25" t="s">
        <v>0</v>
      </c>
      <c r="H7" s="25" t="s">
        <v>28</v>
      </c>
      <c r="I7" s="25" t="s">
        <v>15</v>
      </c>
      <c r="J7" s="25" t="s">
        <v>1</v>
      </c>
      <c r="K7" s="25" t="s">
        <v>12</v>
      </c>
      <c r="L7" s="25" t="s">
        <v>13</v>
      </c>
      <c r="M7" s="25" t="s">
        <v>2</v>
      </c>
      <c r="N7" s="25" t="s">
        <v>14</v>
      </c>
      <c r="O7" s="5" t="s">
        <v>51</v>
      </c>
      <c r="P7" s="2"/>
      <c r="Q7" s="2"/>
      <c r="R7" s="2"/>
    </row>
    <row r="8" spans="1:15" ht="15" customHeight="1">
      <c r="A8" s="6" t="s">
        <v>124</v>
      </c>
      <c r="B8" s="7"/>
      <c r="C8" s="7"/>
      <c r="D8" s="7"/>
      <c r="E8" s="8"/>
      <c r="F8" s="15"/>
      <c r="G8" s="15"/>
      <c r="H8" s="15"/>
      <c r="I8" s="15"/>
      <c r="J8" s="15"/>
      <c r="K8" s="15"/>
      <c r="L8" s="15"/>
      <c r="M8" s="15"/>
      <c r="N8" s="15"/>
      <c r="O8" s="15"/>
    </row>
    <row r="9" spans="1:15" ht="15" customHeight="1">
      <c r="A9" s="9"/>
      <c r="B9" s="167" t="s">
        <v>72</v>
      </c>
      <c r="C9" s="167"/>
      <c r="D9" s="167"/>
      <c r="E9" s="168"/>
      <c r="F9" s="16"/>
      <c r="G9" s="16"/>
      <c r="H9" s="16"/>
      <c r="I9" s="16"/>
      <c r="J9" s="16"/>
      <c r="K9" s="16"/>
      <c r="L9" s="16"/>
      <c r="M9" s="16"/>
      <c r="N9" s="16"/>
      <c r="O9" s="16"/>
    </row>
    <row r="10" spans="1:15" ht="15" customHeight="1">
      <c r="A10" s="9"/>
      <c r="B10" s="10"/>
      <c r="C10" s="10" t="s">
        <v>3</v>
      </c>
      <c r="D10" s="10"/>
      <c r="E10" s="11"/>
      <c r="F10" s="16"/>
      <c r="G10" s="16"/>
      <c r="H10" s="16"/>
      <c r="I10" s="16"/>
      <c r="J10" s="16"/>
      <c r="K10" s="16"/>
      <c r="L10" s="16"/>
      <c r="M10" s="16"/>
      <c r="N10" s="16"/>
      <c r="O10" s="16"/>
    </row>
    <row r="11" spans="1:15" ht="15" customHeight="1">
      <c r="A11" s="9"/>
      <c r="B11" s="10"/>
      <c r="C11" s="10"/>
      <c r="D11" s="10" t="s">
        <v>30</v>
      </c>
      <c r="E11" s="11"/>
      <c r="F11" s="16"/>
      <c r="G11" s="16"/>
      <c r="H11" s="16"/>
      <c r="I11" s="16"/>
      <c r="J11" s="16"/>
      <c r="K11" s="16"/>
      <c r="L11" s="16"/>
      <c r="M11" s="16"/>
      <c r="N11" s="16"/>
      <c r="O11" s="16"/>
    </row>
    <row r="12" spans="1:15" ht="15" customHeight="1">
      <c r="A12" s="9"/>
      <c r="B12" s="10"/>
      <c r="C12" s="10"/>
      <c r="D12" s="10" t="s">
        <v>4</v>
      </c>
      <c r="E12" s="11"/>
      <c r="F12" s="16"/>
      <c r="G12" s="16"/>
      <c r="H12" s="16"/>
      <c r="I12" s="16"/>
      <c r="J12" s="16"/>
      <c r="K12" s="16"/>
      <c r="L12" s="16"/>
      <c r="M12" s="16"/>
      <c r="N12" s="16"/>
      <c r="O12" s="16"/>
    </row>
    <row r="13" spans="1:15" ht="15" customHeight="1">
      <c r="A13" s="9"/>
      <c r="B13" s="10"/>
      <c r="C13" s="10" t="s">
        <v>7</v>
      </c>
      <c r="D13" s="10"/>
      <c r="E13" s="11"/>
      <c r="F13" s="16">
        <f aca="true" t="shared" si="0" ref="F13:O13">SUM(F11:F12)</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row>
    <row r="14" spans="1:15" ht="15" customHeight="1">
      <c r="A14" s="9"/>
      <c r="B14" s="10"/>
      <c r="C14" s="10" t="s">
        <v>5</v>
      </c>
      <c r="D14" s="10"/>
      <c r="E14" s="11"/>
      <c r="F14" s="16"/>
      <c r="G14" s="16"/>
      <c r="H14" s="16"/>
      <c r="I14" s="16"/>
      <c r="J14" s="16"/>
      <c r="K14" s="16"/>
      <c r="L14" s="16"/>
      <c r="M14" s="16"/>
      <c r="N14" s="16"/>
      <c r="O14" s="16"/>
    </row>
    <row r="15" spans="1:15" ht="15" customHeight="1">
      <c r="A15" s="9"/>
      <c r="B15" s="10"/>
      <c r="C15" s="10"/>
      <c r="D15" s="10" t="s">
        <v>30</v>
      </c>
      <c r="E15" s="11"/>
      <c r="F15" s="16"/>
      <c r="G15" s="16"/>
      <c r="H15" s="16"/>
      <c r="I15" s="16"/>
      <c r="J15" s="16"/>
      <c r="K15" s="16"/>
      <c r="L15" s="16"/>
      <c r="M15" s="16"/>
      <c r="N15" s="16"/>
      <c r="O15" s="16"/>
    </row>
    <row r="16" spans="1:15" ht="15" customHeight="1">
      <c r="A16" s="9"/>
      <c r="B16" s="10"/>
      <c r="C16" s="10"/>
      <c r="D16" s="10" t="s">
        <v>4</v>
      </c>
      <c r="E16" s="11"/>
      <c r="F16" s="16"/>
      <c r="G16" s="16"/>
      <c r="H16" s="16"/>
      <c r="I16" s="16"/>
      <c r="J16" s="16"/>
      <c r="K16" s="16"/>
      <c r="L16" s="16"/>
      <c r="M16" s="16"/>
      <c r="N16" s="16"/>
      <c r="O16" s="16"/>
    </row>
    <row r="17" spans="1:15" ht="15" customHeight="1">
      <c r="A17" s="9"/>
      <c r="B17" s="10"/>
      <c r="C17" s="10" t="s">
        <v>8</v>
      </c>
      <c r="D17" s="10"/>
      <c r="E17" s="11"/>
      <c r="F17" s="16">
        <f aca="true" t="shared" si="1" ref="F17:O17">SUM(F15:F16)</f>
        <v>0</v>
      </c>
      <c r="G17" s="16">
        <f t="shared" si="1"/>
        <v>0</v>
      </c>
      <c r="H17" s="16">
        <f t="shared" si="1"/>
        <v>0</v>
      </c>
      <c r="I17" s="16">
        <f t="shared" si="1"/>
        <v>0</v>
      </c>
      <c r="J17" s="16">
        <f t="shared" si="1"/>
        <v>0</v>
      </c>
      <c r="K17" s="16">
        <f t="shared" si="1"/>
        <v>0</v>
      </c>
      <c r="L17" s="16">
        <f t="shared" si="1"/>
        <v>0</v>
      </c>
      <c r="M17" s="16">
        <f t="shared" si="1"/>
        <v>0</v>
      </c>
      <c r="N17" s="16">
        <f t="shared" si="1"/>
        <v>0</v>
      </c>
      <c r="O17" s="16">
        <f t="shared" si="1"/>
        <v>0</v>
      </c>
    </row>
    <row r="18" spans="1:15" ht="15" customHeight="1">
      <c r="A18" s="18"/>
      <c r="B18" s="19" t="s">
        <v>9</v>
      </c>
      <c r="C18" s="19"/>
      <c r="D18" s="19"/>
      <c r="E18" s="20"/>
      <c r="F18" s="21">
        <f aca="true" t="shared" si="2" ref="F18:O18">F13+F17</f>
        <v>0</v>
      </c>
      <c r="G18" s="21">
        <f t="shared" si="2"/>
        <v>0</v>
      </c>
      <c r="H18" s="21">
        <f t="shared" si="2"/>
        <v>0</v>
      </c>
      <c r="I18" s="21">
        <f t="shared" si="2"/>
        <v>0</v>
      </c>
      <c r="J18" s="21">
        <f t="shared" si="2"/>
        <v>0</v>
      </c>
      <c r="K18" s="21">
        <f t="shared" si="2"/>
        <v>0</v>
      </c>
      <c r="L18" s="21">
        <f t="shared" si="2"/>
        <v>0</v>
      </c>
      <c r="M18" s="21">
        <f t="shared" si="2"/>
        <v>0</v>
      </c>
      <c r="N18" s="21">
        <f t="shared" si="2"/>
        <v>0</v>
      </c>
      <c r="O18" s="21">
        <f t="shared" si="2"/>
        <v>0</v>
      </c>
    </row>
    <row r="19" spans="1:15" ht="15" customHeight="1">
      <c r="A19" s="9"/>
      <c r="B19" s="169" t="s">
        <v>65</v>
      </c>
      <c r="C19" s="169"/>
      <c r="D19" s="169"/>
      <c r="E19" s="170"/>
      <c r="F19" s="16"/>
      <c r="G19" s="16"/>
      <c r="H19" s="16"/>
      <c r="I19" s="16"/>
      <c r="J19" s="16"/>
      <c r="K19" s="16"/>
      <c r="L19" s="16"/>
      <c r="M19" s="16"/>
      <c r="N19" s="16"/>
      <c r="O19" s="16"/>
    </row>
    <row r="20" spans="1:15" ht="15" customHeight="1">
      <c r="A20" s="9"/>
      <c r="B20" s="10"/>
      <c r="C20" s="10" t="s">
        <v>3</v>
      </c>
      <c r="D20" s="10"/>
      <c r="E20" s="11"/>
      <c r="F20" s="16"/>
      <c r="G20" s="16"/>
      <c r="H20" s="16"/>
      <c r="I20" s="16"/>
      <c r="J20" s="16"/>
      <c r="K20" s="16"/>
      <c r="L20" s="16"/>
      <c r="M20" s="16"/>
      <c r="N20" s="16"/>
      <c r="O20" s="16"/>
    </row>
    <row r="21" spans="1:15" ht="15" customHeight="1">
      <c r="A21" s="9"/>
      <c r="B21" s="10"/>
      <c r="C21" s="10"/>
      <c r="D21" s="10" t="s">
        <v>30</v>
      </c>
      <c r="E21" s="11"/>
      <c r="F21" s="16"/>
      <c r="G21" s="16"/>
      <c r="H21" s="16"/>
      <c r="I21" s="16"/>
      <c r="J21" s="16"/>
      <c r="K21" s="16"/>
      <c r="L21" s="16"/>
      <c r="M21" s="16"/>
      <c r="N21" s="16"/>
      <c r="O21" s="16"/>
    </row>
    <row r="22" spans="1:15" ht="15" customHeight="1">
      <c r="A22" s="9"/>
      <c r="B22" s="10"/>
      <c r="C22" s="10"/>
      <c r="D22" s="10" t="s">
        <v>4</v>
      </c>
      <c r="E22" s="11"/>
      <c r="F22" s="16"/>
      <c r="G22" s="16"/>
      <c r="H22" s="16"/>
      <c r="I22" s="16"/>
      <c r="J22" s="16"/>
      <c r="K22" s="16"/>
      <c r="L22" s="16"/>
      <c r="M22" s="16"/>
      <c r="N22" s="16"/>
      <c r="O22" s="16"/>
    </row>
    <row r="23" spans="1:15" ht="15" customHeight="1">
      <c r="A23" s="9"/>
      <c r="B23" s="10"/>
      <c r="C23" s="10" t="s">
        <v>7</v>
      </c>
      <c r="D23" s="10"/>
      <c r="E23" s="11"/>
      <c r="F23" s="16">
        <f aca="true" t="shared" si="3" ref="F23:O23">SUM(F21:F22)</f>
        <v>0</v>
      </c>
      <c r="G23" s="16">
        <f t="shared" si="3"/>
        <v>0</v>
      </c>
      <c r="H23" s="16">
        <f t="shared" si="3"/>
        <v>0</v>
      </c>
      <c r="I23" s="16">
        <f t="shared" si="3"/>
        <v>0</v>
      </c>
      <c r="J23" s="16">
        <f t="shared" si="3"/>
        <v>0</v>
      </c>
      <c r="K23" s="16">
        <f t="shared" si="3"/>
        <v>0</v>
      </c>
      <c r="L23" s="16">
        <f t="shared" si="3"/>
        <v>0</v>
      </c>
      <c r="M23" s="16">
        <f t="shared" si="3"/>
        <v>0</v>
      </c>
      <c r="N23" s="16">
        <f t="shared" si="3"/>
        <v>0</v>
      </c>
      <c r="O23" s="16">
        <f t="shared" si="3"/>
        <v>0</v>
      </c>
    </row>
    <row r="24" spans="1:15" ht="15" customHeight="1">
      <c r="A24" s="9"/>
      <c r="B24" s="10"/>
      <c r="C24" s="10" t="s">
        <v>5</v>
      </c>
      <c r="D24" s="10"/>
      <c r="E24" s="11"/>
      <c r="F24" s="16"/>
      <c r="G24" s="16"/>
      <c r="H24" s="16"/>
      <c r="I24" s="16"/>
      <c r="J24" s="16"/>
      <c r="K24" s="16"/>
      <c r="L24" s="16"/>
      <c r="M24" s="16"/>
      <c r="N24" s="16"/>
      <c r="O24" s="16"/>
    </row>
    <row r="25" spans="1:15" ht="15" customHeight="1">
      <c r="A25" s="9"/>
      <c r="B25" s="10"/>
      <c r="C25" s="10"/>
      <c r="D25" s="10" t="s">
        <v>30</v>
      </c>
      <c r="E25" s="11"/>
      <c r="F25" s="16"/>
      <c r="G25" s="16"/>
      <c r="H25" s="16"/>
      <c r="I25" s="16"/>
      <c r="J25" s="16"/>
      <c r="K25" s="16"/>
      <c r="L25" s="16"/>
      <c r="M25" s="16"/>
      <c r="N25" s="16"/>
      <c r="O25" s="16"/>
    </row>
    <row r="26" spans="1:15" ht="15" customHeight="1">
      <c r="A26" s="9"/>
      <c r="B26" s="10"/>
      <c r="C26" s="10"/>
      <c r="D26" s="10" t="s">
        <v>4</v>
      </c>
      <c r="E26" s="11"/>
      <c r="F26" s="16"/>
      <c r="G26" s="16"/>
      <c r="H26" s="16"/>
      <c r="I26" s="16"/>
      <c r="J26" s="16"/>
      <c r="K26" s="16"/>
      <c r="L26" s="16"/>
      <c r="M26" s="16"/>
      <c r="N26" s="16"/>
      <c r="O26" s="16"/>
    </row>
    <row r="27" spans="1:15" ht="15" customHeight="1">
      <c r="A27" s="9"/>
      <c r="B27" s="10"/>
      <c r="C27" s="10" t="s">
        <v>8</v>
      </c>
      <c r="D27" s="10"/>
      <c r="E27" s="11"/>
      <c r="F27" s="16">
        <f aca="true" t="shared" si="4" ref="F27:O27">SUM(F25:F26)</f>
        <v>0</v>
      </c>
      <c r="G27" s="16">
        <f t="shared" si="4"/>
        <v>0</v>
      </c>
      <c r="H27" s="16">
        <f t="shared" si="4"/>
        <v>0</v>
      </c>
      <c r="I27" s="16">
        <f t="shared" si="4"/>
        <v>0</v>
      </c>
      <c r="J27" s="16">
        <f t="shared" si="4"/>
        <v>0</v>
      </c>
      <c r="K27" s="16">
        <f t="shared" si="4"/>
        <v>0</v>
      </c>
      <c r="L27" s="16">
        <f t="shared" si="4"/>
        <v>0</v>
      </c>
      <c r="M27" s="16">
        <f t="shared" si="4"/>
        <v>0</v>
      </c>
      <c r="N27" s="16">
        <f t="shared" si="4"/>
        <v>0</v>
      </c>
      <c r="O27" s="16">
        <f t="shared" si="4"/>
        <v>0</v>
      </c>
    </row>
    <row r="28" spans="1:15" ht="15" customHeight="1">
      <c r="A28" s="18"/>
      <c r="B28" s="19" t="s">
        <v>66</v>
      </c>
      <c r="C28" s="19"/>
      <c r="D28" s="19"/>
      <c r="E28" s="20"/>
      <c r="F28" s="21">
        <f>F23+F27</f>
        <v>0</v>
      </c>
      <c r="G28" s="21">
        <f aca="true" t="shared" si="5" ref="G28:O28">G23+G27</f>
        <v>0</v>
      </c>
      <c r="H28" s="21">
        <f t="shared" si="5"/>
        <v>0</v>
      </c>
      <c r="I28" s="21">
        <f t="shared" si="5"/>
        <v>0</v>
      </c>
      <c r="J28" s="21">
        <f t="shared" si="5"/>
        <v>0</v>
      </c>
      <c r="K28" s="21">
        <f t="shared" si="5"/>
        <v>0</v>
      </c>
      <c r="L28" s="21">
        <f t="shared" si="5"/>
        <v>0</v>
      </c>
      <c r="M28" s="21">
        <f t="shared" si="5"/>
        <v>0</v>
      </c>
      <c r="N28" s="21">
        <f t="shared" si="5"/>
        <v>0</v>
      </c>
      <c r="O28" s="21">
        <f t="shared" si="5"/>
        <v>0</v>
      </c>
    </row>
    <row r="29" spans="1:15" ht="15" customHeight="1">
      <c r="A29" s="9"/>
      <c r="B29" s="156" t="s">
        <v>10</v>
      </c>
      <c r="C29" s="156"/>
      <c r="D29" s="156"/>
      <c r="E29" s="157"/>
      <c r="F29" s="16"/>
      <c r="G29" s="16"/>
      <c r="H29" s="16"/>
      <c r="I29" s="16"/>
      <c r="J29" s="16"/>
      <c r="K29" s="16"/>
      <c r="L29" s="16"/>
      <c r="M29" s="16"/>
      <c r="N29" s="16"/>
      <c r="O29" s="16"/>
    </row>
    <row r="30" spans="1:15" ht="15" customHeight="1">
      <c r="A30" s="9"/>
      <c r="B30" s="10"/>
      <c r="C30" s="10" t="s">
        <v>3</v>
      </c>
      <c r="D30" s="10"/>
      <c r="E30" s="11"/>
      <c r="F30" s="16"/>
      <c r="G30" s="16"/>
      <c r="H30" s="16"/>
      <c r="I30" s="16"/>
      <c r="J30" s="16"/>
      <c r="K30" s="16"/>
      <c r="L30" s="16"/>
      <c r="M30" s="16"/>
      <c r="N30" s="16"/>
      <c r="O30" s="16"/>
    </row>
    <row r="31" spans="1:15" ht="15" customHeight="1">
      <c r="A31" s="9"/>
      <c r="B31" s="10"/>
      <c r="C31" s="10"/>
      <c r="D31" s="10" t="s">
        <v>30</v>
      </c>
      <c r="E31" s="11"/>
      <c r="F31" s="16"/>
      <c r="G31" s="16"/>
      <c r="H31" s="16"/>
      <c r="I31" s="16"/>
      <c r="J31" s="16"/>
      <c r="K31" s="16"/>
      <c r="L31" s="16"/>
      <c r="M31" s="16"/>
      <c r="N31" s="16"/>
      <c r="O31" s="16"/>
    </row>
    <row r="32" spans="1:15" ht="15" customHeight="1">
      <c r="A32" s="9"/>
      <c r="B32" s="10"/>
      <c r="C32" s="10"/>
      <c r="D32" s="10" t="s">
        <v>4</v>
      </c>
      <c r="E32" s="11"/>
      <c r="F32" s="16"/>
      <c r="G32" s="16"/>
      <c r="H32" s="16"/>
      <c r="I32" s="16"/>
      <c r="J32" s="16"/>
      <c r="K32" s="16"/>
      <c r="L32" s="16"/>
      <c r="M32" s="16"/>
      <c r="N32" s="16"/>
      <c r="O32" s="16"/>
    </row>
    <row r="33" spans="1:15" ht="15" customHeight="1">
      <c r="A33" s="9"/>
      <c r="B33" s="10"/>
      <c r="C33" s="10" t="s">
        <v>7</v>
      </c>
      <c r="D33" s="10"/>
      <c r="E33" s="11"/>
      <c r="F33" s="16">
        <f aca="true" t="shared" si="6" ref="F33:O33">SUM(F31:F32)</f>
        <v>0</v>
      </c>
      <c r="G33" s="16">
        <f t="shared" si="6"/>
        <v>0</v>
      </c>
      <c r="H33" s="16">
        <f t="shared" si="6"/>
        <v>0</v>
      </c>
      <c r="I33" s="16">
        <f t="shared" si="6"/>
        <v>0</v>
      </c>
      <c r="J33" s="16">
        <f t="shared" si="6"/>
        <v>0</v>
      </c>
      <c r="K33" s="16">
        <f t="shared" si="6"/>
        <v>0</v>
      </c>
      <c r="L33" s="16">
        <f t="shared" si="6"/>
        <v>0</v>
      </c>
      <c r="M33" s="16">
        <f t="shared" si="6"/>
        <v>0</v>
      </c>
      <c r="N33" s="16">
        <f t="shared" si="6"/>
        <v>0</v>
      </c>
      <c r="O33" s="16">
        <f t="shared" si="6"/>
        <v>0</v>
      </c>
    </row>
    <row r="34" spans="1:15" ht="15" customHeight="1">
      <c r="A34" s="9"/>
      <c r="B34" s="10"/>
      <c r="C34" s="10" t="s">
        <v>5</v>
      </c>
      <c r="D34" s="10"/>
      <c r="E34" s="11"/>
      <c r="F34" s="16"/>
      <c r="G34" s="16"/>
      <c r="H34" s="16"/>
      <c r="I34" s="16"/>
      <c r="J34" s="16"/>
      <c r="K34" s="16"/>
      <c r="L34" s="16"/>
      <c r="M34" s="16"/>
      <c r="N34" s="16"/>
      <c r="O34" s="16"/>
    </row>
    <row r="35" spans="1:15" ht="15" customHeight="1">
      <c r="A35" s="9"/>
      <c r="B35" s="10"/>
      <c r="C35" s="10"/>
      <c r="D35" s="10" t="s">
        <v>30</v>
      </c>
      <c r="E35" s="11"/>
      <c r="F35" s="16"/>
      <c r="G35" s="16"/>
      <c r="H35" s="16"/>
      <c r="I35" s="16"/>
      <c r="J35" s="16"/>
      <c r="K35" s="16"/>
      <c r="L35" s="16"/>
      <c r="M35" s="16"/>
      <c r="N35" s="16"/>
      <c r="O35" s="16"/>
    </row>
    <row r="36" spans="1:15" ht="15" customHeight="1">
      <c r="A36" s="9"/>
      <c r="B36" s="10"/>
      <c r="C36" s="10"/>
      <c r="D36" s="10" t="s">
        <v>4</v>
      </c>
      <c r="E36" s="11"/>
      <c r="F36" s="16"/>
      <c r="G36" s="16"/>
      <c r="H36" s="16"/>
      <c r="I36" s="16"/>
      <c r="J36" s="16"/>
      <c r="K36" s="16"/>
      <c r="L36" s="16"/>
      <c r="M36" s="16"/>
      <c r="N36" s="16"/>
      <c r="O36" s="16"/>
    </row>
    <row r="37" spans="1:15" ht="15" customHeight="1">
      <c r="A37" s="9"/>
      <c r="B37" s="10"/>
      <c r="C37" s="10" t="s">
        <v>8</v>
      </c>
      <c r="D37" s="10"/>
      <c r="E37" s="11"/>
      <c r="F37" s="16">
        <f aca="true" t="shared" si="7" ref="F37:O37">SUM(F35:F36)</f>
        <v>0</v>
      </c>
      <c r="G37" s="16">
        <f t="shared" si="7"/>
        <v>0</v>
      </c>
      <c r="H37" s="16">
        <f t="shared" si="7"/>
        <v>0</v>
      </c>
      <c r="I37" s="16">
        <f t="shared" si="7"/>
        <v>0</v>
      </c>
      <c r="J37" s="16">
        <f t="shared" si="7"/>
        <v>0</v>
      </c>
      <c r="K37" s="16">
        <f t="shared" si="7"/>
        <v>0</v>
      </c>
      <c r="L37" s="16">
        <f t="shared" si="7"/>
        <v>0</v>
      </c>
      <c r="M37" s="16">
        <f t="shared" si="7"/>
        <v>0</v>
      </c>
      <c r="N37" s="16">
        <f t="shared" si="7"/>
        <v>0</v>
      </c>
      <c r="O37" s="16">
        <f t="shared" si="7"/>
        <v>0</v>
      </c>
    </row>
    <row r="38" spans="1:15" ht="15" customHeight="1">
      <c r="A38" s="18"/>
      <c r="B38" s="19" t="s">
        <v>11</v>
      </c>
      <c r="C38" s="19"/>
      <c r="D38" s="19"/>
      <c r="E38" s="20"/>
      <c r="F38" s="21">
        <f aca="true" t="shared" si="8" ref="F38:O38">F37+F33</f>
        <v>0</v>
      </c>
      <c r="G38" s="21">
        <f t="shared" si="8"/>
        <v>0</v>
      </c>
      <c r="H38" s="21">
        <f t="shared" si="8"/>
        <v>0</v>
      </c>
      <c r="I38" s="21">
        <f t="shared" si="8"/>
        <v>0</v>
      </c>
      <c r="J38" s="21">
        <f t="shared" si="8"/>
        <v>0</v>
      </c>
      <c r="K38" s="21">
        <f t="shared" si="8"/>
        <v>0</v>
      </c>
      <c r="L38" s="21">
        <f t="shared" si="8"/>
        <v>0</v>
      </c>
      <c r="M38" s="21">
        <f t="shared" si="8"/>
        <v>0</v>
      </c>
      <c r="N38" s="21">
        <f t="shared" si="8"/>
        <v>0</v>
      </c>
      <c r="O38" s="21">
        <f t="shared" si="8"/>
        <v>0</v>
      </c>
    </row>
    <row r="39" spans="1:15" ht="15" customHeight="1">
      <c r="A39" s="12" t="s">
        <v>125</v>
      </c>
      <c r="B39" s="13"/>
      <c r="C39" s="13"/>
      <c r="D39" s="13"/>
      <c r="E39" s="14"/>
      <c r="F39" s="17">
        <f aca="true" t="shared" si="9" ref="F39:O39">F18+F28+F38</f>
        <v>0</v>
      </c>
      <c r="G39" s="17">
        <f t="shared" si="9"/>
        <v>0</v>
      </c>
      <c r="H39" s="17">
        <f t="shared" si="9"/>
        <v>0</v>
      </c>
      <c r="I39" s="17">
        <f t="shared" si="9"/>
        <v>0</v>
      </c>
      <c r="J39" s="17">
        <f t="shared" si="9"/>
        <v>0</v>
      </c>
      <c r="K39" s="17">
        <f t="shared" si="9"/>
        <v>0</v>
      </c>
      <c r="L39" s="17">
        <f t="shared" si="9"/>
        <v>0</v>
      </c>
      <c r="M39" s="17">
        <f t="shared" si="9"/>
        <v>0</v>
      </c>
      <c r="N39" s="17">
        <f t="shared" si="9"/>
        <v>0</v>
      </c>
      <c r="O39" s="17">
        <f t="shared" si="9"/>
        <v>0</v>
      </c>
    </row>
  </sheetData>
  <mergeCells count="9">
    <mergeCell ref="A1:O1"/>
    <mergeCell ref="B29:E29"/>
    <mergeCell ref="A5:E7"/>
    <mergeCell ref="B9:E9"/>
    <mergeCell ref="B19:E19"/>
    <mergeCell ref="F6:F7"/>
    <mergeCell ref="D3:E3"/>
    <mergeCell ref="D2:E2"/>
    <mergeCell ref="G6:O6"/>
  </mergeCells>
  <printOptions horizontalCentered="1"/>
  <pageMargins left="0.5" right="0.5" top="0.75" bottom="0.75" header="0.5" footer="0.5"/>
  <pageSetup fitToHeight="1" fitToWidth="1" horizontalDpi="600" verticalDpi="600" orientation="portrait" scale="58" r:id="rId1"/>
  <headerFooter alignWithMargins="0">
    <oddHeader>&amp;REnclosure 2</oddHeader>
    <oddFooter>&amp;LPage 15&amp;Rver 4 (12/2008)</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R39"/>
  <sheetViews>
    <sheetView workbookViewId="0" topLeftCell="A1">
      <pane xSplit="5" ySplit="7" topLeftCell="F8" activePane="bottomRight" state="frozen"/>
      <selection pane="topLeft" activeCell="O2" sqref="O2"/>
      <selection pane="topRight" activeCell="O2" sqref="O2"/>
      <selection pane="bottomLeft" activeCell="O2" sqref="O2"/>
      <selection pane="bottomRight" activeCell="O2" sqref="O2"/>
    </sheetView>
  </sheetViews>
  <sheetFormatPr defaultColWidth="9.140625" defaultRowHeight="12.75"/>
  <cols>
    <col min="1" max="3" width="4.7109375" style="0" customWidth="1"/>
    <col min="4" max="4" width="3.7109375" style="0" customWidth="1"/>
    <col min="5" max="5" width="22.7109375" style="0" customWidth="1"/>
    <col min="6" max="18" width="12.7109375" style="0" customWidth="1"/>
  </cols>
  <sheetData>
    <row r="1" spans="1:15" ht="32.1" customHeight="1">
      <c r="A1" s="155" t="s">
        <v>78</v>
      </c>
      <c r="B1" s="155"/>
      <c r="C1" s="155"/>
      <c r="D1" s="155"/>
      <c r="E1" s="155"/>
      <c r="F1" s="155"/>
      <c r="G1" s="155"/>
      <c r="H1" s="155"/>
      <c r="I1" s="155"/>
      <c r="J1" s="155"/>
      <c r="K1" s="155"/>
      <c r="L1" s="155"/>
      <c r="M1" s="155"/>
      <c r="N1" s="155"/>
      <c r="O1" s="155"/>
    </row>
    <row r="2" spans="1:15" ht="20.1" customHeight="1">
      <c r="A2" s="22" t="s">
        <v>25</v>
      </c>
      <c r="B2" s="22"/>
      <c r="C2" s="22"/>
      <c r="D2" s="165" t="str">
        <f>'CSS WP 1'!D2:E2</f>
        <v>Monterey</v>
      </c>
      <c r="E2" s="165"/>
      <c r="N2" s="24" t="s">
        <v>26</v>
      </c>
      <c r="O2" s="23">
        <f>'CSS WP 1'!O2</f>
        <v>39850</v>
      </c>
    </row>
    <row r="3" spans="1:5" ht="20.1" customHeight="1">
      <c r="A3" s="22" t="s">
        <v>126</v>
      </c>
      <c r="B3" s="22"/>
      <c r="C3" s="22"/>
      <c r="D3" s="173"/>
      <c r="E3" s="173"/>
    </row>
    <row r="5" spans="1:15" s="3" customFormat="1" ht="15" customHeight="1">
      <c r="A5" s="158" t="s">
        <v>27</v>
      </c>
      <c r="B5" s="159"/>
      <c r="C5" s="159"/>
      <c r="D5" s="159"/>
      <c r="E5" s="160"/>
      <c r="F5" s="4" t="s">
        <v>16</v>
      </c>
      <c r="G5" s="26" t="s">
        <v>17</v>
      </c>
      <c r="H5" s="26" t="s">
        <v>24</v>
      </c>
      <c r="I5" s="26" t="s">
        <v>18</v>
      </c>
      <c r="J5" s="26" t="s">
        <v>19</v>
      </c>
      <c r="K5" s="26" t="s">
        <v>20</v>
      </c>
      <c r="L5" s="26" t="s">
        <v>21</v>
      </c>
      <c r="M5" s="26" t="s">
        <v>22</v>
      </c>
      <c r="N5" s="26" t="s">
        <v>23</v>
      </c>
      <c r="O5" s="26" t="s">
        <v>52</v>
      </c>
    </row>
    <row r="6" spans="1:15" s="3" customFormat="1" ht="15" customHeight="1">
      <c r="A6" s="161"/>
      <c r="B6" s="162"/>
      <c r="C6" s="162"/>
      <c r="D6" s="162"/>
      <c r="E6" s="163"/>
      <c r="F6" s="171" t="s">
        <v>6</v>
      </c>
      <c r="G6" s="174" t="s">
        <v>29</v>
      </c>
      <c r="H6" s="173"/>
      <c r="I6" s="173"/>
      <c r="J6" s="173"/>
      <c r="K6" s="173"/>
      <c r="L6" s="173"/>
      <c r="M6" s="173"/>
      <c r="N6" s="173"/>
      <c r="O6" s="175"/>
    </row>
    <row r="7" spans="1:18" s="1" customFormat="1" ht="42" customHeight="1">
      <c r="A7" s="164"/>
      <c r="B7" s="165"/>
      <c r="C7" s="165"/>
      <c r="D7" s="165"/>
      <c r="E7" s="166"/>
      <c r="F7" s="172"/>
      <c r="G7" s="25" t="s">
        <v>0</v>
      </c>
      <c r="H7" s="25" t="s">
        <v>28</v>
      </c>
      <c r="I7" s="25" t="s">
        <v>15</v>
      </c>
      <c r="J7" s="25" t="s">
        <v>1</v>
      </c>
      <c r="K7" s="25" t="s">
        <v>12</v>
      </c>
      <c r="L7" s="25" t="s">
        <v>13</v>
      </c>
      <c r="M7" s="25" t="s">
        <v>2</v>
      </c>
      <c r="N7" s="25" t="s">
        <v>14</v>
      </c>
      <c r="O7" s="5" t="s">
        <v>51</v>
      </c>
      <c r="P7" s="2"/>
      <c r="Q7" s="2"/>
      <c r="R7" s="2"/>
    </row>
    <row r="8" spans="1:15" ht="15" customHeight="1">
      <c r="A8" s="6" t="s">
        <v>127</v>
      </c>
      <c r="B8" s="7"/>
      <c r="C8" s="7"/>
      <c r="D8" s="7"/>
      <c r="E8" s="8"/>
      <c r="F8" s="15"/>
      <c r="G8" s="15"/>
      <c r="H8" s="15"/>
      <c r="I8" s="15"/>
      <c r="J8" s="15"/>
      <c r="K8" s="15"/>
      <c r="L8" s="15"/>
      <c r="M8" s="15"/>
      <c r="N8" s="15"/>
      <c r="O8" s="15"/>
    </row>
    <row r="9" spans="1:15" ht="15" customHeight="1">
      <c r="A9" s="9"/>
      <c r="B9" s="167" t="s">
        <v>72</v>
      </c>
      <c r="C9" s="167"/>
      <c r="D9" s="167"/>
      <c r="E9" s="168"/>
      <c r="F9" s="16"/>
      <c r="G9" s="16"/>
      <c r="H9" s="16"/>
      <c r="I9" s="16"/>
      <c r="J9" s="16"/>
      <c r="K9" s="16"/>
      <c r="L9" s="16"/>
      <c r="M9" s="16"/>
      <c r="N9" s="16"/>
      <c r="O9" s="16"/>
    </row>
    <row r="10" spans="1:15" ht="15" customHeight="1">
      <c r="A10" s="9"/>
      <c r="B10" s="10"/>
      <c r="C10" s="10" t="s">
        <v>3</v>
      </c>
      <c r="D10" s="10"/>
      <c r="E10" s="11"/>
      <c r="F10" s="16"/>
      <c r="G10" s="16"/>
      <c r="H10" s="16"/>
      <c r="I10" s="16"/>
      <c r="J10" s="16"/>
      <c r="K10" s="16"/>
      <c r="L10" s="16"/>
      <c r="M10" s="16"/>
      <c r="N10" s="16"/>
      <c r="O10" s="16"/>
    </row>
    <row r="11" spans="1:15" ht="15" customHeight="1">
      <c r="A11" s="9"/>
      <c r="B11" s="10"/>
      <c r="C11" s="10"/>
      <c r="D11" s="10" t="s">
        <v>30</v>
      </c>
      <c r="E11" s="11"/>
      <c r="F11" s="16"/>
      <c r="G11" s="16"/>
      <c r="H11" s="16"/>
      <c r="I11" s="16"/>
      <c r="J11" s="16"/>
      <c r="K11" s="16"/>
      <c r="L11" s="16"/>
      <c r="M11" s="16"/>
      <c r="N11" s="16"/>
      <c r="O11" s="16"/>
    </row>
    <row r="12" spans="1:15" ht="15" customHeight="1">
      <c r="A12" s="9"/>
      <c r="B12" s="10"/>
      <c r="C12" s="10"/>
      <c r="D12" s="10" t="s">
        <v>4</v>
      </c>
      <c r="E12" s="11"/>
      <c r="F12" s="16"/>
      <c r="G12" s="16"/>
      <c r="H12" s="16"/>
      <c r="I12" s="16"/>
      <c r="J12" s="16"/>
      <c r="K12" s="16"/>
      <c r="L12" s="16"/>
      <c r="M12" s="16"/>
      <c r="N12" s="16"/>
      <c r="O12" s="16"/>
    </row>
    <row r="13" spans="1:15" ht="15" customHeight="1">
      <c r="A13" s="9"/>
      <c r="B13" s="10"/>
      <c r="C13" s="10" t="s">
        <v>7</v>
      </c>
      <c r="D13" s="10"/>
      <c r="E13" s="11"/>
      <c r="F13" s="16">
        <f aca="true" t="shared" si="0" ref="F13:O13">SUM(F11:F12)</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row>
    <row r="14" spans="1:15" ht="15" customHeight="1">
      <c r="A14" s="9"/>
      <c r="B14" s="10"/>
      <c r="C14" s="10" t="s">
        <v>5</v>
      </c>
      <c r="D14" s="10"/>
      <c r="E14" s="11"/>
      <c r="F14" s="16"/>
      <c r="G14" s="16"/>
      <c r="H14" s="16"/>
      <c r="I14" s="16"/>
      <c r="J14" s="16"/>
      <c r="K14" s="16"/>
      <c r="L14" s="16"/>
      <c r="M14" s="16"/>
      <c r="N14" s="16"/>
      <c r="O14" s="16"/>
    </row>
    <row r="15" spans="1:15" ht="15" customHeight="1">
      <c r="A15" s="9"/>
      <c r="B15" s="10"/>
      <c r="C15" s="10"/>
      <c r="D15" s="10" t="s">
        <v>30</v>
      </c>
      <c r="E15" s="11"/>
      <c r="F15" s="16"/>
      <c r="G15" s="16"/>
      <c r="H15" s="16"/>
      <c r="I15" s="16"/>
      <c r="J15" s="16"/>
      <c r="K15" s="16"/>
      <c r="L15" s="16"/>
      <c r="M15" s="16"/>
      <c r="N15" s="16"/>
      <c r="O15" s="16"/>
    </row>
    <row r="16" spans="1:15" ht="15" customHeight="1">
      <c r="A16" s="9"/>
      <c r="B16" s="10"/>
      <c r="C16" s="10"/>
      <c r="D16" s="10" t="s">
        <v>4</v>
      </c>
      <c r="E16" s="11"/>
      <c r="F16" s="16"/>
      <c r="G16" s="16"/>
      <c r="H16" s="16"/>
      <c r="I16" s="16"/>
      <c r="J16" s="16"/>
      <c r="K16" s="16"/>
      <c r="L16" s="16"/>
      <c r="M16" s="16"/>
      <c r="N16" s="16"/>
      <c r="O16" s="16"/>
    </row>
    <row r="17" spans="1:15" ht="15" customHeight="1">
      <c r="A17" s="9"/>
      <c r="B17" s="10"/>
      <c r="C17" s="10" t="s">
        <v>8</v>
      </c>
      <c r="D17" s="10"/>
      <c r="E17" s="11"/>
      <c r="F17" s="16">
        <f aca="true" t="shared" si="1" ref="F17:O17">SUM(F15:F16)</f>
        <v>0</v>
      </c>
      <c r="G17" s="16">
        <f t="shared" si="1"/>
        <v>0</v>
      </c>
      <c r="H17" s="16">
        <f t="shared" si="1"/>
        <v>0</v>
      </c>
      <c r="I17" s="16">
        <f t="shared" si="1"/>
        <v>0</v>
      </c>
      <c r="J17" s="16">
        <f t="shared" si="1"/>
        <v>0</v>
      </c>
      <c r="K17" s="16">
        <f t="shared" si="1"/>
        <v>0</v>
      </c>
      <c r="L17" s="16">
        <f t="shared" si="1"/>
        <v>0</v>
      </c>
      <c r="M17" s="16">
        <f t="shared" si="1"/>
        <v>0</v>
      </c>
      <c r="N17" s="16">
        <f t="shared" si="1"/>
        <v>0</v>
      </c>
      <c r="O17" s="16">
        <f t="shared" si="1"/>
        <v>0</v>
      </c>
    </row>
    <row r="18" spans="1:15" ht="15" customHeight="1">
      <c r="A18" s="18"/>
      <c r="B18" s="19" t="s">
        <v>9</v>
      </c>
      <c r="C18" s="19"/>
      <c r="D18" s="19"/>
      <c r="E18" s="20"/>
      <c r="F18" s="21">
        <f aca="true" t="shared" si="2" ref="F18:O18">F13+F17</f>
        <v>0</v>
      </c>
      <c r="G18" s="21">
        <f t="shared" si="2"/>
        <v>0</v>
      </c>
      <c r="H18" s="21">
        <f t="shared" si="2"/>
        <v>0</v>
      </c>
      <c r="I18" s="21">
        <f t="shared" si="2"/>
        <v>0</v>
      </c>
      <c r="J18" s="21">
        <f t="shared" si="2"/>
        <v>0</v>
      </c>
      <c r="K18" s="21">
        <f t="shared" si="2"/>
        <v>0</v>
      </c>
      <c r="L18" s="21">
        <f t="shared" si="2"/>
        <v>0</v>
      </c>
      <c r="M18" s="21">
        <f t="shared" si="2"/>
        <v>0</v>
      </c>
      <c r="N18" s="21">
        <f t="shared" si="2"/>
        <v>0</v>
      </c>
      <c r="O18" s="21">
        <f t="shared" si="2"/>
        <v>0</v>
      </c>
    </row>
    <row r="19" spans="1:15" ht="15" customHeight="1">
      <c r="A19" s="9"/>
      <c r="B19" s="169" t="s">
        <v>65</v>
      </c>
      <c r="C19" s="169"/>
      <c r="D19" s="169"/>
      <c r="E19" s="170"/>
      <c r="F19" s="16"/>
      <c r="G19" s="16"/>
      <c r="H19" s="16"/>
      <c r="I19" s="16"/>
      <c r="J19" s="16"/>
      <c r="K19" s="16"/>
      <c r="L19" s="16"/>
      <c r="M19" s="16"/>
      <c r="N19" s="16"/>
      <c r="O19" s="16"/>
    </row>
    <row r="20" spans="1:15" ht="15" customHeight="1">
      <c r="A20" s="9"/>
      <c r="B20" s="10"/>
      <c r="C20" s="10" t="s">
        <v>3</v>
      </c>
      <c r="D20" s="10"/>
      <c r="E20" s="11"/>
      <c r="F20" s="16"/>
      <c r="G20" s="16"/>
      <c r="H20" s="16"/>
      <c r="I20" s="16"/>
      <c r="J20" s="16"/>
      <c r="K20" s="16"/>
      <c r="L20" s="16"/>
      <c r="M20" s="16"/>
      <c r="N20" s="16"/>
      <c r="O20" s="16"/>
    </row>
    <row r="21" spans="1:15" ht="15" customHeight="1">
      <c r="A21" s="9"/>
      <c r="B21" s="10"/>
      <c r="C21" s="10"/>
      <c r="D21" s="10" t="s">
        <v>30</v>
      </c>
      <c r="E21" s="11"/>
      <c r="F21" s="16"/>
      <c r="G21" s="16"/>
      <c r="H21" s="16"/>
      <c r="I21" s="16"/>
      <c r="J21" s="16"/>
      <c r="K21" s="16"/>
      <c r="L21" s="16"/>
      <c r="M21" s="16"/>
      <c r="N21" s="16"/>
      <c r="O21" s="16"/>
    </row>
    <row r="22" spans="1:15" ht="15" customHeight="1">
      <c r="A22" s="9"/>
      <c r="B22" s="10"/>
      <c r="C22" s="10"/>
      <c r="D22" s="10" t="s">
        <v>4</v>
      </c>
      <c r="E22" s="11"/>
      <c r="F22" s="16"/>
      <c r="G22" s="16"/>
      <c r="H22" s="16"/>
      <c r="I22" s="16"/>
      <c r="J22" s="16"/>
      <c r="K22" s="16"/>
      <c r="L22" s="16"/>
      <c r="M22" s="16"/>
      <c r="N22" s="16"/>
      <c r="O22" s="16"/>
    </row>
    <row r="23" spans="1:15" ht="15" customHeight="1">
      <c r="A23" s="9"/>
      <c r="B23" s="10"/>
      <c r="C23" s="10" t="s">
        <v>7</v>
      </c>
      <c r="D23" s="10"/>
      <c r="E23" s="11"/>
      <c r="F23" s="16">
        <f aca="true" t="shared" si="3" ref="F23:O23">SUM(F21:F22)</f>
        <v>0</v>
      </c>
      <c r="G23" s="16">
        <f t="shared" si="3"/>
        <v>0</v>
      </c>
      <c r="H23" s="16">
        <f t="shared" si="3"/>
        <v>0</v>
      </c>
      <c r="I23" s="16">
        <f t="shared" si="3"/>
        <v>0</v>
      </c>
      <c r="J23" s="16">
        <f t="shared" si="3"/>
        <v>0</v>
      </c>
      <c r="K23" s="16">
        <f t="shared" si="3"/>
        <v>0</v>
      </c>
      <c r="L23" s="16">
        <f t="shared" si="3"/>
        <v>0</v>
      </c>
      <c r="M23" s="16">
        <f t="shared" si="3"/>
        <v>0</v>
      </c>
      <c r="N23" s="16">
        <f t="shared" si="3"/>
        <v>0</v>
      </c>
      <c r="O23" s="16">
        <f t="shared" si="3"/>
        <v>0</v>
      </c>
    </row>
    <row r="24" spans="1:15" ht="15" customHeight="1">
      <c r="A24" s="9"/>
      <c r="B24" s="10"/>
      <c r="C24" s="10" t="s">
        <v>5</v>
      </c>
      <c r="D24" s="10"/>
      <c r="E24" s="11"/>
      <c r="F24" s="16"/>
      <c r="G24" s="16"/>
      <c r="H24" s="16"/>
      <c r="I24" s="16"/>
      <c r="J24" s="16"/>
      <c r="K24" s="16"/>
      <c r="L24" s="16"/>
      <c r="M24" s="16"/>
      <c r="N24" s="16"/>
      <c r="O24" s="16"/>
    </row>
    <row r="25" spans="1:15" ht="15" customHeight="1">
      <c r="A25" s="9"/>
      <c r="B25" s="10"/>
      <c r="C25" s="10"/>
      <c r="D25" s="10" t="s">
        <v>30</v>
      </c>
      <c r="E25" s="11"/>
      <c r="F25" s="16"/>
      <c r="G25" s="16"/>
      <c r="H25" s="16"/>
      <c r="I25" s="16"/>
      <c r="J25" s="16"/>
      <c r="K25" s="16"/>
      <c r="L25" s="16"/>
      <c r="M25" s="16"/>
      <c r="N25" s="16"/>
      <c r="O25" s="16"/>
    </row>
    <row r="26" spans="1:15" ht="15" customHeight="1">
      <c r="A26" s="9"/>
      <c r="B26" s="10"/>
      <c r="C26" s="10"/>
      <c r="D26" s="10" t="s">
        <v>4</v>
      </c>
      <c r="E26" s="11"/>
      <c r="F26" s="16"/>
      <c r="G26" s="16"/>
      <c r="H26" s="16"/>
      <c r="I26" s="16"/>
      <c r="J26" s="16"/>
      <c r="K26" s="16"/>
      <c r="L26" s="16"/>
      <c r="M26" s="16"/>
      <c r="N26" s="16"/>
      <c r="O26" s="16"/>
    </row>
    <row r="27" spans="1:15" ht="15" customHeight="1">
      <c r="A27" s="9"/>
      <c r="B27" s="10"/>
      <c r="C27" s="10" t="s">
        <v>8</v>
      </c>
      <c r="D27" s="10"/>
      <c r="E27" s="11"/>
      <c r="F27" s="16">
        <f aca="true" t="shared" si="4" ref="F27:O27">SUM(F25:F26)</f>
        <v>0</v>
      </c>
      <c r="G27" s="16">
        <f t="shared" si="4"/>
        <v>0</v>
      </c>
      <c r="H27" s="16">
        <f t="shared" si="4"/>
        <v>0</v>
      </c>
      <c r="I27" s="16">
        <f t="shared" si="4"/>
        <v>0</v>
      </c>
      <c r="J27" s="16">
        <f t="shared" si="4"/>
        <v>0</v>
      </c>
      <c r="K27" s="16">
        <f t="shared" si="4"/>
        <v>0</v>
      </c>
      <c r="L27" s="16">
        <f t="shared" si="4"/>
        <v>0</v>
      </c>
      <c r="M27" s="16">
        <f t="shared" si="4"/>
        <v>0</v>
      </c>
      <c r="N27" s="16">
        <f t="shared" si="4"/>
        <v>0</v>
      </c>
      <c r="O27" s="16">
        <f t="shared" si="4"/>
        <v>0</v>
      </c>
    </row>
    <row r="28" spans="1:15" ht="15" customHeight="1">
      <c r="A28" s="18"/>
      <c r="B28" s="19" t="s">
        <v>66</v>
      </c>
      <c r="C28" s="19"/>
      <c r="D28" s="19"/>
      <c r="E28" s="20"/>
      <c r="F28" s="21">
        <f aca="true" t="shared" si="5" ref="F28:O28">F23+F27</f>
        <v>0</v>
      </c>
      <c r="G28" s="21">
        <f t="shared" si="5"/>
        <v>0</v>
      </c>
      <c r="H28" s="21">
        <f t="shared" si="5"/>
        <v>0</v>
      </c>
      <c r="I28" s="21">
        <f t="shared" si="5"/>
        <v>0</v>
      </c>
      <c r="J28" s="21">
        <f t="shared" si="5"/>
        <v>0</v>
      </c>
      <c r="K28" s="21">
        <f t="shared" si="5"/>
        <v>0</v>
      </c>
      <c r="L28" s="21">
        <f t="shared" si="5"/>
        <v>0</v>
      </c>
      <c r="M28" s="21">
        <f t="shared" si="5"/>
        <v>0</v>
      </c>
      <c r="N28" s="21">
        <f t="shared" si="5"/>
        <v>0</v>
      </c>
      <c r="O28" s="21">
        <f t="shared" si="5"/>
        <v>0</v>
      </c>
    </row>
    <row r="29" spans="1:15" ht="15" customHeight="1">
      <c r="A29" s="9"/>
      <c r="B29" s="156" t="s">
        <v>10</v>
      </c>
      <c r="C29" s="156"/>
      <c r="D29" s="156"/>
      <c r="E29" s="157"/>
      <c r="F29" s="16"/>
      <c r="G29" s="16"/>
      <c r="H29" s="16"/>
      <c r="I29" s="16"/>
      <c r="J29" s="16"/>
      <c r="K29" s="16"/>
      <c r="L29" s="16"/>
      <c r="M29" s="16"/>
      <c r="N29" s="16"/>
      <c r="O29" s="16"/>
    </row>
    <row r="30" spans="1:15" ht="15" customHeight="1">
      <c r="A30" s="9"/>
      <c r="B30" s="10"/>
      <c r="C30" s="10" t="s">
        <v>3</v>
      </c>
      <c r="D30" s="10"/>
      <c r="E30" s="11"/>
      <c r="F30" s="16"/>
      <c r="G30" s="16"/>
      <c r="H30" s="16"/>
      <c r="I30" s="16"/>
      <c r="J30" s="16"/>
      <c r="K30" s="16"/>
      <c r="L30" s="16"/>
      <c r="M30" s="16"/>
      <c r="N30" s="16"/>
      <c r="O30" s="16"/>
    </row>
    <row r="31" spans="1:15" ht="15" customHeight="1">
      <c r="A31" s="9"/>
      <c r="B31" s="10"/>
      <c r="C31" s="10"/>
      <c r="D31" s="10" t="s">
        <v>30</v>
      </c>
      <c r="E31" s="11"/>
      <c r="F31" s="16"/>
      <c r="G31" s="16"/>
      <c r="H31" s="16"/>
      <c r="I31" s="16"/>
      <c r="J31" s="16"/>
      <c r="K31" s="16"/>
      <c r="L31" s="16"/>
      <c r="M31" s="16"/>
      <c r="N31" s="16"/>
      <c r="O31" s="16"/>
    </row>
    <row r="32" spans="1:15" ht="15" customHeight="1">
      <c r="A32" s="9"/>
      <c r="B32" s="10"/>
      <c r="C32" s="10"/>
      <c r="D32" s="10" t="s">
        <v>4</v>
      </c>
      <c r="E32" s="11"/>
      <c r="F32" s="16"/>
      <c r="G32" s="16"/>
      <c r="H32" s="16"/>
      <c r="I32" s="16"/>
      <c r="J32" s="16"/>
      <c r="K32" s="16"/>
      <c r="L32" s="16"/>
      <c r="M32" s="16"/>
      <c r="N32" s="16"/>
      <c r="O32" s="16"/>
    </row>
    <row r="33" spans="1:15" ht="15" customHeight="1">
      <c r="A33" s="9"/>
      <c r="B33" s="10"/>
      <c r="C33" s="10" t="s">
        <v>7</v>
      </c>
      <c r="D33" s="10"/>
      <c r="E33" s="11"/>
      <c r="F33" s="16">
        <f aca="true" t="shared" si="6" ref="F33:O33">SUM(F31:F32)</f>
        <v>0</v>
      </c>
      <c r="G33" s="16">
        <f t="shared" si="6"/>
        <v>0</v>
      </c>
      <c r="H33" s="16">
        <f t="shared" si="6"/>
        <v>0</v>
      </c>
      <c r="I33" s="16">
        <f t="shared" si="6"/>
        <v>0</v>
      </c>
      <c r="J33" s="16">
        <f t="shared" si="6"/>
        <v>0</v>
      </c>
      <c r="K33" s="16">
        <f t="shared" si="6"/>
        <v>0</v>
      </c>
      <c r="L33" s="16">
        <f t="shared" si="6"/>
        <v>0</v>
      </c>
      <c r="M33" s="16">
        <f t="shared" si="6"/>
        <v>0</v>
      </c>
      <c r="N33" s="16">
        <f t="shared" si="6"/>
        <v>0</v>
      </c>
      <c r="O33" s="16">
        <f t="shared" si="6"/>
        <v>0</v>
      </c>
    </row>
    <row r="34" spans="1:15" ht="15" customHeight="1">
      <c r="A34" s="9"/>
      <c r="B34" s="10"/>
      <c r="C34" s="10" t="s">
        <v>5</v>
      </c>
      <c r="D34" s="10"/>
      <c r="E34" s="11"/>
      <c r="F34" s="16"/>
      <c r="G34" s="16"/>
      <c r="H34" s="16"/>
      <c r="I34" s="16"/>
      <c r="J34" s="16"/>
      <c r="K34" s="16"/>
      <c r="L34" s="16"/>
      <c r="M34" s="16"/>
      <c r="N34" s="16"/>
      <c r="O34" s="16"/>
    </row>
    <row r="35" spans="1:15" ht="15" customHeight="1">
      <c r="A35" s="9"/>
      <c r="B35" s="10"/>
      <c r="C35" s="10"/>
      <c r="D35" s="10" t="s">
        <v>30</v>
      </c>
      <c r="E35" s="11"/>
      <c r="F35" s="16"/>
      <c r="G35" s="16"/>
      <c r="H35" s="16"/>
      <c r="I35" s="16"/>
      <c r="J35" s="16"/>
      <c r="K35" s="16"/>
      <c r="L35" s="16"/>
      <c r="M35" s="16"/>
      <c r="N35" s="16"/>
      <c r="O35" s="16"/>
    </row>
    <row r="36" spans="1:15" ht="15" customHeight="1">
      <c r="A36" s="9"/>
      <c r="B36" s="10"/>
      <c r="C36" s="10"/>
      <c r="D36" s="10" t="s">
        <v>4</v>
      </c>
      <c r="E36" s="11"/>
      <c r="F36" s="16"/>
      <c r="G36" s="16"/>
      <c r="H36" s="16"/>
      <c r="I36" s="16"/>
      <c r="J36" s="16"/>
      <c r="K36" s="16"/>
      <c r="L36" s="16"/>
      <c r="M36" s="16"/>
      <c r="N36" s="16"/>
      <c r="O36" s="16"/>
    </row>
    <row r="37" spans="1:15" ht="15" customHeight="1">
      <c r="A37" s="9"/>
      <c r="B37" s="10"/>
      <c r="C37" s="10" t="s">
        <v>8</v>
      </c>
      <c r="D37" s="10"/>
      <c r="E37" s="11"/>
      <c r="F37" s="16">
        <f aca="true" t="shared" si="7" ref="F37:O37">SUM(F35:F36)</f>
        <v>0</v>
      </c>
      <c r="G37" s="16">
        <f t="shared" si="7"/>
        <v>0</v>
      </c>
      <c r="H37" s="16">
        <f t="shared" si="7"/>
        <v>0</v>
      </c>
      <c r="I37" s="16">
        <f t="shared" si="7"/>
        <v>0</v>
      </c>
      <c r="J37" s="16">
        <f t="shared" si="7"/>
        <v>0</v>
      </c>
      <c r="K37" s="16">
        <f t="shared" si="7"/>
        <v>0</v>
      </c>
      <c r="L37" s="16">
        <f t="shared" si="7"/>
        <v>0</v>
      </c>
      <c r="M37" s="16">
        <f t="shared" si="7"/>
        <v>0</v>
      </c>
      <c r="N37" s="16">
        <f t="shared" si="7"/>
        <v>0</v>
      </c>
      <c r="O37" s="16">
        <f t="shared" si="7"/>
        <v>0</v>
      </c>
    </row>
    <row r="38" spans="1:15" ht="15" customHeight="1">
      <c r="A38" s="18"/>
      <c r="B38" s="19" t="s">
        <v>11</v>
      </c>
      <c r="C38" s="19"/>
      <c r="D38" s="19"/>
      <c r="E38" s="20"/>
      <c r="F38" s="21">
        <f aca="true" t="shared" si="8" ref="F38:O38">F37+F33</f>
        <v>0</v>
      </c>
      <c r="G38" s="21">
        <f t="shared" si="8"/>
        <v>0</v>
      </c>
      <c r="H38" s="21">
        <f t="shared" si="8"/>
        <v>0</v>
      </c>
      <c r="I38" s="21">
        <f t="shared" si="8"/>
        <v>0</v>
      </c>
      <c r="J38" s="21">
        <f t="shared" si="8"/>
        <v>0</v>
      </c>
      <c r="K38" s="21">
        <f t="shared" si="8"/>
        <v>0</v>
      </c>
      <c r="L38" s="21">
        <f t="shared" si="8"/>
        <v>0</v>
      </c>
      <c r="M38" s="21">
        <f t="shared" si="8"/>
        <v>0</v>
      </c>
      <c r="N38" s="21">
        <f t="shared" si="8"/>
        <v>0</v>
      </c>
      <c r="O38" s="21">
        <f t="shared" si="8"/>
        <v>0</v>
      </c>
    </row>
    <row r="39" spans="1:15" ht="15" customHeight="1">
      <c r="A39" s="12" t="s">
        <v>128</v>
      </c>
      <c r="B39" s="13"/>
      <c r="C39" s="13"/>
      <c r="D39" s="13"/>
      <c r="E39" s="14"/>
      <c r="F39" s="17">
        <f aca="true" t="shared" si="9" ref="F39:O39">F18+F28+F38</f>
        <v>0</v>
      </c>
      <c r="G39" s="17">
        <f t="shared" si="9"/>
        <v>0</v>
      </c>
      <c r="H39" s="17">
        <f t="shared" si="9"/>
        <v>0</v>
      </c>
      <c r="I39" s="17">
        <f t="shared" si="9"/>
        <v>0</v>
      </c>
      <c r="J39" s="17">
        <f t="shared" si="9"/>
        <v>0</v>
      </c>
      <c r="K39" s="17">
        <f t="shared" si="9"/>
        <v>0</v>
      </c>
      <c r="L39" s="17">
        <f t="shared" si="9"/>
        <v>0</v>
      </c>
      <c r="M39" s="17">
        <f t="shared" si="9"/>
        <v>0</v>
      </c>
      <c r="N39" s="17">
        <f t="shared" si="9"/>
        <v>0</v>
      </c>
      <c r="O39" s="17">
        <f t="shared" si="9"/>
        <v>0</v>
      </c>
    </row>
  </sheetData>
  <mergeCells count="9">
    <mergeCell ref="A1:O1"/>
    <mergeCell ref="B29:E29"/>
    <mergeCell ref="A5:E7"/>
    <mergeCell ref="B9:E9"/>
    <mergeCell ref="B19:E19"/>
    <mergeCell ref="F6:F7"/>
    <mergeCell ref="D3:E3"/>
    <mergeCell ref="D2:E2"/>
    <mergeCell ref="G6:O6"/>
  </mergeCells>
  <printOptions horizontalCentered="1"/>
  <pageMargins left="0.5" right="0.5" top="0.75" bottom="0.75" header="0.5" footer="0.5"/>
  <pageSetup fitToHeight="1" fitToWidth="1" horizontalDpi="600" verticalDpi="600" orientation="portrait" scale="58" r:id="rId1"/>
  <headerFooter alignWithMargins="0">
    <oddHeader>&amp;REnclosure 2</oddHeader>
    <oddFooter>&amp;LPage 16&amp;Rver 4 (12/2008)</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R39"/>
  <sheetViews>
    <sheetView workbookViewId="0" topLeftCell="A1">
      <pane xSplit="5" ySplit="7" topLeftCell="F8" activePane="bottomRight" state="frozen"/>
      <selection pane="topLeft" activeCell="O2" sqref="O2"/>
      <selection pane="topRight" activeCell="O2" sqref="O2"/>
      <selection pane="bottomLeft" activeCell="O2" sqref="O2"/>
      <selection pane="bottomRight" activeCell="O2" sqref="O2"/>
    </sheetView>
  </sheetViews>
  <sheetFormatPr defaultColWidth="9.140625" defaultRowHeight="12.75"/>
  <cols>
    <col min="1" max="3" width="4.7109375" style="0" customWidth="1"/>
    <col min="4" max="4" width="3.7109375" style="0" customWidth="1"/>
    <col min="5" max="5" width="22.7109375" style="0" customWidth="1"/>
    <col min="6" max="18" width="12.7109375" style="0" customWidth="1"/>
  </cols>
  <sheetData>
    <row r="1" spans="1:15" ht="32.1" customHeight="1">
      <c r="A1" s="155" t="s">
        <v>78</v>
      </c>
      <c r="B1" s="155"/>
      <c r="C1" s="155"/>
      <c r="D1" s="155"/>
      <c r="E1" s="155"/>
      <c r="F1" s="155"/>
      <c r="G1" s="155"/>
      <c r="H1" s="155"/>
      <c r="I1" s="155"/>
      <c r="J1" s="155"/>
      <c r="K1" s="155"/>
      <c r="L1" s="155"/>
      <c r="M1" s="155"/>
      <c r="N1" s="155"/>
      <c r="O1" s="155"/>
    </row>
    <row r="2" spans="1:15" ht="20.1" customHeight="1">
      <c r="A2" s="22" t="s">
        <v>25</v>
      </c>
      <c r="B2" s="22"/>
      <c r="C2" s="22"/>
      <c r="D2" s="165" t="str">
        <f>'CSS WP 1'!D2:E2</f>
        <v>Monterey</v>
      </c>
      <c r="E2" s="165"/>
      <c r="N2" s="24" t="s">
        <v>26</v>
      </c>
      <c r="O2" s="23">
        <f>'CSS WP 1'!O2</f>
        <v>39850</v>
      </c>
    </row>
    <row r="3" spans="1:5" ht="20.1" customHeight="1">
      <c r="A3" s="22" t="s">
        <v>129</v>
      </c>
      <c r="B3" s="22"/>
      <c r="C3" s="22"/>
      <c r="D3" s="173"/>
      <c r="E3" s="173"/>
    </row>
    <row r="5" spans="1:15" s="3" customFormat="1" ht="15" customHeight="1">
      <c r="A5" s="158" t="s">
        <v>27</v>
      </c>
      <c r="B5" s="159"/>
      <c r="C5" s="159"/>
      <c r="D5" s="159"/>
      <c r="E5" s="160"/>
      <c r="F5" s="4" t="s">
        <v>16</v>
      </c>
      <c r="G5" s="26" t="s">
        <v>17</v>
      </c>
      <c r="H5" s="26" t="s">
        <v>24</v>
      </c>
      <c r="I5" s="26" t="s">
        <v>18</v>
      </c>
      <c r="J5" s="26" t="s">
        <v>19</v>
      </c>
      <c r="K5" s="26" t="s">
        <v>20</v>
      </c>
      <c r="L5" s="26" t="s">
        <v>21</v>
      </c>
      <c r="M5" s="26" t="s">
        <v>22</v>
      </c>
      <c r="N5" s="26" t="s">
        <v>23</v>
      </c>
      <c r="O5" s="26" t="s">
        <v>52</v>
      </c>
    </row>
    <row r="6" spans="1:15" s="3" customFormat="1" ht="15" customHeight="1">
      <c r="A6" s="161"/>
      <c r="B6" s="162"/>
      <c r="C6" s="162"/>
      <c r="D6" s="162"/>
      <c r="E6" s="163"/>
      <c r="F6" s="171" t="s">
        <v>6</v>
      </c>
      <c r="G6" s="174" t="s">
        <v>29</v>
      </c>
      <c r="H6" s="173"/>
      <c r="I6" s="173"/>
      <c r="J6" s="173"/>
      <c r="K6" s="173"/>
      <c r="L6" s="173"/>
      <c r="M6" s="173"/>
      <c r="N6" s="173"/>
      <c r="O6" s="175"/>
    </row>
    <row r="7" spans="1:18" s="1" customFormat="1" ht="42" customHeight="1">
      <c r="A7" s="164"/>
      <c r="B7" s="165"/>
      <c r="C7" s="165"/>
      <c r="D7" s="165"/>
      <c r="E7" s="166"/>
      <c r="F7" s="172"/>
      <c r="G7" s="25" t="s">
        <v>0</v>
      </c>
      <c r="H7" s="25" t="s">
        <v>28</v>
      </c>
      <c r="I7" s="25" t="s">
        <v>15</v>
      </c>
      <c r="J7" s="25" t="s">
        <v>1</v>
      </c>
      <c r="K7" s="25" t="s">
        <v>12</v>
      </c>
      <c r="L7" s="25" t="s">
        <v>13</v>
      </c>
      <c r="M7" s="25" t="s">
        <v>2</v>
      </c>
      <c r="N7" s="25" t="s">
        <v>14</v>
      </c>
      <c r="O7" s="5" t="s">
        <v>51</v>
      </c>
      <c r="P7" s="2"/>
      <c r="Q7" s="2"/>
      <c r="R7" s="2"/>
    </row>
    <row r="8" spans="1:15" ht="15" customHeight="1">
      <c r="A8" s="6" t="s">
        <v>130</v>
      </c>
      <c r="B8" s="7"/>
      <c r="C8" s="7"/>
      <c r="D8" s="7"/>
      <c r="E8" s="8"/>
      <c r="F8" s="15"/>
      <c r="G8" s="15"/>
      <c r="H8" s="15"/>
      <c r="I8" s="15"/>
      <c r="J8" s="15"/>
      <c r="K8" s="15"/>
      <c r="L8" s="15"/>
      <c r="M8" s="15"/>
      <c r="N8" s="15"/>
      <c r="O8" s="15"/>
    </row>
    <row r="9" spans="1:15" ht="15" customHeight="1">
      <c r="A9" s="9"/>
      <c r="B9" s="167" t="s">
        <v>72</v>
      </c>
      <c r="C9" s="167"/>
      <c r="D9" s="167"/>
      <c r="E9" s="168"/>
      <c r="F9" s="16"/>
      <c r="G9" s="16"/>
      <c r="H9" s="16"/>
      <c r="I9" s="16"/>
      <c r="J9" s="16"/>
      <c r="K9" s="16"/>
      <c r="L9" s="16"/>
      <c r="M9" s="16"/>
      <c r="N9" s="16"/>
      <c r="O9" s="16"/>
    </row>
    <row r="10" spans="1:15" ht="15" customHeight="1">
      <c r="A10" s="9"/>
      <c r="B10" s="10"/>
      <c r="C10" s="10" t="s">
        <v>3</v>
      </c>
      <c r="D10" s="10"/>
      <c r="E10" s="11"/>
      <c r="F10" s="16"/>
      <c r="G10" s="16"/>
      <c r="H10" s="16"/>
      <c r="I10" s="16"/>
      <c r="J10" s="16"/>
      <c r="K10" s="16"/>
      <c r="L10" s="16"/>
      <c r="M10" s="16"/>
      <c r="N10" s="16"/>
      <c r="O10" s="16"/>
    </row>
    <row r="11" spans="1:15" ht="15" customHeight="1">
      <c r="A11" s="9"/>
      <c r="B11" s="10"/>
      <c r="C11" s="10"/>
      <c r="D11" s="10" t="s">
        <v>30</v>
      </c>
      <c r="E11" s="11"/>
      <c r="F11" s="16"/>
      <c r="G11" s="16"/>
      <c r="H11" s="16"/>
      <c r="I11" s="16"/>
      <c r="J11" s="16"/>
      <c r="K11" s="16"/>
      <c r="L11" s="16"/>
      <c r="M11" s="16"/>
      <c r="N11" s="16"/>
      <c r="O11" s="16"/>
    </row>
    <row r="12" spans="1:15" ht="15" customHeight="1">
      <c r="A12" s="9"/>
      <c r="B12" s="10"/>
      <c r="C12" s="10"/>
      <c r="D12" s="10" t="s">
        <v>4</v>
      </c>
      <c r="E12" s="11"/>
      <c r="F12" s="16"/>
      <c r="G12" s="16"/>
      <c r="H12" s="16"/>
      <c r="I12" s="16"/>
      <c r="J12" s="16"/>
      <c r="K12" s="16"/>
      <c r="L12" s="16"/>
      <c r="M12" s="16"/>
      <c r="N12" s="16"/>
      <c r="O12" s="16"/>
    </row>
    <row r="13" spans="1:15" ht="15" customHeight="1">
      <c r="A13" s="9"/>
      <c r="B13" s="10"/>
      <c r="C13" s="10" t="s">
        <v>7</v>
      </c>
      <c r="D13" s="10"/>
      <c r="E13" s="11"/>
      <c r="F13" s="16">
        <f aca="true" t="shared" si="0" ref="F13:O13">SUM(F11:F12)</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row>
    <row r="14" spans="1:15" ht="15" customHeight="1">
      <c r="A14" s="9"/>
      <c r="B14" s="10"/>
      <c r="C14" s="10" t="s">
        <v>5</v>
      </c>
      <c r="D14" s="10"/>
      <c r="E14" s="11"/>
      <c r="F14" s="16"/>
      <c r="G14" s="16"/>
      <c r="H14" s="16"/>
      <c r="I14" s="16"/>
      <c r="J14" s="16"/>
      <c r="K14" s="16"/>
      <c r="L14" s="16"/>
      <c r="M14" s="16"/>
      <c r="N14" s="16"/>
      <c r="O14" s="16"/>
    </row>
    <row r="15" spans="1:15" ht="15" customHeight="1">
      <c r="A15" s="9"/>
      <c r="B15" s="10"/>
      <c r="C15" s="10"/>
      <c r="D15" s="10" t="s">
        <v>30</v>
      </c>
      <c r="E15" s="11"/>
      <c r="F15" s="16"/>
      <c r="G15" s="16"/>
      <c r="H15" s="16"/>
      <c r="I15" s="16"/>
      <c r="J15" s="16"/>
      <c r="K15" s="16"/>
      <c r="L15" s="16"/>
      <c r="M15" s="16"/>
      <c r="N15" s="16"/>
      <c r="O15" s="16"/>
    </row>
    <row r="16" spans="1:15" ht="15" customHeight="1">
      <c r="A16" s="9"/>
      <c r="B16" s="10"/>
      <c r="C16" s="10"/>
      <c r="D16" s="10" t="s">
        <v>4</v>
      </c>
      <c r="E16" s="11"/>
      <c r="F16" s="16"/>
      <c r="G16" s="16"/>
      <c r="H16" s="16"/>
      <c r="I16" s="16"/>
      <c r="J16" s="16"/>
      <c r="K16" s="16"/>
      <c r="L16" s="16"/>
      <c r="M16" s="16"/>
      <c r="N16" s="16"/>
      <c r="O16" s="16"/>
    </row>
    <row r="17" spans="1:15" ht="15" customHeight="1">
      <c r="A17" s="9"/>
      <c r="B17" s="10"/>
      <c r="C17" s="10" t="s">
        <v>8</v>
      </c>
      <c r="D17" s="10"/>
      <c r="E17" s="11"/>
      <c r="F17" s="16">
        <f aca="true" t="shared" si="1" ref="F17:O17">SUM(F15:F16)</f>
        <v>0</v>
      </c>
      <c r="G17" s="16">
        <f t="shared" si="1"/>
        <v>0</v>
      </c>
      <c r="H17" s="16">
        <f t="shared" si="1"/>
        <v>0</v>
      </c>
      <c r="I17" s="16">
        <f t="shared" si="1"/>
        <v>0</v>
      </c>
      <c r="J17" s="16">
        <f t="shared" si="1"/>
        <v>0</v>
      </c>
      <c r="K17" s="16">
        <f t="shared" si="1"/>
        <v>0</v>
      </c>
      <c r="L17" s="16">
        <f t="shared" si="1"/>
        <v>0</v>
      </c>
      <c r="M17" s="16">
        <f t="shared" si="1"/>
        <v>0</v>
      </c>
      <c r="N17" s="16">
        <f t="shared" si="1"/>
        <v>0</v>
      </c>
      <c r="O17" s="16">
        <f t="shared" si="1"/>
        <v>0</v>
      </c>
    </row>
    <row r="18" spans="1:15" ht="15" customHeight="1">
      <c r="A18" s="18"/>
      <c r="B18" s="19" t="s">
        <v>9</v>
      </c>
      <c r="C18" s="19"/>
      <c r="D18" s="19"/>
      <c r="E18" s="20"/>
      <c r="F18" s="21">
        <f aca="true" t="shared" si="2" ref="F18:O18">F13+F17</f>
        <v>0</v>
      </c>
      <c r="G18" s="21">
        <f t="shared" si="2"/>
        <v>0</v>
      </c>
      <c r="H18" s="21">
        <f t="shared" si="2"/>
        <v>0</v>
      </c>
      <c r="I18" s="21">
        <f t="shared" si="2"/>
        <v>0</v>
      </c>
      <c r="J18" s="21">
        <f t="shared" si="2"/>
        <v>0</v>
      </c>
      <c r="K18" s="21">
        <f t="shared" si="2"/>
        <v>0</v>
      </c>
      <c r="L18" s="21">
        <f t="shared" si="2"/>
        <v>0</v>
      </c>
      <c r="M18" s="21">
        <f t="shared" si="2"/>
        <v>0</v>
      </c>
      <c r="N18" s="21">
        <f t="shared" si="2"/>
        <v>0</v>
      </c>
      <c r="O18" s="21">
        <f t="shared" si="2"/>
        <v>0</v>
      </c>
    </row>
    <row r="19" spans="1:15" ht="15" customHeight="1">
      <c r="A19" s="9"/>
      <c r="B19" s="169" t="s">
        <v>65</v>
      </c>
      <c r="C19" s="169"/>
      <c r="D19" s="169"/>
      <c r="E19" s="170"/>
      <c r="F19" s="16"/>
      <c r="G19" s="16"/>
      <c r="H19" s="16"/>
      <c r="I19" s="16"/>
      <c r="J19" s="16"/>
      <c r="K19" s="16"/>
      <c r="L19" s="16"/>
      <c r="M19" s="16"/>
      <c r="N19" s="16"/>
      <c r="O19" s="16"/>
    </row>
    <row r="20" spans="1:15" ht="15" customHeight="1">
      <c r="A20" s="9"/>
      <c r="B20" s="10"/>
      <c r="C20" s="10" t="s">
        <v>3</v>
      </c>
      <c r="D20" s="10"/>
      <c r="E20" s="11"/>
      <c r="F20" s="16"/>
      <c r="G20" s="16"/>
      <c r="H20" s="16"/>
      <c r="I20" s="16"/>
      <c r="J20" s="16"/>
      <c r="K20" s="16"/>
      <c r="L20" s="16"/>
      <c r="M20" s="16"/>
      <c r="N20" s="16"/>
      <c r="O20" s="16"/>
    </row>
    <row r="21" spans="1:15" ht="15" customHeight="1">
      <c r="A21" s="9"/>
      <c r="B21" s="10"/>
      <c r="C21" s="10"/>
      <c r="D21" s="10" t="s">
        <v>30</v>
      </c>
      <c r="E21" s="11"/>
      <c r="F21" s="16"/>
      <c r="G21" s="16"/>
      <c r="H21" s="16"/>
      <c r="I21" s="16"/>
      <c r="J21" s="16"/>
      <c r="K21" s="16"/>
      <c r="L21" s="16"/>
      <c r="M21" s="16"/>
      <c r="N21" s="16"/>
      <c r="O21" s="16"/>
    </row>
    <row r="22" spans="1:15" ht="15" customHeight="1">
      <c r="A22" s="9"/>
      <c r="B22" s="10"/>
      <c r="C22" s="10"/>
      <c r="D22" s="10" t="s">
        <v>4</v>
      </c>
      <c r="E22" s="11"/>
      <c r="F22" s="16"/>
      <c r="G22" s="16"/>
      <c r="H22" s="16"/>
      <c r="I22" s="16"/>
      <c r="J22" s="16"/>
      <c r="K22" s="16"/>
      <c r="L22" s="16"/>
      <c r="M22" s="16"/>
      <c r="N22" s="16"/>
      <c r="O22" s="16"/>
    </row>
    <row r="23" spans="1:15" ht="15" customHeight="1">
      <c r="A23" s="9"/>
      <c r="B23" s="10"/>
      <c r="C23" s="10" t="s">
        <v>7</v>
      </c>
      <c r="D23" s="10"/>
      <c r="E23" s="11"/>
      <c r="F23" s="16">
        <f aca="true" t="shared" si="3" ref="F23:O23">SUM(F21:F22)</f>
        <v>0</v>
      </c>
      <c r="G23" s="16">
        <f t="shared" si="3"/>
        <v>0</v>
      </c>
      <c r="H23" s="16">
        <f t="shared" si="3"/>
        <v>0</v>
      </c>
      <c r="I23" s="16">
        <f t="shared" si="3"/>
        <v>0</v>
      </c>
      <c r="J23" s="16">
        <f t="shared" si="3"/>
        <v>0</v>
      </c>
      <c r="K23" s="16">
        <f t="shared" si="3"/>
        <v>0</v>
      </c>
      <c r="L23" s="16">
        <f t="shared" si="3"/>
        <v>0</v>
      </c>
      <c r="M23" s="16">
        <f t="shared" si="3"/>
        <v>0</v>
      </c>
      <c r="N23" s="16">
        <f t="shared" si="3"/>
        <v>0</v>
      </c>
      <c r="O23" s="16">
        <f t="shared" si="3"/>
        <v>0</v>
      </c>
    </row>
    <row r="24" spans="1:15" ht="15" customHeight="1">
      <c r="A24" s="9"/>
      <c r="B24" s="10"/>
      <c r="C24" s="10" t="s">
        <v>5</v>
      </c>
      <c r="D24" s="10"/>
      <c r="E24" s="11"/>
      <c r="F24" s="16"/>
      <c r="G24" s="16"/>
      <c r="H24" s="16"/>
      <c r="I24" s="16"/>
      <c r="J24" s="16"/>
      <c r="K24" s="16"/>
      <c r="L24" s="16"/>
      <c r="M24" s="16"/>
      <c r="N24" s="16"/>
      <c r="O24" s="16"/>
    </row>
    <row r="25" spans="1:15" ht="15" customHeight="1">
      <c r="A25" s="9"/>
      <c r="B25" s="10"/>
      <c r="C25" s="10"/>
      <c r="D25" s="10" t="s">
        <v>30</v>
      </c>
      <c r="E25" s="11"/>
      <c r="F25" s="16"/>
      <c r="G25" s="16"/>
      <c r="H25" s="16"/>
      <c r="I25" s="16"/>
      <c r="J25" s="16"/>
      <c r="K25" s="16"/>
      <c r="L25" s="16"/>
      <c r="M25" s="16"/>
      <c r="N25" s="16"/>
      <c r="O25" s="16"/>
    </row>
    <row r="26" spans="1:15" ht="15" customHeight="1">
      <c r="A26" s="9"/>
      <c r="B26" s="10"/>
      <c r="C26" s="10"/>
      <c r="D26" s="10" t="s">
        <v>4</v>
      </c>
      <c r="E26" s="11"/>
      <c r="F26" s="16"/>
      <c r="G26" s="16"/>
      <c r="H26" s="16"/>
      <c r="I26" s="16"/>
      <c r="J26" s="16"/>
      <c r="K26" s="16"/>
      <c r="L26" s="16"/>
      <c r="M26" s="16"/>
      <c r="N26" s="16"/>
      <c r="O26" s="16"/>
    </row>
    <row r="27" spans="1:15" ht="15" customHeight="1">
      <c r="A27" s="9"/>
      <c r="B27" s="10"/>
      <c r="C27" s="10" t="s">
        <v>8</v>
      </c>
      <c r="D27" s="10"/>
      <c r="E27" s="11"/>
      <c r="F27" s="16">
        <f aca="true" t="shared" si="4" ref="F27:O27">SUM(F25:F26)</f>
        <v>0</v>
      </c>
      <c r="G27" s="16">
        <f t="shared" si="4"/>
        <v>0</v>
      </c>
      <c r="H27" s="16">
        <f t="shared" si="4"/>
        <v>0</v>
      </c>
      <c r="I27" s="16">
        <f t="shared" si="4"/>
        <v>0</v>
      </c>
      <c r="J27" s="16">
        <f t="shared" si="4"/>
        <v>0</v>
      </c>
      <c r="K27" s="16">
        <f t="shared" si="4"/>
        <v>0</v>
      </c>
      <c r="L27" s="16">
        <f t="shared" si="4"/>
        <v>0</v>
      </c>
      <c r="M27" s="16">
        <f t="shared" si="4"/>
        <v>0</v>
      </c>
      <c r="N27" s="16">
        <f t="shared" si="4"/>
        <v>0</v>
      </c>
      <c r="O27" s="16">
        <f t="shared" si="4"/>
        <v>0</v>
      </c>
    </row>
    <row r="28" spans="1:15" ht="15" customHeight="1">
      <c r="A28" s="18"/>
      <c r="B28" s="19" t="s">
        <v>66</v>
      </c>
      <c r="C28" s="19"/>
      <c r="D28" s="19"/>
      <c r="E28" s="20"/>
      <c r="F28" s="21">
        <f aca="true" t="shared" si="5" ref="F28:O28">F23+F27</f>
        <v>0</v>
      </c>
      <c r="G28" s="21">
        <f t="shared" si="5"/>
        <v>0</v>
      </c>
      <c r="H28" s="21">
        <f t="shared" si="5"/>
        <v>0</v>
      </c>
      <c r="I28" s="21">
        <f t="shared" si="5"/>
        <v>0</v>
      </c>
      <c r="J28" s="21">
        <f t="shared" si="5"/>
        <v>0</v>
      </c>
      <c r="K28" s="21">
        <f t="shared" si="5"/>
        <v>0</v>
      </c>
      <c r="L28" s="21">
        <f t="shared" si="5"/>
        <v>0</v>
      </c>
      <c r="M28" s="21">
        <f t="shared" si="5"/>
        <v>0</v>
      </c>
      <c r="N28" s="21">
        <f t="shared" si="5"/>
        <v>0</v>
      </c>
      <c r="O28" s="21">
        <f t="shared" si="5"/>
        <v>0</v>
      </c>
    </row>
    <row r="29" spans="1:15" ht="15" customHeight="1">
      <c r="A29" s="9"/>
      <c r="B29" s="156" t="s">
        <v>10</v>
      </c>
      <c r="C29" s="156"/>
      <c r="D29" s="156"/>
      <c r="E29" s="157"/>
      <c r="F29" s="16"/>
      <c r="G29" s="16"/>
      <c r="H29" s="16"/>
      <c r="I29" s="16"/>
      <c r="J29" s="16"/>
      <c r="K29" s="16"/>
      <c r="L29" s="16"/>
      <c r="M29" s="16"/>
      <c r="N29" s="16"/>
      <c r="O29" s="16"/>
    </row>
    <row r="30" spans="1:15" ht="15" customHeight="1">
      <c r="A30" s="9"/>
      <c r="B30" s="10"/>
      <c r="C30" s="10" t="s">
        <v>3</v>
      </c>
      <c r="D30" s="10"/>
      <c r="E30" s="11"/>
      <c r="F30" s="16"/>
      <c r="G30" s="16"/>
      <c r="H30" s="16"/>
      <c r="I30" s="16"/>
      <c r="J30" s="16"/>
      <c r="K30" s="16"/>
      <c r="L30" s="16"/>
      <c r="M30" s="16"/>
      <c r="N30" s="16"/>
      <c r="O30" s="16"/>
    </row>
    <row r="31" spans="1:15" ht="15" customHeight="1">
      <c r="A31" s="9"/>
      <c r="B31" s="10"/>
      <c r="C31" s="10"/>
      <c r="D31" s="10" t="s">
        <v>30</v>
      </c>
      <c r="E31" s="11"/>
      <c r="F31" s="16"/>
      <c r="G31" s="16"/>
      <c r="H31" s="16"/>
      <c r="I31" s="16"/>
      <c r="J31" s="16"/>
      <c r="K31" s="16"/>
      <c r="L31" s="16"/>
      <c r="M31" s="16"/>
      <c r="N31" s="16"/>
      <c r="O31" s="16"/>
    </row>
    <row r="32" spans="1:15" ht="15" customHeight="1">
      <c r="A32" s="9"/>
      <c r="B32" s="10"/>
      <c r="C32" s="10"/>
      <c r="D32" s="10" t="s">
        <v>4</v>
      </c>
      <c r="E32" s="11"/>
      <c r="F32" s="16"/>
      <c r="G32" s="16"/>
      <c r="H32" s="16"/>
      <c r="I32" s="16"/>
      <c r="J32" s="16"/>
      <c r="K32" s="16"/>
      <c r="L32" s="16"/>
      <c r="M32" s="16"/>
      <c r="N32" s="16"/>
      <c r="O32" s="16"/>
    </row>
    <row r="33" spans="1:15" ht="15" customHeight="1">
      <c r="A33" s="9"/>
      <c r="B33" s="10"/>
      <c r="C33" s="10" t="s">
        <v>7</v>
      </c>
      <c r="D33" s="10"/>
      <c r="E33" s="11"/>
      <c r="F33" s="16">
        <f aca="true" t="shared" si="6" ref="F33:O33">SUM(F31:F32)</f>
        <v>0</v>
      </c>
      <c r="G33" s="16">
        <f t="shared" si="6"/>
        <v>0</v>
      </c>
      <c r="H33" s="16">
        <f t="shared" si="6"/>
        <v>0</v>
      </c>
      <c r="I33" s="16">
        <f t="shared" si="6"/>
        <v>0</v>
      </c>
      <c r="J33" s="16">
        <f t="shared" si="6"/>
        <v>0</v>
      </c>
      <c r="K33" s="16">
        <f t="shared" si="6"/>
        <v>0</v>
      </c>
      <c r="L33" s="16">
        <f t="shared" si="6"/>
        <v>0</v>
      </c>
      <c r="M33" s="16">
        <f t="shared" si="6"/>
        <v>0</v>
      </c>
      <c r="N33" s="16">
        <f t="shared" si="6"/>
        <v>0</v>
      </c>
      <c r="O33" s="16">
        <f t="shared" si="6"/>
        <v>0</v>
      </c>
    </row>
    <row r="34" spans="1:15" ht="15" customHeight="1">
      <c r="A34" s="9"/>
      <c r="B34" s="10"/>
      <c r="C34" s="10" t="s">
        <v>5</v>
      </c>
      <c r="D34" s="10"/>
      <c r="E34" s="11"/>
      <c r="F34" s="16"/>
      <c r="G34" s="16"/>
      <c r="H34" s="16"/>
      <c r="I34" s="16"/>
      <c r="J34" s="16"/>
      <c r="K34" s="16"/>
      <c r="L34" s="16"/>
      <c r="M34" s="16"/>
      <c r="N34" s="16"/>
      <c r="O34" s="16"/>
    </row>
    <row r="35" spans="1:15" ht="15" customHeight="1">
      <c r="A35" s="9"/>
      <c r="B35" s="10"/>
      <c r="C35" s="10"/>
      <c r="D35" s="10" t="s">
        <v>30</v>
      </c>
      <c r="E35" s="11"/>
      <c r="F35" s="16"/>
      <c r="G35" s="16"/>
      <c r="H35" s="16"/>
      <c r="I35" s="16"/>
      <c r="J35" s="16"/>
      <c r="K35" s="16"/>
      <c r="L35" s="16"/>
      <c r="M35" s="16"/>
      <c r="N35" s="16"/>
      <c r="O35" s="16"/>
    </row>
    <row r="36" spans="1:15" ht="15" customHeight="1">
      <c r="A36" s="9"/>
      <c r="B36" s="10"/>
      <c r="C36" s="10"/>
      <c r="D36" s="10" t="s">
        <v>4</v>
      </c>
      <c r="E36" s="11"/>
      <c r="F36" s="16"/>
      <c r="G36" s="16"/>
      <c r="H36" s="16"/>
      <c r="I36" s="16"/>
      <c r="J36" s="16"/>
      <c r="K36" s="16"/>
      <c r="L36" s="16"/>
      <c r="M36" s="16"/>
      <c r="N36" s="16"/>
      <c r="O36" s="16"/>
    </row>
    <row r="37" spans="1:15" ht="15" customHeight="1">
      <c r="A37" s="9"/>
      <c r="B37" s="10"/>
      <c r="C37" s="10" t="s">
        <v>8</v>
      </c>
      <c r="D37" s="10"/>
      <c r="E37" s="11"/>
      <c r="F37" s="16">
        <f aca="true" t="shared" si="7" ref="F37:O37">SUM(F35:F36)</f>
        <v>0</v>
      </c>
      <c r="G37" s="16">
        <f t="shared" si="7"/>
        <v>0</v>
      </c>
      <c r="H37" s="16">
        <f t="shared" si="7"/>
        <v>0</v>
      </c>
      <c r="I37" s="16">
        <f t="shared" si="7"/>
        <v>0</v>
      </c>
      <c r="J37" s="16">
        <f t="shared" si="7"/>
        <v>0</v>
      </c>
      <c r="K37" s="16">
        <f t="shared" si="7"/>
        <v>0</v>
      </c>
      <c r="L37" s="16">
        <f t="shared" si="7"/>
        <v>0</v>
      </c>
      <c r="M37" s="16">
        <f t="shared" si="7"/>
        <v>0</v>
      </c>
      <c r="N37" s="16">
        <f t="shared" si="7"/>
        <v>0</v>
      </c>
      <c r="O37" s="16">
        <f t="shared" si="7"/>
        <v>0</v>
      </c>
    </row>
    <row r="38" spans="1:15" ht="15" customHeight="1">
      <c r="A38" s="18"/>
      <c r="B38" s="19" t="s">
        <v>11</v>
      </c>
      <c r="C38" s="19"/>
      <c r="D38" s="19"/>
      <c r="E38" s="20"/>
      <c r="F38" s="21">
        <f aca="true" t="shared" si="8" ref="F38:O38">F37+F33</f>
        <v>0</v>
      </c>
      <c r="G38" s="21">
        <f t="shared" si="8"/>
        <v>0</v>
      </c>
      <c r="H38" s="21">
        <f t="shared" si="8"/>
        <v>0</v>
      </c>
      <c r="I38" s="21">
        <f t="shared" si="8"/>
        <v>0</v>
      </c>
      <c r="J38" s="21">
        <f t="shared" si="8"/>
        <v>0</v>
      </c>
      <c r="K38" s="21">
        <f t="shared" si="8"/>
        <v>0</v>
      </c>
      <c r="L38" s="21">
        <f t="shared" si="8"/>
        <v>0</v>
      </c>
      <c r="M38" s="21">
        <f t="shared" si="8"/>
        <v>0</v>
      </c>
      <c r="N38" s="21">
        <f t="shared" si="8"/>
        <v>0</v>
      </c>
      <c r="O38" s="21">
        <f t="shared" si="8"/>
        <v>0</v>
      </c>
    </row>
    <row r="39" spans="1:15" ht="15" customHeight="1">
      <c r="A39" s="12" t="s">
        <v>131</v>
      </c>
      <c r="B39" s="13"/>
      <c r="C39" s="13"/>
      <c r="D39" s="13"/>
      <c r="E39" s="14"/>
      <c r="F39" s="17">
        <f aca="true" t="shared" si="9" ref="F39:O39">F18+F28+F38</f>
        <v>0</v>
      </c>
      <c r="G39" s="17">
        <f t="shared" si="9"/>
        <v>0</v>
      </c>
      <c r="H39" s="17">
        <f t="shared" si="9"/>
        <v>0</v>
      </c>
      <c r="I39" s="17">
        <f t="shared" si="9"/>
        <v>0</v>
      </c>
      <c r="J39" s="17">
        <f t="shared" si="9"/>
        <v>0</v>
      </c>
      <c r="K39" s="17">
        <f t="shared" si="9"/>
        <v>0</v>
      </c>
      <c r="L39" s="17">
        <f t="shared" si="9"/>
        <v>0</v>
      </c>
      <c r="M39" s="17">
        <f t="shared" si="9"/>
        <v>0</v>
      </c>
      <c r="N39" s="17">
        <f t="shared" si="9"/>
        <v>0</v>
      </c>
      <c r="O39" s="17">
        <f t="shared" si="9"/>
        <v>0</v>
      </c>
    </row>
  </sheetData>
  <mergeCells count="9">
    <mergeCell ref="A1:O1"/>
    <mergeCell ref="B29:E29"/>
    <mergeCell ref="A5:E7"/>
    <mergeCell ref="B9:E9"/>
    <mergeCell ref="B19:E19"/>
    <mergeCell ref="F6:F7"/>
    <mergeCell ref="D3:E3"/>
    <mergeCell ref="D2:E2"/>
    <mergeCell ref="G6:O6"/>
  </mergeCells>
  <printOptions horizontalCentered="1"/>
  <pageMargins left="0.5" right="0.5" top="0.75" bottom="0.75" header="0.5" footer="0.5"/>
  <pageSetup fitToHeight="1" fitToWidth="1" horizontalDpi="600" verticalDpi="600" orientation="portrait" scale="58" r:id="rId1"/>
  <headerFooter alignWithMargins="0">
    <oddHeader>&amp;REnclosure 2</oddHeader>
    <oddFooter>&amp;LPage 17&amp;Rver 4 (12/2008)</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R39"/>
  <sheetViews>
    <sheetView workbookViewId="0" topLeftCell="A1">
      <pane xSplit="5" ySplit="7" topLeftCell="F8" activePane="bottomRight" state="frozen"/>
      <selection pane="topLeft" activeCell="O2" sqref="O2"/>
      <selection pane="topRight" activeCell="O2" sqref="O2"/>
      <selection pane="bottomLeft" activeCell="O2" sqref="O2"/>
      <selection pane="bottomRight" activeCell="O2" sqref="O2"/>
    </sheetView>
  </sheetViews>
  <sheetFormatPr defaultColWidth="9.140625" defaultRowHeight="12.75"/>
  <cols>
    <col min="1" max="3" width="4.7109375" style="0" customWidth="1"/>
    <col min="4" max="4" width="3.7109375" style="0" customWidth="1"/>
    <col min="5" max="5" width="22.7109375" style="0" customWidth="1"/>
    <col min="6" max="18" width="12.7109375" style="0" customWidth="1"/>
  </cols>
  <sheetData>
    <row r="1" spans="1:15" ht="32.1" customHeight="1">
      <c r="A1" s="155" t="s">
        <v>78</v>
      </c>
      <c r="B1" s="155"/>
      <c r="C1" s="155"/>
      <c r="D1" s="155"/>
      <c r="E1" s="155"/>
      <c r="F1" s="155"/>
      <c r="G1" s="155"/>
      <c r="H1" s="155"/>
      <c r="I1" s="155"/>
      <c r="J1" s="155"/>
      <c r="K1" s="155"/>
      <c r="L1" s="155"/>
      <c r="M1" s="155"/>
      <c r="N1" s="155"/>
      <c r="O1" s="155"/>
    </row>
    <row r="2" spans="1:15" ht="20.1" customHeight="1">
      <c r="A2" s="22" t="s">
        <v>25</v>
      </c>
      <c r="B2" s="22"/>
      <c r="C2" s="22"/>
      <c r="D2" s="165" t="str">
        <f>'CSS WP 1'!D2:E2</f>
        <v>Monterey</v>
      </c>
      <c r="E2" s="165"/>
      <c r="N2" s="24" t="s">
        <v>26</v>
      </c>
      <c r="O2" s="23">
        <f>'CSS WP 1'!O2</f>
        <v>39850</v>
      </c>
    </row>
    <row r="3" spans="1:5" ht="20.1" customHeight="1">
      <c r="A3" s="22" t="s">
        <v>132</v>
      </c>
      <c r="B3" s="22"/>
      <c r="C3" s="22"/>
      <c r="D3" s="173"/>
      <c r="E3" s="173"/>
    </row>
    <row r="5" spans="1:15" s="3" customFormat="1" ht="15" customHeight="1">
      <c r="A5" s="158" t="s">
        <v>27</v>
      </c>
      <c r="B5" s="159"/>
      <c r="C5" s="159"/>
      <c r="D5" s="159"/>
      <c r="E5" s="160"/>
      <c r="F5" s="4" t="s">
        <v>16</v>
      </c>
      <c r="G5" s="26" t="s">
        <v>17</v>
      </c>
      <c r="H5" s="26" t="s">
        <v>24</v>
      </c>
      <c r="I5" s="26" t="s">
        <v>18</v>
      </c>
      <c r="J5" s="26" t="s">
        <v>19</v>
      </c>
      <c r="K5" s="26" t="s">
        <v>20</v>
      </c>
      <c r="L5" s="26" t="s">
        <v>21</v>
      </c>
      <c r="M5" s="26" t="s">
        <v>22</v>
      </c>
      <c r="N5" s="26" t="s">
        <v>23</v>
      </c>
      <c r="O5" s="26" t="s">
        <v>52</v>
      </c>
    </row>
    <row r="6" spans="1:15" s="3" customFormat="1" ht="15" customHeight="1">
      <c r="A6" s="161"/>
      <c r="B6" s="162"/>
      <c r="C6" s="162"/>
      <c r="D6" s="162"/>
      <c r="E6" s="163"/>
      <c r="F6" s="171" t="s">
        <v>6</v>
      </c>
      <c r="G6" s="174" t="s">
        <v>29</v>
      </c>
      <c r="H6" s="173"/>
      <c r="I6" s="173"/>
      <c r="J6" s="173"/>
      <c r="K6" s="173"/>
      <c r="L6" s="173"/>
      <c r="M6" s="173"/>
      <c r="N6" s="173"/>
      <c r="O6" s="175"/>
    </row>
    <row r="7" spans="1:18" s="1" customFormat="1" ht="42" customHeight="1">
      <c r="A7" s="164"/>
      <c r="B7" s="165"/>
      <c r="C7" s="165"/>
      <c r="D7" s="165"/>
      <c r="E7" s="166"/>
      <c r="F7" s="172"/>
      <c r="G7" s="25" t="s">
        <v>0</v>
      </c>
      <c r="H7" s="25" t="s">
        <v>28</v>
      </c>
      <c r="I7" s="25" t="s">
        <v>15</v>
      </c>
      <c r="J7" s="25" t="s">
        <v>1</v>
      </c>
      <c r="K7" s="25" t="s">
        <v>12</v>
      </c>
      <c r="L7" s="25" t="s">
        <v>13</v>
      </c>
      <c r="M7" s="25" t="s">
        <v>2</v>
      </c>
      <c r="N7" s="25" t="s">
        <v>14</v>
      </c>
      <c r="O7" s="5" t="s">
        <v>51</v>
      </c>
      <c r="P7" s="2"/>
      <c r="Q7" s="2"/>
      <c r="R7" s="2"/>
    </row>
    <row r="8" spans="1:15" ht="15" customHeight="1">
      <c r="A8" s="6" t="s">
        <v>133</v>
      </c>
      <c r="B8" s="7"/>
      <c r="C8" s="7"/>
      <c r="D8" s="7"/>
      <c r="E8" s="8"/>
      <c r="F8" s="15"/>
      <c r="G8" s="15"/>
      <c r="H8" s="15"/>
      <c r="I8" s="15"/>
      <c r="J8" s="15"/>
      <c r="K8" s="15"/>
      <c r="L8" s="15"/>
      <c r="M8" s="15"/>
      <c r="N8" s="15"/>
      <c r="O8" s="15"/>
    </row>
    <row r="9" spans="1:15" ht="15" customHeight="1">
      <c r="A9" s="9"/>
      <c r="B9" s="167" t="s">
        <v>72</v>
      </c>
      <c r="C9" s="167"/>
      <c r="D9" s="167"/>
      <c r="E9" s="168"/>
      <c r="F9" s="16"/>
      <c r="G9" s="16"/>
      <c r="H9" s="16"/>
      <c r="I9" s="16"/>
      <c r="J9" s="16"/>
      <c r="K9" s="16"/>
      <c r="L9" s="16"/>
      <c r="M9" s="16"/>
      <c r="N9" s="16"/>
      <c r="O9" s="16"/>
    </row>
    <row r="10" spans="1:15" ht="15" customHeight="1">
      <c r="A10" s="9"/>
      <c r="B10" s="10"/>
      <c r="C10" s="10" t="s">
        <v>3</v>
      </c>
      <c r="D10" s="10"/>
      <c r="E10" s="11"/>
      <c r="F10" s="16"/>
      <c r="G10" s="16"/>
      <c r="H10" s="16"/>
      <c r="I10" s="16"/>
      <c r="J10" s="16"/>
      <c r="K10" s="16"/>
      <c r="L10" s="16"/>
      <c r="M10" s="16"/>
      <c r="N10" s="16"/>
      <c r="O10" s="16"/>
    </row>
    <row r="11" spans="1:15" ht="15" customHeight="1">
      <c r="A11" s="9"/>
      <c r="B11" s="10"/>
      <c r="C11" s="10"/>
      <c r="D11" s="10" t="s">
        <v>30</v>
      </c>
      <c r="E11" s="11"/>
      <c r="F11" s="16"/>
      <c r="G11" s="16"/>
      <c r="H11" s="16"/>
      <c r="I11" s="16"/>
      <c r="J11" s="16"/>
      <c r="K11" s="16"/>
      <c r="L11" s="16"/>
      <c r="M11" s="16"/>
      <c r="N11" s="16"/>
      <c r="O11" s="16"/>
    </row>
    <row r="12" spans="1:15" ht="15" customHeight="1">
      <c r="A12" s="9"/>
      <c r="B12" s="10"/>
      <c r="C12" s="10"/>
      <c r="D12" s="10" t="s">
        <v>4</v>
      </c>
      <c r="E12" s="11"/>
      <c r="F12" s="16"/>
      <c r="G12" s="16"/>
      <c r="H12" s="16"/>
      <c r="I12" s="16"/>
      <c r="J12" s="16"/>
      <c r="K12" s="16"/>
      <c r="L12" s="16"/>
      <c r="M12" s="16"/>
      <c r="N12" s="16"/>
      <c r="O12" s="16"/>
    </row>
    <row r="13" spans="1:15" ht="15" customHeight="1">
      <c r="A13" s="9"/>
      <c r="B13" s="10"/>
      <c r="C13" s="10" t="s">
        <v>7</v>
      </c>
      <c r="D13" s="10"/>
      <c r="E13" s="11"/>
      <c r="F13" s="16">
        <f aca="true" t="shared" si="0" ref="F13:O13">SUM(F11:F12)</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row>
    <row r="14" spans="1:15" ht="15" customHeight="1">
      <c r="A14" s="9"/>
      <c r="B14" s="10"/>
      <c r="C14" s="10" t="s">
        <v>5</v>
      </c>
      <c r="D14" s="10"/>
      <c r="E14" s="11"/>
      <c r="F14" s="16"/>
      <c r="G14" s="16"/>
      <c r="H14" s="16"/>
      <c r="I14" s="16"/>
      <c r="J14" s="16"/>
      <c r="K14" s="16"/>
      <c r="L14" s="16"/>
      <c r="M14" s="16"/>
      <c r="N14" s="16"/>
      <c r="O14" s="16"/>
    </row>
    <row r="15" spans="1:15" ht="15" customHeight="1">
      <c r="A15" s="9"/>
      <c r="B15" s="10"/>
      <c r="C15" s="10"/>
      <c r="D15" s="10" t="s">
        <v>30</v>
      </c>
      <c r="E15" s="11"/>
      <c r="F15" s="16"/>
      <c r="G15" s="16"/>
      <c r="H15" s="16"/>
      <c r="I15" s="16"/>
      <c r="J15" s="16"/>
      <c r="K15" s="16"/>
      <c r="L15" s="16"/>
      <c r="M15" s="16"/>
      <c r="N15" s="16"/>
      <c r="O15" s="16"/>
    </row>
    <row r="16" spans="1:15" ht="15" customHeight="1">
      <c r="A16" s="9"/>
      <c r="B16" s="10"/>
      <c r="C16" s="10"/>
      <c r="D16" s="10" t="s">
        <v>4</v>
      </c>
      <c r="E16" s="11"/>
      <c r="F16" s="16"/>
      <c r="G16" s="16"/>
      <c r="H16" s="16"/>
      <c r="I16" s="16"/>
      <c r="J16" s="16"/>
      <c r="K16" s="16"/>
      <c r="L16" s="16"/>
      <c r="M16" s="16"/>
      <c r="N16" s="16"/>
      <c r="O16" s="16"/>
    </row>
    <row r="17" spans="1:15" ht="15" customHeight="1">
      <c r="A17" s="9"/>
      <c r="B17" s="10"/>
      <c r="C17" s="10" t="s">
        <v>8</v>
      </c>
      <c r="D17" s="10"/>
      <c r="E17" s="11"/>
      <c r="F17" s="16">
        <f aca="true" t="shared" si="1" ref="F17:O17">SUM(F15:F16)</f>
        <v>0</v>
      </c>
      <c r="G17" s="16">
        <f t="shared" si="1"/>
        <v>0</v>
      </c>
      <c r="H17" s="16">
        <f t="shared" si="1"/>
        <v>0</v>
      </c>
      <c r="I17" s="16">
        <f t="shared" si="1"/>
        <v>0</v>
      </c>
      <c r="J17" s="16">
        <f t="shared" si="1"/>
        <v>0</v>
      </c>
      <c r="K17" s="16">
        <f t="shared" si="1"/>
        <v>0</v>
      </c>
      <c r="L17" s="16">
        <f t="shared" si="1"/>
        <v>0</v>
      </c>
      <c r="M17" s="16">
        <f t="shared" si="1"/>
        <v>0</v>
      </c>
      <c r="N17" s="16">
        <f t="shared" si="1"/>
        <v>0</v>
      </c>
      <c r="O17" s="16">
        <f t="shared" si="1"/>
        <v>0</v>
      </c>
    </row>
    <row r="18" spans="1:15" ht="15" customHeight="1">
      <c r="A18" s="18"/>
      <c r="B18" s="19" t="s">
        <v>9</v>
      </c>
      <c r="C18" s="19"/>
      <c r="D18" s="19"/>
      <c r="E18" s="20"/>
      <c r="F18" s="21">
        <f aca="true" t="shared" si="2" ref="F18:O18">F13+F17</f>
        <v>0</v>
      </c>
      <c r="G18" s="21">
        <f t="shared" si="2"/>
        <v>0</v>
      </c>
      <c r="H18" s="21">
        <f t="shared" si="2"/>
        <v>0</v>
      </c>
      <c r="I18" s="21">
        <f t="shared" si="2"/>
        <v>0</v>
      </c>
      <c r="J18" s="21">
        <f t="shared" si="2"/>
        <v>0</v>
      </c>
      <c r="K18" s="21">
        <f t="shared" si="2"/>
        <v>0</v>
      </c>
      <c r="L18" s="21">
        <f t="shared" si="2"/>
        <v>0</v>
      </c>
      <c r="M18" s="21">
        <f t="shared" si="2"/>
        <v>0</v>
      </c>
      <c r="N18" s="21">
        <f t="shared" si="2"/>
        <v>0</v>
      </c>
      <c r="O18" s="21">
        <f t="shared" si="2"/>
        <v>0</v>
      </c>
    </row>
    <row r="19" spans="1:15" ht="15" customHeight="1">
      <c r="A19" s="9"/>
      <c r="B19" s="169" t="s">
        <v>65</v>
      </c>
      <c r="C19" s="169"/>
      <c r="D19" s="169"/>
      <c r="E19" s="170"/>
      <c r="F19" s="16"/>
      <c r="G19" s="16"/>
      <c r="H19" s="16"/>
      <c r="I19" s="16"/>
      <c r="J19" s="16"/>
      <c r="K19" s="16"/>
      <c r="L19" s="16"/>
      <c r="M19" s="16"/>
      <c r="N19" s="16"/>
      <c r="O19" s="16"/>
    </row>
    <row r="20" spans="1:15" ht="15" customHeight="1">
      <c r="A20" s="9"/>
      <c r="B20" s="10"/>
      <c r="C20" s="10" t="s">
        <v>3</v>
      </c>
      <c r="D20" s="10"/>
      <c r="E20" s="11"/>
      <c r="F20" s="16"/>
      <c r="G20" s="16"/>
      <c r="H20" s="16"/>
      <c r="I20" s="16"/>
      <c r="J20" s="16"/>
      <c r="K20" s="16"/>
      <c r="L20" s="16"/>
      <c r="M20" s="16"/>
      <c r="N20" s="16"/>
      <c r="O20" s="16"/>
    </row>
    <row r="21" spans="1:15" ht="15" customHeight="1">
      <c r="A21" s="9"/>
      <c r="B21" s="10"/>
      <c r="C21" s="10"/>
      <c r="D21" s="10" t="s">
        <v>30</v>
      </c>
      <c r="E21" s="11"/>
      <c r="F21" s="16"/>
      <c r="G21" s="16"/>
      <c r="H21" s="16"/>
      <c r="I21" s="16"/>
      <c r="J21" s="16"/>
      <c r="K21" s="16"/>
      <c r="L21" s="16"/>
      <c r="M21" s="16"/>
      <c r="N21" s="16"/>
      <c r="O21" s="16"/>
    </row>
    <row r="22" spans="1:15" ht="15" customHeight="1">
      <c r="A22" s="9"/>
      <c r="B22" s="10"/>
      <c r="C22" s="10"/>
      <c r="D22" s="10" t="s">
        <v>4</v>
      </c>
      <c r="E22" s="11"/>
      <c r="F22" s="16"/>
      <c r="G22" s="16"/>
      <c r="H22" s="16"/>
      <c r="I22" s="16"/>
      <c r="J22" s="16"/>
      <c r="K22" s="16"/>
      <c r="L22" s="16"/>
      <c r="M22" s="16"/>
      <c r="N22" s="16"/>
      <c r="O22" s="16"/>
    </row>
    <row r="23" spans="1:15" ht="15" customHeight="1">
      <c r="A23" s="9"/>
      <c r="B23" s="10"/>
      <c r="C23" s="10" t="s">
        <v>7</v>
      </c>
      <c r="D23" s="10"/>
      <c r="E23" s="11"/>
      <c r="F23" s="16">
        <f aca="true" t="shared" si="3" ref="F23:O23">SUM(F21:F22)</f>
        <v>0</v>
      </c>
      <c r="G23" s="16">
        <f t="shared" si="3"/>
        <v>0</v>
      </c>
      <c r="H23" s="16">
        <f t="shared" si="3"/>
        <v>0</v>
      </c>
      <c r="I23" s="16">
        <f t="shared" si="3"/>
        <v>0</v>
      </c>
      <c r="J23" s="16">
        <f t="shared" si="3"/>
        <v>0</v>
      </c>
      <c r="K23" s="16">
        <f t="shared" si="3"/>
        <v>0</v>
      </c>
      <c r="L23" s="16">
        <f t="shared" si="3"/>
        <v>0</v>
      </c>
      <c r="M23" s="16">
        <f t="shared" si="3"/>
        <v>0</v>
      </c>
      <c r="N23" s="16">
        <f t="shared" si="3"/>
        <v>0</v>
      </c>
      <c r="O23" s="16">
        <f t="shared" si="3"/>
        <v>0</v>
      </c>
    </row>
    <row r="24" spans="1:15" ht="15" customHeight="1">
      <c r="A24" s="9"/>
      <c r="B24" s="10"/>
      <c r="C24" s="10" t="s">
        <v>5</v>
      </c>
      <c r="D24" s="10"/>
      <c r="E24" s="11"/>
      <c r="F24" s="16"/>
      <c r="G24" s="16"/>
      <c r="H24" s="16"/>
      <c r="I24" s="16"/>
      <c r="J24" s="16"/>
      <c r="K24" s="16"/>
      <c r="L24" s="16"/>
      <c r="M24" s="16"/>
      <c r="N24" s="16"/>
      <c r="O24" s="16"/>
    </row>
    <row r="25" spans="1:15" ht="15" customHeight="1">
      <c r="A25" s="9"/>
      <c r="B25" s="10"/>
      <c r="C25" s="10"/>
      <c r="D25" s="10" t="s">
        <v>30</v>
      </c>
      <c r="E25" s="11"/>
      <c r="F25" s="16"/>
      <c r="G25" s="16"/>
      <c r="H25" s="16"/>
      <c r="I25" s="16"/>
      <c r="J25" s="16"/>
      <c r="K25" s="16"/>
      <c r="L25" s="16"/>
      <c r="M25" s="16"/>
      <c r="N25" s="16"/>
      <c r="O25" s="16"/>
    </row>
    <row r="26" spans="1:15" ht="15" customHeight="1">
      <c r="A26" s="9"/>
      <c r="B26" s="10"/>
      <c r="C26" s="10"/>
      <c r="D26" s="10" t="s">
        <v>4</v>
      </c>
      <c r="E26" s="11"/>
      <c r="F26" s="16"/>
      <c r="G26" s="16"/>
      <c r="H26" s="16"/>
      <c r="I26" s="16"/>
      <c r="J26" s="16"/>
      <c r="K26" s="16"/>
      <c r="L26" s="16"/>
      <c r="M26" s="16"/>
      <c r="N26" s="16"/>
      <c r="O26" s="16"/>
    </row>
    <row r="27" spans="1:15" ht="15" customHeight="1">
      <c r="A27" s="9"/>
      <c r="B27" s="10"/>
      <c r="C27" s="10" t="s">
        <v>8</v>
      </c>
      <c r="D27" s="10"/>
      <c r="E27" s="11"/>
      <c r="F27" s="16">
        <f aca="true" t="shared" si="4" ref="F27:O27">SUM(F25:F26)</f>
        <v>0</v>
      </c>
      <c r="G27" s="16">
        <f t="shared" si="4"/>
        <v>0</v>
      </c>
      <c r="H27" s="16">
        <f t="shared" si="4"/>
        <v>0</v>
      </c>
      <c r="I27" s="16">
        <f t="shared" si="4"/>
        <v>0</v>
      </c>
      <c r="J27" s="16">
        <f t="shared" si="4"/>
        <v>0</v>
      </c>
      <c r="K27" s="16">
        <f t="shared" si="4"/>
        <v>0</v>
      </c>
      <c r="L27" s="16">
        <f t="shared" si="4"/>
        <v>0</v>
      </c>
      <c r="M27" s="16">
        <f t="shared" si="4"/>
        <v>0</v>
      </c>
      <c r="N27" s="16">
        <f t="shared" si="4"/>
        <v>0</v>
      </c>
      <c r="O27" s="16">
        <f t="shared" si="4"/>
        <v>0</v>
      </c>
    </row>
    <row r="28" spans="1:15" ht="15" customHeight="1">
      <c r="A28" s="18"/>
      <c r="B28" s="19" t="s">
        <v>66</v>
      </c>
      <c r="C28" s="19"/>
      <c r="D28" s="19"/>
      <c r="E28" s="20"/>
      <c r="F28" s="21">
        <f aca="true" t="shared" si="5" ref="F28:O28">F23+F27</f>
        <v>0</v>
      </c>
      <c r="G28" s="21">
        <f t="shared" si="5"/>
        <v>0</v>
      </c>
      <c r="H28" s="21">
        <f t="shared" si="5"/>
        <v>0</v>
      </c>
      <c r="I28" s="21">
        <f t="shared" si="5"/>
        <v>0</v>
      </c>
      <c r="J28" s="21">
        <f t="shared" si="5"/>
        <v>0</v>
      </c>
      <c r="K28" s="21">
        <f t="shared" si="5"/>
        <v>0</v>
      </c>
      <c r="L28" s="21">
        <f t="shared" si="5"/>
        <v>0</v>
      </c>
      <c r="M28" s="21">
        <f t="shared" si="5"/>
        <v>0</v>
      </c>
      <c r="N28" s="21">
        <f t="shared" si="5"/>
        <v>0</v>
      </c>
      <c r="O28" s="21">
        <f t="shared" si="5"/>
        <v>0</v>
      </c>
    </row>
    <row r="29" spans="1:15" ht="15" customHeight="1">
      <c r="A29" s="9"/>
      <c r="B29" s="156" t="s">
        <v>10</v>
      </c>
      <c r="C29" s="156"/>
      <c r="D29" s="156"/>
      <c r="E29" s="157"/>
      <c r="F29" s="16"/>
      <c r="G29" s="16"/>
      <c r="H29" s="16"/>
      <c r="I29" s="16"/>
      <c r="J29" s="16"/>
      <c r="K29" s="16"/>
      <c r="L29" s="16"/>
      <c r="M29" s="16"/>
      <c r="N29" s="16"/>
      <c r="O29" s="16"/>
    </row>
    <row r="30" spans="1:15" ht="15" customHeight="1">
      <c r="A30" s="9"/>
      <c r="B30" s="10"/>
      <c r="C30" s="10" t="s">
        <v>3</v>
      </c>
      <c r="D30" s="10"/>
      <c r="E30" s="11"/>
      <c r="F30" s="16"/>
      <c r="G30" s="16"/>
      <c r="H30" s="16"/>
      <c r="I30" s="16"/>
      <c r="J30" s="16"/>
      <c r="K30" s="16"/>
      <c r="L30" s="16"/>
      <c r="M30" s="16"/>
      <c r="N30" s="16"/>
      <c r="O30" s="16"/>
    </row>
    <row r="31" spans="1:15" ht="15" customHeight="1">
      <c r="A31" s="9"/>
      <c r="B31" s="10"/>
      <c r="C31" s="10"/>
      <c r="D31" s="10" t="s">
        <v>30</v>
      </c>
      <c r="E31" s="11"/>
      <c r="F31" s="16"/>
      <c r="G31" s="16"/>
      <c r="H31" s="16"/>
      <c r="I31" s="16"/>
      <c r="J31" s="16"/>
      <c r="K31" s="16"/>
      <c r="L31" s="16"/>
      <c r="M31" s="16"/>
      <c r="N31" s="16"/>
      <c r="O31" s="16"/>
    </row>
    <row r="32" spans="1:15" ht="15" customHeight="1">
      <c r="A32" s="9"/>
      <c r="B32" s="10"/>
      <c r="C32" s="10"/>
      <c r="D32" s="10" t="s">
        <v>4</v>
      </c>
      <c r="E32" s="11"/>
      <c r="F32" s="16"/>
      <c r="G32" s="16"/>
      <c r="H32" s="16"/>
      <c r="I32" s="16"/>
      <c r="J32" s="16"/>
      <c r="K32" s="16"/>
      <c r="L32" s="16"/>
      <c r="M32" s="16"/>
      <c r="N32" s="16"/>
      <c r="O32" s="16"/>
    </row>
    <row r="33" spans="1:15" ht="15" customHeight="1">
      <c r="A33" s="9"/>
      <c r="B33" s="10"/>
      <c r="C33" s="10" t="s">
        <v>7</v>
      </c>
      <c r="D33" s="10"/>
      <c r="E33" s="11"/>
      <c r="F33" s="16">
        <f aca="true" t="shared" si="6" ref="F33:O33">SUM(F31:F32)</f>
        <v>0</v>
      </c>
      <c r="G33" s="16">
        <f t="shared" si="6"/>
        <v>0</v>
      </c>
      <c r="H33" s="16">
        <f t="shared" si="6"/>
        <v>0</v>
      </c>
      <c r="I33" s="16">
        <f t="shared" si="6"/>
        <v>0</v>
      </c>
      <c r="J33" s="16">
        <f t="shared" si="6"/>
        <v>0</v>
      </c>
      <c r="K33" s="16">
        <f t="shared" si="6"/>
        <v>0</v>
      </c>
      <c r="L33" s="16">
        <f t="shared" si="6"/>
        <v>0</v>
      </c>
      <c r="M33" s="16">
        <f t="shared" si="6"/>
        <v>0</v>
      </c>
      <c r="N33" s="16">
        <f t="shared" si="6"/>
        <v>0</v>
      </c>
      <c r="O33" s="16">
        <f t="shared" si="6"/>
        <v>0</v>
      </c>
    </row>
    <row r="34" spans="1:15" ht="15" customHeight="1">
      <c r="A34" s="9"/>
      <c r="B34" s="10"/>
      <c r="C34" s="10" t="s">
        <v>5</v>
      </c>
      <c r="D34" s="10"/>
      <c r="E34" s="11"/>
      <c r="F34" s="16"/>
      <c r="G34" s="16"/>
      <c r="H34" s="16"/>
      <c r="I34" s="16"/>
      <c r="J34" s="16"/>
      <c r="K34" s="16"/>
      <c r="L34" s="16"/>
      <c r="M34" s="16"/>
      <c r="N34" s="16"/>
      <c r="O34" s="16"/>
    </row>
    <row r="35" spans="1:15" ht="15" customHeight="1">
      <c r="A35" s="9"/>
      <c r="B35" s="10"/>
      <c r="C35" s="10"/>
      <c r="D35" s="10" t="s">
        <v>30</v>
      </c>
      <c r="E35" s="11"/>
      <c r="F35" s="16"/>
      <c r="G35" s="16"/>
      <c r="H35" s="16"/>
      <c r="I35" s="16"/>
      <c r="J35" s="16"/>
      <c r="K35" s="16"/>
      <c r="L35" s="16"/>
      <c r="M35" s="16"/>
      <c r="N35" s="16"/>
      <c r="O35" s="16"/>
    </row>
    <row r="36" spans="1:15" ht="15" customHeight="1">
      <c r="A36" s="9"/>
      <c r="B36" s="10"/>
      <c r="C36" s="10"/>
      <c r="D36" s="10" t="s">
        <v>4</v>
      </c>
      <c r="E36" s="11"/>
      <c r="F36" s="16"/>
      <c r="G36" s="16"/>
      <c r="H36" s="16"/>
      <c r="I36" s="16"/>
      <c r="J36" s="16"/>
      <c r="K36" s="16"/>
      <c r="L36" s="16"/>
      <c r="M36" s="16"/>
      <c r="N36" s="16"/>
      <c r="O36" s="16"/>
    </row>
    <row r="37" spans="1:15" ht="15" customHeight="1">
      <c r="A37" s="9"/>
      <c r="B37" s="10"/>
      <c r="C37" s="10" t="s">
        <v>8</v>
      </c>
      <c r="D37" s="10"/>
      <c r="E37" s="11"/>
      <c r="F37" s="16">
        <f aca="true" t="shared" si="7" ref="F37:O37">SUM(F35:F36)</f>
        <v>0</v>
      </c>
      <c r="G37" s="16">
        <f t="shared" si="7"/>
        <v>0</v>
      </c>
      <c r="H37" s="16">
        <f t="shared" si="7"/>
        <v>0</v>
      </c>
      <c r="I37" s="16">
        <f t="shared" si="7"/>
        <v>0</v>
      </c>
      <c r="J37" s="16">
        <f t="shared" si="7"/>
        <v>0</v>
      </c>
      <c r="K37" s="16">
        <f t="shared" si="7"/>
        <v>0</v>
      </c>
      <c r="L37" s="16">
        <f t="shared" si="7"/>
        <v>0</v>
      </c>
      <c r="M37" s="16">
        <f t="shared" si="7"/>
        <v>0</v>
      </c>
      <c r="N37" s="16">
        <f t="shared" si="7"/>
        <v>0</v>
      </c>
      <c r="O37" s="16">
        <f t="shared" si="7"/>
        <v>0</v>
      </c>
    </row>
    <row r="38" spans="1:15" ht="15" customHeight="1">
      <c r="A38" s="18"/>
      <c r="B38" s="19" t="s">
        <v>11</v>
      </c>
      <c r="C38" s="19"/>
      <c r="D38" s="19"/>
      <c r="E38" s="20"/>
      <c r="F38" s="21">
        <f aca="true" t="shared" si="8" ref="F38:O38">F37+F33</f>
        <v>0</v>
      </c>
      <c r="G38" s="21">
        <f t="shared" si="8"/>
        <v>0</v>
      </c>
      <c r="H38" s="21">
        <f t="shared" si="8"/>
        <v>0</v>
      </c>
      <c r="I38" s="21">
        <f t="shared" si="8"/>
        <v>0</v>
      </c>
      <c r="J38" s="21">
        <f t="shared" si="8"/>
        <v>0</v>
      </c>
      <c r="K38" s="21">
        <f t="shared" si="8"/>
        <v>0</v>
      </c>
      <c r="L38" s="21">
        <f t="shared" si="8"/>
        <v>0</v>
      </c>
      <c r="M38" s="21">
        <f t="shared" si="8"/>
        <v>0</v>
      </c>
      <c r="N38" s="21">
        <f t="shared" si="8"/>
        <v>0</v>
      </c>
      <c r="O38" s="21">
        <f t="shared" si="8"/>
        <v>0</v>
      </c>
    </row>
    <row r="39" spans="1:15" ht="15" customHeight="1">
      <c r="A39" s="12" t="s">
        <v>134</v>
      </c>
      <c r="B39" s="13"/>
      <c r="C39" s="13"/>
      <c r="D39" s="13"/>
      <c r="E39" s="14"/>
      <c r="F39" s="17">
        <f aca="true" t="shared" si="9" ref="F39:O39">F18+F28+F38</f>
        <v>0</v>
      </c>
      <c r="G39" s="17">
        <f t="shared" si="9"/>
        <v>0</v>
      </c>
      <c r="H39" s="17">
        <f t="shared" si="9"/>
        <v>0</v>
      </c>
      <c r="I39" s="17">
        <f t="shared" si="9"/>
        <v>0</v>
      </c>
      <c r="J39" s="17">
        <f t="shared" si="9"/>
        <v>0</v>
      </c>
      <c r="K39" s="17">
        <f t="shared" si="9"/>
        <v>0</v>
      </c>
      <c r="L39" s="17">
        <f t="shared" si="9"/>
        <v>0</v>
      </c>
      <c r="M39" s="17">
        <f t="shared" si="9"/>
        <v>0</v>
      </c>
      <c r="N39" s="17">
        <f t="shared" si="9"/>
        <v>0</v>
      </c>
      <c r="O39" s="17">
        <f t="shared" si="9"/>
        <v>0</v>
      </c>
    </row>
  </sheetData>
  <mergeCells count="9">
    <mergeCell ref="A1:O1"/>
    <mergeCell ref="B29:E29"/>
    <mergeCell ref="A5:E7"/>
    <mergeCell ref="B9:E9"/>
    <mergeCell ref="B19:E19"/>
    <mergeCell ref="F6:F7"/>
    <mergeCell ref="D3:E3"/>
    <mergeCell ref="D2:E2"/>
    <mergeCell ref="G6:O6"/>
  </mergeCells>
  <printOptions horizontalCentered="1"/>
  <pageMargins left="0.5" right="0.5" top="0.75" bottom="0.75" header="0.5" footer="0.5"/>
  <pageSetup fitToHeight="1" fitToWidth="1" horizontalDpi="600" verticalDpi="600" orientation="portrait" scale="58" r:id="rId1"/>
  <headerFooter alignWithMargins="0">
    <oddHeader>&amp;REnclosure 2</oddHeader>
    <oddFooter>&amp;LPage 18&amp;Rver 4 (12/2008)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R39"/>
  <sheetViews>
    <sheetView workbookViewId="0" topLeftCell="A1">
      <pane xSplit="5" ySplit="7" topLeftCell="F8" activePane="bottomRight" state="frozen"/>
      <selection pane="topLeft" activeCell="O2" sqref="O2"/>
      <selection pane="topRight" activeCell="O2" sqref="O2"/>
      <selection pane="bottomLeft" activeCell="O2" sqref="O2"/>
      <selection pane="bottomRight" activeCell="O2" sqref="O2"/>
    </sheetView>
  </sheetViews>
  <sheetFormatPr defaultColWidth="9.140625" defaultRowHeight="12.75"/>
  <cols>
    <col min="1" max="3" width="4.7109375" style="0" customWidth="1"/>
    <col min="4" max="4" width="3.7109375" style="0" customWidth="1"/>
    <col min="5" max="5" width="22.7109375" style="0" customWidth="1"/>
    <col min="6" max="18" width="12.7109375" style="0" customWidth="1"/>
  </cols>
  <sheetData>
    <row r="1" spans="1:15" ht="32.1" customHeight="1">
      <c r="A1" s="155" t="s">
        <v>78</v>
      </c>
      <c r="B1" s="155"/>
      <c r="C1" s="155"/>
      <c r="D1" s="155"/>
      <c r="E1" s="155"/>
      <c r="F1" s="155"/>
      <c r="G1" s="155"/>
      <c r="H1" s="155"/>
      <c r="I1" s="155"/>
      <c r="J1" s="155"/>
      <c r="K1" s="155"/>
      <c r="L1" s="155"/>
      <c r="M1" s="155"/>
      <c r="N1" s="155"/>
      <c r="O1" s="155"/>
    </row>
    <row r="2" spans="1:15" ht="20.1" customHeight="1">
      <c r="A2" s="22" t="s">
        <v>25</v>
      </c>
      <c r="B2" s="22"/>
      <c r="C2" s="22"/>
      <c r="D2" s="165" t="str">
        <f>'CSS WP 1'!D2:E2</f>
        <v>Monterey</v>
      </c>
      <c r="E2" s="165"/>
      <c r="N2" s="24" t="s">
        <v>26</v>
      </c>
      <c r="O2" s="23">
        <f>'CSS WP 1'!O2</f>
        <v>39850</v>
      </c>
    </row>
    <row r="3" spans="1:5" ht="20.1" customHeight="1">
      <c r="A3" s="22" t="s">
        <v>135</v>
      </c>
      <c r="B3" s="22"/>
      <c r="C3" s="22"/>
      <c r="D3" s="173"/>
      <c r="E3" s="173"/>
    </row>
    <row r="5" spans="1:15" s="3" customFormat="1" ht="15" customHeight="1">
      <c r="A5" s="158" t="s">
        <v>27</v>
      </c>
      <c r="B5" s="159"/>
      <c r="C5" s="159"/>
      <c r="D5" s="159"/>
      <c r="E5" s="160"/>
      <c r="F5" s="4" t="s">
        <v>16</v>
      </c>
      <c r="G5" s="26" t="s">
        <v>17</v>
      </c>
      <c r="H5" s="26" t="s">
        <v>24</v>
      </c>
      <c r="I5" s="26" t="s">
        <v>18</v>
      </c>
      <c r="J5" s="26" t="s">
        <v>19</v>
      </c>
      <c r="K5" s="26" t="s">
        <v>20</v>
      </c>
      <c r="L5" s="26" t="s">
        <v>21</v>
      </c>
      <c r="M5" s="26" t="s">
        <v>22</v>
      </c>
      <c r="N5" s="26" t="s">
        <v>23</v>
      </c>
      <c r="O5" s="26" t="s">
        <v>52</v>
      </c>
    </row>
    <row r="6" spans="1:15" s="3" customFormat="1" ht="15" customHeight="1">
      <c r="A6" s="161"/>
      <c r="B6" s="162"/>
      <c r="C6" s="162"/>
      <c r="D6" s="162"/>
      <c r="E6" s="163"/>
      <c r="F6" s="171" t="s">
        <v>6</v>
      </c>
      <c r="G6" s="174" t="s">
        <v>29</v>
      </c>
      <c r="H6" s="173"/>
      <c r="I6" s="173"/>
      <c r="J6" s="173"/>
      <c r="K6" s="173"/>
      <c r="L6" s="173"/>
      <c r="M6" s="173"/>
      <c r="N6" s="173"/>
      <c r="O6" s="175"/>
    </row>
    <row r="7" spans="1:18" s="1" customFormat="1" ht="42" customHeight="1">
      <c r="A7" s="164"/>
      <c r="B7" s="165"/>
      <c r="C7" s="165"/>
      <c r="D7" s="165"/>
      <c r="E7" s="166"/>
      <c r="F7" s="172"/>
      <c r="G7" s="25" t="s">
        <v>0</v>
      </c>
      <c r="H7" s="25" t="s">
        <v>28</v>
      </c>
      <c r="I7" s="25" t="s">
        <v>15</v>
      </c>
      <c r="J7" s="25" t="s">
        <v>1</v>
      </c>
      <c r="K7" s="25" t="s">
        <v>12</v>
      </c>
      <c r="L7" s="25" t="s">
        <v>13</v>
      </c>
      <c r="M7" s="25" t="s">
        <v>2</v>
      </c>
      <c r="N7" s="25" t="s">
        <v>14</v>
      </c>
      <c r="O7" s="5" t="s">
        <v>51</v>
      </c>
      <c r="P7" s="2"/>
      <c r="Q7" s="2"/>
      <c r="R7" s="2"/>
    </row>
    <row r="8" spans="1:15" ht="15" customHeight="1">
      <c r="A8" s="6" t="s">
        <v>136</v>
      </c>
      <c r="B8" s="7"/>
      <c r="C8" s="7"/>
      <c r="D8" s="7"/>
      <c r="E8" s="8"/>
      <c r="F8" s="15"/>
      <c r="G8" s="15"/>
      <c r="H8" s="15"/>
      <c r="I8" s="15"/>
      <c r="J8" s="15"/>
      <c r="K8" s="15"/>
      <c r="L8" s="15"/>
      <c r="M8" s="15"/>
      <c r="N8" s="15"/>
      <c r="O8" s="15"/>
    </row>
    <row r="9" spans="1:15" ht="15" customHeight="1">
      <c r="A9" s="9"/>
      <c r="B9" s="167" t="s">
        <v>72</v>
      </c>
      <c r="C9" s="167"/>
      <c r="D9" s="167"/>
      <c r="E9" s="168"/>
      <c r="F9" s="16"/>
      <c r="G9" s="16"/>
      <c r="H9" s="16"/>
      <c r="I9" s="16"/>
      <c r="J9" s="16"/>
      <c r="K9" s="16"/>
      <c r="L9" s="16"/>
      <c r="M9" s="16"/>
      <c r="N9" s="16"/>
      <c r="O9" s="16"/>
    </row>
    <row r="10" spans="1:15" ht="15" customHeight="1">
      <c r="A10" s="9"/>
      <c r="B10" s="10"/>
      <c r="C10" s="10" t="s">
        <v>3</v>
      </c>
      <c r="D10" s="10"/>
      <c r="E10" s="11"/>
      <c r="F10" s="16"/>
      <c r="G10" s="16"/>
      <c r="H10" s="16"/>
      <c r="I10" s="16"/>
      <c r="J10" s="16"/>
      <c r="K10" s="16"/>
      <c r="L10" s="16"/>
      <c r="M10" s="16"/>
      <c r="N10" s="16"/>
      <c r="O10" s="16"/>
    </row>
    <row r="11" spans="1:15" ht="15" customHeight="1">
      <c r="A11" s="9"/>
      <c r="B11" s="10"/>
      <c r="C11" s="10"/>
      <c r="D11" s="10" t="s">
        <v>30</v>
      </c>
      <c r="E11" s="11"/>
      <c r="F11" s="16"/>
      <c r="G11" s="16"/>
      <c r="H11" s="16"/>
      <c r="I11" s="16"/>
      <c r="J11" s="16"/>
      <c r="K11" s="16"/>
      <c r="L11" s="16"/>
      <c r="M11" s="16"/>
      <c r="N11" s="16"/>
      <c r="O11" s="16"/>
    </row>
    <row r="12" spans="1:15" ht="15" customHeight="1">
      <c r="A12" s="9"/>
      <c r="B12" s="10"/>
      <c r="C12" s="10"/>
      <c r="D12" s="10" t="s">
        <v>4</v>
      </c>
      <c r="E12" s="11"/>
      <c r="F12" s="16"/>
      <c r="G12" s="16"/>
      <c r="H12" s="16"/>
      <c r="I12" s="16"/>
      <c r="J12" s="16"/>
      <c r="K12" s="16"/>
      <c r="L12" s="16"/>
      <c r="M12" s="16"/>
      <c r="N12" s="16"/>
      <c r="O12" s="16"/>
    </row>
    <row r="13" spans="1:15" ht="15" customHeight="1">
      <c r="A13" s="9"/>
      <c r="B13" s="10"/>
      <c r="C13" s="10" t="s">
        <v>7</v>
      </c>
      <c r="D13" s="10"/>
      <c r="E13" s="11"/>
      <c r="F13" s="16">
        <f aca="true" t="shared" si="0" ref="F13:O13">SUM(F11:F12)</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row>
    <row r="14" spans="1:15" ht="15" customHeight="1">
      <c r="A14" s="9"/>
      <c r="B14" s="10"/>
      <c r="C14" s="10" t="s">
        <v>5</v>
      </c>
      <c r="D14" s="10"/>
      <c r="E14" s="11"/>
      <c r="F14" s="16"/>
      <c r="G14" s="16"/>
      <c r="H14" s="16"/>
      <c r="I14" s="16"/>
      <c r="J14" s="16"/>
      <c r="K14" s="16"/>
      <c r="L14" s="16"/>
      <c r="M14" s="16"/>
      <c r="N14" s="16"/>
      <c r="O14" s="16"/>
    </row>
    <row r="15" spans="1:15" ht="15" customHeight="1">
      <c r="A15" s="9"/>
      <c r="B15" s="10"/>
      <c r="C15" s="10"/>
      <c r="D15" s="10" t="s">
        <v>30</v>
      </c>
      <c r="E15" s="11"/>
      <c r="F15" s="16"/>
      <c r="G15" s="16"/>
      <c r="H15" s="16"/>
      <c r="I15" s="16"/>
      <c r="J15" s="16"/>
      <c r="K15" s="16"/>
      <c r="L15" s="16"/>
      <c r="M15" s="16"/>
      <c r="N15" s="16"/>
      <c r="O15" s="16"/>
    </row>
    <row r="16" spans="1:15" ht="15" customHeight="1">
      <c r="A16" s="9"/>
      <c r="B16" s="10"/>
      <c r="C16" s="10"/>
      <c r="D16" s="10" t="s">
        <v>4</v>
      </c>
      <c r="E16" s="11"/>
      <c r="F16" s="16"/>
      <c r="G16" s="16"/>
      <c r="H16" s="16"/>
      <c r="I16" s="16"/>
      <c r="J16" s="16"/>
      <c r="K16" s="16"/>
      <c r="L16" s="16"/>
      <c r="M16" s="16"/>
      <c r="N16" s="16"/>
      <c r="O16" s="16"/>
    </row>
    <row r="17" spans="1:15" ht="15" customHeight="1">
      <c r="A17" s="9"/>
      <c r="B17" s="10"/>
      <c r="C17" s="10" t="s">
        <v>8</v>
      </c>
      <c r="D17" s="10"/>
      <c r="E17" s="11"/>
      <c r="F17" s="16">
        <f aca="true" t="shared" si="1" ref="F17:O17">SUM(F15:F16)</f>
        <v>0</v>
      </c>
      <c r="G17" s="16">
        <f t="shared" si="1"/>
        <v>0</v>
      </c>
      <c r="H17" s="16">
        <f t="shared" si="1"/>
        <v>0</v>
      </c>
      <c r="I17" s="16">
        <f t="shared" si="1"/>
        <v>0</v>
      </c>
      <c r="J17" s="16">
        <f t="shared" si="1"/>
        <v>0</v>
      </c>
      <c r="K17" s="16">
        <f t="shared" si="1"/>
        <v>0</v>
      </c>
      <c r="L17" s="16">
        <f t="shared" si="1"/>
        <v>0</v>
      </c>
      <c r="M17" s="16">
        <f t="shared" si="1"/>
        <v>0</v>
      </c>
      <c r="N17" s="16">
        <f t="shared" si="1"/>
        <v>0</v>
      </c>
      <c r="O17" s="16">
        <f t="shared" si="1"/>
        <v>0</v>
      </c>
    </row>
    <row r="18" spans="1:15" ht="15" customHeight="1">
      <c r="A18" s="18"/>
      <c r="B18" s="19" t="s">
        <v>9</v>
      </c>
      <c r="C18" s="19"/>
      <c r="D18" s="19"/>
      <c r="E18" s="20"/>
      <c r="F18" s="21">
        <f aca="true" t="shared" si="2" ref="F18:O18">F13+F17</f>
        <v>0</v>
      </c>
      <c r="G18" s="21">
        <f t="shared" si="2"/>
        <v>0</v>
      </c>
      <c r="H18" s="21">
        <f t="shared" si="2"/>
        <v>0</v>
      </c>
      <c r="I18" s="21">
        <f t="shared" si="2"/>
        <v>0</v>
      </c>
      <c r="J18" s="21">
        <f t="shared" si="2"/>
        <v>0</v>
      </c>
      <c r="K18" s="21">
        <f t="shared" si="2"/>
        <v>0</v>
      </c>
      <c r="L18" s="21">
        <f t="shared" si="2"/>
        <v>0</v>
      </c>
      <c r="M18" s="21">
        <f t="shared" si="2"/>
        <v>0</v>
      </c>
      <c r="N18" s="21">
        <f t="shared" si="2"/>
        <v>0</v>
      </c>
      <c r="O18" s="21">
        <f t="shared" si="2"/>
        <v>0</v>
      </c>
    </row>
    <row r="19" spans="1:15" ht="15" customHeight="1">
      <c r="A19" s="9"/>
      <c r="B19" s="169" t="s">
        <v>65</v>
      </c>
      <c r="C19" s="169"/>
      <c r="D19" s="169"/>
      <c r="E19" s="170"/>
      <c r="F19" s="16"/>
      <c r="G19" s="16"/>
      <c r="H19" s="16"/>
      <c r="I19" s="16"/>
      <c r="J19" s="16"/>
      <c r="K19" s="16"/>
      <c r="L19" s="16"/>
      <c r="M19" s="16"/>
      <c r="N19" s="16"/>
      <c r="O19" s="16"/>
    </row>
    <row r="20" spans="1:15" ht="15" customHeight="1">
      <c r="A20" s="9"/>
      <c r="B20" s="10"/>
      <c r="C20" s="10" t="s">
        <v>3</v>
      </c>
      <c r="D20" s="10"/>
      <c r="E20" s="11"/>
      <c r="F20" s="16"/>
      <c r="G20" s="16"/>
      <c r="H20" s="16"/>
      <c r="I20" s="16"/>
      <c r="J20" s="16"/>
      <c r="K20" s="16"/>
      <c r="L20" s="16"/>
      <c r="M20" s="16"/>
      <c r="N20" s="16"/>
      <c r="O20" s="16"/>
    </row>
    <row r="21" spans="1:15" ht="15" customHeight="1">
      <c r="A21" s="9"/>
      <c r="B21" s="10"/>
      <c r="C21" s="10"/>
      <c r="D21" s="10" t="s">
        <v>30</v>
      </c>
      <c r="E21" s="11"/>
      <c r="F21" s="16"/>
      <c r="G21" s="16"/>
      <c r="H21" s="16"/>
      <c r="I21" s="16"/>
      <c r="J21" s="16"/>
      <c r="K21" s="16"/>
      <c r="L21" s="16"/>
      <c r="M21" s="16"/>
      <c r="N21" s="16"/>
      <c r="O21" s="16"/>
    </row>
    <row r="22" spans="1:15" ht="15" customHeight="1">
      <c r="A22" s="9"/>
      <c r="B22" s="10"/>
      <c r="C22" s="10"/>
      <c r="D22" s="10" t="s">
        <v>4</v>
      </c>
      <c r="E22" s="11"/>
      <c r="F22" s="16"/>
      <c r="G22" s="16"/>
      <c r="H22" s="16"/>
      <c r="I22" s="16"/>
      <c r="J22" s="16"/>
      <c r="K22" s="16"/>
      <c r="L22" s="16"/>
      <c r="M22" s="16"/>
      <c r="N22" s="16"/>
      <c r="O22" s="16"/>
    </row>
    <row r="23" spans="1:15" ht="15" customHeight="1">
      <c r="A23" s="9"/>
      <c r="B23" s="10"/>
      <c r="C23" s="10" t="s">
        <v>7</v>
      </c>
      <c r="D23" s="10"/>
      <c r="E23" s="11"/>
      <c r="F23" s="16">
        <f aca="true" t="shared" si="3" ref="F23:O23">SUM(F21:F22)</f>
        <v>0</v>
      </c>
      <c r="G23" s="16">
        <f t="shared" si="3"/>
        <v>0</v>
      </c>
      <c r="H23" s="16">
        <f t="shared" si="3"/>
        <v>0</v>
      </c>
      <c r="I23" s="16">
        <f t="shared" si="3"/>
        <v>0</v>
      </c>
      <c r="J23" s="16">
        <f t="shared" si="3"/>
        <v>0</v>
      </c>
      <c r="K23" s="16">
        <f t="shared" si="3"/>
        <v>0</v>
      </c>
      <c r="L23" s="16">
        <f t="shared" si="3"/>
        <v>0</v>
      </c>
      <c r="M23" s="16">
        <f t="shared" si="3"/>
        <v>0</v>
      </c>
      <c r="N23" s="16">
        <f t="shared" si="3"/>
        <v>0</v>
      </c>
      <c r="O23" s="16">
        <f t="shared" si="3"/>
        <v>0</v>
      </c>
    </row>
    <row r="24" spans="1:15" ht="15" customHeight="1">
      <c r="A24" s="9"/>
      <c r="B24" s="10"/>
      <c r="C24" s="10" t="s">
        <v>5</v>
      </c>
      <c r="D24" s="10"/>
      <c r="E24" s="11"/>
      <c r="F24" s="16"/>
      <c r="G24" s="16"/>
      <c r="H24" s="16"/>
      <c r="I24" s="16"/>
      <c r="J24" s="16"/>
      <c r="K24" s="16"/>
      <c r="L24" s="16"/>
      <c r="M24" s="16"/>
      <c r="N24" s="16"/>
      <c r="O24" s="16"/>
    </row>
    <row r="25" spans="1:15" ht="15" customHeight="1">
      <c r="A25" s="9"/>
      <c r="B25" s="10"/>
      <c r="C25" s="10"/>
      <c r="D25" s="10" t="s">
        <v>30</v>
      </c>
      <c r="E25" s="11"/>
      <c r="F25" s="16"/>
      <c r="G25" s="16"/>
      <c r="H25" s="16"/>
      <c r="I25" s="16"/>
      <c r="J25" s="16"/>
      <c r="K25" s="16"/>
      <c r="L25" s="16"/>
      <c r="M25" s="16"/>
      <c r="N25" s="16"/>
      <c r="O25" s="16"/>
    </row>
    <row r="26" spans="1:15" ht="15" customHeight="1">
      <c r="A26" s="9"/>
      <c r="B26" s="10"/>
      <c r="C26" s="10"/>
      <c r="D26" s="10" t="s">
        <v>4</v>
      </c>
      <c r="E26" s="11"/>
      <c r="F26" s="16"/>
      <c r="G26" s="16"/>
      <c r="H26" s="16"/>
      <c r="I26" s="16"/>
      <c r="J26" s="16"/>
      <c r="K26" s="16"/>
      <c r="L26" s="16"/>
      <c r="M26" s="16"/>
      <c r="N26" s="16"/>
      <c r="O26" s="16"/>
    </row>
    <row r="27" spans="1:15" ht="15" customHeight="1">
      <c r="A27" s="9"/>
      <c r="B27" s="10"/>
      <c r="C27" s="10" t="s">
        <v>8</v>
      </c>
      <c r="D27" s="10"/>
      <c r="E27" s="11"/>
      <c r="F27" s="16">
        <f aca="true" t="shared" si="4" ref="F27:O27">SUM(F25:F26)</f>
        <v>0</v>
      </c>
      <c r="G27" s="16">
        <f t="shared" si="4"/>
        <v>0</v>
      </c>
      <c r="H27" s="16">
        <f t="shared" si="4"/>
        <v>0</v>
      </c>
      <c r="I27" s="16">
        <f t="shared" si="4"/>
        <v>0</v>
      </c>
      <c r="J27" s="16">
        <f t="shared" si="4"/>
        <v>0</v>
      </c>
      <c r="K27" s="16">
        <f t="shared" si="4"/>
        <v>0</v>
      </c>
      <c r="L27" s="16">
        <f t="shared" si="4"/>
        <v>0</v>
      </c>
      <c r="M27" s="16">
        <f t="shared" si="4"/>
        <v>0</v>
      </c>
      <c r="N27" s="16">
        <f t="shared" si="4"/>
        <v>0</v>
      </c>
      <c r="O27" s="16">
        <f t="shared" si="4"/>
        <v>0</v>
      </c>
    </row>
    <row r="28" spans="1:15" ht="15" customHeight="1">
      <c r="A28" s="18"/>
      <c r="B28" s="19" t="s">
        <v>66</v>
      </c>
      <c r="C28" s="19"/>
      <c r="D28" s="19"/>
      <c r="E28" s="20"/>
      <c r="F28" s="21">
        <f aca="true" t="shared" si="5" ref="F28:O28">F23+F27</f>
        <v>0</v>
      </c>
      <c r="G28" s="21">
        <f t="shared" si="5"/>
        <v>0</v>
      </c>
      <c r="H28" s="21">
        <f t="shared" si="5"/>
        <v>0</v>
      </c>
      <c r="I28" s="21">
        <f t="shared" si="5"/>
        <v>0</v>
      </c>
      <c r="J28" s="21">
        <f t="shared" si="5"/>
        <v>0</v>
      </c>
      <c r="K28" s="21">
        <f t="shared" si="5"/>
        <v>0</v>
      </c>
      <c r="L28" s="21">
        <f t="shared" si="5"/>
        <v>0</v>
      </c>
      <c r="M28" s="21">
        <f t="shared" si="5"/>
        <v>0</v>
      </c>
      <c r="N28" s="21">
        <f t="shared" si="5"/>
        <v>0</v>
      </c>
      <c r="O28" s="21">
        <f t="shared" si="5"/>
        <v>0</v>
      </c>
    </row>
    <row r="29" spans="1:15" ht="15" customHeight="1">
      <c r="A29" s="9"/>
      <c r="B29" s="156" t="s">
        <v>10</v>
      </c>
      <c r="C29" s="156"/>
      <c r="D29" s="156"/>
      <c r="E29" s="157"/>
      <c r="F29" s="16"/>
      <c r="G29" s="16"/>
      <c r="H29" s="16"/>
      <c r="I29" s="16"/>
      <c r="J29" s="16"/>
      <c r="K29" s="16"/>
      <c r="L29" s="16"/>
      <c r="M29" s="16"/>
      <c r="N29" s="16"/>
      <c r="O29" s="16"/>
    </row>
    <row r="30" spans="1:15" ht="15" customHeight="1">
      <c r="A30" s="9"/>
      <c r="B30" s="10"/>
      <c r="C30" s="10" t="s">
        <v>3</v>
      </c>
      <c r="D30" s="10"/>
      <c r="E30" s="11"/>
      <c r="F30" s="16"/>
      <c r="G30" s="16"/>
      <c r="H30" s="16"/>
      <c r="I30" s="16"/>
      <c r="J30" s="16"/>
      <c r="K30" s="16"/>
      <c r="L30" s="16"/>
      <c r="M30" s="16"/>
      <c r="N30" s="16"/>
      <c r="O30" s="16"/>
    </row>
    <row r="31" spans="1:15" ht="15" customHeight="1">
      <c r="A31" s="9"/>
      <c r="B31" s="10"/>
      <c r="C31" s="10"/>
      <c r="D31" s="10" t="s">
        <v>30</v>
      </c>
      <c r="E31" s="11"/>
      <c r="F31" s="16"/>
      <c r="G31" s="16"/>
      <c r="H31" s="16"/>
      <c r="I31" s="16"/>
      <c r="J31" s="16"/>
      <c r="K31" s="16"/>
      <c r="L31" s="16"/>
      <c r="M31" s="16"/>
      <c r="N31" s="16"/>
      <c r="O31" s="16"/>
    </row>
    <row r="32" spans="1:15" ht="15" customHeight="1">
      <c r="A32" s="9"/>
      <c r="B32" s="10"/>
      <c r="C32" s="10"/>
      <c r="D32" s="10" t="s">
        <v>4</v>
      </c>
      <c r="E32" s="11"/>
      <c r="F32" s="16"/>
      <c r="G32" s="16"/>
      <c r="H32" s="16"/>
      <c r="I32" s="16"/>
      <c r="J32" s="16"/>
      <c r="K32" s="16"/>
      <c r="L32" s="16"/>
      <c r="M32" s="16"/>
      <c r="N32" s="16"/>
      <c r="O32" s="16"/>
    </row>
    <row r="33" spans="1:15" ht="15" customHeight="1">
      <c r="A33" s="9"/>
      <c r="B33" s="10"/>
      <c r="C33" s="10" t="s">
        <v>7</v>
      </c>
      <c r="D33" s="10"/>
      <c r="E33" s="11"/>
      <c r="F33" s="16">
        <f aca="true" t="shared" si="6" ref="F33:O33">SUM(F31:F32)</f>
        <v>0</v>
      </c>
      <c r="G33" s="16">
        <f t="shared" si="6"/>
        <v>0</v>
      </c>
      <c r="H33" s="16">
        <f t="shared" si="6"/>
        <v>0</v>
      </c>
      <c r="I33" s="16">
        <f t="shared" si="6"/>
        <v>0</v>
      </c>
      <c r="J33" s="16">
        <f t="shared" si="6"/>
        <v>0</v>
      </c>
      <c r="K33" s="16">
        <f t="shared" si="6"/>
        <v>0</v>
      </c>
      <c r="L33" s="16">
        <f t="shared" si="6"/>
        <v>0</v>
      </c>
      <c r="M33" s="16">
        <f t="shared" si="6"/>
        <v>0</v>
      </c>
      <c r="N33" s="16">
        <f t="shared" si="6"/>
        <v>0</v>
      </c>
      <c r="O33" s="16">
        <f t="shared" si="6"/>
        <v>0</v>
      </c>
    </row>
    <row r="34" spans="1:15" ht="15" customHeight="1">
      <c r="A34" s="9"/>
      <c r="B34" s="10"/>
      <c r="C34" s="10" t="s">
        <v>5</v>
      </c>
      <c r="D34" s="10"/>
      <c r="E34" s="11"/>
      <c r="F34" s="16"/>
      <c r="G34" s="16"/>
      <c r="H34" s="16"/>
      <c r="I34" s="16"/>
      <c r="J34" s="16"/>
      <c r="K34" s="16"/>
      <c r="L34" s="16"/>
      <c r="M34" s="16"/>
      <c r="N34" s="16"/>
      <c r="O34" s="16"/>
    </row>
    <row r="35" spans="1:15" ht="15" customHeight="1">
      <c r="A35" s="9"/>
      <c r="B35" s="10"/>
      <c r="C35" s="10"/>
      <c r="D35" s="10" t="s">
        <v>30</v>
      </c>
      <c r="E35" s="11"/>
      <c r="F35" s="16"/>
      <c r="G35" s="16"/>
      <c r="H35" s="16"/>
      <c r="I35" s="16"/>
      <c r="J35" s="16"/>
      <c r="K35" s="16"/>
      <c r="L35" s="16"/>
      <c r="M35" s="16"/>
      <c r="N35" s="16"/>
      <c r="O35" s="16"/>
    </row>
    <row r="36" spans="1:15" ht="15" customHeight="1">
      <c r="A36" s="9"/>
      <c r="B36" s="10"/>
      <c r="C36" s="10"/>
      <c r="D36" s="10" t="s">
        <v>4</v>
      </c>
      <c r="E36" s="11"/>
      <c r="F36" s="16"/>
      <c r="G36" s="16"/>
      <c r="H36" s="16"/>
      <c r="I36" s="16"/>
      <c r="J36" s="16"/>
      <c r="K36" s="16"/>
      <c r="L36" s="16"/>
      <c r="M36" s="16"/>
      <c r="N36" s="16"/>
      <c r="O36" s="16"/>
    </row>
    <row r="37" spans="1:15" ht="15" customHeight="1">
      <c r="A37" s="9"/>
      <c r="B37" s="10"/>
      <c r="C37" s="10" t="s">
        <v>8</v>
      </c>
      <c r="D37" s="10"/>
      <c r="E37" s="11"/>
      <c r="F37" s="16">
        <f aca="true" t="shared" si="7" ref="F37:O37">SUM(F35:F36)</f>
        <v>0</v>
      </c>
      <c r="G37" s="16">
        <f t="shared" si="7"/>
        <v>0</v>
      </c>
      <c r="H37" s="16">
        <f t="shared" si="7"/>
        <v>0</v>
      </c>
      <c r="I37" s="16">
        <f t="shared" si="7"/>
        <v>0</v>
      </c>
      <c r="J37" s="16">
        <f t="shared" si="7"/>
        <v>0</v>
      </c>
      <c r="K37" s="16">
        <f t="shared" si="7"/>
        <v>0</v>
      </c>
      <c r="L37" s="16">
        <f t="shared" si="7"/>
        <v>0</v>
      </c>
      <c r="M37" s="16">
        <f t="shared" si="7"/>
        <v>0</v>
      </c>
      <c r="N37" s="16">
        <f t="shared" si="7"/>
        <v>0</v>
      </c>
      <c r="O37" s="16">
        <f t="shared" si="7"/>
        <v>0</v>
      </c>
    </row>
    <row r="38" spans="1:15" ht="15" customHeight="1">
      <c r="A38" s="18"/>
      <c r="B38" s="19" t="s">
        <v>11</v>
      </c>
      <c r="C38" s="19"/>
      <c r="D38" s="19"/>
      <c r="E38" s="20"/>
      <c r="F38" s="21">
        <f aca="true" t="shared" si="8" ref="F38:O38">F37+F33</f>
        <v>0</v>
      </c>
      <c r="G38" s="21">
        <f t="shared" si="8"/>
        <v>0</v>
      </c>
      <c r="H38" s="21">
        <f t="shared" si="8"/>
        <v>0</v>
      </c>
      <c r="I38" s="21">
        <f t="shared" si="8"/>
        <v>0</v>
      </c>
      <c r="J38" s="21">
        <f t="shared" si="8"/>
        <v>0</v>
      </c>
      <c r="K38" s="21">
        <f t="shared" si="8"/>
        <v>0</v>
      </c>
      <c r="L38" s="21">
        <f t="shared" si="8"/>
        <v>0</v>
      </c>
      <c r="M38" s="21">
        <f t="shared" si="8"/>
        <v>0</v>
      </c>
      <c r="N38" s="21">
        <f t="shared" si="8"/>
        <v>0</v>
      </c>
      <c r="O38" s="21">
        <f t="shared" si="8"/>
        <v>0</v>
      </c>
    </row>
    <row r="39" spans="1:15" ht="15" customHeight="1">
      <c r="A39" s="12" t="s">
        <v>137</v>
      </c>
      <c r="B39" s="13"/>
      <c r="C39" s="13"/>
      <c r="D39" s="13"/>
      <c r="E39" s="14"/>
      <c r="F39" s="17">
        <f aca="true" t="shared" si="9" ref="F39:O39">F18+F28+F38</f>
        <v>0</v>
      </c>
      <c r="G39" s="17">
        <f t="shared" si="9"/>
        <v>0</v>
      </c>
      <c r="H39" s="17">
        <f t="shared" si="9"/>
        <v>0</v>
      </c>
      <c r="I39" s="17">
        <f t="shared" si="9"/>
        <v>0</v>
      </c>
      <c r="J39" s="17">
        <f t="shared" si="9"/>
        <v>0</v>
      </c>
      <c r="K39" s="17">
        <f t="shared" si="9"/>
        <v>0</v>
      </c>
      <c r="L39" s="17">
        <f t="shared" si="9"/>
        <v>0</v>
      </c>
      <c r="M39" s="17">
        <f t="shared" si="9"/>
        <v>0</v>
      </c>
      <c r="N39" s="17">
        <f t="shared" si="9"/>
        <v>0</v>
      </c>
      <c r="O39" s="17">
        <f t="shared" si="9"/>
        <v>0</v>
      </c>
    </row>
  </sheetData>
  <mergeCells count="9">
    <mergeCell ref="A1:O1"/>
    <mergeCell ref="B29:E29"/>
    <mergeCell ref="A5:E7"/>
    <mergeCell ref="B9:E9"/>
    <mergeCell ref="B19:E19"/>
    <mergeCell ref="F6:F7"/>
    <mergeCell ref="D3:E3"/>
    <mergeCell ref="D2:E2"/>
    <mergeCell ref="G6:O6"/>
  </mergeCells>
  <printOptions horizontalCentered="1"/>
  <pageMargins left="0.5" right="0.5" top="0.75" bottom="0.75" header="0.5" footer="0.5"/>
  <pageSetup fitToHeight="1" fitToWidth="1" horizontalDpi="600" verticalDpi="600" orientation="portrait" scale="58" r:id="rId1"/>
  <headerFooter alignWithMargins="0">
    <oddHeader>&amp;REnclosure 2</oddHeader>
    <oddFooter>&amp;LPage 19&amp;Rver 4 (12/2008)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48"/>
  <sheetViews>
    <sheetView zoomScale="80" zoomScaleNormal="80" workbookViewId="0" topLeftCell="A1">
      <selection activeCell="F37" sqref="F37"/>
    </sheetView>
  </sheetViews>
  <sheetFormatPr defaultColWidth="0" defaultRowHeight="12.75" zeroHeight="1"/>
  <cols>
    <col min="1" max="1" width="4.7109375" style="41" customWidth="1"/>
    <col min="2" max="2" width="5.8515625" style="41" customWidth="1"/>
    <col min="3" max="3" width="6.7109375" style="41" customWidth="1"/>
    <col min="4" max="4" width="3.7109375" style="41" customWidth="1"/>
    <col min="5" max="5" width="24.8515625" style="41" customWidth="1"/>
    <col min="6" max="6" width="18.57421875" style="41" customWidth="1"/>
    <col min="7" max="7" width="14.7109375" style="41" customWidth="1"/>
    <col min="8" max="8" width="16.8515625" style="41" customWidth="1"/>
    <col min="9" max="9" width="16.28125" style="41" customWidth="1"/>
    <col min="10" max="10" width="17.00390625" style="41" customWidth="1"/>
    <col min="11" max="11" width="13.421875" style="41" customWidth="1"/>
    <col min="12" max="12" width="17.28125" style="41" customWidth="1"/>
    <col min="13" max="13" width="16.421875" style="41" customWidth="1"/>
    <col min="14" max="14" width="17.00390625" style="41" customWidth="1"/>
    <col min="15" max="15" width="19.7109375" style="41" customWidth="1"/>
    <col min="16" max="18" width="12.7109375" style="0" hidden="1" customWidth="1"/>
  </cols>
  <sheetData>
    <row r="1" spans="1:15" ht="51" customHeight="1">
      <c r="A1" s="124" t="s">
        <v>78</v>
      </c>
      <c r="B1" s="124"/>
      <c r="C1" s="124"/>
      <c r="D1" s="124"/>
      <c r="E1" s="124"/>
      <c r="F1" s="124"/>
      <c r="G1" s="124"/>
      <c r="H1" s="124"/>
      <c r="I1" s="124"/>
      <c r="J1" s="124"/>
      <c r="K1" s="124"/>
      <c r="L1" s="124"/>
      <c r="M1" s="124"/>
      <c r="N1" s="124"/>
      <c r="O1" s="124"/>
    </row>
    <row r="2" spans="1:15" ht="20.1" customHeight="1">
      <c r="A2" s="40" t="s">
        <v>25</v>
      </c>
      <c r="B2" s="40"/>
      <c r="C2" s="40"/>
      <c r="D2" s="143" t="str">
        <f>'CSS WP 1'!D2:E2</f>
        <v>Monterey</v>
      </c>
      <c r="E2" s="143"/>
      <c r="F2" s="67"/>
      <c r="G2" s="67"/>
      <c r="H2" s="67"/>
      <c r="I2" s="67"/>
      <c r="J2" s="67"/>
      <c r="K2" s="67"/>
      <c r="L2" s="67"/>
      <c r="M2" s="67"/>
      <c r="N2" s="42" t="s">
        <v>26</v>
      </c>
      <c r="O2" s="43">
        <v>39850</v>
      </c>
    </row>
    <row r="3" spans="1:15" ht="20.1" customHeight="1">
      <c r="A3" s="40" t="s">
        <v>85</v>
      </c>
      <c r="B3" s="40"/>
      <c r="C3" s="40"/>
      <c r="D3" s="142" t="s">
        <v>171</v>
      </c>
      <c r="E3" s="142"/>
      <c r="F3" s="67"/>
      <c r="G3" s="67"/>
      <c r="H3" s="67"/>
      <c r="I3" s="67"/>
      <c r="J3" s="67"/>
      <c r="K3" s="67"/>
      <c r="L3" s="67"/>
      <c r="M3" s="67"/>
      <c r="N3" s="67"/>
      <c r="O3" s="67"/>
    </row>
    <row r="4" spans="1:15" ht="12.75">
      <c r="A4" s="67"/>
      <c r="B4" s="67"/>
      <c r="C4" s="67"/>
      <c r="D4" s="67"/>
      <c r="E4" s="67"/>
      <c r="F4" s="67"/>
      <c r="G4" s="67"/>
      <c r="H4" s="67"/>
      <c r="I4" s="67"/>
      <c r="J4" s="67"/>
      <c r="K4" s="67"/>
      <c r="L4" s="67"/>
      <c r="M4" s="67"/>
      <c r="N4" s="67"/>
      <c r="O4" s="67"/>
    </row>
    <row r="5" spans="1:15" s="3" customFormat="1" ht="27" customHeight="1">
      <c r="A5" s="127" t="s">
        <v>27</v>
      </c>
      <c r="B5" s="128"/>
      <c r="C5" s="128"/>
      <c r="D5" s="128"/>
      <c r="E5" s="129"/>
      <c r="F5" s="65" t="s">
        <v>16</v>
      </c>
      <c r="G5" s="66" t="s">
        <v>17</v>
      </c>
      <c r="H5" s="66" t="s">
        <v>24</v>
      </c>
      <c r="I5" s="66" t="s">
        <v>18</v>
      </c>
      <c r="J5" s="66" t="s">
        <v>19</v>
      </c>
      <c r="K5" s="66" t="s">
        <v>20</v>
      </c>
      <c r="L5" s="66" t="s">
        <v>21</v>
      </c>
      <c r="M5" s="66" t="s">
        <v>22</v>
      </c>
      <c r="N5" s="66" t="s">
        <v>23</v>
      </c>
      <c r="O5" s="66" t="s">
        <v>52</v>
      </c>
    </row>
    <row r="6" spans="1:15" s="3" customFormat="1" ht="28.5" customHeight="1">
      <c r="A6" s="130"/>
      <c r="B6" s="131"/>
      <c r="C6" s="131"/>
      <c r="D6" s="131"/>
      <c r="E6" s="132"/>
      <c r="F6" s="140" t="s">
        <v>6</v>
      </c>
      <c r="G6" s="144" t="s">
        <v>29</v>
      </c>
      <c r="H6" s="145"/>
      <c r="I6" s="145"/>
      <c r="J6" s="145"/>
      <c r="K6" s="145"/>
      <c r="L6" s="145"/>
      <c r="M6" s="145"/>
      <c r="N6" s="145"/>
      <c r="O6" s="146"/>
    </row>
    <row r="7" spans="1:18" s="1" customFormat="1" ht="42" customHeight="1">
      <c r="A7" s="133"/>
      <c r="B7" s="134"/>
      <c r="C7" s="134"/>
      <c r="D7" s="134"/>
      <c r="E7" s="135"/>
      <c r="F7" s="141"/>
      <c r="G7" s="64" t="s">
        <v>0</v>
      </c>
      <c r="H7" s="64" t="s">
        <v>28</v>
      </c>
      <c r="I7" s="64" t="s">
        <v>15</v>
      </c>
      <c r="J7" s="64" t="s">
        <v>1</v>
      </c>
      <c r="K7" s="64" t="s">
        <v>12</v>
      </c>
      <c r="L7" s="64" t="s">
        <v>13</v>
      </c>
      <c r="M7" s="64" t="s">
        <v>2</v>
      </c>
      <c r="N7" s="64" t="s">
        <v>14</v>
      </c>
      <c r="O7" s="63" t="s">
        <v>51</v>
      </c>
      <c r="P7" s="2"/>
      <c r="Q7" s="2"/>
      <c r="R7" s="2"/>
    </row>
    <row r="8" spans="1:15" ht="15" customHeight="1">
      <c r="A8" s="44" t="s">
        <v>86</v>
      </c>
      <c r="B8" s="45"/>
      <c r="C8" s="45"/>
      <c r="D8" s="45"/>
      <c r="E8" s="46"/>
      <c r="F8" s="47"/>
      <c r="G8" s="47"/>
      <c r="H8" s="47"/>
      <c r="I8" s="47"/>
      <c r="J8" s="47"/>
      <c r="K8" s="47"/>
      <c r="L8" s="47"/>
      <c r="M8" s="47"/>
      <c r="N8" s="47"/>
      <c r="O8" s="47"/>
    </row>
    <row r="9" spans="1:15" ht="15" customHeight="1">
      <c r="A9" s="48"/>
      <c r="B9" s="136" t="s">
        <v>72</v>
      </c>
      <c r="C9" s="136"/>
      <c r="D9" s="136"/>
      <c r="E9" s="137"/>
      <c r="F9" s="49"/>
      <c r="G9" s="49"/>
      <c r="H9" s="49"/>
      <c r="I9" s="49"/>
      <c r="J9" s="49"/>
      <c r="K9" s="49"/>
      <c r="L9" s="49"/>
      <c r="M9" s="49"/>
      <c r="N9" s="49"/>
      <c r="O9" s="49"/>
    </row>
    <row r="10" spans="1:15" ht="15" customHeight="1">
      <c r="A10" s="48"/>
      <c r="B10" s="50"/>
      <c r="C10" s="50" t="s">
        <v>3</v>
      </c>
      <c r="D10" s="50"/>
      <c r="E10" s="51"/>
      <c r="F10" s="49"/>
      <c r="G10" s="49"/>
      <c r="H10" s="49"/>
      <c r="I10" s="49"/>
      <c r="J10" s="49"/>
      <c r="K10" s="49"/>
      <c r="L10" s="49"/>
      <c r="M10" s="49"/>
      <c r="N10" s="49"/>
      <c r="O10" s="49"/>
    </row>
    <row r="11" spans="1:15" ht="15" customHeight="1">
      <c r="A11" s="48"/>
      <c r="B11" s="50"/>
      <c r="C11" s="50"/>
      <c r="D11" s="50" t="s">
        <v>30</v>
      </c>
      <c r="E11" s="51"/>
      <c r="F11" s="49">
        <f>SUM(G11:O11)</f>
        <v>89054.62</v>
      </c>
      <c r="G11" s="49">
        <v>80217.64</v>
      </c>
      <c r="H11" s="49">
        <v>3415.7</v>
      </c>
      <c r="I11" s="49"/>
      <c r="J11" s="49">
        <v>5421.28</v>
      </c>
      <c r="K11" s="49"/>
      <c r="L11" s="49"/>
      <c r="M11" s="49"/>
      <c r="N11" s="49"/>
      <c r="O11" s="49"/>
    </row>
    <row r="12" spans="1:15" ht="15" customHeight="1">
      <c r="A12" s="48"/>
      <c r="B12" s="50"/>
      <c r="C12" s="50"/>
      <c r="D12" s="50" t="s">
        <v>4</v>
      </c>
      <c r="E12" s="51"/>
      <c r="F12" s="49">
        <f>SUM(G12:O12)</f>
        <v>30589.79</v>
      </c>
      <c r="G12" s="49">
        <v>30589.79</v>
      </c>
      <c r="H12" s="49"/>
      <c r="I12" s="49"/>
      <c r="J12" s="49"/>
      <c r="K12" s="49"/>
      <c r="L12" s="49"/>
      <c r="M12" s="49"/>
      <c r="N12" s="49"/>
      <c r="O12" s="49"/>
    </row>
    <row r="13" spans="1:15" ht="15" customHeight="1">
      <c r="A13" s="48"/>
      <c r="B13" s="50"/>
      <c r="C13" s="50" t="s">
        <v>7</v>
      </c>
      <c r="D13" s="50"/>
      <c r="E13" s="51"/>
      <c r="F13" s="49">
        <f aca="true" t="shared" si="0" ref="F13:O13">SUM(F11:F12)</f>
        <v>119644.41</v>
      </c>
      <c r="G13" s="49">
        <f t="shared" si="0"/>
        <v>110807.43</v>
      </c>
      <c r="H13" s="49">
        <f t="shared" si="0"/>
        <v>3415.7</v>
      </c>
      <c r="I13" s="49">
        <f t="shared" si="0"/>
        <v>0</v>
      </c>
      <c r="J13" s="49">
        <f t="shared" si="0"/>
        <v>5421.28</v>
      </c>
      <c r="K13" s="49">
        <f t="shared" si="0"/>
        <v>0</v>
      </c>
      <c r="L13" s="49">
        <f t="shared" si="0"/>
        <v>0</v>
      </c>
      <c r="M13" s="49">
        <f t="shared" si="0"/>
        <v>0</v>
      </c>
      <c r="N13" s="49">
        <f t="shared" si="0"/>
        <v>0</v>
      </c>
      <c r="O13" s="49">
        <f t="shared" si="0"/>
        <v>0</v>
      </c>
    </row>
    <row r="14" spans="1:15" ht="15" customHeight="1">
      <c r="A14" s="48"/>
      <c r="B14" s="50"/>
      <c r="C14" s="50" t="s">
        <v>5</v>
      </c>
      <c r="D14" s="50"/>
      <c r="E14" s="51"/>
      <c r="F14" s="49"/>
      <c r="G14" s="49"/>
      <c r="H14" s="49"/>
      <c r="I14" s="49"/>
      <c r="J14" s="49"/>
      <c r="K14" s="49"/>
      <c r="L14" s="49"/>
      <c r="M14" s="49"/>
      <c r="N14" s="49"/>
      <c r="O14" s="49"/>
    </row>
    <row r="15" spans="1:15" ht="15" customHeight="1">
      <c r="A15" s="48"/>
      <c r="B15" s="50"/>
      <c r="C15" s="50"/>
      <c r="D15" s="50" t="s">
        <v>30</v>
      </c>
      <c r="E15" s="51"/>
      <c r="F15" s="49">
        <f>SUM(G15:O15)</f>
        <v>41695</v>
      </c>
      <c r="G15" s="49">
        <v>41695</v>
      </c>
      <c r="H15" s="49"/>
      <c r="I15" s="49"/>
      <c r="J15" s="49"/>
      <c r="K15" s="49"/>
      <c r="L15" s="49"/>
      <c r="M15" s="49"/>
      <c r="N15" s="49"/>
      <c r="O15" s="49"/>
    </row>
    <row r="16" spans="1:15" ht="15" customHeight="1">
      <c r="A16" s="48"/>
      <c r="B16" s="50"/>
      <c r="C16" s="50"/>
      <c r="D16" s="50" t="s">
        <v>4</v>
      </c>
      <c r="E16" s="51"/>
      <c r="F16" s="49">
        <f>SUM(G16:O16)</f>
        <v>34209.95</v>
      </c>
      <c r="G16" s="49">
        <v>27654.46</v>
      </c>
      <c r="H16" s="49"/>
      <c r="I16" s="49"/>
      <c r="J16" s="49">
        <v>259.72</v>
      </c>
      <c r="K16" s="49"/>
      <c r="L16" s="49"/>
      <c r="M16" s="49"/>
      <c r="N16" s="49"/>
      <c r="O16" s="49">
        <v>6295.77</v>
      </c>
    </row>
    <row r="17" spans="1:15" ht="15" customHeight="1">
      <c r="A17" s="48"/>
      <c r="B17" s="50"/>
      <c r="C17" s="50" t="s">
        <v>8</v>
      </c>
      <c r="D17" s="50"/>
      <c r="E17" s="51"/>
      <c r="F17" s="49">
        <f aca="true" t="shared" si="1" ref="F17:O17">SUM(F15:F16)</f>
        <v>75904.95</v>
      </c>
      <c r="G17" s="49">
        <f t="shared" si="1"/>
        <v>69349.45999999999</v>
      </c>
      <c r="H17" s="49">
        <f t="shared" si="1"/>
        <v>0</v>
      </c>
      <c r="I17" s="49">
        <f t="shared" si="1"/>
        <v>0</v>
      </c>
      <c r="J17" s="49">
        <f t="shared" si="1"/>
        <v>259.72</v>
      </c>
      <c r="K17" s="49">
        <f t="shared" si="1"/>
        <v>0</v>
      </c>
      <c r="L17" s="49">
        <f t="shared" si="1"/>
        <v>0</v>
      </c>
      <c r="M17" s="49">
        <f t="shared" si="1"/>
        <v>0</v>
      </c>
      <c r="N17" s="49">
        <f t="shared" si="1"/>
        <v>0</v>
      </c>
      <c r="O17" s="49">
        <f t="shared" si="1"/>
        <v>6295.77</v>
      </c>
    </row>
    <row r="18" spans="1:15" ht="15" customHeight="1">
      <c r="A18" s="52"/>
      <c r="B18" s="53" t="s">
        <v>9</v>
      </c>
      <c r="C18" s="53"/>
      <c r="D18" s="53"/>
      <c r="E18" s="54"/>
      <c r="F18" s="55">
        <f aca="true" t="shared" si="2" ref="F18:O18">F13+F17</f>
        <v>195549.36</v>
      </c>
      <c r="G18" s="55">
        <f t="shared" si="2"/>
        <v>180156.88999999998</v>
      </c>
      <c r="H18" s="55">
        <f t="shared" si="2"/>
        <v>3415.7</v>
      </c>
      <c r="I18" s="55">
        <f t="shared" si="2"/>
        <v>0</v>
      </c>
      <c r="J18" s="55">
        <f t="shared" si="2"/>
        <v>5681</v>
      </c>
      <c r="K18" s="55">
        <f t="shared" si="2"/>
        <v>0</v>
      </c>
      <c r="L18" s="55">
        <f t="shared" si="2"/>
        <v>0</v>
      </c>
      <c r="M18" s="55">
        <f t="shared" si="2"/>
        <v>0</v>
      </c>
      <c r="N18" s="55">
        <f t="shared" si="2"/>
        <v>0</v>
      </c>
      <c r="O18" s="55">
        <f t="shared" si="2"/>
        <v>6295.77</v>
      </c>
    </row>
    <row r="19" spans="1:15" ht="15" customHeight="1">
      <c r="A19" s="48"/>
      <c r="B19" s="138" t="s">
        <v>65</v>
      </c>
      <c r="C19" s="138"/>
      <c r="D19" s="138"/>
      <c r="E19" s="139"/>
      <c r="F19" s="49"/>
      <c r="G19" s="49"/>
      <c r="H19" s="49"/>
      <c r="I19" s="49"/>
      <c r="J19" s="49"/>
      <c r="K19" s="49"/>
      <c r="L19" s="49"/>
      <c r="M19" s="49"/>
      <c r="N19" s="49"/>
      <c r="O19" s="49"/>
    </row>
    <row r="20" spans="1:15" ht="15" customHeight="1">
      <c r="A20" s="48"/>
      <c r="B20" s="50"/>
      <c r="C20" s="50" t="s">
        <v>3</v>
      </c>
      <c r="D20" s="50"/>
      <c r="E20" s="51"/>
      <c r="F20" s="49"/>
      <c r="G20" s="49"/>
      <c r="H20" s="49"/>
      <c r="I20" s="49"/>
      <c r="J20" s="49"/>
      <c r="K20" s="49"/>
      <c r="L20" s="49"/>
      <c r="M20" s="49"/>
      <c r="N20" s="49"/>
      <c r="O20" s="49"/>
    </row>
    <row r="21" spans="1:15" ht="15" customHeight="1">
      <c r="A21" s="48"/>
      <c r="B21" s="50"/>
      <c r="C21" s="50"/>
      <c r="D21" s="50" t="s">
        <v>30</v>
      </c>
      <c r="E21" s="51"/>
      <c r="F21" s="49">
        <f>SUM(G21:O21)</f>
        <v>78577.6</v>
      </c>
      <c r="G21" s="49">
        <v>70780.27</v>
      </c>
      <c r="H21" s="49">
        <v>3013.85</v>
      </c>
      <c r="I21" s="49"/>
      <c r="J21" s="49">
        <v>4783.48</v>
      </c>
      <c r="K21" s="49"/>
      <c r="L21" s="49"/>
      <c r="M21" s="49"/>
      <c r="N21" s="49"/>
      <c r="O21" s="49"/>
    </row>
    <row r="22" spans="1:15" ht="15" customHeight="1">
      <c r="A22" s="48"/>
      <c r="B22" s="50"/>
      <c r="C22" s="50"/>
      <c r="D22" s="50" t="s">
        <v>4</v>
      </c>
      <c r="E22" s="51"/>
      <c r="F22" s="49">
        <f>SUM(G22:O22)</f>
        <v>26990.99</v>
      </c>
      <c r="G22" s="49">
        <v>26990.99</v>
      </c>
      <c r="H22" s="49"/>
      <c r="I22" s="49"/>
      <c r="J22" s="49"/>
      <c r="K22" s="49"/>
      <c r="L22" s="49"/>
      <c r="M22" s="49"/>
      <c r="N22" s="49"/>
      <c r="O22" s="49">
        <v>0</v>
      </c>
    </row>
    <row r="23" spans="1:15" ht="15" customHeight="1">
      <c r="A23" s="48"/>
      <c r="B23" s="50"/>
      <c r="C23" s="50" t="s">
        <v>7</v>
      </c>
      <c r="D23" s="50"/>
      <c r="E23" s="51"/>
      <c r="F23" s="49">
        <f>SUM(F21:F22)</f>
        <v>105568.59000000001</v>
      </c>
      <c r="G23" s="49">
        <f aca="true" t="shared" si="3" ref="G23:O23">SUM(G21:G22)</f>
        <v>97771.26000000001</v>
      </c>
      <c r="H23" s="49">
        <f t="shared" si="3"/>
        <v>3013.85</v>
      </c>
      <c r="I23" s="49">
        <f t="shared" si="3"/>
        <v>0</v>
      </c>
      <c r="J23" s="49">
        <f t="shared" si="3"/>
        <v>4783.48</v>
      </c>
      <c r="K23" s="49">
        <f t="shared" si="3"/>
        <v>0</v>
      </c>
      <c r="L23" s="49">
        <f t="shared" si="3"/>
        <v>0</v>
      </c>
      <c r="M23" s="49">
        <f t="shared" si="3"/>
        <v>0</v>
      </c>
      <c r="N23" s="49">
        <f t="shared" si="3"/>
        <v>0</v>
      </c>
      <c r="O23" s="49">
        <f t="shared" si="3"/>
        <v>0</v>
      </c>
    </row>
    <row r="24" spans="1:15" ht="15" customHeight="1">
      <c r="A24" s="48"/>
      <c r="B24" s="50"/>
      <c r="C24" s="50" t="s">
        <v>5</v>
      </c>
      <c r="D24" s="50"/>
      <c r="E24" s="51"/>
      <c r="F24" s="49"/>
      <c r="G24" s="49"/>
      <c r="H24" s="49"/>
      <c r="I24" s="49"/>
      <c r="J24" s="49"/>
      <c r="K24" s="49"/>
      <c r="L24" s="49"/>
      <c r="M24" s="49"/>
      <c r="N24" s="49"/>
      <c r="O24" s="49"/>
    </row>
    <row r="25" spans="1:15" ht="15" customHeight="1">
      <c r="A25" s="48"/>
      <c r="B25" s="50"/>
      <c r="C25" s="50"/>
      <c r="D25" s="50" t="s">
        <v>30</v>
      </c>
      <c r="E25" s="51"/>
      <c r="F25" s="49">
        <f>SUM(G25:O25)</f>
        <v>69019</v>
      </c>
      <c r="G25" s="49">
        <v>69019</v>
      </c>
      <c r="H25" s="49"/>
      <c r="I25" s="49"/>
      <c r="J25" s="49"/>
      <c r="K25" s="49"/>
      <c r="L25" s="49"/>
      <c r="M25" s="49"/>
      <c r="N25" s="49"/>
      <c r="O25" s="49"/>
    </row>
    <row r="26" spans="1:15" ht="15" customHeight="1">
      <c r="A26" s="48"/>
      <c r="B26" s="50"/>
      <c r="C26" s="50"/>
      <c r="D26" s="50" t="s">
        <v>4</v>
      </c>
      <c r="E26" s="51"/>
      <c r="F26" s="49">
        <f>SUM(G26:O26)</f>
        <v>18216</v>
      </c>
      <c r="G26" s="49">
        <v>14336</v>
      </c>
      <c r="H26" s="49"/>
      <c r="I26" s="49"/>
      <c r="J26" s="49"/>
      <c r="K26" s="49"/>
      <c r="L26" s="49"/>
      <c r="M26" s="49"/>
      <c r="N26" s="49"/>
      <c r="O26" s="49">
        <v>3880</v>
      </c>
    </row>
    <row r="27" spans="1:15" ht="15" customHeight="1">
      <c r="A27" s="48"/>
      <c r="B27" s="50"/>
      <c r="C27" s="50" t="s">
        <v>8</v>
      </c>
      <c r="D27" s="50"/>
      <c r="E27" s="51"/>
      <c r="F27" s="49">
        <f>SUM(F25:F26)</f>
        <v>87235</v>
      </c>
      <c r="G27" s="49">
        <f aca="true" t="shared" si="4" ref="G27:O27">SUM(G25:G26)</f>
        <v>83355</v>
      </c>
      <c r="H27" s="49">
        <f t="shared" si="4"/>
        <v>0</v>
      </c>
      <c r="I27" s="49">
        <f t="shared" si="4"/>
        <v>0</v>
      </c>
      <c r="J27" s="49">
        <f t="shared" si="4"/>
        <v>0</v>
      </c>
      <c r="K27" s="49">
        <f t="shared" si="4"/>
        <v>0</v>
      </c>
      <c r="L27" s="49">
        <f t="shared" si="4"/>
        <v>0</v>
      </c>
      <c r="M27" s="49">
        <f t="shared" si="4"/>
        <v>0</v>
      </c>
      <c r="N27" s="49">
        <f t="shared" si="4"/>
        <v>0</v>
      </c>
      <c r="O27" s="49">
        <f t="shared" si="4"/>
        <v>3880</v>
      </c>
    </row>
    <row r="28" spans="1:15" ht="15" customHeight="1">
      <c r="A28" s="52"/>
      <c r="B28" s="53" t="s">
        <v>66</v>
      </c>
      <c r="C28" s="53"/>
      <c r="D28" s="53"/>
      <c r="E28" s="54"/>
      <c r="F28" s="55">
        <f>F23+F27</f>
        <v>192803.59000000003</v>
      </c>
      <c r="G28" s="55">
        <f aca="true" t="shared" si="5" ref="G28:O28">G23+G27</f>
        <v>181126.26</v>
      </c>
      <c r="H28" s="55">
        <f t="shared" si="5"/>
        <v>3013.85</v>
      </c>
      <c r="I28" s="55">
        <f t="shared" si="5"/>
        <v>0</v>
      </c>
      <c r="J28" s="55">
        <f t="shared" si="5"/>
        <v>4783.48</v>
      </c>
      <c r="K28" s="55">
        <f t="shared" si="5"/>
        <v>0</v>
      </c>
      <c r="L28" s="55">
        <f t="shared" si="5"/>
        <v>0</v>
      </c>
      <c r="M28" s="55">
        <f t="shared" si="5"/>
        <v>0</v>
      </c>
      <c r="N28" s="55">
        <f t="shared" si="5"/>
        <v>0</v>
      </c>
      <c r="O28" s="55">
        <f t="shared" si="5"/>
        <v>3880</v>
      </c>
    </row>
    <row r="29" spans="1:15" ht="15" customHeight="1">
      <c r="A29" s="48"/>
      <c r="B29" s="125" t="s">
        <v>10</v>
      </c>
      <c r="C29" s="125"/>
      <c r="D29" s="125"/>
      <c r="E29" s="126"/>
      <c r="F29" s="49"/>
      <c r="G29" s="49"/>
      <c r="H29" s="49"/>
      <c r="I29" s="49"/>
      <c r="J29" s="49"/>
      <c r="K29" s="49"/>
      <c r="L29" s="49"/>
      <c r="M29" s="49"/>
      <c r="N29" s="49"/>
      <c r="O29" s="49"/>
    </row>
    <row r="30" spans="1:15" ht="15" customHeight="1">
      <c r="A30" s="48"/>
      <c r="B30" s="50"/>
      <c r="C30" s="50" t="s">
        <v>3</v>
      </c>
      <c r="D30" s="50"/>
      <c r="E30" s="51"/>
      <c r="F30" s="49"/>
      <c r="G30" s="49"/>
      <c r="H30" s="49"/>
      <c r="I30" s="49"/>
      <c r="J30" s="49"/>
      <c r="K30" s="49"/>
      <c r="L30" s="49"/>
      <c r="M30" s="49"/>
      <c r="N30" s="49"/>
      <c r="O30" s="49"/>
    </row>
    <row r="31" spans="1:15" ht="15" customHeight="1">
      <c r="A31" s="48"/>
      <c r="B31" s="50"/>
      <c r="C31" s="50"/>
      <c r="D31" s="50" t="s">
        <v>30</v>
      </c>
      <c r="E31" s="51"/>
      <c r="F31" s="49">
        <f>SUM(G31:O31)</f>
        <v>6984.679999999999</v>
      </c>
      <c r="G31" s="49">
        <v>6291.58</v>
      </c>
      <c r="H31" s="49">
        <v>267.9</v>
      </c>
      <c r="I31" s="49"/>
      <c r="J31" s="49">
        <v>425.2</v>
      </c>
      <c r="K31" s="49"/>
      <c r="L31" s="49"/>
      <c r="M31" s="49"/>
      <c r="N31" s="49"/>
      <c r="O31" s="49"/>
    </row>
    <row r="32" spans="1:15" ht="15" customHeight="1">
      <c r="A32" s="48"/>
      <c r="B32" s="50"/>
      <c r="C32" s="50"/>
      <c r="D32" s="50" t="s">
        <v>4</v>
      </c>
      <c r="E32" s="51"/>
      <c r="F32" s="49">
        <f>SUM(G32:O32)</f>
        <v>2399.2</v>
      </c>
      <c r="G32" s="49">
        <v>2399.2</v>
      </c>
      <c r="H32" s="49"/>
      <c r="I32" s="49"/>
      <c r="J32" s="49"/>
      <c r="K32" s="49"/>
      <c r="L32" s="49"/>
      <c r="M32" s="49"/>
      <c r="N32" s="49"/>
      <c r="O32" s="49"/>
    </row>
    <row r="33" spans="1:15" ht="15" customHeight="1">
      <c r="A33" s="48"/>
      <c r="B33" s="50"/>
      <c r="C33" s="50" t="s">
        <v>7</v>
      </c>
      <c r="D33" s="50"/>
      <c r="E33" s="51"/>
      <c r="F33" s="49">
        <f aca="true" t="shared" si="6" ref="F33:O33">SUM(F31:F32)</f>
        <v>9383.88</v>
      </c>
      <c r="G33" s="49">
        <f t="shared" si="6"/>
        <v>8690.779999999999</v>
      </c>
      <c r="H33" s="49">
        <f t="shared" si="6"/>
        <v>267.9</v>
      </c>
      <c r="I33" s="49">
        <f t="shared" si="6"/>
        <v>0</v>
      </c>
      <c r="J33" s="49">
        <f t="shared" si="6"/>
        <v>425.2</v>
      </c>
      <c r="K33" s="49">
        <f t="shared" si="6"/>
        <v>0</v>
      </c>
      <c r="L33" s="49">
        <f t="shared" si="6"/>
        <v>0</v>
      </c>
      <c r="M33" s="49">
        <f t="shared" si="6"/>
        <v>0</v>
      </c>
      <c r="N33" s="49">
        <f t="shared" si="6"/>
        <v>0</v>
      </c>
      <c r="O33" s="49">
        <f t="shared" si="6"/>
        <v>0</v>
      </c>
    </row>
    <row r="34" spans="1:15" ht="15" customHeight="1">
      <c r="A34" s="48"/>
      <c r="B34" s="50"/>
      <c r="C34" s="50" t="s">
        <v>5</v>
      </c>
      <c r="D34" s="50"/>
      <c r="E34" s="51"/>
      <c r="F34" s="49"/>
      <c r="G34" s="49"/>
      <c r="H34" s="49"/>
      <c r="I34" s="49"/>
      <c r="J34" s="49"/>
      <c r="K34" s="49"/>
      <c r="L34" s="49"/>
      <c r="M34" s="49"/>
      <c r="N34" s="49"/>
      <c r="O34" s="49"/>
    </row>
    <row r="35" spans="1:15" ht="15" customHeight="1">
      <c r="A35" s="48"/>
      <c r="B35" s="50"/>
      <c r="C35" s="50"/>
      <c r="D35" s="50" t="s">
        <v>30</v>
      </c>
      <c r="E35" s="51"/>
      <c r="F35" s="49"/>
      <c r="G35" s="49"/>
      <c r="H35" s="49"/>
      <c r="I35" s="49"/>
      <c r="J35" s="49"/>
      <c r="K35" s="49"/>
      <c r="L35" s="49"/>
      <c r="M35" s="49"/>
      <c r="N35" s="49"/>
      <c r="O35" s="49"/>
    </row>
    <row r="36" spans="1:15" ht="15" customHeight="1">
      <c r="A36" s="48"/>
      <c r="B36" s="50"/>
      <c r="C36" s="50"/>
      <c r="D36" s="50" t="s">
        <v>4</v>
      </c>
      <c r="E36" s="51"/>
      <c r="F36" s="49"/>
      <c r="G36" s="49"/>
      <c r="H36" s="49"/>
      <c r="I36" s="49"/>
      <c r="J36" s="49"/>
      <c r="K36" s="49"/>
      <c r="L36" s="49"/>
      <c r="M36" s="49"/>
      <c r="N36" s="49"/>
      <c r="O36" s="49"/>
    </row>
    <row r="37" spans="1:15" ht="15" customHeight="1">
      <c r="A37" s="48"/>
      <c r="B37" s="50"/>
      <c r="C37" s="50" t="s">
        <v>8</v>
      </c>
      <c r="D37" s="50"/>
      <c r="E37" s="51"/>
      <c r="F37" s="49">
        <f aca="true" t="shared" si="7" ref="F37:O37">SUM(F35:F36)</f>
        <v>0</v>
      </c>
      <c r="G37" s="49">
        <f t="shared" si="7"/>
        <v>0</v>
      </c>
      <c r="H37" s="49">
        <f t="shared" si="7"/>
        <v>0</v>
      </c>
      <c r="I37" s="49">
        <f t="shared" si="7"/>
        <v>0</v>
      </c>
      <c r="J37" s="49">
        <f t="shared" si="7"/>
        <v>0</v>
      </c>
      <c r="K37" s="49">
        <f t="shared" si="7"/>
        <v>0</v>
      </c>
      <c r="L37" s="49">
        <f t="shared" si="7"/>
        <v>0</v>
      </c>
      <c r="M37" s="49">
        <f t="shared" si="7"/>
        <v>0</v>
      </c>
      <c r="N37" s="49">
        <f t="shared" si="7"/>
        <v>0</v>
      </c>
      <c r="O37" s="49">
        <f t="shared" si="7"/>
        <v>0</v>
      </c>
    </row>
    <row r="38" spans="1:15" ht="15" customHeight="1">
      <c r="A38" s="52"/>
      <c r="B38" s="53" t="s">
        <v>11</v>
      </c>
      <c r="C38" s="53"/>
      <c r="D38" s="53"/>
      <c r="E38" s="54"/>
      <c r="F38" s="55">
        <f aca="true" t="shared" si="8" ref="F38:O38">F37+F33</f>
        <v>9383.88</v>
      </c>
      <c r="G38" s="55">
        <f t="shared" si="8"/>
        <v>8690.779999999999</v>
      </c>
      <c r="H38" s="55">
        <f t="shared" si="8"/>
        <v>267.9</v>
      </c>
      <c r="I38" s="55">
        <f t="shared" si="8"/>
        <v>0</v>
      </c>
      <c r="J38" s="55">
        <f t="shared" si="8"/>
        <v>425.2</v>
      </c>
      <c r="K38" s="55">
        <f t="shared" si="8"/>
        <v>0</v>
      </c>
      <c r="L38" s="55">
        <f t="shared" si="8"/>
        <v>0</v>
      </c>
      <c r="M38" s="55">
        <f t="shared" si="8"/>
        <v>0</v>
      </c>
      <c r="N38" s="55">
        <f t="shared" si="8"/>
        <v>0</v>
      </c>
      <c r="O38" s="55">
        <f t="shared" si="8"/>
        <v>0</v>
      </c>
    </row>
    <row r="39" spans="1:15" ht="15" customHeight="1">
      <c r="A39" s="56" t="s">
        <v>87</v>
      </c>
      <c r="B39" s="57"/>
      <c r="C39" s="57"/>
      <c r="D39" s="57"/>
      <c r="E39" s="58"/>
      <c r="F39" s="59">
        <f aca="true" t="shared" si="9" ref="F39:O39">F18+F28+F38</f>
        <v>397736.83</v>
      </c>
      <c r="G39" s="59">
        <f t="shared" si="9"/>
        <v>369973.93000000005</v>
      </c>
      <c r="H39" s="59">
        <f t="shared" si="9"/>
        <v>6697.449999999999</v>
      </c>
      <c r="I39" s="59">
        <f t="shared" si="9"/>
        <v>0</v>
      </c>
      <c r="J39" s="59">
        <f t="shared" si="9"/>
        <v>10889.68</v>
      </c>
      <c r="K39" s="59">
        <f t="shared" si="9"/>
        <v>0</v>
      </c>
      <c r="L39" s="59">
        <f t="shared" si="9"/>
        <v>0</v>
      </c>
      <c r="M39" s="59">
        <f t="shared" si="9"/>
        <v>0</v>
      </c>
      <c r="N39" s="59">
        <f t="shared" si="9"/>
        <v>0</v>
      </c>
      <c r="O39" s="59">
        <f t="shared" si="9"/>
        <v>10175.77</v>
      </c>
    </row>
    <row r="40" spans="1:15" s="28" customFormat="1" ht="12.75" hidden="1">
      <c r="A40" s="41"/>
      <c r="B40" s="41"/>
      <c r="C40" s="41"/>
      <c r="D40" s="41"/>
      <c r="E40" s="41"/>
      <c r="F40" s="41"/>
      <c r="G40" s="41"/>
      <c r="H40" s="41"/>
      <c r="I40" s="41"/>
      <c r="J40" s="41"/>
      <c r="K40" s="41"/>
      <c r="L40" s="41"/>
      <c r="M40" s="41"/>
      <c r="N40" s="41"/>
      <c r="O40" s="41"/>
    </row>
    <row r="41" spans="1:15" s="28" customFormat="1" ht="12.75" hidden="1">
      <c r="A41" s="41"/>
      <c r="B41" s="41"/>
      <c r="C41" s="41"/>
      <c r="D41" s="41"/>
      <c r="E41" s="41" t="s">
        <v>3</v>
      </c>
      <c r="F41" s="61">
        <f>SUM(G41:P41)</f>
        <v>234596.90000000002</v>
      </c>
      <c r="G41" s="62">
        <v>217269.48</v>
      </c>
      <c r="H41" s="62">
        <v>6697.45</v>
      </c>
      <c r="I41" s="62"/>
      <c r="J41" s="62">
        <v>10629.97</v>
      </c>
      <c r="K41" s="62"/>
      <c r="L41" s="62"/>
      <c r="M41" s="62"/>
      <c r="N41" s="62"/>
      <c r="O41" s="62">
        <v>0</v>
      </c>
    </row>
    <row r="42" spans="1:15" s="28" customFormat="1" ht="12.75" hidden="1">
      <c r="A42" s="41"/>
      <c r="B42" s="41"/>
      <c r="C42" s="41"/>
      <c r="D42" s="41"/>
      <c r="E42" s="41" t="s">
        <v>176</v>
      </c>
      <c r="F42" s="61">
        <f>SUM(G42:O42)</f>
        <v>87235</v>
      </c>
      <c r="G42" s="62">
        <v>83355</v>
      </c>
      <c r="H42" s="62"/>
      <c r="I42" s="62"/>
      <c r="J42" s="62"/>
      <c r="K42" s="62"/>
      <c r="L42" s="62"/>
      <c r="M42" s="62"/>
      <c r="N42" s="62"/>
      <c r="O42" s="62">
        <v>3880</v>
      </c>
    </row>
    <row r="43" spans="1:15" s="28" customFormat="1" ht="12.75" hidden="1">
      <c r="A43" s="41"/>
      <c r="B43" s="41"/>
      <c r="C43" s="41"/>
      <c r="D43" s="41"/>
      <c r="E43" s="41" t="s">
        <v>177</v>
      </c>
      <c r="F43" s="61">
        <f>SUM(G43:O43)</f>
        <v>75904.45000000001</v>
      </c>
      <c r="G43" s="62">
        <v>69348.96</v>
      </c>
      <c r="H43" s="62"/>
      <c r="I43" s="62"/>
      <c r="J43" s="62">
        <v>259.72</v>
      </c>
      <c r="K43" s="62"/>
      <c r="L43" s="62"/>
      <c r="M43" s="62"/>
      <c r="N43" s="62"/>
      <c r="O43" s="62">
        <v>6295.77</v>
      </c>
    </row>
    <row r="44" spans="1:15" s="28" customFormat="1" ht="12.75" hidden="1">
      <c r="A44" s="41"/>
      <c r="B44" s="41"/>
      <c r="C44" s="41"/>
      <c r="D44" s="41"/>
      <c r="E44" s="41"/>
      <c r="F44" s="61"/>
      <c r="G44" s="62"/>
      <c r="H44" s="62"/>
      <c r="I44" s="62"/>
      <c r="J44" s="62"/>
      <c r="K44" s="62"/>
      <c r="L44" s="62"/>
      <c r="M44" s="62"/>
      <c r="N44" s="62"/>
      <c r="O44" s="62"/>
    </row>
    <row r="45" spans="1:15" s="28" customFormat="1" ht="30" customHeight="1" hidden="1">
      <c r="A45" s="41"/>
      <c r="B45" s="41"/>
      <c r="C45" s="41"/>
      <c r="D45" s="41"/>
      <c r="E45" s="41"/>
      <c r="F45" s="60">
        <f>SUM(F41:F44)</f>
        <v>397736.35000000003</v>
      </c>
      <c r="G45" s="62">
        <f>SUM(G41:G44)</f>
        <v>369973.44</v>
      </c>
      <c r="H45" s="62">
        <f aca="true" t="shared" si="10" ref="H45:O45">SUM(H41:H43)</f>
        <v>6697.45</v>
      </c>
      <c r="I45" s="62">
        <f t="shared" si="10"/>
        <v>0</v>
      </c>
      <c r="J45" s="62">
        <f t="shared" si="10"/>
        <v>10889.689999999999</v>
      </c>
      <c r="K45" s="62">
        <f t="shared" si="10"/>
        <v>0</v>
      </c>
      <c r="L45" s="62">
        <f t="shared" si="10"/>
        <v>0</v>
      </c>
      <c r="M45" s="62">
        <f t="shared" si="10"/>
        <v>0</v>
      </c>
      <c r="N45" s="62">
        <f t="shared" si="10"/>
        <v>0</v>
      </c>
      <c r="O45" s="62">
        <f t="shared" si="10"/>
        <v>10175.77</v>
      </c>
    </row>
    <row r="46" spans="1:15" s="28" customFormat="1" ht="12.75" hidden="1">
      <c r="A46" s="41"/>
      <c r="B46" s="41"/>
      <c r="C46" s="41"/>
      <c r="D46" s="41"/>
      <c r="E46" s="41"/>
      <c r="F46" s="60">
        <f>+F39-F45</f>
        <v>0.47999999998137355</v>
      </c>
      <c r="G46" s="41"/>
      <c r="H46" s="41"/>
      <c r="I46" s="41"/>
      <c r="J46" s="41"/>
      <c r="K46" s="41"/>
      <c r="L46" s="41"/>
      <c r="M46" s="41"/>
      <c r="N46" s="41"/>
      <c r="O46" s="41"/>
    </row>
    <row r="47" spans="1:15" s="28" customFormat="1" ht="12.75" hidden="1">
      <c r="A47" s="41"/>
      <c r="B47" s="41"/>
      <c r="C47" s="41"/>
      <c r="D47" s="41"/>
      <c r="E47" s="41"/>
      <c r="F47" s="41"/>
      <c r="G47" s="41"/>
      <c r="H47" s="41"/>
      <c r="I47" s="41"/>
      <c r="J47" s="41"/>
      <c r="K47" s="41"/>
      <c r="L47" s="41"/>
      <c r="M47" s="41"/>
      <c r="N47" s="41"/>
      <c r="O47" s="41"/>
    </row>
    <row r="48" spans="1:15" s="28" customFormat="1" ht="12.75" hidden="1">
      <c r="A48" s="41"/>
      <c r="B48" s="41"/>
      <c r="C48" s="41"/>
      <c r="D48" s="41"/>
      <c r="E48" s="41"/>
      <c r="F48" s="60">
        <f>+F13+F23+F33</f>
        <v>234596.88</v>
      </c>
      <c r="G48" s="60">
        <f>+G13+G23+G33</f>
        <v>217269.47</v>
      </c>
      <c r="H48" s="60">
        <f>+H13+H23+H33</f>
        <v>6697.449999999999</v>
      </c>
      <c r="I48" s="60">
        <f>+I13+I23+I33</f>
        <v>0</v>
      </c>
      <c r="J48" s="60">
        <f>+J13+J23+J33</f>
        <v>10629.96</v>
      </c>
      <c r="K48" s="41"/>
      <c r="L48" s="41"/>
      <c r="M48" s="41"/>
      <c r="N48" s="41"/>
      <c r="O48" s="41"/>
    </row>
  </sheetData>
  <sheetProtection sheet="1" objects="1" scenarios="1" selectLockedCells="1"/>
  <mergeCells count="9">
    <mergeCell ref="A1:O1"/>
    <mergeCell ref="B29:E29"/>
    <mergeCell ref="A5:E7"/>
    <mergeCell ref="B9:E9"/>
    <mergeCell ref="B19:E19"/>
    <mergeCell ref="F6:F7"/>
    <mergeCell ref="D3:E3"/>
    <mergeCell ref="D2:E2"/>
    <mergeCell ref="G6:O6"/>
  </mergeCells>
  <printOptions horizontalCentered="1"/>
  <pageMargins left="0.5" right="0.5" top="0.75" bottom="0.75" header="0.5" footer="0.5"/>
  <pageSetup fitToHeight="1" fitToWidth="1" horizontalDpi="600" verticalDpi="600" orientation="landscape" scale="75" r:id="rId1"/>
  <headerFooter alignWithMargins="0">
    <oddHeader>&amp;L&amp;"Arial,Bold"&amp;16This file was created using most current EXCEL version on file&amp;REnclosure 2</oddHeader>
    <oddFooter>&amp;LPage 26&amp;Rver 4 (12/2008)</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R39"/>
  <sheetViews>
    <sheetView workbookViewId="0" topLeftCell="A1">
      <pane xSplit="5" ySplit="7" topLeftCell="F29" activePane="bottomRight" state="frozen"/>
      <selection pane="topLeft" activeCell="O2" sqref="O2"/>
      <selection pane="topRight" activeCell="O2" sqref="O2"/>
      <selection pane="bottomLeft" activeCell="O2" sqref="O2"/>
      <selection pane="bottomRight" activeCell="O2" sqref="O2"/>
    </sheetView>
  </sheetViews>
  <sheetFormatPr defaultColWidth="9.140625" defaultRowHeight="12.75"/>
  <cols>
    <col min="1" max="3" width="4.7109375" style="0" customWidth="1"/>
    <col min="4" max="4" width="3.7109375" style="0" customWidth="1"/>
    <col min="5" max="5" width="22.7109375" style="0" customWidth="1"/>
    <col min="6" max="18" width="12.7109375" style="0" customWidth="1"/>
  </cols>
  <sheetData>
    <row r="1" spans="1:15" ht="32.1" customHeight="1">
      <c r="A1" s="155" t="s">
        <v>78</v>
      </c>
      <c r="B1" s="155"/>
      <c r="C1" s="155"/>
      <c r="D1" s="155"/>
      <c r="E1" s="155"/>
      <c r="F1" s="155"/>
      <c r="G1" s="155"/>
      <c r="H1" s="155"/>
      <c r="I1" s="155"/>
      <c r="J1" s="155"/>
      <c r="K1" s="155"/>
      <c r="L1" s="155"/>
      <c r="M1" s="155"/>
      <c r="N1" s="155"/>
      <c r="O1" s="155"/>
    </row>
    <row r="2" spans="1:15" ht="20.1" customHeight="1">
      <c r="A2" s="22" t="s">
        <v>25</v>
      </c>
      <c r="B2" s="22"/>
      <c r="C2" s="22"/>
      <c r="D2" s="165" t="str">
        <f>'CSS WP 1'!D2:E2</f>
        <v>Monterey</v>
      </c>
      <c r="E2" s="165"/>
      <c r="N2" s="24" t="s">
        <v>26</v>
      </c>
      <c r="O2" s="23">
        <f>'CSS WP 1'!O2</f>
        <v>39850</v>
      </c>
    </row>
    <row r="3" spans="1:5" ht="20.1" customHeight="1">
      <c r="A3" s="22" t="s">
        <v>138</v>
      </c>
      <c r="B3" s="22"/>
      <c r="C3" s="22"/>
      <c r="D3" s="173"/>
      <c r="E3" s="173"/>
    </row>
    <row r="5" spans="1:15" s="3" customFormat="1" ht="15" customHeight="1">
      <c r="A5" s="158" t="s">
        <v>27</v>
      </c>
      <c r="B5" s="159"/>
      <c r="C5" s="159"/>
      <c r="D5" s="159"/>
      <c r="E5" s="160"/>
      <c r="F5" s="4" t="s">
        <v>16</v>
      </c>
      <c r="G5" s="26" t="s">
        <v>17</v>
      </c>
      <c r="H5" s="26" t="s">
        <v>24</v>
      </c>
      <c r="I5" s="26" t="s">
        <v>18</v>
      </c>
      <c r="J5" s="26" t="s">
        <v>19</v>
      </c>
      <c r="K5" s="26" t="s">
        <v>20</v>
      </c>
      <c r="L5" s="26" t="s">
        <v>21</v>
      </c>
      <c r="M5" s="26" t="s">
        <v>22</v>
      </c>
      <c r="N5" s="26" t="s">
        <v>23</v>
      </c>
      <c r="O5" s="26" t="s">
        <v>52</v>
      </c>
    </row>
    <row r="6" spans="1:15" s="3" customFormat="1" ht="15" customHeight="1">
      <c r="A6" s="161"/>
      <c r="B6" s="162"/>
      <c r="C6" s="162"/>
      <c r="D6" s="162"/>
      <c r="E6" s="163"/>
      <c r="F6" s="171" t="s">
        <v>6</v>
      </c>
      <c r="G6" s="174" t="s">
        <v>29</v>
      </c>
      <c r="H6" s="173"/>
      <c r="I6" s="173"/>
      <c r="J6" s="173"/>
      <c r="K6" s="173"/>
      <c r="L6" s="173"/>
      <c r="M6" s="173"/>
      <c r="N6" s="173"/>
      <c r="O6" s="175"/>
    </row>
    <row r="7" spans="1:18" s="1" customFormat="1" ht="42" customHeight="1">
      <c r="A7" s="164"/>
      <c r="B7" s="165"/>
      <c r="C7" s="165"/>
      <c r="D7" s="165"/>
      <c r="E7" s="166"/>
      <c r="F7" s="172"/>
      <c r="G7" s="25" t="s">
        <v>0</v>
      </c>
      <c r="H7" s="25" t="s">
        <v>28</v>
      </c>
      <c r="I7" s="25" t="s">
        <v>15</v>
      </c>
      <c r="J7" s="25" t="s">
        <v>1</v>
      </c>
      <c r="K7" s="25" t="s">
        <v>12</v>
      </c>
      <c r="L7" s="25" t="s">
        <v>13</v>
      </c>
      <c r="M7" s="25" t="s">
        <v>2</v>
      </c>
      <c r="N7" s="25" t="s">
        <v>14</v>
      </c>
      <c r="O7" s="5" t="s">
        <v>51</v>
      </c>
      <c r="P7" s="2"/>
      <c r="Q7" s="2"/>
      <c r="R7" s="2"/>
    </row>
    <row r="8" spans="1:15" ht="15" customHeight="1">
      <c r="A8" s="6" t="s">
        <v>139</v>
      </c>
      <c r="B8" s="7"/>
      <c r="C8" s="7"/>
      <c r="D8" s="7"/>
      <c r="E8" s="8"/>
      <c r="F8" s="15"/>
      <c r="G8" s="15"/>
      <c r="H8" s="15"/>
      <c r="I8" s="15"/>
      <c r="J8" s="15"/>
      <c r="K8" s="15"/>
      <c r="L8" s="15"/>
      <c r="M8" s="15"/>
      <c r="N8" s="15"/>
      <c r="O8" s="15"/>
    </row>
    <row r="9" spans="1:15" ht="15" customHeight="1">
      <c r="A9" s="9"/>
      <c r="B9" s="167" t="s">
        <v>72</v>
      </c>
      <c r="C9" s="167"/>
      <c r="D9" s="167"/>
      <c r="E9" s="168"/>
      <c r="F9" s="16"/>
      <c r="G9" s="16"/>
      <c r="H9" s="16"/>
      <c r="I9" s="16"/>
      <c r="J9" s="16"/>
      <c r="K9" s="16"/>
      <c r="L9" s="16"/>
      <c r="M9" s="16"/>
      <c r="N9" s="16"/>
      <c r="O9" s="16"/>
    </row>
    <row r="10" spans="1:15" ht="15" customHeight="1">
      <c r="A10" s="9"/>
      <c r="B10" s="10"/>
      <c r="C10" s="10" t="s">
        <v>3</v>
      </c>
      <c r="D10" s="10"/>
      <c r="E10" s="11"/>
      <c r="F10" s="16"/>
      <c r="G10" s="16"/>
      <c r="H10" s="16"/>
      <c r="I10" s="16"/>
      <c r="J10" s="16"/>
      <c r="K10" s="16"/>
      <c r="L10" s="16"/>
      <c r="M10" s="16"/>
      <c r="N10" s="16"/>
      <c r="O10" s="16"/>
    </row>
    <row r="11" spans="1:15" ht="15" customHeight="1">
      <c r="A11" s="9"/>
      <c r="B11" s="10"/>
      <c r="C11" s="10"/>
      <c r="D11" s="10" t="s">
        <v>30</v>
      </c>
      <c r="E11" s="11"/>
      <c r="F11" s="16"/>
      <c r="G11" s="16"/>
      <c r="H11" s="16"/>
      <c r="I11" s="16"/>
      <c r="J11" s="16"/>
      <c r="K11" s="16"/>
      <c r="L11" s="16"/>
      <c r="M11" s="16"/>
      <c r="N11" s="16"/>
      <c r="O11" s="16"/>
    </row>
    <row r="12" spans="1:15" ht="15" customHeight="1">
      <c r="A12" s="9"/>
      <c r="B12" s="10"/>
      <c r="C12" s="10"/>
      <c r="D12" s="10" t="s">
        <v>4</v>
      </c>
      <c r="E12" s="11"/>
      <c r="F12" s="16"/>
      <c r="G12" s="16"/>
      <c r="H12" s="16"/>
      <c r="I12" s="16"/>
      <c r="J12" s="16"/>
      <c r="K12" s="16"/>
      <c r="L12" s="16"/>
      <c r="M12" s="16"/>
      <c r="N12" s="16"/>
      <c r="O12" s="16"/>
    </row>
    <row r="13" spans="1:15" ht="15" customHeight="1">
      <c r="A13" s="9"/>
      <c r="B13" s="10"/>
      <c r="C13" s="10" t="s">
        <v>7</v>
      </c>
      <c r="D13" s="10"/>
      <c r="E13" s="11"/>
      <c r="F13" s="16">
        <f aca="true" t="shared" si="0" ref="F13:O13">SUM(F11:F12)</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row>
    <row r="14" spans="1:15" ht="15" customHeight="1">
      <c r="A14" s="9"/>
      <c r="B14" s="10"/>
      <c r="C14" s="10" t="s">
        <v>5</v>
      </c>
      <c r="D14" s="10"/>
      <c r="E14" s="11"/>
      <c r="F14" s="16"/>
      <c r="G14" s="16"/>
      <c r="H14" s="16"/>
      <c r="I14" s="16"/>
      <c r="J14" s="16"/>
      <c r="K14" s="16"/>
      <c r="L14" s="16"/>
      <c r="M14" s="16"/>
      <c r="N14" s="16"/>
      <c r="O14" s="16"/>
    </row>
    <row r="15" spans="1:15" ht="15" customHeight="1">
      <c r="A15" s="9"/>
      <c r="B15" s="10"/>
      <c r="C15" s="10"/>
      <c r="D15" s="10" t="s">
        <v>30</v>
      </c>
      <c r="E15" s="11"/>
      <c r="F15" s="16"/>
      <c r="G15" s="16"/>
      <c r="H15" s="16"/>
      <c r="I15" s="16"/>
      <c r="J15" s="16"/>
      <c r="K15" s="16"/>
      <c r="L15" s="16"/>
      <c r="M15" s="16"/>
      <c r="N15" s="16"/>
      <c r="O15" s="16"/>
    </row>
    <row r="16" spans="1:15" ht="15" customHeight="1">
      <c r="A16" s="9"/>
      <c r="B16" s="10"/>
      <c r="C16" s="10"/>
      <c r="D16" s="10" t="s">
        <v>4</v>
      </c>
      <c r="E16" s="11"/>
      <c r="F16" s="16"/>
      <c r="G16" s="16"/>
      <c r="H16" s="16"/>
      <c r="I16" s="16"/>
      <c r="J16" s="16"/>
      <c r="K16" s="16"/>
      <c r="L16" s="16"/>
      <c r="M16" s="16"/>
      <c r="N16" s="16"/>
      <c r="O16" s="16"/>
    </row>
    <row r="17" spans="1:15" ht="15" customHeight="1">
      <c r="A17" s="9"/>
      <c r="B17" s="10"/>
      <c r="C17" s="10" t="s">
        <v>8</v>
      </c>
      <c r="D17" s="10"/>
      <c r="E17" s="11"/>
      <c r="F17" s="16">
        <f aca="true" t="shared" si="1" ref="F17:O17">SUM(F15:F16)</f>
        <v>0</v>
      </c>
      <c r="G17" s="16">
        <f t="shared" si="1"/>
        <v>0</v>
      </c>
      <c r="H17" s="16">
        <f t="shared" si="1"/>
        <v>0</v>
      </c>
      <c r="I17" s="16">
        <f t="shared" si="1"/>
        <v>0</v>
      </c>
      <c r="J17" s="16">
        <f t="shared" si="1"/>
        <v>0</v>
      </c>
      <c r="K17" s="16">
        <f t="shared" si="1"/>
        <v>0</v>
      </c>
      <c r="L17" s="16">
        <f t="shared" si="1"/>
        <v>0</v>
      </c>
      <c r="M17" s="16">
        <f t="shared" si="1"/>
        <v>0</v>
      </c>
      <c r="N17" s="16">
        <f t="shared" si="1"/>
        <v>0</v>
      </c>
      <c r="O17" s="16">
        <f t="shared" si="1"/>
        <v>0</v>
      </c>
    </row>
    <row r="18" spans="1:15" ht="15" customHeight="1">
      <c r="A18" s="18"/>
      <c r="B18" s="19" t="s">
        <v>9</v>
      </c>
      <c r="C18" s="19"/>
      <c r="D18" s="19"/>
      <c r="E18" s="20"/>
      <c r="F18" s="21">
        <f aca="true" t="shared" si="2" ref="F18:O18">F13+F17</f>
        <v>0</v>
      </c>
      <c r="G18" s="21">
        <f t="shared" si="2"/>
        <v>0</v>
      </c>
      <c r="H18" s="21">
        <f t="shared" si="2"/>
        <v>0</v>
      </c>
      <c r="I18" s="21">
        <f t="shared" si="2"/>
        <v>0</v>
      </c>
      <c r="J18" s="21">
        <f t="shared" si="2"/>
        <v>0</v>
      </c>
      <c r="K18" s="21">
        <f t="shared" si="2"/>
        <v>0</v>
      </c>
      <c r="L18" s="21">
        <f t="shared" si="2"/>
        <v>0</v>
      </c>
      <c r="M18" s="21">
        <f t="shared" si="2"/>
        <v>0</v>
      </c>
      <c r="N18" s="21">
        <f t="shared" si="2"/>
        <v>0</v>
      </c>
      <c r="O18" s="21">
        <f t="shared" si="2"/>
        <v>0</v>
      </c>
    </row>
    <row r="19" spans="1:15" ht="15" customHeight="1">
      <c r="A19" s="9"/>
      <c r="B19" s="169" t="s">
        <v>65</v>
      </c>
      <c r="C19" s="169"/>
      <c r="D19" s="169"/>
      <c r="E19" s="170"/>
      <c r="F19" s="16"/>
      <c r="G19" s="16"/>
      <c r="H19" s="16"/>
      <c r="I19" s="16"/>
      <c r="J19" s="16"/>
      <c r="K19" s="16"/>
      <c r="L19" s="16"/>
      <c r="M19" s="16"/>
      <c r="N19" s="16"/>
      <c r="O19" s="16"/>
    </row>
    <row r="20" spans="1:15" ht="15" customHeight="1">
      <c r="A20" s="9"/>
      <c r="B20" s="10"/>
      <c r="C20" s="10" t="s">
        <v>3</v>
      </c>
      <c r="D20" s="10"/>
      <c r="E20" s="11"/>
      <c r="F20" s="16"/>
      <c r="G20" s="16"/>
      <c r="H20" s="16"/>
      <c r="I20" s="16"/>
      <c r="J20" s="16"/>
      <c r="K20" s="16"/>
      <c r="L20" s="16"/>
      <c r="M20" s="16"/>
      <c r="N20" s="16"/>
      <c r="O20" s="16"/>
    </row>
    <row r="21" spans="1:15" ht="15" customHeight="1">
      <c r="A21" s="9"/>
      <c r="B21" s="10"/>
      <c r="C21" s="10"/>
      <c r="D21" s="10" t="s">
        <v>30</v>
      </c>
      <c r="E21" s="11"/>
      <c r="F21" s="16"/>
      <c r="G21" s="16"/>
      <c r="H21" s="16"/>
      <c r="I21" s="16"/>
      <c r="J21" s="16"/>
      <c r="K21" s="16"/>
      <c r="L21" s="16"/>
      <c r="M21" s="16"/>
      <c r="N21" s="16"/>
      <c r="O21" s="16"/>
    </row>
    <row r="22" spans="1:15" ht="15" customHeight="1">
      <c r="A22" s="9"/>
      <c r="B22" s="10"/>
      <c r="C22" s="10"/>
      <c r="D22" s="10" t="s">
        <v>4</v>
      </c>
      <c r="E22" s="11"/>
      <c r="F22" s="16"/>
      <c r="G22" s="16"/>
      <c r="H22" s="16"/>
      <c r="I22" s="16"/>
      <c r="J22" s="16"/>
      <c r="K22" s="16"/>
      <c r="L22" s="16"/>
      <c r="M22" s="16"/>
      <c r="N22" s="16"/>
      <c r="O22" s="16"/>
    </row>
    <row r="23" spans="1:15" ht="15" customHeight="1">
      <c r="A23" s="9"/>
      <c r="B23" s="10"/>
      <c r="C23" s="10" t="s">
        <v>7</v>
      </c>
      <c r="D23" s="10"/>
      <c r="E23" s="11"/>
      <c r="F23" s="16">
        <f aca="true" t="shared" si="3" ref="F23:O23">SUM(F21:F22)</f>
        <v>0</v>
      </c>
      <c r="G23" s="16">
        <f t="shared" si="3"/>
        <v>0</v>
      </c>
      <c r="H23" s="16">
        <f t="shared" si="3"/>
        <v>0</v>
      </c>
      <c r="I23" s="16">
        <f t="shared" si="3"/>
        <v>0</v>
      </c>
      <c r="J23" s="16">
        <f t="shared" si="3"/>
        <v>0</v>
      </c>
      <c r="K23" s="16">
        <f t="shared" si="3"/>
        <v>0</v>
      </c>
      <c r="L23" s="16">
        <f t="shared" si="3"/>
        <v>0</v>
      </c>
      <c r="M23" s="16">
        <f t="shared" si="3"/>
        <v>0</v>
      </c>
      <c r="N23" s="16">
        <f t="shared" si="3"/>
        <v>0</v>
      </c>
      <c r="O23" s="16">
        <f t="shared" si="3"/>
        <v>0</v>
      </c>
    </row>
    <row r="24" spans="1:15" ht="15" customHeight="1">
      <c r="A24" s="9"/>
      <c r="B24" s="10"/>
      <c r="C24" s="10" t="s">
        <v>5</v>
      </c>
      <c r="D24" s="10"/>
      <c r="E24" s="11"/>
      <c r="F24" s="16"/>
      <c r="G24" s="16"/>
      <c r="H24" s="16"/>
      <c r="I24" s="16"/>
      <c r="J24" s="16"/>
      <c r="K24" s="16"/>
      <c r="L24" s="16"/>
      <c r="M24" s="16"/>
      <c r="N24" s="16"/>
      <c r="O24" s="16"/>
    </row>
    <row r="25" spans="1:15" ht="15" customHeight="1">
      <c r="A25" s="9"/>
      <c r="B25" s="10"/>
      <c r="C25" s="10"/>
      <c r="D25" s="10" t="s">
        <v>30</v>
      </c>
      <c r="E25" s="11"/>
      <c r="F25" s="16"/>
      <c r="G25" s="16"/>
      <c r="H25" s="16"/>
      <c r="I25" s="16"/>
      <c r="J25" s="16"/>
      <c r="K25" s="16"/>
      <c r="L25" s="16"/>
      <c r="M25" s="16"/>
      <c r="N25" s="16"/>
      <c r="O25" s="16"/>
    </row>
    <row r="26" spans="1:15" ht="15" customHeight="1">
      <c r="A26" s="9"/>
      <c r="B26" s="10"/>
      <c r="C26" s="10"/>
      <c r="D26" s="10" t="s">
        <v>4</v>
      </c>
      <c r="E26" s="11"/>
      <c r="F26" s="16"/>
      <c r="G26" s="16"/>
      <c r="H26" s="16"/>
      <c r="I26" s="16"/>
      <c r="J26" s="16"/>
      <c r="K26" s="16"/>
      <c r="L26" s="16"/>
      <c r="M26" s="16"/>
      <c r="N26" s="16"/>
      <c r="O26" s="16"/>
    </row>
    <row r="27" spans="1:15" ht="15" customHeight="1">
      <c r="A27" s="9"/>
      <c r="B27" s="10"/>
      <c r="C27" s="10" t="s">
        <v>8</v>
      </c>
      <c r="D27" s="10"/>
      <c r="E27" s="11"/>
      <c r="F27" s="16">
        <f aca="true" t="shared" si="4" ref="F27:O27">SUM(F25:F26)</f>
        <v>0</v>
      </c>
      <c r="G27" s="16">
        <f t="shared" si="4"/>
        <v>0</v>
      </c>
      <c r="H27" s="16">
        <f t="shared" si="4"/>
        <v>0</v>
      </c>
      <c r="I27" s="16">
        <f t="shared" si="4"/>
        <v>0</v>
      </c>
      <c r="J27" s="16">
        <f t="shared" si="4"/>
        <v>0</v>
      </c>
      <c r="K27" s="16">
        <f t="shared" si="4"/>
        <v>0</v>
      </c>
      <c r="L27" s="16">
        <f t="shared" si="4"/>
        <v>0</v>
      </c>
      <c r="M27" s="16">
        <f t="shared" si="4"/>
        <v>0</v>
      </c>
      <c r="N27" s="16">
        <f t="shared" si="4"/>
        <v>0</v>
      </c>
      <c r="O27" s="16">
        <f t="shared" si="4"/>
        <v>0</v>
      </c>
    </row>
    <row r="28" spans="1:15" ht="15" customHeight="1">
      <c r="A28" s="18"/>
      <c r="B28" s="19" t="s">
        <v>66</v>
      </c>
      <c r="C28" s="19"/>
      <c r="D28" s="19"/>
      <c r="E28" s="20"/>
      <c r="F28" s="21">
        <f aca="true" t="shared" si="5" ref="F28:O28">F23+F27</f>
        <v>0</v>
      </c>
      <c r="G28" s="21">
        <f t="shared" si="5"/>
        <v>0</v>
      </c>
      <c r="H28" s="21">
        <f t="shared" si="5"/>
        <v>0</v>
      </c>
      <c r="I28" s="21">
        <f t="shared" si="5"/>
        <v>0</v>
      </c>
      <c r="J28" s="21">
        <f t="shared" si="5"/>
        <v>0</v>
      </c>
      <c r="K28" s="21">
        <f t="shared" si="5"/>
        <v>0</v>
      </c>
      <c r="L28" s="21">
        <f t="shared" si="5"/>
        <v>0</v>
      </c>
      <c r="M28" s="21">
        <f t="shared" si="5"/>
        <v>0</v>
      </c>
      <c r="N28" s="21">
        <f t="shared" si="5"/>
        <v>0</v>
      </c>
      <c r="O28" s="21">
        <f t="shared" si="5"/>
        <v>0</v>
      </c>
    </row>
    <row r="29" spans="1:15" ht="15" customHeight="1">
      <c r="A29" s="9"/>
      <c r="B29" s="156" t="s">
        <v>10</v>
      </c>
      <c r="C29" s="156"/>
      <c r="D29" s="156"/>
      <c r="E29" s="157"/>
      <c r="F29" s="16"/>
      <c r="G29" s="16"/>
      <c r="H29" s="16"/>
      <c r="I29" s="16"/>
      <c r="J29" s="16"/>
      <c r="K29" s="16"/>
      <c r="L29" s="16"/>
      <c r="M29" s="16"/>
      <c r="N29" s="16"/>
      <c r="O29" s="16"/>
    </row>
    <row r="30" spans="1:15" ht="15" customHeight="1">
      <c r="A30" s="9"/>
      <c r="B30" s="10"/>
      <c r="C30" s="10" t="s">
        <v>3</v>
      </c>
      <c r="D30" s="10"/>
      <c r="E30" s="11"/>
      <c r="F30" s="16"/>
      <c r="G30" s="16"/>
      <c r="H30" s="16"/>
      <c r="I30" s="16"/>
      <c r="J30" s="16"/>
      <c r="K30" s="16"/>
      <c r="L30" s="16"/>
      <c r="M30" s="16"/>
      <c r="N30" s="16"/>
      <c r="O30" s="16"/>
    </row>
    <row r="31" spans="1:15" ht="15" customHeight="1">
      <c r="A31" s="9"/>
      <c r="B31" s="10"/>
      <c r="C31" s="10"/>
      <c r="D31" s="10" t="s">
        <v>30</v>
      </c>
      <c r="E31" s="11"/>
      <c r="F31" s="16"/>
      <c r="G31" s="16"/>
      <c r="H31" s="16"/>
      <c r="I31" s="16"/>
      <c r="J31" s="16"/>
      <c r="K31" s="16"/>
      <c r="L31" s="16"/>
      <c r="M31" s="16"/>
      <c r="N31" s="16"/>
      <c r="O31" s="16"/>
    </row>
    <row r="32" spans="1:15" ht="15" customHeight="1">
      <c r="A32" s="9"/>
      <c r="B32" s="10"/>
      <c r="C32" s="10"/>
      <c r="D32" s="10" t="s">
        <v>4</v>
      </c>
      <c r="E32" s="11"/>
      <c r="F32" s="16"/>
      <c r="G32" s="16"/>
      <c r="H32" s="16"/>
      <c r="I32" s="16"/>
      <c r="J32" s="16"/>
      <c r="K32" s="16"/>
      <c r="L32" s="16"/>
      <c r="M32" s="16"/>
      <c r="N32" s="16"/>
      <c r="O32" s="16"/>
    </row>
    <row r="33" spans="1:15" ht="15" customHeight="1">
      <c r="A33" s="9"/>
      <c r="B33" s="10"/>
      <c r="C33" s="10" t="s">
        <v>7</v>
      </c>
      <c r="D33" s="10"/>
      <c r="E33" s="11"/>
      <c r="F33" s="16">
        <f aca="true" t="shared" si="6" ref="F33:O33">SUM(F31:F32)</f>
        <v>0</v>
      </c>
      <c r="G33" s="16">
        <f t="shared" si="6"/>
        <v>0</v>
      </c>
      <c r="H33" s="16">
        <f t="shared" si="6"/>
        <v>0</v>
      </c>
      <c r="I33" s="16">
        <f t="shared" si="6"/>
        <v>0</v>
      </c>
      <c r="J33" s="16">
        <f t="shared" si="6"/>
        <v>0</v>
      </c>
      <c r="K33" s="16">
        <f t="shared" si="6"/>
        <v>0</v>
      </c>
      <c r="L33" s="16">
        <f t="shared" si="6"/>
        <v>0</v>
      </c>
      <c r="M33" s="16">
        <f t="shared" si="6"/>
        <v>0</v>
      </c>
      <c r="N33" s="16">
        <f t="shared" si="6"/>
        <v>0</v>
      </c>
      <c r="O33" s="16">
        <f t="shared" si="6"/>
        <v>0</v>
      </c>
    </row>
    <row r="34" spans="1:15" ht="15" customHeight="1">
      <c r="A34" s="9"/>
      <c r="B34" s="10"/>
      <c r="C34" s="10" t="s">
        <v>5</v>
      </c>
      <c r="D34" s="10"/>
      <c r="E34" s="11"/>
      <c r="F34" s="16"/>
      <c r="G34" s="16"/>
      <c r="H34" s="16"/>
      <c r="I34" s="16"/>
      <c r="J34" s="16"/>
      <c r="K34" s="16"/>
      <c r="L34" s="16"/>
      <c r="M34" s="16"/>
      <c r="N34" s="16"/>
      <c r="O34" s="16"/>
    </row>
    <row r="35" spans="1:15" ht="15" customHeight="1">
      <c r="A35" s="9"/>
      <c r="B35" s="10"/>
      <c r="C35" s="10"/>
      <c r="D35" s="10" t="s">
        <v>30</v>
      </c>
      <c r="E35" s="11"/>
      <c r="F35" s="16"/>
      <c r="G35" s="16"/>
      <c r="H35" s="16"/>
      <c r="I35" s="16"/>
      <c r="J35" s="16"/>
      <c r="K35" s="16"/>
      <c r="L35" s="16"/>
      <c r="M35" s="16"/>
      <c r="N35" s="16"/>
      <c r="O35" s="16"/>
    </row>
    <row r="36" spans="1:15" ht="15" customHeight="1">
      <c r="A36" s="9"/>
      <c r="B36" s="10"/>
      <c r="C36" s="10"/>
      <c r="D36" s="10" t="s">
        <v>4</v>
      </c>
      <c r="E36" s="11"/>
      <c r="F36" s="16"/>
      <c r="G36" s="16"/>
      <c r="H36" s="16"/>
      <c r="I36" s="16"/>
      <c r="J36" s="16"/>
      <c r="K36" s="16"/>
      <c r="L36" s="16"/>
      <c r="M36" s="16"/>
      <c r="N36" s="16"/>
      <c r="O36" s="16"/>
    </row>
    <row r="37" spans="1:15" ht="15" customHeight="1">
      <c r="A37" s="9"/>
      <c r="B37" s="10"/>
      <c r="C37" s="10" t="s">
        <v>8</v>
      </c>
      <c r="D37" s="10"/>
      <c r="E37" s="11"/>
      <c r="F37" s="16">
        <f aca="true" t="shared" si="7" ref="F37:O37">SUM(F35:F36)</f>
        <v>0</v>
      </c>
      <c r="G37" s="16">
        <f t="shared" si="7"/>
        <v>0</v>
      </c>
      <c r="H37" s="16">
        <f t="shared" si="7"/>
        <v>0</v>
      </c>
      <c r="I37" s="16">
        <f t="shared" si="7"/>
        <v>0</v>
      </c>
      <c r="J37" s="16">
        <f t="shared" si="7"/>
        <v>0</v>
      </c>
      <c r="K37" s="16">
        <f t="shared" si="7"/>
        <v>0</v>
      </c>
      <c r="L37" s="16">
        <f t="shared" si="7"/>
        <v>0</v>
      </c>
      <c r="M37" s="16">
        <f t="shared" si="7"/>
        <v>0</v>
      </c>
      <c r="N37" s="16">
        <f t="shared" si="7"/>
        <v>0</v>
      </c>
      <c r="O37" s="16">
        <f t="shared" si="7"/>
        <v>0</v>
      </c>
    </row>
    <row r="38" spans="1:15" ht="15" customHeight="1">
      <c r="A38" s="18"/>
      <c r="B38" s="19" t="s">
        <v>11</v>
      </c>
      <c r="C38" s="19"/>
      <c r="D38" s="19"/>
      <c r="E38" s="20"/>
      <c r="F38" s="21">
        <f aca="true" t="shared" si="8" ref="F38:O38">F37+F33</f>
        <v>0</v>
      </c>
      <c r="G38" s="21">
        <f t="shared" si="8"/>
        <v>0</v>
      </c>
      <c r="H38" s="21">
        <f t="shared" si="8"/>
        <v>0</v>
      </c>
      <c r="I38" s="21">
        <f t="shared" si="8"/>
        <v>0</v>
      </c>
      <c r="J38" s="21">
        <f t="shared" si="8"/>
        <v>0</v>
      </c>
      <c r="K38" s="21">
        <f t="shared" si="8"/>
        <v>0</v>
      </c>
      <c r="L38" s="21">
        <f t="shared" si="8"/>
        <v>0</v>
      </c>
      <c r="M38" s="21">
        <f t="shared" si="8"/>
        <v>0</v>
      </c>
      <c r="N38" s="21">
        <f t="shared" si="8"/>
        <v>0</v>
      </c>
      <c r="O38" s="21">
        <f t="shared" si="8"/>
        <v>0</v>
      </c>
    </row>
    <row r="39" spans="1:15" ht="15" customHeight="1">
      <c r="A39" s="12" t="s">
        <v>140</v>
      </c>
      <c r="B39" s="13"/>
      <c r="C39" s="13"/>
      <c r="D39" s="13"/>
      <c r="E39" s="14"/>
      <c r="F39" s="17">
        <f aca="true" t="shared" si="9" ref="F39:O39">F18+F28+F38</f>
        <v>0</v>
      </c>
      <c r="G39" s="17">
        <f t="shared" si="9"/>
        <v>0</v>
      </c>
      <c r="H39" s="17">
        <f t="shared" si="9"/>
        <v>0</v>
      </c>
      <c r="I39" s="17">
        <f t="shared" si="9"/>
        <v>0</v>
      </c>
      <c r="J39" s="17">
        <f t="shared" si="9"/>
        <v>0</v>
      </c>
      <c r="K39" s="17">
        <f t="shared" si="9"/>
        <v>0</v>
      </c>
      <c r="L39" s="17">
        <f t="shared" si="9"/>
        <v>0</v>
      </c>
      <c r="M39" s="17">
        <f t="shared" si="9"/>
        <v>0</v>
      </c>
      <c r="N39" s="17">
        <f t="shared" si="9"/>
        <v>0</v>
      </c>
      <c r="O39" s="17">
        <f t="shared" si="9"/>
        <v>0</v>
      </c>
    </row>
  </sheetData>
  <mergeCells count="9">
    <mergeCell ref="A1:O1"/>
    <mergeCell ref="B29:E29"/>
    <mergeCell ref="A5:E7"/>
    <mergeCell ref="B9:E9"/>
    <mergeCell ref="B19:E19"/>
    <mergeCell ref="F6:F7"/>
    <mergeCell ref="D3:E3"/>
    <mergeCell ref="D2:E2"/>
    <mergeCell ref="G6:O6"/>
  </mergeCells>
  <printOptions horizontalCentered="1"/>
  <pageMargins left="0.5" right="0.5" top="0.75" bottom="0.75" header="0.5" footer="0.5"/>
  <pageSetup fitToHeight="1" fitToWidth="1" horizontalDpi="600" verticalDpi="600" orientation="portrait" scale="58" r:id="rId1"/>
  <headerFooter alignWithMargins="0">
    <oddHeader>&amp;REnclosure 2</oddHeader>
    <oddFooter>&amp;LPage 20&amp;Rver 4 (12/2008)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R39"/>
  <sheetViews>
    <sheetView workbookViewId="0" topLeftCell="A1">
      <pane xSplit="5" ySplit="7" topLeftCell="F8" activePane="bottomRight" state="frozen"/>
      <selection pane="topLeft" activeCell="O2" sqref="O2"/>
      <selection pane="topRight" activeCell="O2" sqref="O2"/>
      <selection pane="bottomLeft" activeCell="O2" sqref="O2"/>
      <selection pane="bottomRight" activeCell="O2" sqref="O2"/>
    </sheetView>
  </sheetViews>
  <sheetFormatPr defaultColWidth="9.140625" defaultRowHeight="12.75"/>
  <cols>
    <col min="1" max="3" width="4.7109375" style="0" customWidth="1"/>
    <col min="4" max="4" width="3.7109375" style="0" customWidth="1"/>
    <col min="5" max="5" width="22.7109375" style="0" customWidth="1"/>
    <col min="6" max="18" width="12.7109375" style="0" customWidth="1"/>
  </cols>
  <sheetData>
    <row r="1" spans="1:15" ht="32.1" customHeight="1">
      <c r="A1" s="155" t="s">
        <v>78</v>
      </c>
      <c r="B1" s="155"/>
      <c r="C1" s="155"/>
      <c r="D1" s="155"/>
      <c r="E1" s="155"/>
      <c r="F1" s="155"/>
      <c r="G1" s="155"/>
      <c r="H1" s="155"/>
      <c r="I1" s="155"/>
      <c r="J1" s="155"/>
      <c r="K1" s="155"/>
      <c r="L1" s="155"/>
      <c r="M1" s="155"/>
      <c r="N1" s="155"/>
      <c r="O1" s="155"/>
    </row>
    <row r="2" spans="1:15" ht="20.1" customHeight="1">
      <c r="A2" s="22" t="s">
        <v>25</v>
      </c>
      <c r="B2" s="22"/>
      <c r="C2" s="22"/>
      <c r="D2" s="165" t="str">
        <f>'CSS WP 1'!D2:E2</f>
        <v>Monterey</v>
      </c>
      <c r="E2" s="165"/>
      <c r="N2" s="24" t="s">
        <v>26</v>
      </c>
      <c r="O2" s="23">
        <f>'CSS WP 1'!O2</f>
        <v>39850</v>
      </c>
    </row>
    <row r="3" spans="1:5" ht="20.1" customHeight="1">
      <c r="A3" s="22" t="s">
        <v>142</v>
      </c>
      <c r="B3" s="22"/>
      <c r="C3" s="22"/>
      <c r="D3" s="173"/>
      <c r="E3" s="173"/>
    </row>
    <row r="5" spans="1:15" s="3" customFormat="1" ht="15" customHeight="1">
      <c r="A5" s="158" t="s">
        <v>27</v>
      </c>
      <c r="B5" s="159"/>
      <c r="C5" s="159"/>
      <c r="D5" s="159"/>
      <c r="E5" s="160"/>
      <c r="F5" s="4" t="s">
        <v>16</v>
      </c>
      <c r="G5" s="26" t="s">
        <v>17</v>
      </c>
      <c r="H5" s="26" t="s">
        <v>24</v>
      </c>
      <c r="I5" s="26" t="s">
        <v>18</v>
      </c>
      <c r="J5" s="26" t="s">
        <v>19</v>
      </c>
      <c r="K5" s="26" t="s">
        <v>20</v>
      </c>
      <c r="L5" s="26" t="s">
        <v>21</v>
      </c>
      <c r="M5" s="26" t="s">
        <v>22</v>
      </c>
      <c r="N5" s="26" t="s">
        <v>23</v>
      </c>
      <c r="O5" s="26" t="s">
        <v>52</v>
      </c>
    </row>
    <row r="6" spans="1:15" s="3" customFormat="1" ht="15" customHeight="1">
      <c r="A6" s="161"/>
      <c r="B6" s="162"/>
      <c r="C6" s="162"/>
      <c r="D6" s="162"/>
      <c r="E6" s="163"/>
      <c r="F6" s="171" t="s">
        <v>6</v>
      </c>
      <c r="G6" s="174" t="s">
        <v>29</v>
      </c>
      <c r="H6" s="173"/>
      <c r="I6" s="173"/>
      <c r="J6" s="173"/>
      <c r="K6" s="173"/>
      <c r="L6" s="173"/>
      <c r="M6" s="173"/>
      <c r="N6" s="173"/>
      <c r="O6" s="175"/>
    </row>
    <row r="7" spans="1:18" s="1" customFormat="1" ht="42" customHeight="1">
      <c r="A7" s="164"/>
      <c r="B7" s="165"/>
      <c r="C7" s="165"/>
      <c r="D7" s="165"/>
      <c r="E7" s="166"/>
      <c r="F7" s="172"/>
      <c r="G7" s="25" t="s">
        <v>0</v>
      </c>
      <c r="H7" s="25" t="s">
        <v>28</v>
      </c>
      <c r="I7" s="25" t="s">
        <v>15</v>
      </c>
      <c r="J7" s="25" t="s">
        <v>1</v>
      </c>
      <c r="K7" s="25" t="s">
        <v>12</v>
      </c>
      <c r="L7" s="25" t="s">
        <v>13</v>
      </c>
      <c r="M7" s="25" t="s">
        <v>2</v>
      </c>
      <c r="N7" s="25" t="s">
        <v>14</v>
      </c>
      <c r="O7" s="5" t="s">
        <v>51</v>
      </c>
      <c r="P7" s="2"/>
      <c r="Q7" s="2"/>
      <c r="R7" s="2"/>
    </row>
    <row r="8" spans="1:15" ht="15" customHeight="1">
      <c r="A8" s="6" t="s">
        <v>143</v>
      </c>
      <c r="B8" s="7"/>
      <c r="C8" s="7"/>
      <c r="D8" s="7"/>
      <c r="E8" s="8"/>
      <c r="F8" s="15"/>
      <c r="G8" s="15"/>
      <c r="H8" s="15"/>
      <c r="I8" s="15"/>
      <c r="J8" s="15"/>
      <c r="K8" s="15"/>
      <c r="L8" s="15"/>
      <c r="M8" s="15"/>
      <c r="N8" s="15"/>
      <c r="O8" s="15"/>
    </row>
    <row r="9" spans="1:15" ht="15" customHeight="1">
      <c r="A9" s="9"/>
      <c r="B9" s="167" t="s">
        <v>72</v>
      </c>
      <c r="C9" s="167"/>
      <c r="D9" s="167"/>
      <c r="E9" s="168"/>
      <c r="F9" s="16"/>
      <c r="G9" s="16"/>
      <c r="H9" s="16"/>
      <c r="I9" s="16"/>
      <c r="J9" s="16"/>
      <c r="K9" s="16"/>
      <c r="L9" s="16"/>
      <c r="M9" s="16"/>
      <c r="N9" s="16"/>
      <c r="O9" s="16"/>
    </row>
    <row r="10" spans="1:15" ht="15" customHeight="1">
      <c r="A10" s="9"/>
      <c r="B10" s="10"/>
      <c r="C10" s="10" t="s">
        <v>3</v>
      </c>
      <c r="D10" s="10"/>
      <c r="E10" s="11"/>
      <c r="F10" s="16"/>
      <c r="G10" s="16"/>
      <c r="H10" s="16"/>
      <c r="I10" s="16"/>
      <c r="J10" s="16"/>
      <c r="K10" s="16"/>
      <c r="L10" s="16"/>
      <c r="M10" s="16"/>
      <c r="N10" s="16"/>
      <c r="O10" s="16"/>
    </row>
    <row r="11" spans="1:15" ht="15" customHeight="1">
      <c r="A11" s="9"/>
      <c r="B11" s="10"/>
      <c r="C11" s="10"/>
      <c r="D11" s="10" t="s">
        <v>30</v>
      </c>
      <c r="E11" s="11"/>
      <c r="F11" s="16"/>
      <c r="G11" s="16"/>
      <c r="H11" s="16"/>
      <c r="I11" s="16"/>
      <c r="J11" s="16"/>
      <c r="K11" s="16"/>
      <c r="L11" s="16"/>
      <c r="M11" s="16"/>
      <c r="N11" s="16"/>
      <c r="O11" s="16"/>
    </row>
    <row r="12" spans="1:15" ht="15" customHeight="1">
      <c r="A12" s="9"/>
      <c r="B12" s="10"/>
      <c r="C12" s="10"/>
      <c r="D12" s="10" t="s">
        <v>4</v>
      </c>
      <c r="E12" s="11"/>
      <c r="F12" s="16"/>
      <c r="G12" s="16"/>
      <c r="H12" s="16"/>
      <c r="I12" s="16"/>
      <c r="J12" s="16"/>
      <c r="K12" s="16"/>
      <c r="L12" s="16"/>
      <c r="M12" s="16"/>
      <c r="N12" s="16"/>
      <c r="O12" s="16"/>
    </row>
    <row r="13" spans="1:15" ht="15" customHeight="1">
      <c r="A13" s="9"/>
      <c r="B13" s="10"/>
      <c r="C13" s="10" t="s">
        <v>7</v>
      </c>
      <c r="D13" s="10"/>
      <c r="E13" s="11"/>
      <c r="F13" s="16">
        <f aca="true" t="shared" si="0" ref="F13:O13">SUM(F11:F12)</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row>
    <row r="14" spans="1:15" ht="15" customHeight="1">
      <c r="A14" s="9"/>
      <c r="B14" s="10"/>
      <c r="C14" s="10" t="s">
        <v>5</v>
      </c>
      <c r="D14" s="10"/>
      <c r="E14" s="11"/>
      <c r="F14" s="16"/>
      <c r="G14" s="16"/>
      <c r="H14" s="16"/>
      <c r="I14" s="16"/>
      <c r="J14" s="16"/>
      <c r="K14" s="16"/>
      <c r="L14" s="16"/>
      <c r="M14" s="16"/>
      <c r="N14" s="16"/>
      <c r="O14" s="16"/>
    </row>
    <row r="15" spans="1:15" ht="15" customHeight="1">
      <c r="A15" s="9"/>
      <c r="B15" s="10"/>
      <c r="C15" s="10"/>
      <c r="D15" s="10" t="s">
        <v>30</v>
      </c>
      <c r="E15" s="11"/>
      <c r="F15" s="16"/>
      <c r="G15" s="16"/>
      <c r="H15" s="16"/>
      <c r="I15" s="16"/>
      <c r="J15" s="16"/>
      <c r="K15" s="16"/>
      <c r="L15" s="16"/>
      <c r="M15" s="16"/>
      <c r="N15" s="16"/>
      <c r="O15" s="16"/>
    </row>
    <row r="16" spans="1:15" ht="15" customHeight="1">
      <c r="A16" s="9"/>
      <c r="B16" s="10"/>
      <c r="C16" s="10"/>
      <c r="D16" s="10" t="s">
        <v>4</v>
      </c>
      <c r="E16" s="11"/>
      <c r="F16" s="16"/>
      <c r="G16" s="16"/>
      <c r="H16" s="16"/>
      <c r="I16" s="16"/>
      <c r="J16" s="16"/>
      <c r="K16" s="16"/>
      <c r="L16" s="16"/>
      <c r="M16" s="16"/>
      <c r="N16" s="16"/>
      <c r="O16" s="16"/>
    </row>
    <row r="17" spans="1:15" ht="15" customHeight="1">
      <c r="A17" s="9"/>
      <c r="B17" s="10"/>
      <c r="C17" s="10" t="s">
        <v>8</v>
      </c>
      <c r="D17" s="10"/>
      <c r="E17" s="11"/>
      <c r="F17" s="16">
        <f aca="true" t="shared" si="1" ref="F17:O17">SUM(F15:F16)</f>
        <v>0</v>
      </c>
      <c r="G17" s="16">
        <f t="shared" si="1"/>
        <v>0</v>
      </c>
      <c r="H17" s="16">
        <f t="shared" si="1"/>
        <v>0</v>
      </c>
      <c r="I17" s="16">
        <f t="shared" si="1"/>
        <v>0</v>
      </c>
      <c r="J17" s="16">
        <f t="shared" si="1"/>
        <v>0</v>
      </c>
      <c r="K17" s="16">
        <f t="shared" si="1"/>
        <v>0</v>
      </c>
      <c r="L17" s="16">
        <f t="shared" si="1"/>
        <v>0</v>
      </c>
      <c r="M17" s="16">
        <f t="shared" si="1"/>
        <v>0</v>
      </c>
      <c r="N17" s="16">
        <f t="shared" si="1"/>
        <v>0</v>
      </c>
      <c r="O17" s="16">
        <f t="shared" si="1"/>
        <v>0</v>
      </c>
    </row>
    <row r="18" spans="1:15" ht="15" customHeight="1">
      <c r="A18" s="18"/>
      <c r="B18" s="19" t="s">
        <v>9</v>
      </c>
      <c r="C18" s="19"/>
      <c r="D18" s="19"/>
      <c r="E18" s="20"/>
      <c r="F18" s="21">
        <f aca="true" t="shared" si="2" ref="F18:O18">F13+F17</f>
        <v>0</v>
      </c>
      <c r="G18" s="21">
        <f t="shared" si="2"/>
        <v>0</v>
      </c>
      <c r="H18" s="21">
        <f t="shared" si="2"/>
        <v>0</v>
      </c>
      <c r="I18" s="21">
        <f t="shared" si="2"/>
        <v>0</v>
      </c>
      <c r="J18" s="21">
        <f t="shared" si="2"/>
        <v>0</v>
      </c>
      <c r="K18" s="21">
        <f t="shared" si="2"/>
        <v>0</v>
      </c>
      <c r="L18" s="21">
        <f t="shared" si="2"/>
        <v>0</v>
      </c>
      <c r="M18" s="21">
        <f t="shared" si="2"/>
        <v>0</v>
      </c>
      <c r="N18" s="21">
        <f t="shared" si="2"/>
        <v>0</v>
      </c>
      <c r="O18" s="21">
        <f t="shared" si="2"/>
        <v>0</v>
      </c>
    </row>
    <row r="19" spans="1:15" ht="15" customHeight="1">
      <c r="A19" s="9"/>
      <c r="B19" s="169" t="s">
        <v>65</v>
      </c>
      <c r="C19" s="169"/>
      <c r="D19" s="169"/>
      <c r="E19" s="170"/>
      <c r="F19" s="16"/>
      <c r="G19" s="16"/>
      <c r="H19" s="16"/>
      <c r="I19" s="16"/>
      <c r="J19" s="16"/>
      <c r="K19" s="16"/>
      <c r="L19" s="16"/>
      <c r="M19" s="16"/>
      <c r="N19" s="16"/>
      <c r="O19" s="16"/>
    </row>
    <row r="20" spans="1:15" ht="15" customHeight="1">
      <c r="A20" s="9"/>
      <c r="B20" s="10"/>
      <c r="C20" s="10" t="s">
        <v>3</v>
      </c>
      <c r="D20" s="10"/>
      <c r="E20" s="11"/>
      <c r="F20" s="16"/>
      <c r="G20" s="16"/>
      <c r="H20" s="16"/>
      <c r="I20" s="16"/>
      <c r="J20" s="16"/>
      <c r="K20" s="16"/>
      <c r="L20" s="16"/>
      <c r="M20" s="16"/>
      <c r="N20" s="16"/>
      <c r="O20" s="16"/>
    </row>
    <row r="21" spans="1:15" ht="15" customHeight="1">
      <c r="A21" s="9"/>
      <c r="B21" s="10"/>
      <c r="C21" s="10"/>
      <c r="D21" s="10" t="s">
        <v>30</v>
      </c>
      <c r="E21" s="11"/>
      <c r="F21" s="16"/>
      <c r="G21" s="16"/>
      <c r="H21" s="16"/>
      <c r="I21" s="16"/>
      <c r="J21" s="16"/>
      <c r="K21" s="16"/>
      <c r="L21" s="16"/>
      <c r="M21" s="16"/>
      <c r="N21" s="16"/>
      <c r="O21" s="16"/>
    </row>
    <row r="22" spans="1:15" ht="15" customHeight="1">
      <c r="A22" s="9"/>
      <c r="B22" s="10"/>
      <c r="C22" s="10"/>
      <c r="D22" s="10" t="s">
        <v>4</v>
      </c>
      <c r="E22" s="11"/>
      <c r="F22" s="16"/>
      <c r="G22" s="16"/>
      <c r="H22" s="16"/>
      <c r="I22" s="16"/>
      <c r="J22" s="16"/>
      <c r="K22" s="16"/>
      <c r="L22" s="16"/>
      <c r="M22" s="16"/>
      <c r="N22" s="16"/>
      <c r="O22" s="16"/>
    </row>
    <row r="23" spans="1:15" ht="15" customHeight="1">
      <c r="A23" s="9"/>
      <c r="B23" s="10"/>
      <c r="C23" s="10" t="s">
        <v>7</v>
      </c>
      <c r="D23" s="10"/>
      <c r="E23" s="11"/>
      <c r="F23" s="16">
        <f aca="true" t="shared" si="3" ref="F23:O23">SUM(F21:F22)</f>
        <v>0</v>
      </c>
      <c r="G23" s="16">
        <f t="shared" si="3"/>
        <v>0</v>
      </c>
      <c r="H23" s="16">
        <f t="shared" si="3"/>
        <v>0</v>
      </c>
      <c r="I23" s="16">
        <f t="shared" si="3"/>
        <v>0</v>
      </c>
      <c r="J23" s="16">
        <f t="shared" si="3"/>
        <v>0</v>
      </c>
      <c r="K23" s="16">
        <f t="shared" si="3"/>
        <v>0</v>
      </c>
      <c r="L23" s="16">
        <f t="shared" si="3"/>
        <v>0</v>
      </c>
      <c r="M23" s="16">
        <f t="shared" si="3"/>
        <v>0</v>
      </c>
      <c r="N23" s="16">
        <f t="shared" si="3"/>
        <v>0</v>
      </c>
      <c r="O23" s="16">
        <f t="shared" si="3"/>
        <v>0</v>
      </c>
    </row>
    <row r="24" spans="1:15" ht="15" customHeight="1">
      <c r="A24" s="9"/>
      <c r="B24" s="10"/>
      <c r="C24" s="10" t="s">
        <v>5</v>
      </c>
      <c r="D24" s="10"/>
      <c r="E24" s="11"/>
      <c r="F24" s="16"/>
      <c r="G24" s="16"/>
      <c r="H24" s="16"/>
      <c r="I24" s="16"/>
      <c r="J24" s="16"/>
      <c r="K24" s="16"/>
      <c r="L24" s="16"/>
      <c r="M24" s="16"/>
      <c r="N24" s="16"/>
      <c r="O24" s="16"/>
    </row>
    <row r="25" spans="1:15" ht="15" customHeight="1">
      <c r="A25" s="9"/>
      <c r="B25" s="10"/>
      <c r="C25" s="10"/>
      <c r="D25" s="10" t="s">
        <v>30</v>
      </c>
      <c r="E25" s="11"/>
      <c r="F25" s="16"/>
      <c r="G25" s="16"/>
      <c r="H25" s="16"/>
      <c r="I25" s="16"/>
      <c r="J25" s="16"/>
      <c r="K25" s="16"/>
      <c r="L25" s="16"/>
      <c r="M25" s="16"/>
      <c r="N25" s="16"/>
      <c r="O25" s="16"/>
    </row>
    <row r="26" spans="1:15" ht="15" customHeight="1">
      <c r="A26" s="9"/>
      <c r="B26" s="10"/>
      <c r="C26" s="10"/>
      <c r="D26" s="10" t="s">
        <v>4</v>
      </c>
      <c r="E26" s="11"/>
      <c r="F26" s="16"/>
      <c r="G26" s="16"/>
      <c r="H26" s="16"/>
      <c r="I26" s="16"/>
      <c r="J26" s="16"/>
      <c r="K26" s="16"/>
      <c r="L26" s="16"/>
      <c r="M26" s="16"/>
      <c r="N26" s="16"/>
      <c r="O26" s="16"/>
    </row>
    <row r="27" spans="1:15" ht="15" customHeight="1">
      <c r="A27" s="9"/>
      <c r="B27" s="10"/>
      <c r="C27" s="10" t="s">
        <v>8</v>
      </c>
      <c r="D27" s="10"/>
      <c r="E27" s="11"/>
      <c r="F27" s="16">
        <f aca="true" t="shared" si="4" ref="F27:O27">SUM(F25:F26)</f>
        <v>0</v>
      </c>
      <c r="G27" s="16">
        <f t="shared" si="4"/>
        <v>0</v>
      </c>
      <c r="H27" s="16">
        <f t="shared" si="4"/>
        <v>0</v>
      </c>
      <c r="I27" s="16">
        <f t="shared" si="4"/>
        <v>0</v>
      </c>
      <c r="J27" s="16">
        <f t="shared" si="4"/>
        <v>0</v>
      </c>
      <c r="K27" s="16">
        <f t="shared" si="4"/>
        <v>0</v>
      </c>
      <c r="L27" s="16">
        <f t="shared" si="4"/>
        <v>0</v>
      </c>
      <c r="M27" s="16">
        <f t="shared" si="4"/>
        <v>0</v>
      </c>
      <c r="N27" s="16">
        <f t="shared" si="4"/>
        <v>0</v>
      </c>
      <c r="O27" s="16">
        <f t="shared" si="4"/>
        <v>0</v>
      </c>
    </row>
    <row r="28" spans="1:15" ht="15" customHeight="1">
      <c r="A28" s="18"/>
      <c r="B28" s="19" t="s">
        <v>66</v>
      </c>
      <c r="C28" s="19"/>
      <c r="D28" s="19"/>
      <c r="E28" s="20"/>
      <c r="F28" s="21">
        <f aca="true" t="shared" si="5" ref="F28:O28">F23+F27</f>
        <v>0</v>
      </c>
      <c r="G28" s="21">
        <f t="shared" si="5"/>
        <v>0</v>
      </c>
      <c r="H28" s="21">
        <f t="shared" si="5"/>
        <v>0</v>
      </c>
      <c r="I28" s="21">
        <f t="shared" si="5"/>
        <v>0</v>
      </c>
      <c r="J28" s="21">
        <f t="shared" si="5"/>
        <v>0</v>
      </c>
      <c r="K28" s="21">
        <f t="shared" si="5"/>
        <v>0</v>
      </c>
      <c r="L28" s="21">
        <f t="shared" si="5"/>
        <v>0</v>
      </c>
      <c r="M28" s="21">
        <f t="shared" si="5"/>
        <v>0</v>
      </c>
      <c r="N28" s="21">
        <f t="shared" si="5"/>
        <v>0</v>
      </c>
      <c r="O28" s="21">
        <f t="shared" si="5"/>
        <v>0</v>
      </c>
    </row>
    <row r="29" spans="1:15" ht="15" customHeight="1">
      <c r="A29" s="9"/>
      <c r="B29" s="156" t="s">
        <v>10</v>
      </c>
      <c r="C29" s="156"/>
      <c r="D29" s="156"/>
      <c r="E29" s="157"/>
      <c r="F29" s="16"/>
      <c r="G29" s="16"/>
      <c r="H29" s="16"/>
      <c r="I29" s="16"/>
      <c r="J29" s="16"/>
      <c r="K29" s="16"/>
      <c r="L29" s="16"/>
      <c r="M29" s="16"/>
      <c r="N29" s="16"/>
      <c r="O29" s="16"/>
    </row>
    <row r="30" spans="1:15" ht="15" customHeight="1">
      <c r="A30" s="9"/>
      <c r="B30" s="10"/>
      <c r="C30" s="10" t="s">
        <v>3</v>
      </c>
      <c r="D30" s="10"/>
      <c r="E30" s="11"/>
      <c r="F30" s="16"/>
      <c r="G30" s="16"/>
      <c r="H30" s="16"/>
      <c r="I30" s="16"/>
      <c r="J30" s="16"/>
      <c r="K30" s="16"/>
      <c r="L30" s="16"/>
      <c r="M30" s="16"/>
      <c r="N30" s="16"/>
      <c r="O30" s="16"/>
    </row>
    <row r="31" spans="1:15" ht="15" customHeight="1">
      <c r="A31" s="9"/>
      <c r="B31" s="10"/>
      <c r="C31" s="10"/>
      <c r="D31" s="10" t="s">
        <v>30</v>
      </c>
      <c r="E31" s="11"/>
      <c r="F31" s="16"/>
      <c r="G31" s="16"/>
      <c r="H31" s="16"/>
      <c r="I31" s="16"/>
      <c r="J31" s="16"/>
      <c r="K31" s="16"/>
      <c r="L31" s="16"/>
      <c r="M31" s="16"/>
      <c r="N31" s="16"/>
      <c r="O31" s="16"/>
    </row>
    <row r="32" spans="1:15" ht="15" customHeight="1">
      <c r="A32" s="9"/>
      <c r="B32" s="10"/>
      <c r="C32" s="10"/>
      <c r="D32" s="10" t="s">
        <v>4</v>
      </c>
      <c r="E32" s="11"/>
      <c r="F32" s="16"/>
      <c r="G32" s="16"/>
      <c r="H32" s="16"/>
      <c r="I32" s="16"/>
      <c r="J32" s="16"/>
      <c r="K32" s="16"/>
      <c r="L32" s="16"/>
      <c r="M32" s="16"/>
      <c r="N32" s="16"/>
      <c r="O32" s="16"/>
    </row>
    <row r="33" spans="1:15" ht="15" customHeight="1">
      <c r="A33" s="9"/>
      <c r="B33" s="10"/>
      <c r="C33" s="10" t="s">
        <v>7</v>
      </c>
      <c r="D33" s="10"/>
      <c r="E33" s="11"/>
      <c r="F33" s="16">
        <f aca="true" t="shared" si="6" ref="F33:O33">SUM(F31:F32)</f>
        <v>0</v>
      </c>
      <c r="G33" s="16">
        <f t="shared" si="6"/>
        <v>0</v>
      </c>
      <c r="H33" s="16">
        <f t="shared" si="6"/>
        <v>0</v>
      </c>
      <c r="I33" s="16">
        <f t="shared" si="6"/>
        <v>0</v>
      </c>
      <c r="J33" s="16">
        <f t="shared" si="6"/>
        <v>0</v>
      </c>
      <c r="K33" s="16">
        <f t="shared" si="6"/>
        <v>0</v>
      </c>
      <c r="L33" s="16">
        <f t="shared" si="6"/>
        <v>0</v>
      </c>
      <c r="M33" s="16">
        <f t="shared" si="6"/>
        <v>0</v>
      </c>
      <c r="N33" s="16">
        <f t="shared" si="6"/>
        <v>0</v>
      </c>
      <c r="O33" s="16">
        <f t="shared" si="6"/>
        <v>0</v>
      </c>
    </row>
    <row r="34" spans="1:15" ht="15" customHeight="1">
      <c r="A34" s="9"/>
      <c r="B34" s="10"/>
      <c r="C34" s="10" t="s">
        <v>5</v>
      </c>
      <c r="D34" s="10"/>
      <c r="E34" s="11"/>
      <c r="F34" s="16"/>
      <c r="G34" s="16"/>
      <c r="H34" s="16"/>
      <c r="I34" s="16"/>
      <c r="J34" s="16"/>
      <c r="K34" s="16"/>
      <c r="L34" s="16"/>
      <c r="M34" s="16"/>
      <c r="N34" s="16"/>
      <c r="O34" s="16"/>
    </row>
    <row r="35" spans="1:15" ht="15" customHeight="1">
      <c r="A35" s="9"/>
      <c r="B35" s="10"/>
      <c r="C35" s="10"/>
      <c r="D35" s="10" t="s">
        <v>30</v>
      </c>
      <c r="E35" s="11"/>
      <c r="F35" s="16"/>
      <c r="G35" s="16"/>
      <c r="H35" s="16"/>
      <c r="I35" s="16"/>
      <c r="J35" s="16"/>
      <c r="K35" s="16"/>
      <c r="L35" s="16"/>
      <c r="M35" s="16"/>
      <c r="N35" s="16"/>
      <c r="O35" s="16"/>
    </row>
    <row r="36" spans="1:15" ht="15" customHeight="1">
      <c r="A36" s="9"/>
      <c r="B36" s="10"/>
      <c r="C36" s="10"/>
      <c r="D36" s="10" t="s">
        <v>4</v>
      </c>
      <c r="E36" s="11"/>
      <c r="F36" s="16"/>
      <c r="G36" s="16"/>
      <c r="H36" s="16"/>
      <c r="I36" s="16"/>
      <c r="J36" s="16"/>
      <c r="K36" s="16"/>
      <c r="L36" s="16"/>
      <c r="M36" s="16"/>
      <c r="N36" s="16"/>
      <c r="O36" s="16"/>
    </row>
    <row r="37" spans="1:15" ht="15" customHeight="1">
      <c r="A37" s="9"/>
      <c r="B37" s="10"/>
      <c r="C37" s="10" t="s">
        <v>8</v>
      </c>
      <c r="D37" s="10"/>
      <c r="E37" s="11"/>
      <c r="F37" s="16">
        <f aca="true" t="shared" si="7" ref="F37:O37">SUM(F35:F36)</f>
        <v>0</v>
      </c>
      <c r="G37" s="16">
        <f t="shared" si="7"/>
        <v>0</v>
      </c>
      <c r="H37" s="16">
        <f t="shared" si="7"/>
        <v>0</v>
      </c>
      <c r="I37" s="16">
        <f t="shared" si="7"/>
        <v>0</v>
      </c>
      <c r="J37" s="16">
        <f t="shared" si="7"/>
        <v>0</v>
      </c>
      <c r="K37" s="16">
        <f t="shared" si="7"/>
        <v>0</v>
      </c>
      <c r="L37" s="16">
        <f t="shared" si="7"/>
        <v>0</v>
      </c>
      <c r="M37" s="16">
        <f t="shared" si="7"/>
        <v>0</v>
      </c>
      <c r="N37" s="16">
        <f t="shared" si="7"/>
        <v>0</v>
      </c>
      <c r="O37" s="16">
        <f t="shared" si="7"/>
        <v>0</v>
      </c>
    </row>
    <row r="38" spans="1:15" ht="15" customHeight="1">
      <c r="A38" s="18"/>
      <c r="B38" s="19" t="s">
        <v>11</v>
      </c>
      <c r="C38" s="19"/>
      <c r="D38" s="19"/>
      <c r="E38" s="20"/>
      <c r="F38" s="21">
        <f aca="true" t="shared" si="8" ref="F38:O38">F37+F33</f>
        <v>0</v>
      </c>
      <c r="G38" s="21">
        <f t="shared" si="8"/>
        <v>0</v>
      </c>
      <c r="H38" s="21">
        <f t="shared" si="8"/>
        <v>0</v>
      </c>
      <c r="I38" s="21">
        <f t="shared" si="8"/>
        <v>0</v>
      </c>
      <c r="J38" s="21">
        <f t="shared" si="8"/>
        <v>0</v>
      </c>
      <c r="K38" s="21">
        <f t="shared" si="8"/>
        <v>0</v>
      </c>
      <c r="L38" s="21">
        <f t="shared" si="8"/>
        <v>0</v>
      </c>
      <c r="M38" s="21">
        <f t="shared" si="8"/>
        <v>0</v>
      </c>
      <c r="N38" s="21">
        <f t="shared" si="8"/>
        <v>0</v>
      </c>
      <c r="O38" s="21">
        <f t="shared" si="8"/>
        <v>0</v>
      </c>
    </row>
    <row r="39" spans="1:15" ht="15" customHeight="1">
      <c r="A39" s="12" t="s">
        <v>141</v>
      </c>
      <c r="B39" s="13"/>
      <c r="C39" s="13"/>
      <c r="D39" s="13"/>
      <c r="E39" s="14"/>
      <c r="F39" s="17">
        <f aca="true" t="shared" si="9" ref="F39:O39">F18+F28+F38</f>
        <v>0</v>
      </c>
      <c r="G39" s="17">
        <f t="shared" si="9"/>
        <v>0</v>
      </c>
      <c r="H39" s="17">
        <f t="shared" si="9"/>
        <v>0</v>
      </c>
      <c r="I39" s="17">
        <f t="shared" si="9"/>
        <v>0</v>
      </c>
      <c r="J39" s="17">
        <f t="shared" si="9"/>
        <v>0</v>
      </c>
      <c r="K39" s="17">
        <f t="shared" si="9"/>
        <v>0</v>
      </c>
      <c r="L39" s="17">
        <f t="shared" si="9"/>
        <v>0</v>
      </c>
      <c r="M39" s="17">
        <f t="shared" si="9"/>
        <v>0</v>
      </c>
      <c r="N39" s="17">
        <f t="shared" si="9"/>
        <v>0</v>
      </c>
      <c r="O39" s="17">
        <f t="shared" si="9"/>
        <v>0</v>
      </c>
    </row>
  </sheetData>
  <mergeCells count="9">
    <mergeCell ref="A1:O1"/>
    <mergeCell ref="B29:E29"/>
    <mergeCell ref="A5:E7"/>
    <mergeCell ref="B9:E9"/>
    <mergeCell ref="B19:E19"/>
    <mergeCell ref="F6:F7"/>
    <mergeCell ref="D3:E3"/>
    <mergeCell ref="D2:E2"/>
    <mergeCell ref="G6:O6"/>
  </mergeCells>
  <printOptions horizontalCentered="1"/>
  <pageMargins left="0.5" right="0.5" top="0.75" bottom="0.75" header="0.5" footer="0.5"/>
  <pageSetup fitToHeight="1" fitToWidth="1" horizontalDpi="600" verticalDpi="600" orientation="portrait" scale="58" r:id="rId1"/>
  <headerFooter alignWithMargins="0">
    <oddHeader>&amp;REnclosure 2</oddHeader>
    <oddFooter>&amp;LPage 21&amp;Rver 4 (12/2008)</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R39"/>
  <sheetViews>
    <sheetView workbookViewId="0" topLeftCell="A1">
      <pane xSplit="5" ySplit="7" topLeftCell="F8" activePane="bottomRight" state="frozen"/>
      <selection pane="topLeft" activeCell="O2" sqref="O2"/>
      <selection pane="topRight" activeCell="O2" sqref="O2"/>
      <selection pane="bottomLeft" activeCell="O2" sqref="O2"/>
      <selection pane="bottomRight" activeCell="O2" sqref="O2"/>
    </sheetView>
  </sheetViews>
  <sheetFormatPr defaultColWidth="9.140625" defaultRowHeight="12.75"/>
  <cols>
    <col min="1" max="3" width="4.7109375" style="0" customWidth="1"/>
    <col min="4" max="4" width="3.7109375" style="0" customWidth="1"/>
    <col min="5" max="5" width="22.7109375" style="0" customWidth="1"/>
    <col min="6" max="18" width="12.7109375" style="0" customWidth="1"/>
  </cols>
  <sheetData>
    <row r="1" spans="1:15" ht="32.1" customHeight="1">
      <c r="A1" s="155" t="s">
        <v>78</v>
      </c>
      <c r="B1" s="155"/>
      <c r="C1" s="155"/>
      <c r="D1" s="155"/>
      <c r="E1" s="155"/>
      <c r="F1" s="155"/>
      <c r="G1" s="155"/>
      <c r="H1" s="155"/>
      <c r="I1" s="155"/>
      <c r="J1" s="155"/>
      <c r="K1" s="155"/>
      <c r="L1" s="155"/>
      <c r="M1" s="155"/>
      <c r="N1" s="155"/>
      <c r="O1" s="155"/>
    </row>
    <row r="2" spans="1:15" ht="20.1" customHeight="1">
      <c r="A2" s="22" t="s">
        <v>25</v>
      </c>
      <c r="B2" s="22"/>
      <c r="C2" s="22"/>
      <c r="D2" s="165" t="str">
        <f>'CSS WP 1'!D2:E2</f>
        <v>Monterey</v>
      </c>
      <c r="E2" s="165"/>
      <c r="N2" s="24" t="s">
        <v>26</v>
      </c>
      <c r="O2" s="23">
        <f>'CSS WP 1'!O2</f>
        <v>39850</v>
      </c>
    </row>
    <row r="3" spans="1:5" ht="20.1" customHeight="1">
      <c r="A3" s="22" t="s">
        <v>144</v>
      </c>
      <c r="B3" s="22"/>
      <c r="C3" s="22"/>
      <c r="D3" s="173"/>
      <c r="E3" s="173"/>
    </row>
    <row r="5" spans="1:15" s="3" customFormat="1" ht="15" customHeight="1">
      <c r="A5" s="158" t="s">
        <v>27</v>
      </c>
      <c r="B5" s="159"/>
      <c r="C5" s="159"/>
      <c r="D5" s="159"/>
      <c r="E5" s="160"/>
      <c r="F5" s="4" t="s">
        <v>16</v>
      </c>
      <c r="G5" s="26" t="s">
        <v>17</v>
      </c>
      <c r="H5" s="26" t="s">
        <v>24</v>
      </c>
      <c r="I5" s="26" t="s">
        <v>18</v>
      </c>
      <c r="J5" s="26" t="s">
        <v>19</v>
      </c>
      <c r="K5" s="26" t="s">
        <v>20</v>
      </c>
      <c r="L5" s="26" t="s">
        <v>21</v>
      </c>
      <c r="M5" s="26" t="s">
        <v>22</v>
      </c>
      <c r="N5" s="26" t="s">
        <v>23</v>
      </c>
      <c r="O5" s="26" t="s">
        <v>52</v>
      </c>
    </row>
    <row r="6" spans="1:15" s="3" customFormat="1" ht="15" customHeight="1">
      <c r="A6" s="161"/>
      <c r="B6" s="162"/>
      <c r="C6" s="162"/>
      <c r="D6" s="162"/>
      <c r="E6" s="163"/>
      <c r="F6" s="171" t="s">
        <v>6</v>
      </c>
      <c r="G6" s="174" t="s">
        <v>29</v>
      </c>
      <c r="H6" s="173"/>
      <c r="I6" s="173"/>
      <c r="J6" s="173"/>
      <c r="K6" s="173"/>
      <c r="L6" s="173"/>
      <c r="M6" s="173"/>
      <c r="N6" s="173"/>
      <c r="O6" s="175"/>
    </row>
    <row r="7" spans="1:18" s="1" customFormat="1" ht="42" customHeight="1">
      <c r="A7" s="164"/>
      <c r="B7" s="165"/>
      <c r="C7" s="165"/>
      <c r="D7" s="165"/>
      <c r="E7" s="166"/>
      <c r="F7" s="172"/>
      <c r="G7" s="25" t="s">
        <v>0</v>
      </c>
      <c r="H7" s="25" t="s">
        <v>28</v>
      </c>
      <c r="I7" s="25" t="s">
        <v>15</v>
      </c>
      <c r="J7" s="25" t="s">
        <v>1</v>
      </c>
      <c r="K7" s="25" t="s">
        <v>12</v>
      </c>
      <c r="L7" s="25" t="s">
        <v>13</v>
      </c>
      <c r="M7" s="25" t="s">
        <v>2</v>
      </c>
      <c r="N7" s="25" t="s">
        <v>14</v>
      </c>
      <c r="O7" s="5" t="s">
        <v>51</v>
      </c>
      <c r="P7" s="2"/>
      <c r="Q7" s="2"/>
      <c r="R7" s="2"/>
    </row>
    <row r="8" spans="1:15" ht="15" customHeight="1">
      <c r="A8" s="6" t="s">
        <v>145</v>
      </c>
      <c r="B8" s="7"/>
      <c r="C8" s="7"/>
      <c r="D8" s="7"/>
      <c r="E8" s="8"/>
      <c r="F8" s="15"/>
      <c r="G8" s="15"/>
      <c r="H8" s="15"/>
      <c r="I8" s="15"/>
      <c r="J8" s="15"/>
      <c r="K8" s="15"/>
      <c r="L8" s="15"/>
      <c r="M8" s="15"/>
      <c r="N8" s="15"/>
      <c r="O8" s="15"/>
    </row>
    <row r="9" spans="1:15" ht="15" customHeight="1">
      <c r="A9" s="9"/>
      <c r="B9" s="167" t="s">
        <v>72</v>
      </c>
      <c r="C9" s="167"/>
      <c r="D9" s="167"/>
      <c r="E9" s="168"/>
      <c r="F9" s="16"/>
      <c r="G9" s="16"/>
      <c r="H9" s="16"/>
      <c r="I9" s="16"/>
      <c r="J9" s="16"/>
      <c r="K9" s="16"/>
      <c r="L9" s="16"/>
      <c r="M9" s="16"/>
      <c r="N9" s="16"/>
      <c r="O9" s="16"/>
    </row>
    <row r="10" spans="1:15" ht="15" customHeight="1">
      <c r="A10" s="9"/>
      <c r="B10" s="10"/>
      <c r="C10" s="10" t="s">
        <v>3</v>
      </c>
      <c r="D10" s="10"/>
      <c r="E10" s="11"/>
      <c r="F10" s="16"/>
      <c r="G10" s="16"/>
      <c r="H10" s="16"/>
      <c r="I10" s="16"/>
      <c r="J10" s="16"/>
      <c r="K10" s="16"/>
      <c r="L10" s="16"/>
      <c r="M10" s="16"/>
      <c r="N10" s="16"/>
      <c r="O10" s="16"/>
    </row>
    <row r="11" spans="1:15" ht="15" customHeight="1">
      <c r="A11" s="9"/>
      <c r="B11" s="10"/>
      <c r="C11" s="10"/>
      <c r="D11" s="10" t="s">
        <v>30</v>
      </c>
      <c r="E11" s="11"/>
      <c r="F11" s="16"/>
      <c r="G11" s="16"/>
      <c r="H11" s="16"/>
      <c r="I11" s="16"/>
      <c r="J11" s="16"/>
      <c r="K11" s="16"/>
      <c r="L11" s="16"/>
      <c r="M11" s="16"/>
      <c r="N11" s="16"/>
      <c r="O11" s="16"/>
    </row>
    <row r="12" spans="1:15" ht="15" customHeight="1">
      <c r="A12" s="9"/>
      <c r="B12" s="10"/>
      <c r="C12" s="10"/>
      <c r="D12" s="10" t="s">
        <v>4</v>
      </c>
      <c r="E12" s="11"/>
      <c r="F12" s="16"/>
      <c r="G12" s="16"/>
      <c r="H12" s="16"/>
      <c r="I12" s="16"/>
      <c r="J12" s="16"/>
      <c r="K12" s="16"/>
      <c r="L12" s="16"/>
      <c r="M12" s="16"/>
      <c r="N12" s="16"/>
      <c r="O12" s="16"/>
    </row>
    <row r="13" spans="1:15" ht="15" customHeight="1">
      <c r="A13" s="9"/>
      <c r="B13" s="10"/>
      <c r="C13" s="10" t="s">
        <v>7</v>
      </c>
      <c r="D13" s="10"/>
      <c r="E13" s="11"/>
      <c r="F13" s="16">
        <f aca="true" t="shared" si="0" ref="F13:O13">SUM(F11:F12)</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row>
    <row r="14" spans="1:15" ht="15" customHeight="1">
      <c r="A14" s="9"/>
      <c r="B14" s="10"/>
      <c r="C14" s="10" t="s">
        <v>5</v>
      </c>
      <c r="D14" s="10"/>
      <c r="E14" s="11"/>
      <c r="F14" s="16"/>
      <c r="G14" s="16"/>
      <c r="H14" s="16"/>
      <c r="I14" s="16"/>
      <c r="J14" s="16"/>
      <c r="K14" s="16"/>
      <c r="L14" s="16"/>
      <c r="M14" s="16"/>
      <c r="N14" s="16"/>
      <c r="O14" s="16"/>
    </row>
    <row r="15" spans="1:15" ht="15" customHeight="1">
      <c r="A15" s="9"/>
      <c r="B15" s="10"/>
      <c r="C15" s="10"/>
      <c r="D15" s="10" t="s">
        <v>30</v>
      </c>
      <c r="E15" s="11"/>
      <c r="F15" s="16"/>
      <c r="G15" s="16"/>
      <c r="H15" s="16"/>
      <c r="I15" s="16"/>
      <c r="J15" s="16"/>
      <c r="K15" s="16"/>
      <c r="L15" s="16"/>
      <c r="M15" s="16"/>
      <c r="N15" s="16"/>
      <c r="O15" s="16"/>
    </row>
    <row r="16" spans="1:15" ht="15" customHeight="1">
      <c r="A16" s="9"/>
      <c r="B16" s="10"/>
      <c r="C16" s="10"/>
      <c r="D16" s="10" t="s">
        <v>4</v>
      </c>
      <c r="E16" s="11"/>
      <c r="F16" s="16"/>
      <c r="G16" s="16"/>
      <c r="H16" s="16"/>
      <c r="I16" s="16"/>
      <c r="J16" s="16"/>
      <c r="K16" s="16"/>
      <c r="L16" s="16"/>
      <c r="M16" s="16"/>
      <c r="N16" s="16"/>
      <c r="O16" s="16"/>
    </row>
    <row r="17" spans="1:15" ht="15" customHeight="1">
      <c r="A17" s="9"/>
      <c r="B17" s="10"/>
      <c r="C17" s="10" t="s">
        <v>8</v>
      </c>
      <c r="D17" s="10"/>
      <c r="E17" s="11"/>
      <c r="F17" s="16">
        <f aca="true" t="shared" si="1" ref="F17:O17">SUM(F15:F16)</f>
        <v>0</v>
      </c>
      <c r="G17" s="16">
        <f t="shared" si="1"/>
        <v>0</v>
      </c>
      <c r="H17" s="16">
        <f t="shared" si="1"/>
        <v>0</v>
      </c>
      <c r="I17" s="16">
        <f t="shared" si="1"/>
        <v>0</v>
      </c>
      <c r="J17" s="16">
        <f t="shared" si="1"/>
        <v>0</v>
      </c>
      <c r="K17" s="16">
        <f t="shared" si="1"/>
        <v>0</v>
      </c>
      <c r="L17" s="16">
        <f t="shared" si="1"/>
        <v>0</v>
      </c>
      <c r="M17" s="16">
        <f t="shared" si="1"/>
        <v>0</v>
      </c>
      <c r="N17" s="16">
        <f t="shared" si="1"/>
        <v>0</v>
      </c>
      <c r="O17" s="16">
        <f t="shared" si="1"/>
        <v>0</v>
      </c>
    </row>
    <row r="18" spans="1:15" ht="15" customHeight="1">
      <c r="A18" s="18"/>
      <c r="B18" s="19" t="s">
        <v>9</v>
      </c>
      <c r="C18" s="19"/>
      <c r="D18" s="19"/>
      <c r="E18" s="20"/>
      <c r="F18" s="21">
        <f aca="true" t="shared" si="2" ref="F18:O18">F13+F17</f>
        <v>0</v>
      </c>
      <c r="G18" s="21">
        <f t="shared" si="2"/>
        <v>0</v>
      </c>
      <c r="H18" s="21">
        <f t="shared" si="2"/>
        <v>0</v>
      </c>
      <c r="I18" s="21">
        <f t="shared" si="2"/>
        <v>0</v>
      </c>
      <c r="J18" s="21">
        <f t="shared" si="2"/>
        <v>0</v>
      </c>
      <c r="K18" s="21">
        <f t="shared" si="2"/>
        <v>0</v>
      </c>
      <c r="L18" s="21">
        <f t="shared" si="2"/>
        <v>0</v>
      </c>
      <c r="M18" s="21">
        <f t="shared" si="2"/>
        <v>0</v>
      </c>
      <c r="N18" s="21">
        <f t="shared" si="2"/>
        <v>0</v>
      </c>
      <c r="O18" s="21">
        <f t="shared" si="2"/>
        <v>0</v>
      </c>
    </row>
    <row r="19" spans="1:15" ht="15" customHeight="1">
      <c r="A19" s="9"/>
      <c r="B19" s="169" t="s">
        <v>65</v>
      </c>
      <c r="C19" s="169"/>
      <c r="D19" s="169"/>
      <c r="E19" s="170"/>
      <c r="F19" s="16"/>
      <c r="G19" s="16"/>
      <c r="H19" s="16"/>
      <c r="I19" s="16"/>
      <c r="J19" s="16"/>
      <c r="K19" s="16"/>
      <c r="L19" s="16"/>
      <c r="M19" s="16"/>
      <c r="N19" s="16"/>
      <c r="O19" s="16"/>
    </row>
    <row r="20" spans="1:15" ht="15" customHeight="1">
      <c r="A20" s="9"/>
      <c r="B20" s="10"/>
      <c r="C20" s="10" t="s">
        <v>3</v>
      </c>
      <c r="D20" s="10"/>
      <c r="E20" s="11"/>
      <c r="F20" s="16"/>
      <c r="G20" s="16"/>
      <c r="H20" s="16"/>
      <c r="I20" s="16"/>
      <c r="J20" s="16"/>
      <c r="K20" s="16"/>
      <c r="L20" s="16"/>
      <c r="M20" s="16"/>
      <c r="N20" s="16"/>
      <c r="O20" s="16"/>
    </row>
    <row r="21" spans="1:15" ht="15" customHeight="1">
      <c r="A21" s="9"/>
      <c r="B21" s="10"/>
      <c r="C21" s="10"/>
      <c r="D21" s="10" t="s">
        <v>30</v>
      </c>
      <c r="E21" s="11"/>
      <c r="F21" s="16"/>
      <c r="G21" s="16"/>
      <c r="H21" s="16"/>
      <c r="I21" s="16"/>
      <c r="J21" s="16"/>
      <c r="K21" s="16"/>
      <c r="L21" s="16"/>
      <c r="M21" s="16"/>
      <c r="N21" s="16"/>
      <c r="O21" s="16"/>
    </row>
    <row r="22" spans="1:15" ht="15" customHeight="1">
      <c r="A22" s="9"/>
      <c r="B22" s="10"/>
      <c r="C22" s="10"/>
      <c r="D22" s="10" t="s">
        <v>4</v>
      </c>
      <c r="E22" s="11"/>
      <c r="F22" s="16"/>
      <c r="G22" s="16"/>
      <c r="H22" s="16"/>
      <c r="I22" s="16"/>
      <c r="J22" s="16"/>
      <c r="K22" s="16"/>
      <c r="L22" s="16"/>
      <c r="M22" s="16"/>
      <c r="N22" s="16"/>
      <c r="O22" s="16"/>
    </row>
    <row r="23" spans="1:15" ht="15" customHeight="1">
      <c r="A23" s="9"/>
      <c r="B23" s="10"/>
      <c r="C23" s="10" t="s">
        <v>7</v>
      </c>
      <c r="D23" s="10"/>
      <c r="E23" s="11"/>
      <c r="F23" s="16">
        <f aca="true" t="shared" si="3" ref="F23:O23">SUM(F21:F22)</f>
        <v>0</v>
      </c>
      <c r="G23" s="16">
        <f t="shared" si="3"/>
        <v>0</v>
      </c>
      <c r="H23" s="16">
        <f t="shared" si="3"/>
        <v>0</v>
      </c>
      <c r="I23" s="16">
        <f t="shared" si="3"/>
        <v>0</v>
      </c>
      <c r="J23" s="16">
        <f t="shared" si="3"/>
        <v>0</v>
      </c>
      <c r="K23" s="16">
        <f t="shared" si="3"/>
        <v>0</v>
      </c>
      <c r="L23" s="16">
        <f t="shared" si="3"/>
        <v>0</v>
      </c>
      <c r="M23" s="16">
        <f t="shared" si="3"/>
        <v>0</v>
      </c>
      <c r="N23" s="16">
        <f t="shared" si="3"/>
        <v>0</v>
      </c>
      <c r="O23" s="16">
        <f t="shared" si="3"/>
        <v>0</v>
      </c>
    </row>
    <row r="24" spans="1:15" ht="15" customHeight="1">
      <c r="A24" s="9"/>
      <c r="B24" s="10"/>
      <c r="C24" s="10" t="s">
        <v>5</v>
      </c>
      <c r="D24" s="10"/>
      <c r="E24" s="11"/>
      <c r="F24" s="16"/>
      <c r="G24" s="16"/>
      <c r="H24" s="16"/>
      <c r="I24" s="16"/>
      <c r="J24" s="16"/>
      <c r="K24" s="16"/>
      <c r="L24" s="16"/>
      <c r="M24" s="16"/>
      <c r="N24" s="16"/>
      <c r="O24" s="16"/>
    </row>
    <row r="25" spans="1:15" ht="15" customHeight="1">
      <c r="A25" s="9"/>
      <c r="B25" s="10"/>
      <c r="C25" s="10"/>
      <c r="D25" s="10" t="s">
        <v>30</v>
      </c>
      <c r="E25" s="11"/>
      <c r="F25" s="16"/>
      <c r="G25" s="16"/>
      <c r="H25" s="16"/>
      <c r="I25" s="16"/>
      <c r="J25" s="16"/>
      <c r="K25" s="16"/>
      <c r="L25" s="16"/>
      <c r="M25" s="16"/>
      <c r="N25" s="16"/>
      <c r="O25" s="16"/>
    </row>
    <row r="26" spans="1:15" ht="15" customHeight="1">
      <c r="A26" s="9"/>
      <c r="B26" s="10"/>
      <c r="C26" s="10"/>
      <c r="D26" s="10" t="s">
        <v>4</v>
      </c>
      <c r="E26" s="11"/>
      <c r="F26" s="16"/>
      <c r="G26" s="16"/>
      <c r="H26" s="16"/>
      <c r="I26" s="16"/>
      <c r="J26" s="16"/>
      <c r="K26" s="16"/>
      <c r="L26" s="16"/>
      <c r="M26" s="16"/>
      <c r="N26" s="16"/>
      <c r="O26" s="16"/>
    </row>
    <row r="27" spans="1:15" ht="15" customHeight="1">
      <c r="A27" s="9"/>
      <c r="B27" s="10"/>
      <c r="C27" s="10" t="s">
        <v>8</v>
      </c>
      <c r="D27" s="10"/>
      <c r="E27" s="11"/>
      <c r="F27" s="16">
        <f aca="true" t="shared" si="4" ref="F27:O27">SUM(F25:F26)</f>
        <v>0</v>
      </c>
      <c r="G27" s="16">
        <f t="shared" si="4"/>
        <v>0</v>
      </c>
      <c r="H27" s="16">
        <f t="shared" si="4"/>
        <v>0</v>
      </c>
      <c r="I27" s="16">
        <f t="shared" si="4"/>
        <v>0</v>
      </c>
      <c r="J27" s="16">
        <f t="shared" si="4"/>
        <v>0</v>
      </c>
      <c r="K27" s="16">
        <f t="shared" si="4"/>
        <v>0</v>
      </c>
      <c r="L27" s="16">
        <f t="shared" si="4"/>
        <v>0</v>
      </c>
      <c r="M27" s="16">
        <f t="shared" si="4"/>
        <v>0</v>
      </c>
      <c r="N27" s="16">
        <f t="shared" si="4"/>
        <v>0</v>
      </c>
      <c r="O27" s="16">
        <f t="shared" si="4"/>
        <v>0</v>
      </c>
    </row>
    <row r="28" spans="1:15" ht="15" customHeight="1">
      <c r="A28" s="18"/>
      <c r="B28" s="19" t="s">
        <v>66</v>
      </c>
      <c r="C28" s="19"/>
      <c r="D28" s="19"/>
      <c r="E28" s="20"/>
      <c r="F28" s="21">
        <f aca="true" t="shared" si="5" ref="F28:O28">F23+F27</f>
        <v>0</v>
      </c>
      <c r="G28" s="21">
        <f t="shared" si="5"/>
        <v>0</v>
      </c>
      <c r="H28" s="21">
        <f t="shared" si="5"/>
        <v>0</v>
      </c>
      <c r="I28" s="21">
        <f t="shared" si="5"/>
        <v>0</v>
      </c>
      <c r="J28" s="21">
        <f t="shared" si="5"/>
        <v>0</v>
      </c>
      <c r="K28" s="21">
        <f t="shared" si="5"/>
        <v>0</v>
      </c>
      <c r="L28" s="21">
        <f t="shared" si="5"/>
        <v>0</v>
      </c>
      <c r="M28" s="21">
        <f t="shared" si="5"/>
        <v>0</v>
      </c>
      <c r="N28" s="21">
        <f t="shared" si="5"/>
        <v>0</v>
      </c>
      <c r="O28" s="21">
        <f t="shared" si="5"/>
        <v>0</v>
      </c>
    </row>
    <row r="29" spans="1:15" ht="15" customHeight="1">
      <c r="A29" s="9"/>
      <c r="B29" s="156" t="s">
        <v>10</v>
      </c>
      <c r="C29" s="156"/>
      <c r="D29" s="156"/>
      <c r="E29" s="157"/>
      <c r="F29" s="16"/>
      <c r="G29" s="16"/>
      <c r="H29" s="16"/>
      <c r="I29" s="16"/>
      <c r="J29" s="16"/>
      <c r="K29" s="16"/>
      <c r="L29" s="16"/>
      <c r="M29" s="16"/>
      <c r="N29" s="16"/>
      <c r="O29" s="16"/>
    </row>
    <row r="30" spans="1:15" ht="15" customHeight="1">
      <c r="A30" s="9"/>
      <c r="B30" s="10"/>
      <c r="C30" s="10" t="s">
        <v>3</v>
      </c>
      <c r="D30" s="10"/>
      <c r="E30" s="11"/>
      <c r="F30" s="16"/>
      <c r="G30" s="16"/>
      <c r="H30" s="16"/>
      <c r="I30" s="16"/>
      <c r="J30" s="16"/>
      <c r="K30" s="16"/>
      <c r="L30" s="16"/>
      <c r="M30" s="16"/>
      <c r="N30" s="16"/>
      <c r="O30" s="16"/>
    </row>
    <row r="31" spans="1:15" ht="15" customHeight="1">
      <c r="A31" s="9"/>
      <c r="B31" s="10"/>
      <c r="C31" s="10"/>
      <c r="D31" s="10" t="s">
        <v>30</v>
      </c>
      <c r="E31" s="11"/>
      <c r="F31" s="16"/>
      <c r="G31" s="16"/>
      <c r="H31" s="16"/>
      <c r="I31" s="16"/>
      <c r="J31" s="16"/>
      <c r="K31" s="16"/>
      <c r="L31" s="16"/>
      <c r="M31" s="16"/>
      <c r="N31" s="16"/>
      <c r="O31" s="16"/>
    </row>
    <row r="32" spans="1:15" ht="15" customHeight="1">
      <c r="A32" s="9"/>
      <c r="B32" s="10"/>
      <c r="C32" s="10"/>
      <c r="D32" s="10" t="s">
        <v>4</v>
      </c>
      <c r="E32" s="11"/>
      <c r="F32" s="16"/>
      <c r="G32" s="16"/>
      <c r="H32" s="16"/>
      <c r="I32" s="16"/>
      <c r="J32" s="16"/>
      <c r="K32" s="16"/>
      <c r="L32" s="16"/>
      <c r="M32" s="16"/>
      <c r="N32" s="16"/>
      <c r="O32" s="16"/>
    </row>
    <row r="33" spans="1:15" ht="15" customHeight="1">
      <c r="A33" s="9"/>
      <c r="B33" s="10"/>
      <c r="C33" s="10" t="s">
        <v>7</v>
      </c>
      <c r="D33" s="10"/>
      <c r="E33" s="11"/>
      <c r="F33" s="16">
        <f aca="true" t="shared" si="6" ref="F33:O33">SUM(F31:F32)</f>
        <v>0</v>
      </c>
      <c r="G33" s="16">
        <f t="shared" si="6"/>
        <v>0</v>
      </c>
      <c r="H33" s="16">
        <f t="shared" si="6"/>
        <v>0</v>
      </c>
      <c r="I33" s="16">
        <f t="shared" si="6"/>
        <v>0</v>
      </c>
      <c r="J33" s="16">
        <f t="shared" si="6"/>
        <v>0</v>
      </c>
      <c r="K33" s="16">
        <f t="shared" si="6"/>
        <v>0</v>
      </c>
      <c r="L33" s="16">
        <f t="shared" si="6"/>
        <v>0</v>
      </c>
      <c r="M33" s="16">
        <f t="shared" si="6"/>
        <v>0</v>
      </c>
      <c r="N33" s="16">
        <f t="shared" si="6"/>
        <v>0</v>
      </c>
      <c r="O33" s="16">
        <f t="shared" si="6"/>
        <v>0</v>
      </c>
    </row>
    <row r="34" spans="1:15" ht="15" customHeight="1">
      <c r="A34" s="9"/>
      <c r="B34" s="10"/>
      <c r="C34" s="10" t="s">
        <v>5</v>
      </c>
      <c r="D34" s="10"/>
      <c r="E34" s="11"/>
      <c r="F34" s="16"/>
      <c r="G34" s="16"/>
      <c r="H34" s="16"/>
      <c r="I34" s="16"/>
      <c r="J34" s="16"/>
      <c r="K34" s="16"/>
      <c r="L34" s="16"/>
      <c r="M34" s="16"/>
      <c r="N34" s="16"/>
      <c r="O34" s="16"/>
    </row>
    <row r="35" spans="1:15" ht="15" customHeight="1">
      <c r="A35" s="9"/>
      <c r="B35" s="10"/>
      <c r="C35" s="10"/>
      <c r="D35" s="10" t="s">
        <v>30</v>
      </c>
      <c r="E35" s="11"/>
      <c r="F35" s="16"/>
      <c r="G35" s="16"/>
      <c r="H35" s="16"/>
      <c r="I35" s="16"/>
      <c r="J35" s="16"/>
      <c r="K35" s="16"/>
      <c r="L35" s="16"/>
      <c r="M35" s="16"/>
      <c r="N35" s="16"/>
      <c r="O35" s="16"/>
    </row>
    <row r="36" spans="1:15" ht="15" customHeight="1">
      <c r="A36" s="9"/>
      <c r="B36" s="10"/>
      <c r="C36" s="10"/>
      <c r="D36" s="10" t="s">
        <v>4</v>
      </c>
      <c r="E36" s="11"/>
      <c r="F36" s="16"/>
      <c r="G36" s="16"/>
      <c r="H36" s="16"/>
      <c r="I36" s="16"/>
      <c r="J36" s="16"/>
      <c r="K36" s="16"/>
      <c r="L36" s="16"/>
      <c r="M36" s="16"/>
      <c r="N36" s="16"/>
      <c r="O36" s="16"/>
    </row>
    <row r="37" spans="1:15" ht="15" customHeight="1">
      <c r="A37" s="9"/>
      <c r="B37" s="10"/>
      <c r="C37" s="10" t="s">
        <v>8</v>
      </c>
      <c r="D37" s="10"/>
      <c r="E37" s="11"/>
      <c r="F37" s="16">
        <f aca="true" t="shared" si="7" ref="F37:O37">SUM(F35:F36)</f>
        <v>0</v>
      </c>
      <c r="G37" s="16">
        <f t="shared" si="7"/>
        <v>0</v>
      </c>
      <c r="H37" s="16">
        <f t="shared" si="7"/>
        <v>0</v>
      </c>
      <c r="I37" s="16">
        <f t="shared" si="7"/>
        <v>0</v>
      </c>
      <c r="J37" s="16">
        <f t="shared" si="7"/>
        <v>0</v>
      </c>
      <c r="K37" s="16">
        <f t="shared" si="7"/>
        <v>0</v>
      </c>
      <c r="L37" s="16">
        <f t="shared" si="7"/>
        <v>0</v>
      </c>
      <c r="M37" s="16">
        <f t="shared" si="7"/>
        <v>0</v>
      </c>
      <c r="N37" s="16">
        <f t="shared" si="7"/>
        <v>0</v>
      </c>
      <c r="O37" s="16">
        <f t="shared" si="7"/>
        <v>0</v>
      </c>
    </row>
    <row r="38" spans="1:15" ht="15" customHeight="1">
      <c r="A38" s="18"/>
      <c r="B38" s="19" t="s">
        <v>11</v>
      </c>
      <c r="C38" s="19"/>
      <c r="D38" s="19"/>
      <c r="E38" s="20"/>
      <c r="F38" s="21">
        <f aca="true" t="shared" si="8" ref="F38:O38">F37+F33</f>
        <v>0</v>
      </c>
      <c r="G38" s="21">
        <f t="shared" si="8"/>
        <v>0</v>
      </c>
      <c r="H38" s="21">
        <f t="shared" si="8"/>
        <v>0</v>
      </c>
      <c r="I38" s="21">
        <f t="shared" si="8"/>
        <v>0</v>
      </c>
      <c r="J38" s="21">
        <f t="shared" si="8"/>
        <v>0</v>
      </c>
      <c r="K38" s="21">
        <f t="shared" si="8"/>
        <v>0</v>
      </c>
      <c r="L38" s="21">
        <f t="shared" si="8"/>
        <v>0</v>
      </c>
      <c r="M38" s="21">
        <f t="shared" si="8"/>
        <v>0</v>
      </c>
      <c r="N38" s="21">
        <f t="shared" si="8"/>
        <v>0</v>
      </c>
      <c r="O38" s="21">
        <f t="shared" si="8"/>
        <v>0</v>
      </c>
    </row>
    <row r="39" spans="1:15" ht="15" customHeight="1">
      <c r="A39" s="12" t="s">
        <v>146</v>
      </c>
      <c r="B39" s="13"/>
      <c r="C39" s="13"/>
      <c r="D39" s="13"/>
      <c r="E39" s="14"/>
      <c r="F39" s="17">
        <f aca="true" t="shared" si="9" ref="F39:O39">F18+F28+F38</f>
        <v>0</v>
      </c>
      <c r="G39" s="17">
        <f t="shared" si="9"/>
        <v>0</v>
      </c>
      <c r="H39" s="17">
        <f t="shared" si="9"/>
        <v>0</v>
      </c>
      <c r="I39" s="17">
        <f t="shared" si="9"/>
        <v>0</v>
      </c>
      <c r="J39" s="17">
        <f t="shared" si="9"/>
        <v>0</v>
      </c>
      <c r="K39" s="17">
        <f t="shared" si="9"/>
        <v>0</v>
      </c>
      <c r="L39" s="17">
        <f t="shared" si="9"/>
        <v>0</v>
      </c>
      <c r="M39" s="17">
        <f t="shared" si="9"/>
        <v>0</v>
      </c>
      <c r="N39" s="17">
        <f t="shared" si="9"/>
        <v>0</v>
      </c>
      <c r="O39" s="17">
        <f t="shared" si="9"/>
        <v>0</v>
      </c>
    </row>
  </sheetData>
  <mergeCells count="9">
    <mergeCell ref="A1:O1"/>
    <mergeCell ref="B29:E29"/>
    <mergeCell ref="A5:E7"/>
    <mergeCell ref="B9:E9"/>
    <mergeCell ref="B19:E19"/>
    <mergeCell ref="F6:F7"/>
    <mergeCell ref="D3:E3"/>
    <mergeCell ref="D2:E2"/>
    <mergeCell ref="G6:O6"/>
  </mergeCells>
  <printOptions horizontalCentered="1"/>
  <pageMargins left="0.5" right="0.5" top="0.75" bottom="0.75" header="0.5" footer="0.5"/>
  <pageSetup fitToHeight="1" fitToWidth="1" horizontalDpi="600" verticalDpi="600" orientation="portrait" scale="58" r:id="rId1"/>
  <headerFooter alignWithMargins="0">
    <oddHeader>&amp;REnclosure 2</oddHeader>
    <oddFooter>&amp;LPage 22&amp;Rver 4 (12/2008)</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R39"/>
  <sheetViews>
    <sheetView workbookViewId="0" topLeftCell="A1">
      <pane xSplit="5" ySplit="7" topLeftCell="F8" activePane="bottomRight" state="frozen"/>
      <selection pane="topLeft" activeCell="O2" sqref="O2"/>
      <selection pane="topRight" activeCell="O2" sqref="O2"/>
      <selection pane="bottomLeft" activeCell="O2" sqref="O2"/>
      <selection pane="bottomRight" activeCell="O2" sqref="O2"/>
    </sheetView>
  </sheetViews>
  <sheetFormatPr defaultColWidth="9.140625" defaultRowHeight="12.75"/>
  <cols>
    <col min="1" max="3" width="4.7109375" style="0" customWidth="1"/>
    <col min="4" max="4" width="3.7109375" style="0" customWidth="1"/>
    <col min="5" max="5" width="22.7109375" style="0" customWidth="1"/>
    <col min="6" max="18" width="12.7109375" style="0" customWidth="1"/>
  </cols>
  <sheetData>
    <row r="1" spans="1:15" ht="32.1" customHeight="1">
      <c r="A1" s="155" t="s">
        <v>78</v>
      </c>
      <c r="B1" s="155"/>
      <c r="C1" s="155"/>
      <c r="D1" s="155"/>
      <c r="E1" s="155"/>
      <c r="F1" s="155"/>
      <c r="G1" s="155"/>
      <c r="H1" s="155"/>
      <c r="I1" s="155"/>
      <c r="J1" s="155"/>
      <c r="K1" s="155"/>
      <c r="L1" s="155"/>
      <c r="M1" s="155"/>
      <c r="N1" s="155"/>
      <c r="O1" s="155"/>
    </row>
    <row r="2" spans="1:15" ht="20.1" customHeight="1">
      <c r="A2" s="22" t="s">
        <v>25</v>
      </c>
      <c r="B2" s="22"/>
      <c r="C2" s="22"/>
      <c r="D2" s="165" t="str">
        <f>'CSS WP 1'!D2:E2</f>
        <v>Monterey</v>
      </c>
      <c r="E2" s="165"/>
      <c r="N2" s="24" t="s">
        <v>26</v>
      </c>
      <c r="O2" s="23">
        <f>'CSS WP 1'!O2</f>
        <v>39850</v>
      </c>
    </row>
    <row r="3" spans="1:5" ht="20.1" customHeight="1">
      <c r="A3" s="22" t="s">
        <v>147</v>
      </c>
      <c r="B3" s="22"/>
      <c r="C3" s="22"/>
      <c r="D3" s="173"/>
      <c r="E3" s="173"/>
    </row>
    <row r="5" spans="1:15" s="3" customFormat="1" ht="15" customHeight="1">
      <c r="A5" s="158" t="s">
        <v>27</v>
      </c>
      <c r="B5" s="159"/>
      <c r="C5" s="159"/>
      <c r="D5" s="159"/>
      <c r="E5" s="160"/>
      <c r="F5" s="4" t="s">
        <v>16</v>
      </c>
      <c r="G5" s="26" t="s">
        <v>17</v>
      </c>
      <c r="H5" s="26" t="s">
        <v>24</v>
      </c>
      <c r="I5" s="26" t="s">
        <v>18</v>
      </c>
      <c r="J5" s="26" t="s">
        <v>19</v>
      </c>
      <c r="K5" s="26" t="s">
        <v>20</v>
      </c>
      <c r="L5" s="26" t="s">
        <v>21</v>
      </c>
      <c r="M5" s="26" t="s">
        <v>22</v>
      </c>
      <c r="N5" s="26" t="s">
        <v>23</v>
      </c>
      <c r="O5" s="26" t="s">
        <v>52</v>
      </c>
    </row>
    <row r="6" spans="1:15" s="3" customFormat="1" ht="15" customHeight="1">
      <c r="A6" s="161"/>
      <c r="B6" s="162"/>
      <c r="C6" s="162"/>
      <c r="D6" s="162"/>
      <c r="E6" s="163"/>
      <c r="F6" s="171" t="s">
        <v>6</v>
      </c>
      <c r="G6" s="174" t="s">
        <v>29</v>
      </c>
      <c r="H6" s="173"/>
      <c r="I6" s="173"/>
      <c r="J6" s="173"/>
      <c r="K6" s="173"/>
      <c r="L6" s="173"/>
      <c r="M6" s="173"/>
      <c r="N6" s="173"/>
      <c r="O6" s="175"/>
    </row>
    <row r="7" spans="1:18" s="1" customFormat="1" ht="42" customHeight="1">
      <c r="A7" s="164"/>
      <c r="B7" s="165"/>
      <c r="C7" s="165"/>
      <c r="D7" s="165"/>
      <c r="E7" s="166"/>
      <c r="F7" s="172"/>
      <c r="G7" s="25" t="s">
        <v>0</v>
      </c>
      <c r="H7" s="25" t="s">
        <v>28</v>
      </c>
      <c r="I7" s="25" t="s">
        <v>15</v>
      </c>
      <c r="J7" s="25" t="s">
        <v>1</v>
      </c>
      <c r="K7" s="25" t="s">
        <v>12</v>
      </c>
      <c r="L7" s="25" t="s">
        <v>13</v>
      </c>
      <c r="M7" s="25" t="s">
        <v>2</v>
      </c>
      <c r="N7" s="25" t="s">
        <v>14</v>
      </c>
      <c r="O7" s="5" t="s">
        <v>51</v>
      </c>
      <c r="P7" s="2"/>
      <c r="Q7" s="2"/>
      <c r="R7" s="2"/>
    </row>
    <row r="8" spans="1:15" ht="15" customHeight="1">
      <c r="A8" s="6" t="s">
        <v>148</v>
      </c>
      <c r="B8" s="7"/>
      <c r="C8" s="7"/>
      <c r="D8" s="7"/>
      <c r="E8" s="8"/>
      <c r="F8" s="15"/>
      <c r="G8" s="15"/>
      <c r="H8" s="15"/>
      <c r="I8" s="15"/>
      <c r="J8" s="15"/>
      <c r="K8" s="15"/>
      <c r="L8" s="15"/>
      <c r="M8" s="15"/>
      <c r="N8" s="15"/>
      <c r="O8" s="15"/>
    </row>
    <row r="9" spans="1:15" ht="15" customHeight="1">
      <c r="A9" s="9"/>
      <c r="B9" s="167" t="s">
        <v>72</v>
      </c>
      <c r="C9" s="167"/>
      <c r="D9" s="167"/>
      <c r="E9" s="168"/>
      <c r="F9" s="16"/>
      <c r="G9" s="16"/>
      <c r="H9" s="16"/>
      <c r="I9" s="16"/>
      <c r="J9" s="16"/>
      <c r="K9" s="16"/>
      <c r="L9" s="16"/>
      <c r="M9" s="16"/>
      <c r="N9" s="16"/>
      <c r="O9" s="16"/>
    </row>
    <row r="10" spans="1:15" ht="15" customHeight="1">
      <c r="A10" s="9"/>
      <c r="B10" s="10"/>
      <c r="C10" s="10" t="s">
        <v>3</v>
      </c>
      <c r="D10" s="10"/>
      <c r="E10" s="11"/>
      <c r="F10" s="16"/>
      <c r="G10" s="16"/>
      <c r="H10" s="16"/>
      <c r="I10" s="16"/>
      <c r="J10" s="16"/>
      <c r="K10" s="16"/>
      <c r="L10" s="16"/>
      <c r="M10" s="16"/>
      <c r="N10" s="16"/>
      <c r="O10" s="16"/>
    </row>
    <row r="11" spans="1:15" ht="15" customHeight="1">
      <c r="A11" s="9"/>
      <c r="B11" s="10"/>
      <c r="C11" s="10"/>
      <c r="D11" s="10" t="s">
        <v>30</v>
      </c>
      <c r="E11" s="11"/>
      <c r="F11" s="16"/>
      <c r="G11" s="16"/>
      <c r="H11" s="16"/>
      <c r="I11" s="16"/>
      <c r="J11" s="16"/>
      <c r="K11" s="16"/>
      <c r="L11" s="16"/>
      <c r="M11" s="16"/>
      <c r="N11" s="16"/>
      <c r="O11" s="16"/>
    </row>
    <row r="12" spans="1:15" ht="15" customHeight="1">
      <c r="A12" s="9"/>
      <c r="B12" s="10"/>
      <c r="C12" s="10"/>
      <c r="D12" s="10" t="s">
        <v>4</v>
      </c>
      <c r="E12" s="11"/>
      <c r="F12" s="16"/>
      <c r="G12" s="16"/>
      <c r="H12" s="16"/>
      <c r="I12" s="16"/>
      <c r="J12" s="16"/>
      <c r="K12" s="16"/>
      <c r="L12" s="16"/>
      <c r="M12" s="16"/>
      <c r="N12" s="16"/>
      <c r="O12" s="16"/>
    </row>
    <row r="13" spans="1:15" ht="15" customHeight="1">
      <c r="A13" s="9"/>
      <c r="B13" s="10"/>
      <c r="C13" s="10" t="s">
        <v>7</v>
      </c>
      <c r="D13" s="10"/>
      <c r="E13" s="11"/>
      <c r="F13" s="16">
        <f aca="true" t="shared" si="0" ref="F13:O13">SUM(F11:F12)</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row>
    <row r="14" spans="1:15" ht="15" customHeight="1">
      <c r="A14" s="9"/>
      <c r="B14" s="10"/>
      <c r="C14" s="10" t="s">
        <v>5</v>
      </c>
      <c r="D14" s="10"/>
      <c r="E14" s="11"/>
      <c r="F14" s="16"/>
      <c r="G14" s="16"/>
      <c r="H14" s="16"/>
      <c r="I14" s="16"/>
      <c r="J14" s="16"/>
      <c r="K14" s="16"/>
      <c r="L14" s="16"/>
      <c r="M14" s="16"/>
      <c r="N14" s="16"/>
      <c r="O14" s="16"/>
    </row>
    <row r="15" spans="1:15" ht="15" customHeight="1">
      <c r="A15" s="9"/>
      <c r="B15" s="10"/>
      <c r="C15" s="10"/>
      <c r="D15" s="10" t="s">
        <v>30</v>
      </c>
      <c r="E15" s="11"/>
      <c r="F15" s="16"/>
      <c r="G15" s="16"/>
      <c r="H15" s="16"/>
      <c r="I15" s="16"/>
      <c r="J15" s="16"/>
      <c r="K15" s="16"/>
      <c r="L15" s="16"/>
      <c r="M15" s="16"/>
      <c r="N15" s="16"/>
      <c r="O15" s="16"/>
    </row>
    <row r="16" spans="1:15" ht="15" customHeight="1">
      <c r="A16" s="9"/>
      <c r="B16" s="10"/>
      <c r="C16" s="10"/>
      <c r="D16" s="10" t="s">
        <v>4</v>
      </c>
      <c r="E16" s="11"/>
      <c r="F16" s="16"/>
      <c r="G16" s="16"/>
      <c r="H16" s="16"/>
      <c r="I16" s="16"/>
      <c r="J16" s="16"/>
      <c r="K16" s="16"/>
      <c r="L16" s="16"/>
      <c r="M16" s="16"/>
      <c r="N16" s="16"/>
      <c r="O16" s="16"/>
    </row>
    <row r="17" spans="1:15" ht="15" customHeight="1">
      <c r="A17" s="9"/>
      <c r="B17" s="10"/>
      <c r="C17" s="10" t="s">
        <v>8</v>
      </c>
      <c r="D17" s="10"/>
      <c r="E17" s="11"/>
      <c r="F17" s="16">
        <f aca="true" t="shared" si="1" ref="F17:O17">SUM(F15:F16)</f>
        <v>0</v>
      </c>
      <c r="G17" s="16">
        <f t="shared" si="1"/>
        <v>0</v>
      </c>
      <c r="H17" s="16">
        <f t="shared" si="1"/>
        <v>0</v>
      </c>
      <c r="I17" s="16">
        <f t="shared" si="1"/>
        <v>0</v>
      </c>
      <c r="J17" s="16">
        <f t="shared" si="1"/>
        <v>0</v>
      </c>
      <c r="K17" s="16">
        <f t="shared" si="1"/>
        <v>0</v>
      </c>
      <c r="L17" s="16">
        <f t="shared" si="1"/>
        <v>0</v>
      </c>
      <c r="M17" s="16">
        <f t="shared" si="1"/>
        <v>0</v>
      </c>
      <c r="N17" s="16">
        <f t="shared" si="1"/>
        <v>0</v>
      </c>
      <c r="O17" s="16">
        <f t="shared" si="1"/>
        <v>0</v>
      </c>
    </row>
    <row r="18" spans="1:15" ht="15" customHeight="1">
      <c r="A18" s="18"/>
      <c r="B18" s="19" t="s">
        <v>9</v>
      </c>
      <c r="C18" s="19"/>
      <c r="D18" s="19"/>
      <c r="E18" s="20"/>
      <c r="F18" s="21">
        <f aca="true" t="shared" si="2" ref="F18:O18">F13+F17</f>
        <v>0</v>
      </c>
      <c r="G18" s="21">
        <f t="shared" si="2"/>
        <v>0</v>
      </c>
      <c r="H18" s="21">
        <f t="shared" si="2"/>
        <v>0</v>
      </c>
      <c r="I18" s="21">
        <f t="shared" si="2"/>
        <v>0</v>
      </c>
      <c r="J18" s="21">
        <f t="shared" si="2"/>
        <v>0</v>
      </c>
      <c r="K18" s="21">
        <f t="shared" si="2"/>
        <v>0</v>
      </c>
      <c r="L18" s="21">
        <f t="shared" si="2"/>
        <v>0</v>
      </c>
      <c r="M18" s="21">
        <f t="shared" si="2"/>
        <v>0</v>
      </c>
      <c r="N18" s="21">
        <f t="shared" si="2"/>
        <v>0</v>
      </c>
      <c r="O18" s="21">
        <f t="shared" si="2"/>
        <v>0</v>
      </c>
    </row>
    <row r="19" spans="1:15" ht="15" customHeight="1">
      <c r="A19" s="9"/>
      <c r="B19" s="169" t="s">
        <v>65</v>
      </c>
      <c r="C19" s="169"/>
      <c r="D19" s="169"/>
      <c r="E19" s="170"/>
      <c r="F19" s="16"/>
      <c r="G19" s="16"/>
      <c r="H19" s="16"/>
      <c r="I19" s="16"/>
      <c r="J19" s="16"/>
      <c r="K19" s="16"/>
      <c r="L19" s="16"/>
      <c r="M19" s="16"/>
      <c r="N19" s="16"/>
      <c r="O19" s="16"/>
    </row>
    <row r="20" spans="1:15" ht="15" customHeight="1">
      <c r="A20" s="9"/>
      <c r="B20" s="10"/>
      <c r="C20" s="10" t="s">
        <v>3</v>
      </c>
      <c r="D20" s="10"/>
      <c r="E20" s="11"/>
      <c r="F20" s="16"/>
      <c r="G20" s="16"/>
      <c r="H20" s="16"/>
      <c r="I20" s="16"/>
      <c r="J20" s="16"/>
      <c r="K20" s="16"/>
      <c r="L20" s="16"/>
      <c r="M20" s="16"/>
      <c r="N20" s="16"/>
      <c r="O20" s="16"/>
    </row>
    <row r="21" spans="1:15" ht="15" customHeight="1">
      <c r="A21" s="9"/>
      <c r="B21" s="10"/>
      <c r="C21" s="10"/>
      <c r="D21" s="10" t="s">
        <v>30</v>
      </c>
      <c r="E21" s="11"/>
      <c r="F21" s="16"/>
      <c r="G21" s="16"/>
      <c r="H21" s="16"/>
      <c r="I21" s="16"/>
      <c r="J21" s="16"/>
      <c r="K21" s="16"/>
      <c r="L21" s="16"/>
      <c r="M21" s="16"/>
      <c r="N21" s="16"/>
      <c r="O21" s="16"/>
    </row>
    <row r="22" spans="1:15" ht="15" customHeight="1">
      <c r="A22" s="9"/>
      <c r="B22" s="10"/>
      <c r="C22" s="10"/>
      <c r="D22" s="10" t="s">
        <v>4</v>
      </c>
      <c r="E22" s="11"/>
      <c r="F22" s="16"/>
      <c r="G22" s="16"/>
      <c r="H22" s="16"/>
      <c r="I22" s="16"/>
      <c r="J22" s="16"/>
      <c r="K22" s="16"/>
      <c r="L22" s="16"/>
      <c r="M22" s="16"/>
      <c r="N22" s="16"/>
      <c r="O22" s="16"/>
    </row>
    <row r="23" spans="1:15" ht="15" customHeight="1">
      <c r="A23" s="9"/>
      <c r="B23" s="10"/>
      <c r="C23" s="10" t="s">
        <v>7</v>
      </c>
      <c r="D23" s="10"/>
      <c r="E23" s="11"/>
      <c r="F23" s="16">
        <f aca="true" t="shared" si="3" ref="F23:O23">SUM(F21:F22)</f>
        <v>0</v>
      </c>
      <c r="G23" s="16">
        <f t="shared" si="3"/>
        <v>0</v>
      </c>
      <c r="H23" s="16">
        <f t="shared" si="3"/>
        <v>0</v>
      </c>
      <c r="I23" s="16">
        <f t="shared" si="3"/>
        <v>0</v>
      </c>
      <c r="J23" s="16">
        <f t="shared" si="3"/>
        <v>0</v>
      </c>
      <c r="K23" s="16">
        <f t="shared" si="3"/>
        <v>0</v>
      </c>
      <c r="L23" s="16">
        <f t="shared" si="3"/>
        <v>0</v>
      </c>
      <c r="M23" s="16">
        <f t="shared" si="3"/>
        <v>0</v>
      </c>
      <c r="N23" s="16">
        <f t="shared" si="3"/>
        <v>0</v>
      </c>
      <c r="O23" s="16">
        <f t="shared" si="3"/>
        <v>0</v>
      </c>
    </row>
    <row r="24" spans="1:15" ht="15" customHeight="1">
      <c r="A24" s="9"/>
      <c r="B24" s="10"/>
      <c r="C24" s="10" t="s">
        <v>5</v>
      </c>
      <c r="D24" s="10"/>
      <c r="E24" s="11"/>
      <c r="F24" s="16"/>
      <c r="G24" s="16"/>
      <c r="H24" s="16"/>
      <c r="I24" s="16"/>
      <c r="J24" s="16"/>
      <c r="K24" s="16"/>
      <c r="L24" s="16"/>
      <c r="M24" s="16"/>
      <c r="N24" s="16"/>
      <c r="O24" s="16"/>
    </row>
    <row r="25" spans="1:15" ht="15" customHeight="1">
      <c r="A25" s="9"/>
      <c r="B25" s="10"/>
      <c r="C25" s="10"/>
      <c r="D25" s="10" t="s">
        <v>30</v>
      </c>
      <c r="E25" s="11"/>
      <c r="F25" s="16"/>
      <c r="G25" s="16"/>
      <c r="H25" s="16"/>
      <c r="I25" s="16"/>
      <c r="J25" s="16"/>
      <c r="K25" s="16"/>
      <c r="L25" s="16"/>
      <c r="M25" s="16"/>
      <c r="N25" s="16"/>
      <c r="O25" s="16"/>
    </row>
    <row r="26" spans="1:15" ht="15" customHeight="1">
      <c r="A26" s="9"/>
      <c r="B26" s="10"/>
      <c r="C26" s="10"/>
      <c r="D26" s="10" t="s">
        <v>4</v>
      </c>
      <c r="E26" s="11"/>
      <c r="F26" s="16"/>
      <c r="G26" s="16"/>
      <c r="H26" s="16"/>
      <c r="I26" s="16"/>
      <c r="J26" s="16"/>
      <c r="K26" s="16"/>
      <c r="L26" s="16"/>
      <c r="M26" s="16"/>
      <c r="N26" s="16"/>
      <c r="O26" s="16"/>
    </row>
    <row r="27" spans="1:15" ht="15" customHeight="1">
      <c r="A27" s="9"/>
      <c r="B27" s="10"/>
      <c r="C27" s="10" t="s">
        <v>8</v>
      </c>
      <c r="D27" s="10"/>
      <c r="E27" s="11"/>
      <c r="F27" s="16">
        <f aca="true" t="shared" si="4" ref="F27:O27">SUM(F25:F26)</f>
        <v>0</v>
      </c>
      <c r="G27" s="16">
        <f t="shared" si="4"/>
        <v>0</v>
      </c>
      <c r="H27" s="16">
        <f t="shared" si="4"/>
        <v>0</v>
      </c>
      <c r="I27" s="16">
        <f t="shared" si="4"/>
        <v>0</v>
      </c>
      <c r="J27" s="16">
        <f t="shared" si="4"/>
        <v>0</v>
      </c>
      <c r="K27" s="16">
        <f t="shared" si="4"/>
        <v>0</v>
      </c>
      <c r="L27" s="16">
        <f t="shared" si="4"/>
        <v>0</v>
      </c>
      <c r="M27" s="16">
        <f t="shared" si="4"/>
        <v>0</v>
      </c>
      <c r="N27" s="16">
        <f t="shared" si="4"/>
        <v>0</v>
      </c>
      <c r="O27" s="16">
        <f t="shared" si="4"/>
        <v>0</v>
      </c>
    </row>
    <row r="28" spans="1:15" ht="15" customHeight="1">
      <c r="A28" s="18"/>
      <c r="B28" s="19" t="s">
        <v>66</v>
      </c>
      <c r="C28" s="19"/>
      <c r="D28" s="19"/>
      <c r="E28" s="20"/>
      <c r="F28" s="21">
        <f aca="true" t="shared" si="5" ref="F28:O28">F23+F27</f>
        <v>0</v>
      </c>
      <c r="G28" s="21">
        <f t="shared" si="5"/>
        <v>0</v>
      </c>
      <c r="H28" s="21">
        <f t="shared" si="5"/>
        <v>0</v>
      </c>
      <c r="I28" s="21">
        <f t="shared" si="5"/>
        <v>0</v>
      </c>
      <c r="J28" s="21">
        <f t="shared" si="5"/>
        <v>0</v>
      </c>
      <c r="K28" s="21">
        <f t="shared" si="5"/>
        <v>0</v>
      </c>
      <c r="L28" s="21">
        <f t="shared" si="5"/>
        <v>0</v>
      </c>
      <c r="M28" s="21">
        <f t="shared" si="5"/>
        <v>0</v>
      </c>
      <c r="N28" s="21">
        <f t="shared" si="5"/>
        <v>0</v>
      </c>
      <c r="O28" s="21">
        <f t="shared" si="5"/>
        <v>0</v>
      </c>
    </row>
    <row r="29" spans="1:15" ht="15" customHeight="1">
      <c r="A29" s="9"/>
      <c r="B29" s="156" t="s">
        <v>10</v>
      </c>
      <c r="C29" s="156"/>
      <c r="D29" s="156"/>
      <c r="E29" s="157"/>
      <c r="F29" s="16"/>
      <c r="G29" s="16"/>
      <c r="H29" s="16"/>
      <c r="I29" s="16"/>
      <c r="J29" s="16"/>
      <c r="K29" s="16"/>
      <c r="L29" s="16"/>
      <c r="M29" s="16"/>
      <c r="N29" s="16"/>
      <c r="O29" s="16"/>
    </row>
    <row r="30" spans="1:15" ht="15" customHeight="1">
      <c r="A30" s="9"/>
      <c r="B30" s="10"/>
      <c r="C30" s="10" t="s">
        <v>3</v>
      </c>
      <c r="D30" s="10"/>
      <c r="E30" s="11"/>
      <c r="F30" s="16"/>
      <c r="G30" s="16"/>
      <c r="H30" s="16"/>
      <c r="I30" s="16"/>
      <c r="J30" s="16"/>
      <c r="K30" s="16"/>
      <c r="L30" s="16"/>
      <c r="M30" s="16"/>
      <c r="N30" s="16"/>
      <c r="O30" s="16"/>
    </row>
    <row r="31" spans="1:15" ht="15" customHeight="1">
      <c r="A31" s="9"/>
      <c r="B31" s="10"/>
      <c r="C31" s="10"/>
      <c r="D31" s="10" t="s">
        <v>30</v>
      </c>
      <c r="E31" s="11"/>
      <c r="F31" s="16"/>
      <c r="G31" s="16"/>
      <c r="H31" s="16"/>
      <c r="I31" s="16"/>
      <c r="J31" s="16"/>
      <c r="K31" s="16"/>
      <c r="L31" s="16"/>
      <c r="M31" s="16"/>
      <c r="N31" s="16"/>
      <c r="O31" s="16"/>
    </row>
    <row r="32" spans="1:15" ht="15" customHeight="1">
      <c r="A32" s="9"/>
      <c r="B32" s="10"/>
      <c r="C32" s="10"/>
      <c r="D32" s="10" t="s">
        <v>4</v>
      </c>
      <c r="E32" s="11"/>
      <c r="F32" s="16"/>
      <c r="G32" s="16"/>
      <c r="H32" s="16"/>
      <c r="I32" s="16"/>
      <c r="J32" s="16"/>
      <c r="K32" s="16"/>
      <c r="L32" s="16"/>
      <c r="M32" s="16"/>
      <c r="N32" s="16"/>
      <c r="O32" s="16"/>
    </row>
    <row r="33" spans="1:15" ht="15" customHeight="1">
      <c r="A33" s="9"/>
      <c r="B33" s="10"/>
      <c r="C33" s="10" t="s">
        <v>7</v>
      </c>
      <c r="D33" s="10"/>
      <c r="E33" s="11"/>
      <c r="F33" s="16">
        <f aca="true" t="shared" si="6" ref="F33:O33">SUM(F31:F32)</f>
        <v>0</v>
      </c>
      <c r="G33" s="16">
        <f t="shared" si="6"/>
        <v>0</v>
      </c>
      <c r="H33" s="16">
        <f t="shared" si="6"/>
        <v>0</v>
      </c>
      <c r="I33" s="16">
        <f t="shared" si="6"/>
        <v>0</v>
      </c>
      <c r="J33" s="16">
        <f t="shared" si="6"/>
        <v>0</v>
      </c>
      <c r="K33" s="16">
        <f t="shared" si="6"/>
        <v>0</v>
      </c>
      <c r="L33" s="16">
        <f t="shared" si="6"/>
        <v>0</v>
      </c>
      <c r="M33" s="16">
        <f t="shared" si="6"/>
        <v>0</v>
      </c>
      <c r="N33" s="16">
        <f t="shared" si="6"/>
        <v>0</v>
      </c>
      <c r="O33" s="16">
        <f t="shared" si="6"/>
        <v>0</v>
      </c>
    </row>
    <row r="34" spans="1:15" ht="15" customHeight="1">
      <c r="A34" s="9"/>
      <c r="B34" s="10"/>
      <c r="C34" s="10" t="s">
        <v>5</v>
      </c>
      <c r="D34" s="10"/>
      <c r="E34" s="11"/>
      <c r="F34" s="16"/>
      <c r="G34" s="16"/>
      <c r="H34" s="16"/>
      <c r="I34" s="16"/>
      <c r="J34" s="16"/>
      <c r="K34" s="16"/>
      <c r="L34" s="16"/>
      <c r="M34" s="16"/>
      <c r="N34" s="16"/>
      <c r="O34" s="16"/>
    </row>
    <row r="35" spans="1:15" ht="15" customHeight="1">
      <c r="A35" s="9"/>
      <c r="B35" s="10"/>
      <c r="C35" s="10"/>
      <c r="D35" s="10" t="s">
        <v>30</v>
      </c>
      <c r="E35" s="11"/>
      <c r="F35" s="16"/>
      <c r="G35" s="16"/>
      <c r="H35" s="16"/>
      <c r="I35" s="16"/>
      <c r="J35" s="16"/>
      <c r="K35" s="16"/>
      <c r="L35" s="16"/>
      <c r="M35" s="16"/>
      <c r="N35" s="16"/>
      <c r="O35" s="16"/>
    </row>
    <row r="36" spans="1:15" ht="15" customHeight="1">
      <c r="A36" s="9"/>
      <c r="B36" s="10"/>
      <c r="C36" s="10"/>
      <c r="D36" s="10" t="s">
        <v>4</v>
      </c>
      <c r="E36" s="11"/>
      <c r="F36" s="16"/>
      <c r="G36" s="16"/>
      <c r="H36" s="16"/>
      <c r="I36" s="16"/>
      <c r="J36" s="16"/>
      <c r="K36" s="16"/>
      <c r="L36" s="16"/>
      <c r="M36" s="16"/>
      <c r="N36" s="16"/>
      <c r="O36" s="16"/>
    </row>
    <row r="37" spans="1:15" ht="15" customHeight="1">
      <c r="A37" s="9"/>
      <c r="B37" s="10"/>
      <c r="C37" s="10" t="s">
        <v>8</v>
      </c>
      <c r="D37" s="10"/>
      <c r="E37" s="11"/>
      <c r="F37" s="16">
        <f aca="true" t="shared" si="7" ref="F37:O37">SUM(F35:F36)</f>
        <v>0</v>
      </c>
      <c r="G37" s="16">
        <f t="shared" si="7"/>
        <v>0</v>
      </c>
      <c r="H37" s="16">
        <f t="shared" si="7"/>
        <v>0</v>
      </c>
      <c r="I37" s="16">
        <f t="shared" si="7"/>
        <v>0</v>
      </c>
      <c r="J37" s="16">
        <f t="shared" si="7"/>
        <v>0</v>
      </c>
      <c r="K37" s="16">
        <f t="shared" si="7"/>
        <v>0</v>
      </c>
      <c r="L37" s="16">
        <f t="shared" si="7"/>
        <v>0</v>
      </c>
      <c r="M37" s="16">
        <f t="shared" si="7"/>
        <v>0</v>
      </c>
      <c r="N37" s="16">
        <f t="shared" si="7"/>
        <v>0</v>
      </c>
      <c r="O37" s="16">
        <f t="shared" si="7"/>
        <v>0</v>
      </c>
    </row>
    <row r="38" spans="1:15" ht="15" customHeight="1">
      <c r="A38" s="18"/>
      <c r="B38" s="19" t="s">
        <v>11</v>
      </c>
      <c r="C38" s="19"/>
      <c r="D38" s="19"/>
      <c r="E38" s="20"/>
      <c r="F38" s="21">
        <f aca="true" t="shared" si="8" ref="F38:O38">F37+F33</f>
        <v>0</v>
      </c>
      <c r="G38" s="21">
        <f t="shared" si="8"/>
        <v>0</v>
      </c>
      <c r="H38" s="21">
        <f t="shared" si="8"/>
        <v>0</v>
      </c>
      <c r="I38" s="21">
        <f t="shared" si="8"/>
        <v>0</v>
      </c>
      <c r="J38" s="21">
        <f t="shared" si="8"/>
        <v>0</v>
      </c>
      <c r="K38" s="21">
        <f t="shared" si="8"/>
        <v>0</v>
      </c>
      <c r="L38" s="21">
        <f t="shared" si="8"/>
        <v>0</v>
      </c>
      <c r="M38" s="21">
        <f t="shared" si="8"/>
        <v>0</v>
      </c>
      <c r="N38" s="21">
        <f t="shared" si="8"/>
        <v>0</v>
      </c>
      <c r="O38" s="21">
        <f t="shared" si="8"/>
        <v>0</v>
      </c>
    </row>
    <row r="39" spans="1:15" ht="15" customHeight="1">
      <c r="A39" s="12" t="s">
        <v>149</v>
      </c>
      <c r="B39" s="13"/>
      <c r="C39" s="13"/>
      <c r="D39" s="13"/>
      <c r="E39" s="14"/>
      <c r="F39" s="17">
        <f aca="true" t="shared" si="9" ref="F39:O39">F18+F28+F38</f>
        <v>0</v>
      </c>
      <c r="G39" s="17">
        <f t="shared" si="9"/>
        <v>0</v>
      </c>
      <c r="H39" s="17">
        <f t="shared" si="9"/>
        <v>0</v>
      </c>
      <c r="I39" s="17">
        <f t="shared" si="9"/>
        <v>0</v>
      </c>
      <c r="J39" s="17">
        <f t="shared" si="9"/>
        <v>0</v>
      </c>
      <c r="K39" s="17">
        <f t="shared" si="9"/>
        <v>0</v>
      </c>
      <c r="L39" s="17">
        <f t="shared" si="9"/>
        <v>0</v>
      </c>
      <c r="M39" s="17">
        <f t="shared" si="9"/>
        <v>0</v>
      </c>
      <c r="N39" s="17">
        <f t="shared" si="9"/>
        <v>0</v>
      </c>
      <c r="O39" s="17">
        <f t="shared" si="9"/>
        <v>0</v>
      </c>
    </row>
  </sheetData>
  <mergeCells count="9">
    <mergeCell ref="A1:O1"/>
    <mergeCell ref="B29:E29"/>
    <mergeCell ref="A5:E7"/>
    <mergeCell ref="B9:E9"/>
    <mergeCell ref="B19:E19"/>
    <mergeCell ref="F6:F7"/>
    <mergeCell ref="D3:E3"/>
    <mergeCell ref="D2:E2"/>
    <mergeCell ref="G6:O6"/>
  </mergeCells>
  <printOptions horizontalCentered="1"/>
  <pageMargins left="0.5" right="0.5" top="0.75" bottom="0.75" header="0.5" footer="0.5"/>
  <pageSetup fitToHeight="1" fitToWidth="1" horizontalDpi="600" verticalDpi="600" orientation="portrait" scale="58" r:id="rId1"/>
  <headerFooter alignWithMargins="0">
    <oddHeader>&amp;REnclosure 2</oddHeader>
    <oddFooter>&amp;LPage 23&amp;Rver 4 (12/2008)</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R39"/>
  <sheetViews>
    <sheetView workbookViewId="0" topLeftCell="A1">
      <pane xSplit="5" ySplit="7" topLeftCell="F8" activePane="bottomRight" state="frozen"/>
      <selection pane="topLeft" activeCell="O2" sqref="O2"/>
      <selection pane="topRight" activeCell="O2" sqref="O2"/>
      <selection pane="bottomLeft" activeCell="O2" sqref="O2"/>
      <selection pane="bottomRight" activeCell="O2" sqref="O2"/>
    </sheetView>
  </sheetViews>
  <sheetFormatPr defaultColWidth="9.140625" defaultRowHeight="12.75"/>
  <cols>
    <col min="1" max="3" width="4.7109375" style="0" customWidth="1"/>
    <col min="4" max="4" width="3.7109375" style="0" customWidth="1"/>
    <col min="5" max="5" width="22.7109375" style="0" customWidth="1"/>
    <col min="6" max="18" width="12.7109375" style="0" customWidth="1"/>
  </cols>
  <sheetData>
    <row r="1" spans="1:15" ht="32.1" customHeight="1">
      <c r="A1" s="155" t="s">
        <v>78</v>
      </c>
      <c r="B1" s="155"/>
      <c r="C1" s="155"/>
      <c r="D1" s="155"/>
      <c r="E1" s="155"/>
      <c r="F1" s="155"/>
      <c r="G1" s="155"/>
      <c r="H1" s="155"/>
      <c r="I1" s="155"/>
      <c r="J1" s="155"/>
      <c r="K1" s="155"/>
      <c r="L1" s="155"/>
      <c r="M1" s="155"/>
      <c r="N1" s="155"/>
      <c r="O1" s="155"/>
    </row>
    <row r="2" spans="1:15" ht="20.1" customHeight="1">
      <c r="A2" s="22" t="s">
        <v>25</v>
      </c>
      <c r="B2" s="22"/>
      <c r="C2" s="22"/>
      <c r="D2" s="165" t="str">
        <f>'CSS WP 1'!D2:E2</f>
        <v>Monterey</v>
      </c>
      <c r="E2" s="165"/>
      <c r="N2" s="24" t="s">
        <v>26</v>
      </c>
      <c r="O2" s="23">
        <f>'CSS WP 1'!O2</f>
        <v>39850</v>
      </c>
    </row>
    <row r="3" spans="1:5" ht="20.1" customHeight="1">
      <c r="A3" s="22" t="s">
        <v>151</v>
      </c>
      <c r="B3" s="22"/>
      <c r="C3" s="22"/>
      <c r="D3" s="173"/>
      <c r="E3" s="173"/>
    </row>
    <row r="5" spans="1:15" s="3" customFormat="1" ht="15" customHeight="1">
      <c r="A5" s="158" t="s">
        <v>27</v>
      </c>
      <c r="B5" s="159"/>
      <c r="C5" s="159"/>
      <c r="D5" s="159"/>
      <c r="E5" s="160"/>
      <c r="F5" s="4" t="s">
        <v>16</v>
      </c>
      <c r="G5" s="26" t="s">
        <v>17</v>
      </c>
      <c r="H5" s="26" t="s">
        <v>24</v>
      </c>
      <c r="I5" s="26" t="s">
        <v>18</v>
      </c>
      <c r="J5" s="26" t="s">
        <v>19</v>
      </c>
      <c r="K5" s="26" t="s">
        <v>20</v>
      </c>
      <c r="L5" s="26" t="s">
        <v>21</v>
      </c>
      <c r="M5" s="26" t="s">
        <v>22</v>
      </c>
      <c r="N5" s="26" t="s">
        <v>23</v>
      </c>
      <c r="O5" s="26" t="s">
        <v>52</v>
      </c>
    </row>
    <row r="6" spans="1:15" s="3" customFormat="1" ht="15" customHeight="1">
      <c r="A6" s="161"/>
      <c r="B6" s="162"/>
      <c r="C6" s="162"/>
      <c r="D6" s="162"/>
      <c r="E6" s="163"/>
      <c r="F6" s="171" t="s">
        <v>6</v>
      </c>
      <c r="G6" s="174" t="s">
        <v>29</v>
      </c>
      <c r="H6" s="173"/>
      <c r="I6" s="173"/>
      <c r="J6" s="173"/>
      <c r="K6" s="173"/>
      <c r="L6" s="173"/>
      <c r="M6" s="173"/>
      <c r="N6" s="173"/>
      <c r="O6" s="175"/>
    </row>
    <row r="7" spans="1:18" s="1" customFormat="1" ht="42" customHeight="1">
      <c r="A7" s="164"/>
      <c r="B7" s="165"/>
      <c r="C7" s="165"/>
      <c r="D7" s="165"/>
      <c r="E7" s="166"/>
      <c r="F7" s="172"/>
      <c r="G7" s="25" t="s">
        <v>0</v>
      </c>
      <c r="H7" s="25" t="s">
        <v>28</v>
      </c>
      <c r="I7" s="25" t="s">
        <v>15</v>
      </c>
      <c r="J7" s="25" t="s">
        <v>1</v>
      </c>
      <c r="K7" s="25" t="s">
        <v>12</v>
      </c>
      <c r="L7" s="25" t="s">
        <v>13</v>
      </c>
      <c r="M7" s="25" t="s">
        <v>2</v>
      </c>
      <c r="N7" s="25" t="s">
        <v>14</v>
      </c>
      <c r="O7" s="5" t="s">
        <v>51</v>
      </c>
      <c r="P7" s="2"/>
      <c r="Q7" s="2"/>
      <c r="R7" s="2"/>
    </row>
    <row r="8" spans="1:15" ht="15" customHeight="1">
      <c r="A8" s="6" t="s">
        <v>150</v>
      </c>
      <c r="B8" s="7"/>
      <c r="C8" s="7"/>
      <c r="D8" s="7"/>
      <c r="E8" s="8"/>
      <c r="F8" s="15"/>
      <c r="G8" s="15"/>
      <c r="H8" s="15"/>
      <c r="I8" s="15"/>
      <c r="J8" s="15"/>
      <c r="K8" s="15"/>
      <c r="L8" s="15"/>
      <c r="M8" s="15"/>
      <c r="N8" s="15"/>
      <c r="O8" s="15"/>
    </row>
    <row r="9" spans="1:15" ht="15" customHeight="1">
      <c r="A9" s="9"/>
      <c r="B9" s="167" t="s">
        <v>72</v>
      </c>
      <c r="C9" s="167"/>
      <c r="D9" s="167"/>
      <c r="E9" s="168"/>
      <c r="F9" s="16"/>
      <c r="G9" s="16"/>
      <c r="H9" s="16"/>
      <c r="I9" s="16"/>
      <c r="J9" s="16"/>
      <c r="K9" s="16"/>
      <c r="L9" s="16"/>
      <c r="M9" s="16"/>
      <c r="N9" s="16"/>
      <c r="O9" s="16"/>
    </row>
    <row r="10" spans="1:15" ht="15" customHeight="1">
      <c r="A10" s="9"/>
      <c r="B10" s="10"/>
      <c r="C10" s="10" t="s">
        <v>3</v>
      </c>
      <c r="D10" s="10"/>
      <c r="E10" s="11"/>
      <c r="F10" s="16"/>
      <c r="G10" s="16"/>
      <c r="H10" s="16"/>
      <c r="I10" s="16"/>
      <c r="J10" s="16"/>
      <c r="K10" s="16"/>
      <c r="L10" s="16"/>
      <c r="M10" s="16"/>
      <c r="N10" s="16"/>
      <c r="O10" s="16"/>
    </row>
    <row r="11" spans="1:15" ht="15" customHeight="1">
      <c r="A11" s="9"/>
      <c r="B11" s="10"/>
      <c r="C11" s="10"/>
      <c r="D11" s="10" t="s">
        <v>30</v>
      </c>
      <c r="E11" s="11"/>
      <c r="F11" s="16"/>
      <c r="G11" s="16"/>
      <c r="H11" s="16"/>
      <c r="I11" s="16"/>
      <c r="J11" s="16"/>
      <c r="K11" s="16"/>
      <c r="L11" s="16"/>
      <c r="M11" s="16"/>
      <c r="N11" s="16"/>
      <c r="O11" s="16"/>
    </row>
    <row r="12" spans="1:15" ht="15" customHeight="1">
      <c r="A12" s="9"/>
      <c r="B12" s="10"/>
      <c r="C12" s="10"/>
      <c r="D12" s="10" t="s">
        <v>4</v>
      </c>
      <c r="E12" s="11"/>
      <c r="F12" s="16"/>
      <c r="G12" s="16"/>
      <c r="H12" s="16"/>
      <c r="I12" s="16"/>
      <c r="J12" s="16"/>
      <c r="K12" s="16"/>
      <c r="L12" s="16"/>
      <c r="M12" s="16"/>
      <c r="N12" s="16"/>
      <c r="O12" s="16"/>
    </row>
    <row r="13" spans="1:15" ht="15" customHeight="1">
      <c r="A13" s="9"/>
      <c r="B13" s="10"/>
      <c r="C13" s="10" t="s">
        <v>7</v>
      </c>
      <c r="D13" s="10"/>
      <c r="E13" s="11"/>
      <c r="F13" s="16">
        <f aca="true" t="shared" si="0" ref="F13:O13">SUM(F11:F12)</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row>
    <row r="14" spans="1:15" ht="15" customHeight="1">
      <c r="A14" s="9"/>
      <c r="B14" s="10"/>
      <c r="C14" s="10" t="s">
        <v>5</v>
      </c>
      <c r="D14" s="10"/>
      <c r="E14" s="11"/>
      <c r="F14" s="16"/>
      <c r="G14" s="16"/>
      <c r="H14" s="16"/>
      <c r="I14" s="16"/>
      <c r="J14" s="16"/>
      <c r="K14" s="16"/>
      <c r="L14" s="16"/>
      <c r="M14" s="16"/>
      <c r="N14" s="16"/>
      <c r="O14" s="16"/>
    </row>
    <row r="15" spans="1:15" ht="15" customHeight="1">
      <c r="A15" s="9"/>
      <c r="B15" s="10"/>
      <c r="C15" s="10"/>
      <c r="D15" s="10" t="s">
        <v>30</v>
      </c>
      <c r="E15" s="11"/>
      <c r="F15" s="16"/>
      <c r="G15" s="16"/>
      <c r="H15" s="16"/>
      <c r="I15" s="16"/>
      <c r="J15" s="16"/>
      <c r="K15" s="16"/>
      <c r="L15" s="16"/>
      <c r="M15" s="16"/>
      <c r="N15" s="16"/>
      <c r="O15" s="16"/>
    </row>
    <row r="16" spans="1:15" ht="15" customHeight="1">
      <c r="A16" s="9"/>
      <c r="B16" s="10"/>
      <c r="C16" s="10"/>
      <c r="D16" s="10" t="s">
        <v>4</v>
      </c>
      <c r="E16" s="11"/>
      <c r="F16" s="16"/>
      <c r="G16" s="16"/>
      <c r="H16" s="16"/>
      <c r="I16" s="16"/>
      <c r="J16" s="16"/>
      <c r="K16" s="16"/>
      <c r="L16" s="16"/>
      <c r="M16" s="16"/>
      <c r="N16" s="16"/>
      <c r="O16" s="16"/>
    </row>
    <row r="17" spans="1:15" ht="15" customHeight="1">
      <c r="A17" s="9"/>
      <c r="B17" s="10"/>
      <c r="C17" s="10" t="s">
        <v>8</v>
      </c>
      <c r="D17" s="10"/>
      <c r="E17" s="11"/>
      <c r="F17" s="16">
        <f aca="true" t="shared" si="1" ref="F17:O17">SUM(F15:F16)</f>
        <v>0</v>
      </c>
      <c r="G17" s="16">
        <f t="shared" si="1"/>
        <v>0</v>
      </c>
      <c r="H17" s="16">
        <f t="shared" si="1"/>
        <v>0</v>
      </c>
      <c r="I17" s="16">
        <f t="shared" si="1"/>
        <v>0</v>
      </c>
      <c r="J17" s="16">
        <f t="shared" si="1"/>
        <v>0</v>
      </c>
      <c r="K17" s="16">
        <f t="shared" si="1"/>
        <v>0</v>
      </c>
      <c r="L17" s="16">
        <f t="shared" si="1"/>
        <v>0</v>
      </c>
      <c r="M17" s="16">
        <f t="shared" si="1"/>
        <v>0</v>
      </c>
      <c r="N17" s="16">
        <f t="shared" si="1"/>
        <v>0</v>
      </c>
      <c r="O17" s="16">
        <f t="shared" si="1"/>
        <v>0</v>
      </c>
    </row>
    <row r="18" spans="1:15" ht="15" customHeight="1">
      <c r="A18" s="18"/>
      <c r="B18" s="19" t="s">
        <v>9</v>
      </c>
      <c r="C18" s="19"/>
      <c r="D18" s="19"/>
      <c r="E18" s="20"/>
      <c r="F18" s="21">
        <f aca="true" t="shared" si="2" ref="F18:O18">F13+F17</f>
        <v>0</v>
      </c>
      <c r="G18" s="21">
        <f t="shared" si="2"/>
        <v>0</v>
      </c>
      <c r="H18" s="21">
        <f t="shared" si="2"/>
        <v>0</v>
      </c>
      <c r="I18" s="21">
        <f t="shared" si="2"/>
        <v>0</v>
      </c>
      <c r="J18" s="21">
        <f t="shared" si="2"/>
        <v>0</v>
      </c>
      <c r="K18" s="21">
        <f t="shared" si="2"/>
        <v>0</v>
      </c>
      <c r="L18" s="21">
        <f t="shared" si="2"/>
        <v>0</v>
      </c>
      <c r="M18" s="21">
        <f t="shared" si="2"/>
        <v>0</v>
      </c>
      <c r="N18" s="21">
        <f t="shared" si="2"/>
        <v>0</v>
      </c>
      <c r="O18" s="21">
        <f t="shared" si="2"/>
        <v>0</v>
      </c>
    </row>
    <row r="19" spans="1:15" ht="15" customHeight="1">
      <c r="A19" s="9"/>
      <c r="B19" s="169" t="s">
        <v>65</v>
      </c>
      <c r="C19" s="169"/>
      <c r="D19" s="169"/>
      <c r="E19" s="170"/>
      <c r="F19" s="16"/>
      <c r="G19" s="16"/>
      <c r="H19" s="16"/>
      <c r="I19" s="16"/>
      <c r="J19" s="16"/>
      <c r="K19" s="16"/>
      <c r="L19" s="16"/>
      <c r="M19" s="16"/>
      <c r="N19" s="16"/>
      <c r="O19" s="16"/>
    </row>
    <row r="20" spans="1:15" ht="15" customHeight="1">
      <c r="A20" s="9"/>
      <c r="B20" s="10"/>
      <c r="C20" s="10" t="s">
        <v>3</v>
      </c>
      <c r="D20" s="10"/>
      <c r="E20" s="11"/>
      <c r="F20" s="16"/>
      <c r="G20" s="16"/>
      <c r="H20" s="16"/>
      <c r="I20" s="16"/>
      <c r="J20" s="16"/>
      <c r="K20" s="16"/>
      <c r="L20" s="16"/>
      <c r="M20" s="16"/>
      <c r="N20" s="16"/>
      <c r="O20" s="16"/>
    </row>
    <row r="21" spans="1:15" ht="15" customHeight="1">
      <c r="A21" s="9"/>
      <c r="B21" s="10"/>
      <c r="C21" s="10"/>
      <c r="D21" s="10" t="s">
        <v>30</v>
      </c>
      <c r="E21" s="11"/>
      <c r="F21" s="16"/>
      <c r="G21" s="16"/>
      <c r="H21" s="16"/>
      <c r="I21" s="16"/>
      <c r="J21" s="16"/>
      <c r="K21" s="16"/>
      <c r="L21" s="16"/>
      <c r="M21" s="16"/>
      <c r="N21" s="16"/>
      <c r="O21" s="16"/>
    </row>
    <row r="22" spans="1:15" ht="15" customHeight="1">
      <c r="A22" s="9"/>
      <c r="B22" s="10"/>
      <c r="C22" s="10"/>
      <c r="D22" s="10" t="s">
        <v>4</v>
      </c>
      <c r="E22" s="11"/>
      <c r="F22" s="16"/>
      <c r="G22" s="16"/>
      <c r="H22" s="16"/>
      <c r="I22" s="16"/>
      <c r="J22" s="16"/>
      <c r="K22" s="16"/>
      <c r="L22" s="16"/>
      <c r="M22" s="16"/>
      <c r="N22" s="16"/>
      <c r="O22" s="16"/>
    </row>
    <row r="23" spans="1:15" ht="15" customHeight="1">
      <c r="A23" s="9"/>
      <c r="B23" s="10"/>
      <c r="C23" s="10" t="s">
        <v>7</v>
      </c>
      <c r="D23" s="10"/>
      <c r="E23" s="11"/>
      <c r="F23" s="16">
        <f aca="true" t="shared" si="3" ref="F23:O23">SUM(F21:F22)</f>
        <v>0</v>
      </c>
      <c r="G23" s="16">
        <f t="shared" si="3"/>
        <v>0</v>
      </c>
      <c r="H23" s="16">
        <f t="shared" si="3"/>
        <v>0</v>
      </c>
      <c r="I23" s="16">
        <f t="shared" si="3"/>
        <v>0</v>
      </c>
      <c r="J23" s="16">
        <f t="shared" si="3"/>
        <v>0</v>
      </c>
      <c r="K23" s="16">
        <f t="shared" si="3"/>
        <v>0</v>
      </c>
      <c r="L23" s="16">
        <f t="shared" si="3"/>
        <v>0</v>
      </c>
      <c r="M23" s="16">
        <f t="shared" si="3"/>
        <v>0</v>
      </c>
      <c r="N23" s="16">
        <f t="shared" si="3"/>
        <v>0</v>
      </c>
      <c r="O23" s="16">
        <f t="shared" si="3"/>
        <v>0</v>
      </c>
    </row>
    <row r="24" spans="1:15" ht="15" customHeight="1">
      <c r="A24" s="9"/>
      <c r="B24" s="10"/>
      <c r="C24" s="10" t="s">
        <v>5</v>
      </c>
      <c r="D24" s="10"/>
      <c r="E24" s="11"/>
      <c r="F24" s="16"/>
      <c r="G24" s="16"/>
      <c r="H24" s="16"/>
      <c r="I24" s="16"/>
      <c r="J24" s="16"/>
      <c r="K24" s="16"/>
      <c r="L24" s="16"/>
      <c r="M24" s="16"/>
      <c r="N24" s="16"/>
      <c r="O24" s="16"/>
    </row>
    <row r="25" spans="1:15" ht="15" customHeight="1">
      <c r="A25" s="9"/>
      <c r="B25" s="10"/>
      <c r="C25" s="10"/>
      <c r="D25" s="10" t="s">
        <v>30</v>
      </c>
      <c r="E25" s="11"/>
      <c r="F25" s="16"/>
      <c r="G25" s="16"/>
      <c r="H25" s="16"/>
      <c r="I25" s="16"/>
      <c r="J25" s="16"/>
      <c r="K25" s="16"/>
      <c r="L25" s="16"/>
      <c r="M25" s="16"/>
      <c r="N25" s="16"/>
      <c r="O25" s="16"/>
    </row>
    <row r="26" spans="1:15" ht="15" customHeight="1">
      <c r="A26" s="9"/>
      <c r="B26" s="10"/>
      <c r="C26" s="10"/>
      <c r="D26" s="10" t="s">
        <v>4</v>
      </c>
      <c r="E26" s="11"/>
      <c r="F26" s="16"/>
      <c r="G26" s="16"/>
      <c r="H26" s="16"/>
      <c r="I26" s="16"/>
      <c r="J26" s="16"/>
      <c r="K26" s="16"/>
      <c r="L26" s="16"/>
      <c r="M26" s="16"/>
      <c r="N26" s="16"/>
      <c r="O26" s="16"/>
    </row>
    <row r="27" spans="1:15" ht="15" customHeight="1">
      <c r="A27" s="9"/>
      <c r="B27" s="10"/>
      <c r="C27" s="10" t="s">
        <v>8</v>
      </c>
      <c r="D27" s="10"/>
      <c r="E27" s="11"/>
      <c r="F27" s="16">
        <f aca="true" t="shared" si="4" ref="F27:O27">SUM(F25:F26)</f>
        <v>0</v>
      </c>
      <c r="G27" s="16">
        <f t="shared" si="4"/>
        <v>0</v>
      </c>
      <c r="H27" s="16">
        <f t="shared" si="4"/>
        <v>0</v>
      </c>
      <c r="I27" s="16">
        <f t="shared" si="4"/>
        <v>0</v>
      </c>
      <c r="J27" s="16">
        <f t="shared" si="4"/>
        <v>0</v>
      </c>
      <c r="K27" s="16">
        <f t="shared" si="4"/>
        <v>0</v>
      </c>
      <c r="L27" s="16">
        <f t="shared" si="4"/>
        <v>0</v>
      </c>
      <c r="M27" s="16">
        <f t="shared" si="4"/>
        <v>0</v>
      </c>
      <c r="N27" s="16">
        <f t="shared" si="4"/>
        <v>0</v>
      </c>
      <c r="O27" s="16">
        <f t="shared" si="4"/>
        <v>0</v>
      </c>
    </row>
    <row r="28" spans="1:15" ht="15" customHeight="1">
      <c r="A28" s="18"/>
      <c r="B28" s="19" t="s">
        <v>66</v>
      </c>
      <c r="C28" s="19"/>
      <c r="D28" s="19"/>
      <c r="E28" s="20"/>
      <c r="F28" s="21">
        <f aca="true" t="shared" si="5" ref="F28:O28">F23+F27</f>
        <v>0</v>
      </c>
      <c r="G28" s="21">
        <f t="shared" si="5"/>
        <v>0</v>
      </c>
      <c r="H28" s="21">
        <f t="shared" si="5"/>
        <v>0</v>
      </c>
      <c r="I28" s="21">
        <f t="shared" si="5"/>
        <v>0</v>
      </c>
      <c r="J28" s="21">
        <f t="shared" si="5"/>
        <v>0</v>
      </c>
      <c r="K28" s="21">
        <f t="shared" si="5"/>
        <v>0</v>
      </c>
      <c r="L28" s="21">
        <f t="shared" si="5"/>
        <v>0</v>
      </c>
      <c r="M28" s="21">
        <f t="shared" si="5"/>
        <v>0</v>
      </c>
      <c r="N28" s="21">
        <f t="shared" si="5"/>
        <v>0</v>
      </c>
      <c r="O28" s="21">
        <f t="shared" si="5"/>
        <v>0</v>
      </c>
    </row>
    <row r="29" spans="1:15" ht="15" customHeight="1">
      <c r="A29" s="9"/>
      <c r="B29" s="156" t="s">
        <v>10</v>
      </c>
      <c r="C29" s="156"/>
      <c r="D29" s="156"/>
      <c r="E29" s="157"/>
      <c r="F29" s="16"/>
      <c r="G29" s="16"/>
      <c r="H29" s="16"/>
      <c r="I29" s="16"/>
      <c r="J29" s="16"/>
      <c r="K29" s="16"/>
      <c r="L29" s="16"/>
      <c r="M29" s="16"/>
      <c r="N29" s="16"/>
      <c r="O29" s="16"/>
    </row>
    <row r="30" spans="1:15" ht="15" customHeight="1">
      <c r="A30" s="9"/>
      <c r="B30" s="10"/>
      <c r="C30" s="10" t="s">
        <v>3</v>
      </c>
      <c r="D30" s="10"/>
      <c r="E30" s="11"/>
      <c r="F30" s="16"/>
      <c r="G30" s="16"/>
      <c r="H30" s="16"/>
      <c r="I30" s="16"/>
      <c r="J30" s="16"/>
      <c r="K30" s="16"/>
      <c r="L30" s="16"/>
      <c r="M30" s="16"/>
      <c r="N30" s="16"/>
      <c r="O30" s="16"/>
    </row>
    <row r="31" spans="1:15" ht="15" customHeight="1">
      <c r="A31" s="9"/>
      <c r="B31" s="10"/>
      <c r="C31" s="10"/>
      <c r="D31" s="10" t="s">
        <v>30</v>
      </c>
      <c r="E31" s="11"/>
      <c r="F31" s="16"/>
      <c r="G31" s="16"/>
      <c r="H31" s="16"/>
      <c r="I31" s="16"/>
      <c r="J31" s="16"/>
      <c r="K31" s="16"/>
      <c r="L31" s="16"/>
      <c r="M31" s="16"/>
      <c r="N31" s="16"/>
      <c r="O31" s="16"/>
    </row>
    <row r="32" spans="1:15" ht="15" customHeight="1">
      <c r="A32" s="9"/>
      <c r="B32" s="10"/>
      <c r="C32" s="10"/>
      <c r="D32" s="10" t="s">
        <v>4</v>
      </c>
      <c r="E32" s="11"/>
      <c r="F32" s="16"/>
      <c r="G32" s="16"/>
      <c r="H32" s="16"/>
      <c r="I32" s="16"/>
      <c r="J32" s="16"/>
      <c r="K32" s="16"/>
      <c r="L32" s="16"/>
      <c r="M32" s="16"/>
      <c r="N32" s="16"/>
      <c r="O32" s="16"/>
    </row>
    <row r="33" spans="1:15" ht="15" customHeight="1">
      <c r="A33" s="9"/>
      <c r="B33" s="10"/>
      <c r="C33" s="10" t="s">
        <v>7</v>
      </c>
      <c r="D33" s="10"/>
      <c r="E33" s="11"/>
      <c r="F33" s="16">
        <f aca="true" t="shared" si="6" ref="F33:O33">SUM(F31:F32)</f>
        <v>0</v>
      </c>
      <c r="G33" s="16">
        <f t="shared" si="6"/>
        <v>0</v>
      </c>
      <c r="H33" s="16">
        <f t="shared" si="6"/>
        <v>0</v>
      </c>
      <c r="I33" s="16">
        <f t="shared" si="6"/>
        <v>0</v>
      </c>
      <c r="J33" s="16">
        <f t="shared" si="6"/>
        <v>0</v>
      </c>
      <c r="K33" s="16">
        <f t="shared" si="6"/>
        <v>0</v>
      </c>
      <c r="L33" s="16">
        <f t="shared" si="6"/>
        <v>0</v>
      </c>
      <c r="M33" s="16">
        <f t="shared" si="6"/>
        <v>0</v>
      </c>
      <c r="N33" s="16">
        <f t="shared" si="6"/>
        <v>0</v>
      </c>
      <c r="O33" s="16">
        <f t="shared" si="6"/>
        <v>0</v>
      </c>
    </row>
    <row r="34" spans="1:15" ht="15" customHeight="1">
      <c r="A34" s="9"/>
      <c r="B34" s="10"/>
      <c r="C34" s="10" t="s">
        <v>5</v>
      </c>
      <c r="D34" s="10"/>
      <c r="E34" s="11"/>
      <c r="F34" s="16"/>
      <c r="G34" s="16"/>
      <c r="H34" s="16"/>
      <c r="I34" s="16"/>
      <c r="J34" s="16"/>
      <c r="K34" s="16"/>
      <c r="L34" s="16"/>
      <c r="M34" s="16"/>
      <c r="N34" s="16"/>
      <c r="O34" s="16"/>
    </row>
    <row r="35" spans="1:15" ht="15" customHeight="1">
      <c r="A35" s="9"/>
      <c r="B35" s="10"/>
      <c r="C35" s="10"/>
      <c r="D35" s="10" t="s">
        <v>30</v>
      </c>
      <c r="E35" s="11"/>
      <c r="F35" s="16"/>
      <c r="G35" s="16"/>
      <c r="H35" s="16"/>
      <c r="I35" s="16"/>
      <c r="J35" s="16"/>
      <c r="K35" s="16"/>
      <c r="L35" s="16"/>
      <c r="M35" s="16"/>
      <c r="N35" s="16"/>
      <c r="O35" s="16"/>
    </row>
    <row r="36" spans="1:15" ht="15" customHeight="1">
      <c r="A36" s="9"/>
      <c r="B36" s="10"/>
      <c r="C36" s="10"/>
      <c r="D36" s="10" t="s">
        <v>4</v>
      </c>
      <c r="E36" s="11"/>
      <c r="F36" s="16"/>
      <c r="G36" s="16"/>
      <c r="H36" s="16"/>
      <c r="I36" s="16"/>
      <c r="J36" s="16"/>
      <c r="K36" s="16"/>
      <c r="L36" s="16"/>
      <c r="M36" s="16"/>
      <c r="N36" s="16"/>
      <c r="O36" s="16"/>
    </row>
    <row r="37" spans="1:15" ht="15" customHeight="1">
      <c r="A37" s="9"/>
      <c r="B37" s="10"/>
      <c r="C37" s="10" t="s">
        <v>8</v>
      </c>
      <c r="D37" s="10"/>
      <c r="E37" s="11"/>
      <c r="F37" s="16">
        <f aca="true" t="shared" si="7" ref="F37:O37">SUM(F35:F36)</f>
        <v>0</v>
      </c>
      <c r="G37" s="16">
        <f t="shared" si="7"/>
        <v>0</v>
      </c>
      <c r="H37" s="16">
        <f t="shared" si="7"/>
        <v>0</v>
      </c>
      <c r="I37" s="16">
        <f t="shared" si="7"/>
        <v>0</v>
      </c>
      <c r="J37" s="16">
        <f t="shared" si="7"/>
        <v>0</v>
      </c>
      <c r="K37" s="16">
        <f t="shared" si="7"/>
        <v>0</v>
      </c>
      <c r="L37" s="16">
        <f t="shared" si="7"/>
        <v>0</v>
      </c>
      <c r="M37" s="16">
        <f t="shared" si="7"/>
        <v>0</v>
      </c>
      <c r="N37" s="16">
        <f t="shared" si="7"/>
        <v>0</v>
      </c>
      <c r="O37" s="16">
        <f t="shared" si="7"/>
        <v>0</v>
      </c>
    </row>
    <row r="38" spans="1:15" ht="15" customHeight="1">
      <c r="A38" s="18"/>
      <c r="B38" s="19" t="s">
        <v>11</v>
      </c>
      <c r="C38" s="19"/>
      <c r="D38" s="19"/>
      <c r="E38" s="20"/>
      <c r="F38" s="21">
        <f aca="true" t="shared" si="8" ref="F38:O38">F37+F33</f>
        <v>0</v>
      </c>
      <c r="G38" s="21">
        <f t="shared" si="8"/>
        <v>0</v>
      </c>
      <c r="H38" s="21">
        <f t="shared" si="8"/>
        <v>0</v>
      </c>
      <c r="I38" s="21">
        <f t="shared" si="8"/>
        <v>0</v>
      </c>
      <c r="J38" s="21">
        <f t="shared" si="8"/>
        <v>0</v>
      </c>
      <c r="K38" s="21">
        <f t="shared" si="8"/>
        <v>0</v>
      </c>
      <c r="L38" s="21">
        <f t="shared" si="8"/>
        <v>0</v>
      </c>
      <c r="M38" s="21">
        <f t="shared" si="8"/>
        <v>0</v>
      </c>
      <c r="N38" s="21">
        <f t="shared" si="8"/>
        <v>0</v>
      </c>
      <c r="O38" s="21">
        <f t="shared" si="8"/>
        <v>0</v>
      </c>
    </row>
    <row r="39" spans="1:15" ht="15" customHeight="1">
      <c r="A39" s="12" t="s">
        <v>152</v>
      </c>
      <c r="B39" s="13"/>
      <c r="C39" s="13"/>
      <c r="D39" s="13"/>
      <c r="E39" s="14"/>
      <c r="F39" s="17">
        <f aca="true" t="shared" si="9" ref="F39:O39">F18+F28+F38</f>
        <v>0</v>
      </c>
      <c r="G39" s="17">
        <f t="shared" si="9"/>
        <v>0</v>
      </c>
      <c r="H39" s="17">
        <f t="shared" si="9"/>
        <v>0</v>
      </c>
      <c r="I39" s="17">
        <f t="shared" si="9"/>
        <v>0</v>
      </c>
      <c r="J39" s="17">
        <f t="shared" si="9"/>
        <v>0</v>
      </c>
      <c r="K39" s="17">
        <f t="shared" si="9"/>
        <v>0</v>
      </c>
      <c r="L39" s="17">
        <f t="shared" si="9"/>
        <v>0</v>
      </c>
      <c r="M39" s="17">
        <f t="shared" si="9"/>
        <v>0</v>
      </c>
      <c r="N39" s="17">
        <f t="shared" si="9"/>
        <v>0</v>
      </c>
      <c r="O39" s="17">
        <f t="shared" si="9"/>
        <v>0</v>
      </c>
    </row>
  </sheetData>
  <mergeCells count="9">
    <mergeCell ref="A1:O1"/>
    <mergeCell ref="B29:E29"/>
    <mergeCell ref="A5:E7"/>
    <mergeCell ref="B9:E9"/>
    <mergeCell ref="B19:E19"/>
    <mergeCell ref="F6:F7"/>
    <mergeCell ref="D3:E3"/>
    <mergeCell ref="D2:E2"/>
    <mergeCell ref="G6:O6"/>
  </mergeCells>
  <printOptions horizontalCentered="1"/>
  <pageMargins left="0.5" right="0.5" top="0.75" bottom="0.75" header="0.5" footer="0.5"/>
  <pageSetup fitToHeight="1" fitToWidth="1" horizontalDpi="600" verticalDpi="600" orientation="portrait" scale="58" r:id="rId1"/>
  <headerFooter alignWithMargins="0">
    <oddHeader>&amp;REnclosure 2</oddHeader>
    <oddFooter>&amp;LPage 24&amp;Rver 4 (12/2008)</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R39"/>
  <sheetViews>
    <sheetView workbookViewId="0" topLeftCell="A1">
      <pane xSplit="5" ySplit="7" topLeftCell="F8" activePane="bottomRight" state="frozen"/>
      <selection pane="topLeft" activeCell="A1" sqref="A1:O1"/>
      <selection pane="topRight" activeCell="A1" sqref="A1:O1"/>
      <selection pane="bottomLeft" activeCell="A1" sqref="A1:O1"/>
      <selection pane="bottomRight" activeCell="O2" sqref="O2"/>
    </sheetView>
  </sheetViews>
  <sheetFormatPr defaultColWidth="9.140625" defaultRowHeight="12.75"/>
  <cols>
    <col min="1" max="3" width="4.7109375" style="0" customWidth="1"/>
    <col min="4" max="4" width="3.7109375" style="0" customWidth="1"/>
    <col min="5" max="5" width="22.7109375" style="0" customWidth="1"/>
    <col min="6" max="14" width="12.7109375" style="0" customWidth="1"/>
    <col min="15" max="15" width="18.8515625" style="0" customWidth="1"/>
    <col min="16" max="18" width="12.7109375" style="0" customWidth="1"/>
  </cols>
  <sheetData>
    <row r="1" spans="1:15" ht="32.1" customHeight="1">
      <c r="A1" s="155" t="s">
        <v>78</v>
      </c>
      <c r="B1" s="155"/>
      <c r="C1" s="155"/>
      <c r="D1" s="155"/>
      <c r="E1" s="155"/>
      <c r="F1" s="155"/>
      <c r="G1" s="155"/>
      <c r="H1" s="155"/>
      <c r="I1" s="155"/>
      <c r="J1" s="155"/>
      <c r="K1" s="155"/>
      <c r="L1" s="155"/>
      <c r="M1" s="155"/>
      <c r="N1" s="155"/>
      <c r="O1" s="155"/>
    </row>
    <row r="2" spans="1:15" ht="20.1" customHeight="1">
      <c r="A2" s="22" t="s">
        <v>25</v>
      </c>
      <c r="B2" s="22"/>
      <c r="C2" s="22"/>
      <c r="D2" s="165" t="str">
        <f>'CSS WP 1'!D2:E2</f>
        <v>Monterey</v>
      </c>
      <c r="E2" s="165"/>
      <c r="N2" s="24" t="s">
        <v>26</v>
      </c>
      <c r="O2" s="27">
        <f ca="1">NOW()</f>
        <v>44138.82149398148</v>
      </c>
    </row>
    <row r="3" spans="1:5" ht="20.1" customHeight="1">
      <c r="A3" s="22" t="s">
        <v>153</v>
      </c>
      <c r="B3" s="22"/>
      <c r="C3" s="22"/>
      <c r="D3" s="173"/>
      <c r="E3" s="173"/>
    </row>
    <row r="5" spans="1:15" s="3" customFormat="1" ht="15" customHeight="1">
      <c r="A5" s="158" t="s">
        <v>27</v>
      </c>
      <c r="B5" s="159"/>
      <c r="C5" s="159"/>
      <c r="D5" s="159"/>
      <c r="E5" s="160"/>
      <c r="F5" s="4" t="s">
        <v>16</v>
      </c>
      <c r="G5" s="26" t="s">
        <v>17</v>
      </c>
      <c r="H5" s="26" t="s">
        <v>24</v>
      </c>
      <c r="I5" s="26" t="s">
        <v>18</v>
      </c>
      <c r="J5" s="26" t="s">
        <v>19</v>
      </c>
      <c r="K5" s="26" t="s">
        <v>20</v>
      </c>
      <c r="L5" s="26" t="s">
        <v>21</v>
      </c>
      <c r="M5" s="26" t="s">
        <v>22</v>
      </c>
      <c r="N5" s="26" t="s">
        <v>23</v>
      </c>
      <c r="O5" s="26" t="s">
        <v>52</v>
      </c>
    </row>
    <row r="6" spans="1:15" s="3" customFormat="1" ht="15" customHeight="1">
      <c r="A6" s="161"/>
      <c r="B6" s="162"/>
      <c r="C6" s="162"/>
      <c r="D6" s="162"/>
      <c r="E6" s="163"/>
      <c r="F6" s="171" t="s">
        <v>6</v>
      </c>
      <c r="G6" s="174" t="s">
        <v>29</v>
      </c>
      <c r="H6" s="173"/>
      <c r="I6" s="173"/>
      <c r="J6" s="173"/>
      <c r="K6" s="173"/>
      <c r="L6" s="173"/>
      <c r="M6" s="173"/>
      <c r="N6" s="173"/>
      <c r="O6" s="175"/>
    </row>
    <row r="7" spans="1:18" s="1" customFormat="1" ht="42" customHeight="1">
      <c r="A7" s="164"/>
      <c r="B7" s="165"/>
      <c r="C7" s="165"/>
      <c r="D7" s="165"/>
      <c r="E7" s="166"/>
      <c r="F7" s="172"/>
      <c r="G7" s="25" t="s">
        <v>0</v>
      </c>
      <c r="H7" s="25" t="s">
        <v>28</v>
      </c>
      <c r="I7" s="25" t="s">
        <v>15</v>
      </c>
      <c r="J7" s="25" t="s">
        <v>1</v>
      </c>
      <c r="K7" s="25" t="s">
        <v>12</v>
      </c>
      <c r="L7" s="25" t="s">
        <v>13</v>
      </c>
      <c r="M7" s="25" t="s">
        <v>2</v>
      </c>
      <c r="N7" s="25" t="s">
        <v>14</v>
      </c>
      <c r="O7" s="5" t="s">
        <v>51</v>
      </c>
      <c r="P7" s="2"/>
      <c r="Q7" s="2"/>
      <c r="R7" s="2"/>
    </row>
    <row r="8" spans="1:15" ht="15" customHeight="1">
      <c r="A8" s="6" t="s">
        <v>154</v>
      </c>
      <c r="B8" s="7"/>
      <c r="C8" s="7"/>
      <c r="D8" s="7"/>
      <c r="E8" s="8"/>
      <c r="F8" s="15"/>
      <c r="G8" s="15"/>
      <c r="H8" s="15"/>
      <c r="I8" s="15"/>
      <c r="J8" s="15"/>
      <c r="K8" s="15"/>
      <c r="L8" s="15"/>
      <c r="M8" s="15"/>
      <c r="N8" s="15"/>
      <c r="O8" s="15"/>
    </row>
    <row r="9" spans="1:15" ht="15" customHeight="1">
      <c r="A9" s="9"/>
      <c r="B9" s="167" t="s">
        <v>72</v>
      </c>
      <c r="C9" s="167"/>
      <c r="D9" s="167"/>
      <c r="E9" s="168"/>
      <c r="F9" s="16"/>
      <c r="G9" s="16"/>
      <c r="H9" s="16"/>
      <c r="I9" s="16"/>
      <c r="J9" s="16"/>
      <c r="K9" s="16"/>
      <c r="L9" s="16"/>
      <c r="M9" s="16"/>
      <c r="N9" s="16"/>
      <c r="O9" s="16"/>
    </row>
    <row r="10" spans="1:15" ht="15" customHeight="1">
      <c r="A10" s="9"/>
      <c r="B10" s="10"/>
      <c r="C10" s="10" t="s">
        <v>3</v>
      </c>
      <c r="D10" s="10"/>
      <c r="E10" s="11"/>
      <c r="F10" s="16"/>
      <c r="G10" s="16"/>
      <c r="H10" s="16"/>
      <c r="I10" s="16"/>
      <c r="J10" s="16"/>
      <c r="K10" s="16"/>
      <c r="L10" s="16"/>
      <c r="M10" s="16"/>
      <c r="N10" s="16"/>
      <c r="O10" s="16"/>
    </row>
    <row r="11" spans="1:15" ht="15" customHeight="1">
      <c r="A11" s="9"/>
      <c r="B11" s="10"/>
      <c r="C11" s="10"/>
      <c r="D11" s="10" t="s">
        <v>30</v>
      </c>
      <c r="E11" s="11"/>
      <c r="F11" s="16"/>
      <c r="G11" s="16"/>
      <c r="H11" s="16"/>
      <c r="I11" s="16"/>
      <c r="J11" s="16"/>
      <c r="K11" s="16"/>
      <c r="L11" s="16"/>
      <c r="M11" s="16"/>
      <c r="N11" s="16"/>
      <c r="O11" s="16"/>
    </row>
    <row r="12" spans="1:15" ht="15" customHeight="1">
      <c r="A12" s="9"/>
      <c r="B12" s="10"/>
      <c r="C12" s="10"/>
      <c r="D12" s="10" t="s">
        <v>4</v>
      </c>
      <c r="E12" s="11"/>
      <c r="F12" s="16"/>
      <c r="G12" s="16"/>
      <c r="H12" s="16"/>
      <c r="I12" s="16"/>
      <c r="J12" s="16"/>
      <c r="K12" s="16"/>
      <c r="L12" s="16"/>
      <c r="M12" s="16"/>
      <c r="N12" s="16"/>
      <c r="O12" s="16"/>
    </row>
    <row r="13" spans="1:15" ht="15" customHeight="1">
      <c r="A13" s="9"/>
      <c r="B13" s="10"/>
      <c r="C13" s="10" t="s">
        <v>7</v>
      </c>
      <c r="D13" s="10"/>
      <c r="E13" s="11"/>
      <c r="F13" s="16">
        <f aca="true" t="shared" si="0" ref="F13:O13">SUM(F11:F12)</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row>
    <row r="14" spans="1:15" ht="15" customHeight="1">
      <c r="A14" s="9"/>
      <c r="B14" s="10"/>
      <c r="C14" s="10" t="s">
        <v>5</v>
      </c>
      <c r="D14" s="10"/>
      <c r="E14" s="11"/>
      <c r="F14" s="16"/>
      <c r="G14" s="16"/>
      <c r="H14" s="16"/>
      <c r="I14" s="16"/>
      <c r="J14" s="16"/>
      <c r="K14" s="16"/>
      <c r="L14" s="16"/>
      <c r="M14" s="16"/>
      <c r="N14" s="16"/>
      <c r="O14" s="16"/>
    </row>
    <row r="15" spans="1:15" ht="15" customHeight="1">
      <c r="A15" s="9"/>
      <c r="B15" s="10"/>
      <c r="C15" s="10"/>
      <c r="D15" s="10" t="s">
        <v>30</v>
      </c>
      <c r="E15" s="11"/>
      <c r="F15" s="16"/>
      <c r="G15" s="16"/>
      <c r="H15" s="16"/>
      <c r="I15" s="16"/>
      <c r="J15" s="16"/>
      <c r="K15" s="16"/>
      <c r="L15" s="16"/>
      <c r="M15" s="16"/>
      <c r="N15" s="16"/>
      <c r="O15" s="16"/>
    </row>
    <row r="16" spans="1:15" ht="15" customHeight="1">
      <c r="A16" s="9"/>
      <c r="B16" s="10"/>
      <c r="C16" s="10"/>
      <c r="D16" s="10" t="s">
        <v>4</v>
      </c>
      <c r="E16" s="11"/>
      <c r="F16" s="16"/>
      <c r="G16" s="16"/>
      <c r="H16" s="16"/>
      <c r="I16" s="16"/>
      <c r="J16" s="16"/>
      <c r="K16" s="16"/>
      <c r="L16" s="16"/>
      <c r="M16" s="16"/>
      <c r="N16" s="16"/>
      <c r="O16" s="16"/>
    </row>
    <row r="17" spans="1:15" ht="15" customHeight="1">
      <c r="A17" s="9"/>
      <c r="B17" s="10"/>
      <c r="C17" s="10" t="s">
        <v>8</v>
      </c>
      <c r="D17" s="10"/>
      <c r="E17" s="11"/>
      <c r="F17" s="16">
        <f aca="true" t="shared" si="1" ref="F17:O17">SUM(F15:F16)</f>
        <v>0</v>
      </c>
      <c r="G17" s="16">
        <f t="shared" si="1"/>
        <v>0</v>
      </c>
      <c r="H17" s="16">
        <f t="shared" si="1"/>
        <v>0</v>
      </c>
      <c r="I17" s="16">
        <f t="shared" si="1"/>
        <v>0</v>
      </c>
      <c r="J17" s="16">
        <f t="shared" si="1"/>
        <v>0</v>
      </c>
      <c r="K17" s="16">
        <f t="shared" si="1"/>
        <v>0</v>
      </c>
      <c r="L17" s="16">
        <f t="shared" si="1"/>
        <v>0</v>
      </c>
      <c r="M17" s="16">
        <f t="shared" si="1"/>
        <v>0</v>
      </c>
      <c r="N17" s="16">
        <f t="shared" si="1"/>
        <v>0</v>
      </c>
      <c r="O17" s="16">
        <f t="shared" si="1"/>
        <v>0</v>
      </c>
    </row>
    <row r="18" spans="1:15" ht="15" customHeight="1">
      <c r="A18" s="18"/>
      <c r="B18" s="19" t="s">
        <v>9</v>
      </c>
      <c r="C18" s="19"/>
      <c r="D18" s="19"/>
      <c r="E18" s="20"/>
      <c r="F18" s="21">
        <f aca="true" t="shared" si="2" ref="F18:O18">F13+F17</f>
        <v>0</v>
      </c>
      <c r="G18" s="21">
        <f t="shared" si="2"/>
        <v>0</v>
      </c>
      <c r="H18" s="21">
        <f t="shared" si="2"/>
        <v>0</v>
      </c>
      <c r="I18" s="21">
        <f t="shared" si="2"/>
        <v>0</v>
      </c>
      <c r="J18" s="21">
        <f t="shared" si="2"/>
        <v>0</v>
      </c>
      <c r="K18" s="21">
        <f t="shared" si="2"/>
        <v>0</v>
      </c>
      <c r="L18" s="21">
        <f t="shared" si="2"/>
        <v>0</v>
      </c>
      <c r="M18" s="21">
        <f t="shared" si="2"/>
        <v>0</v>
      </c>
      <c r="N18" s="21">
        <f t="shared" si="2"/>
        <v>0</v>
      </c>
      <c r="O18" s="21">
        <f t="shared" si="2"/>
        <v>0</v>
      </c>
    </row>
    <row r="19" spans="1:15" ht="15" customHeight="1">
      <c r="A19" s="9"/>
      <c r="B19" s="169" t="s">
        <v>65</v>
      </c>
      <c r="C19" s="169"/>
      <c r="D19" s="169"/>
      <c r="E19" s="170"/>
      <c r="F19" s="16"/>
      <c r="G19" s="16"/>
      <c r="H19" s="16"/>
      <c r="I19" s="16"/>
      <c r="J19" s="16"/>
      <c r="K19" s="16"/>
      <c r="L19" s="16"/>
      <c r="M19" s="16"/>
      <c r="N19" s="16"/>
      <c r="O19" s="16"/>
    </row>
    <row r="20" spans="1:15" ht="15" customHeight="1">
      <c r="A20" s="9"/>
      <c r="B20" s="10"/>
      <c r="C20" s="10" t="s">
        <v>3</v>
      </c>
      <c r="D20" s="10"/>
      <c r="E20" s="11"/>
      <c r="F20" s="16"/>
      <c r="G20" s="16"/>
      <c r="H20" s="16"/>
      <c r="I20" s="16"/>
      <c r="J20" s="16"/>
      <c r="K20" s="16"/>
      <c r="L20" s="16"/>
      <c r="M20" s="16"/>
      <c r="N20" s="16"/>
      <c r="O20" s="16"/>
    </row>
    <row r="21" spans="1:15" ht="15" customHeight="1">
      <c r="A21" s="9"/>
      <c r="B21" s="10"/>
      <c r="C21" s="10"/>
      <c r="D21" s="10" t="s">
        <v>30</v>
      </c>
      <c r="E21" s="11"/>
      <c r="F21" s="16"/>
      <c r="G21" s="16"/>
      <c r="H21" s="16"/>
      <c r="I21" s="16"/>
      <c r="J21" s="16"/>
      <c r="K21" s="16"/>
      <c r="L21" s="16"/>
      <c r="M21" s="16"/>
      <c r="N21" s="16"/>
      <c r="O21" s="16"/>
    </row>
    <row r="22" spans="1:15" ht="15" customHeight="1">
      <c r="A22" s="9"/>
      <c r="B22" s="10"/>
      <c r="C22" s="10"/>
      <c r="D22" s="10" t="s">
        <v>4</v>
      </c>
      <c r="E22" s="11"/>
      <c r="F22" s="16"/>
      <c r="G22" s="16"/>
      <c r="H22" s="16"/>
      <c r="I22" s="16"/>
      <c r="J22" s="16"/>
      <c r="K22" s="16"/>
      <c r="L22" s="16"/>
      <c r="M22" s="16"/>
      <c r="N22" s="16"/>
      <c r="O22" s="16"/>
    </row>
    <row r="23" spans="1:15" ht="15" customHeight="1">
      <c r="A23" s="9"/>
      <c r="B23" s="10"/>
      <c r="C23" s="10" t="s">
        <v>7</v>
      </c>
      <c r="D23" s="10"/>
      <c r="E23" s="11"/>
      <c r="F23" s="16">
        <f aca="true" t="shared" si="3" ref="F23:O23">SUM(F21:F22)</f>
        <v>0</v>
      </c>
      <c r="G23" s="16">
        <f t="shared" si="3"/>
        <v>0</v>
      </c>
      <c r="H23" s="16">
        <f t="shared" si="3"/>
        <v>0</v>
      </c>
      <c r="I23" s="16">
        <f t="shared" si="3"/>
        <v>0</v>
      </c>
      <c r="J23" s="16">
        <f t="shared" si="3"/>
        <v>0</v>
      </c>
      <c r="K23" s="16">
        <f t="shared" si="3"/>
        <v>0</v>
      </c>
      <c r="L23" s="16">
        <f t="shared" si="3"/>
        <v>0</v>
      </c>
      <c r="M23" s="16">
        <f t="shared" si="3"/>
        <v>0</v>
      </c>
      <c r="N23" s="16">
        <f t="shared" si="3"/>
        <v>0</v>
      </c>
      <c r="O23" s="16">
        <f t="shared" si="3"/>
        <v>0</v>
      </c>
    </row>
    <row r="24" spans="1:15" ht="15" customHeight="1">
      <c r="A24" s="9"/>
      <c r="B24" s="10"/>
      <c r="C24" s="10" t="s">
        <v>5</v>
      </c>
      <c r="D24" s="10"/>
      <c r="E24" s="11"/>
      <c r="F24" s="16"/>
      <c r="G24" s="16"/>
      <c r="H24" s="16"/>
      <c r="I24" s="16"/>
      <c r="J24" s="16"/>
      <c r="K24" s="16"/>
      <c r="L24" s="16"/>
      <c r="M24" s="16"/>
      <c r="N24" s="16"/>
      <c r="O24" s="16"/>
    </row>
    <row r="25" spans="1:15" ht="15" customHeight="1">
      <c r="A25" s="9"/>
      <c r="B25" s="10"/>
      <c r="C25" s="10"/>
      <c r="D25" s="10" t="s">
        <v>30</v>
      </c>
      <c r="E25" s="11"/>
      <c r="F25" s="16"/>
      <c r="G25" s="16"/>
      <c r="H25" s="16"/>
      <c r="I25" s="16"/>
      <c r="J25" s="16"/>
      <c r="K25" s="16"/>
      <c r="L25" s="16"/>
      <c r="M25" s="16"/>
      <c r="N25" s="16"/>
      <c r="O25" s="16"/>
    </row>
    <row r="26" spans="1:15" ht="15" customHeight="1">
      <c r="A26" s="9"/>
      <c r="B26" s="10"/>
      <c r="C26" s="10"/>
      <c r="D26" s="10" t="s">
        <v>4</v>
      </c>
      <c r="E26" s="11"/>
      <c r="F26" s="16"/>
      <c r="G26" s="16"/>
      <c r="H26" s="16"/>
      <c r="I26" s="16"/>
      <c r="J26" s="16"/>
      <c r="K26" s="16"/>
      <c r="L26" s="16"/>
      <c r="M26" s="16"/>
      <c r="N26" s="16"/>
      <c r="O26" s="16"/>
    </row>
    <row r="27" spans="1:15" ht="15" customHeight="1">
      <c r="A27" s="9"/>
      <c r="B27" s="10"/>
      <c r="C27" s="10" t="s">
        <v>8</v>
      </c>
      <c r="D27" s="10"/>
      <c r="E27" s="11"/>
      <c r="F27" s="16">
        <f aca="true" t="shared" si="4" ref="F27:O27">SUM(F25:F26)</f>
        <v>0</v>
      </c>
      <c r="G27" s="16">
        <f t="shared" si="4"/>
        <v>0</v>
      </c>
      <c r="H27" s="16">
        <f t="shared" si="4"/>
        <v>0</v>
      </c>
      <c r="I27" s="16">
        <f t="shared" si="4"/>
        <v>0</v>
      </c>
      <c r="J27" s="16">
        <f t="shared" si="4"/>
        <v>0</v>
      </c>
      <c r="K27" s="16">
        <f t="shared" si="4"/>
        <v>0</v>
      </c>
      <c r="L27" s="16">
        <f t="shared" si="4"/>
        <v>0</v>
      </c>
      <c r="M27" s="16">
        <f t="shared" si="4"/>
        <v>0</v>
      </c>
      <c r="N27" s="16">
        <f t="shared" si="4"/>
        <v>0</v>
      </c>
      <c r="O27" s="16">
        <f t="shared" si="4"/>
        <v>0</v>
      </c>
    </row>
    <row r="28" spans="1:15" ht="15" customHeight="1">
      <c r="A28" s="18"/>
      <c r="B28" s="19" t="s">
        <v>66</v>
      </c>
      <c r="C28" s="19"/>
      <c r="D28" s="19"/>
      <c r="E28" s="20"/>
      <c r="F28" s="21">
        <f aca="true" t="shared" si="5" ref="F28:O28">F23+F27</f>
        <v>0</v>
      </c>
      <c r="G28" s="21">
        <f t="shared" si="5"/>
        <v>0</v>
      </c>
      <c r="H28" s="21">
        <f t="shared" si="5"/>
        <v>0</v>
      </c>
      <c r="I28" s="21">
        <f t="shared" si="5"/>
        <v>0</v>
      </c>
      <c r="J28" s="21">
        <f t="shared" si="5"/>
        <v>0</v>
      </c>
      <c r="K28" s="21">
        <f t="shared" si="5"/>
        <v>0</v>
      </c>
      <c r="L28" s="21">
        <f t="shared" si="5"/>
        <v>0</v>
      </c>
      <c r="M28" s="21">
        <f t="shared" si="5"/>
        <v>0</v>
      </c>
      <c r="N28" s="21">
        <f t="shared" si="5"/>
        <v>0</v>
      </c>
      <c r="O28" s="21">
        <f t="shared" si="5"/>
        <v>0</v>
      </c>
    </row>
    <row r="29" spans="1:15" ht="15" customHeight="1">
      <c r="A29" s="9"/>
      <c r="B29" s="156" t="s">
        <v>10</v>
      </c>
      <c r="C29" s="156"/>
      <c r="D29" s="156"/>
      <c r="E29" s="157"/>
      <c r="F29" s="16"/>
      <c r="G29" s="16"/>
      <c r="H29" s="16"/>
      <c r="I29" s="16"/>
      <c r="J29" s="16"/>
      <c r="K29" s="16"/>
      <c r="L29" s="16"/>
      <c r="M29" s="16"/>
      <c r="N29" s="16"/>
      <c r="O29" s="16"/>
    </row>
    <row r="30" spans="1:15" ht="15" customHeight="1">
      <c r="A30" s="9"/>
      <c r="B30" s="10"/>
      <c r="C30" s="10" t="s">
        <v>3</v>
      </c>
      <c r="D30" s="10"/>
      <c r="E30" s="11"/>
      <c r="F30" s="16"/>
      <c r="G30" s="16"/>
      <c r="H30" s="16"/>
      <c r="I30" s="16"/>
      <c r="J30" s="16"/>
      <c r="K30" s="16"/>
      <c r="L30" s="16"/>
      <c r="M30" s="16"/>
      <c r="N30" s="16"/>
      <c r="O30" s="16"/>
    </row>
    <row r="31" spans="1:15" ht="15" customHeight="1">
      <c r="A31" s="9"/>
      <c r="B31" s="10"/>
      <c r="C31" s="10"/>
      <c r="D31" s="10" t="s">
        <v>30</v>
      </c>
      <c r="E31" s="11"/>
      <c r="F31" s="16"/>
      <c r="G31" s="16"/>
      <c r="H31" s="16"/>
      <c r="I31" s="16"/>
      <c r="J31" s="16"/>
      <c r="K31" s="16"/>
      <c r="L31" s="16"/>
      <c r="M31" s="16"/>
      <c r="N31" s="16"/>
      <c r="O31" s="16"/>
    </row>
    <row r="32" spans="1:15" ht="15" customHeight="1">
      <c r="A32" s="9"/>
      <c r="B32" s="10"/>
      <c r="C32" s="10"/>
      <c r="D32" s="10" t="s">
        <v>4</v>
      </c>
      <c r="E32" s="11"/>
      <c r="F32" s="16"/>
      <c r="G32" s="16"/>
      <c r="H32" s="16"/>
      <c r="I32" s="16"/>
      <c r="J32" s="16"/>
      <c r="K32" s="16"/>
      <c r="L32" s="16"/>
      <c r="M32" s="16"/>
      <c r="N32" s="16"/>
      <c r="O32" s="16"/>
    </row>
    <row r="33" spans="1:15" ht="15" customHeight="1">
      <c r="A33" s="9"/>
      <c r="B33" s="10"/>
      <c r="C33" s="10" t="s">
        <v>7</v>
      </c>
      <c r="D33" s="10"/>
      <c r="E33" s="11"/>
      <c r="F33" s="16">
        <f aca="true" t="shared" si="6" ref="F33:O33">SUM(F31:F32)</f>
        <v>0</v>
      </c>
      <c r="G33" s="16">
        <f t="shared" si="6"/>
        <v>0</v>
      </c>
      <c r="H33" s="16">
        <f t="shared" si="6"/>
        <v>0</v>
      </c>
      <c r="I33" s="16">
        <f t="shared" si="6"/>
        <v>0</v>
      </c>
      <c r="J33" s="16">
        <f t="shared" si="6"/>
        <v>0</v>
      </c>
      <c r="K33" s="16">
        <f t="shared" si="6"/>
        <v>0</v>
      </c>
      <c r="L33" s="16">
        <f t="shared" si="6"/>
        <v>0</v>
      </c>
      <c r="M33" s="16">
        <f t="shared" si="6"/>
        <v>0</v>
      </c>
      <c r="N33" s="16">
        <f t="shared" si="6"/>
        <v>0</v>
      </c>
      <c r="O33" s="16">
        <f t="shared" si="6"/>
        <v>0</v>
      </c>
    </row>
    <row r="34" spans="1:15" ht="15" customHeight="1">
      <c r="A34" s="9"/>
      <c r="B34" s="10"/>
      <c r="C34" s="10" t="s">
        <v>5</v>
      </c>
      <c r="D34" s="10"/>
      <c r="E34" s="11"/>
      <c r="F34" s="16"/>
      <c r="G34" s="16"/>
      <c r="H34" s="16"/>
      <c r="I34" s="16"/>
      <c r="J34" s="16"/>
      <c r="K34" s="16"/>
      <c r="L34" s="16"/>
      <c r="M34" s="16"/>
      <c r="N34" s="16"/>
      <c r="O34" s="16"/>
    </row>
    <row r="35" spans="1:15" ht="15" customHeight="1">
      <c r="A35" s="9"/>
      <c r="B35" s="10"/>
      <c r="C35" s="10"/>
      <c r="D35" s="10" t="s">
        <v>30</v>
      </c>
      <c r="E35" s="11"/>
      <c r="F35" s="16"/>
      <c r="G35" s="16"/>
      <c r="H35" s="16"/>
      <c r="I35" s="16"/>
      <c r="J35" s="16"/>
      <c r="K35" s="16"/>
      <c r="L35" s="16"/>
      <c r="M35" s="16"/>
      <c r="N35" s="16"/>
      <c r="O35" s="16"/>
    </row>
    <row r="36" spans="1:15" ht="15" customHeight="1">
      <c r="A36" s="9"/>
      <c r="B36" s="10"/>
      <c r="C36" s="10"/>
      <c r="D36" s="10" t="s">
        <v>4</v>
      </c>
      <c r="E36" s="11"/>
      <c r="F36" s="16"/>
      <c r="G36" s="16"/>
      <c r="H36" s="16"/>
      <c r="I36" s="16"/>
      <c r="J36" s="16"/>
      <c r="K36" s="16"/>
      <c r="L36" s="16"/>
      <c r="M36" s="16"/>
      <c r="N36" s="16"/>
      <c r="O36" s="16"/>
    </row>
    <row r="37" spans="1:15" ht="15" customHeight="1">
      <c r="A37" s="9"/>
      <c r="B37" s="10"/>
      <c r="C37" s="10" t="s">
        <v>8</v>
      </c>
      <c r="D37" s="10"/>
      <c r="E37" s="11"/>
      <c r="F37" s="16">
        <f aca="true" t="shared" si="7" ref="F37:O37">SUM(F35:F36)</f>
        <v>0</v>
      </c>
      <c r="G37" s="16">
        <f t="shared" si="7"/>
        <v>0</v>
      </c>
      <c r="H37" s="16">
        <f t="shared" si="7"/>
        <v>0</v>
      </c>
      <c r="I37" s="16">
        <f t="shared" si="7"/>
        <v>0</v>
      </c>
      <c r="J37" s="16">
        <f t="shared" si="7"/>
        <v>0</v>
      </c>
      <c r="K37" s="16">
        <f t="shared" si="7"/>
        <v>0</v>
      </c>
      <c r="L37" s="16">
        <f t="shared" si="7"/>
        <v>0</v>
      </c>
      <c r="M37" s="16">
        <f t="shared" si="7"/>
        <v>0</v>
      </c>
      <c r="N37" s="16">
        <f t="shared" si="7"/>
        <v>0</v>
      </c>
      <c r="O37" s="16">
        <f t="shared" si="7"/>
        <v>0</v>
      </c>
    </row>
    <row r="38" spans="1:15" ht="15" customHeight="1">
      <c r="A38" s="18"/>
      <c r="B38" s="19" t="s">
        <v>11</v>
      </c>
      <c r="C38" s="19"/>
      <c r="D38" s="19"/>
      <c r="E38" s="20"/>
      <c r="F38" s="21">
        <f aca="true" t="shared" si="8" ref="F38:O38">F37+F33</f>
        <v>0</v>
      </c>
      <c r="G38" s="21">
        <f t="shared" si="8"/>
        <v>0</v>
      </c>
      <c r="H38" s="21">
        <f t="shared" si="8"/>
        <v>0</v>
      </c>
      <c r="I38" s="21">
        <f t="shared" si="8"/>
        <v>0</v>
      </c>
      <c r="J38" s="21">
        <f t="shared" si="8"/>
        <v>0</v>
      </c>
      <c r="K38" s="21">
        <f t="shared" si="8"/>
        <v>0</v>
      </c>
      <c r="L38" s="21">
        <f t="shared" si="8"/>
        <v>0</v>
      </c>
      <c r="M38" s="21">
        <f t="shared" si="8"/>
        <v>0</v>
      </c>
      <c r="N38" s="21">
        <f t="shared" si="8"/>
        <v>0</v>
      </c>
      <c r="O38" s="21">
        <f t="shared" si="8"/>
        <v>0</v>
      </c>
    </row>
    <row r="39" spans="1:15" ht="15" customHeight="1">
      <c r="A39" s="12" t="s">
        <v>155</v>
      </c>
      <c r="B39" s="13"/>
      <c r="C39" s="13"/>
      <c r="D39" s="13"/>
      <c r="E39" s="14"/>
      <c r="F39" s="17">
        <f aca="true" t="shared" si="9" ref="F39:O39">F18+F28+F38</f>
        <v>0</v>
      </c>
      <c r="G39" s="17">
        <f t="shared" si="9"/>
        <v>0</v>
      </c>
      <c r="H39" s="17">
        <f t="shared" si="9"/>
        <v>0</v>
      </c>
      <c r="I39" s="17">
        <f t="shared" si="9"/>
        <v>0</v>
      </c>
      <c r="J39" s="17">
        <f t="shared" si="9"/>
        <v>0</v>
      </c>
      <c r="K39" s="17">
        <f t="shared" si="9"/>
        <v>0</v>
      </c>
      <c r="L39" s="17">
        <f t="shared" si="9"/>
        <v>0</v>
      </c>
      <c r="M39" s="17">
        <f t="shared" si="9"/>
        <v>0</v>
      </c>
      <c r="N39" s="17">
        <f t="shared" si="9"/>
        <v>0</v>
      </c>
      <c r="O39" s="17">
        <f t="shared" si="9"/>
        <v>0</v>
      </c>
    </row>
  </sheetData>
  <mergeCells count="9">
    <mergeCell ref="A1:O1"/>
    <mergeCell ref="B29:E29"/>
    <mergeCell ref="A5:E7"/>
    <mergeCell ref="B9:E9"/>
    <mergeCell ref="B19:E19"/>
    <mergeCell ref="F6:F7"/>
    <mergeCell ref="D3:E3"/>
    <mergeCell ref="D2:E2"/>
    <mergeCell ref="G6:O6"/>
  </mergeCells>
  <printOptions horizontalCentered="1"/>
  <pageMargins left="0.5" right="0.5" top="0.75" bottom="0.75" header="0.5" footer="0.5"/>
  <pageSetup fitToHeight="1" fitToWidth="1" horizontalDpi="600" verticalDpi="600" orientation="portrait" scale="56" r:id="rId1"/>
  <headerFooter alignWithMargins="0">
    <oddHeader>&amp;REnclosure 2</oddHeader>
    <oddFooter>&amp;LPage 25&amp;Rver 4 (12/2008)</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R80"/>
  <sheetViews>
    <sheetView zoomScale="80" zoomScaleNormal="80" workbookViewId="0" topLeftCell="A1">
      <selection activeCell="J27" sqref="J27"/>
    </sheetView>
  </sheetViews>
  <sheetFormatPr defaultColWidth="0" defaultRowHeight="12.75" zeroHeight="1"/>
  <cols>
    <col min="1" max="4" width="3.7109375" style="41" customWidth="1"/>
    <col min="5" max="5" width="22.7109375" style="41" customWidth="1"/>
    <col min="6" max="6" width="19.421875" style="41" customWidth="1"/>
    <col min="7" max="7" width="14.140625" style="41" customWidth="1"/>
    <col min="8" max="8" width="16.140625" style="41" customWidth="1"/>
    <col min="9" max="9" width="15.421875" style="41" customWidth="1"/>
    <col min="10" max="10" width="14.57421875" style="41" customWidth="1"/>
    <col min="11" max="11" width="14.140625" style="41" customWidth="1"/>
    <col min="12" max="12" width="17.421875" style="41" customWidth="1"/>
    <col min="13" max="13" width="16.8515625" style="41" customWidth="1"/>
    <col min="14" max="14" width="14.8515625" style="41" customWidth="1"/>
    <col min="15" max="15" width="20.8515625" style="41" customWidth="1"/>
    <col min="16" max="16" width="12.7109375" style="41" customWidth="1"/>
    <col min="17" max="17" width="12.7109375" style="70" customWidth="1"/>
    <col min="18" max="18" width="12.7109375" style="41" customWidth="1"/>
  </cols>
  <sheetData>
    <row r="1" spans="1:18" ht="63" customHeight="1">
      <c r="A1" s="124" t="s">
        <v>159</v>
      </c>
      <c r="B1" s="124"/>
      <c r="C1" s="124"/>
      <c r="D1" s="124"/>
      <c r="E1" s="124"/>
      <c r="F1" s="124"/>
      <c r="G1" s="124"/>
      <c r="H1" s="124"/>
      <c r="I1" s="124"/>
      <c r="J1" s="124"/>
      <c r="K1" s="124"/>
      <c r="L1" s="124"/>
      <c r="M1" s="124"/>
      <c r="N1" s="124"/>
      <c r="O1" s="124"/>
      <c r="P1" s="67"/>
      <c r="Q1" s="79"/>
      <c r="R1" s="67"/>
    </row>
    <row r="2" spans="1:18" ht="20.1" customHeight="1">
      <c r="A2" s="40" t="s">
        <v>25</v>
      </c>
      <c r="B2" s="40"/>
      <c r="C2" s="40"/>
      <c r="D2" s="143" t="str">
        <f>'CSS WP 1'!D2:E2</f>
        <v>Monterey</v>
      </c>
      <c r="E2" s="143"/>
      <c r="F2" s="67"/>
      <c r="G2" s="67"/>
      <c r="H2" s="67"/>
      <c r="I2" s="67"/>
      <c r="J2" s="67"/>
      <c r="K2" s="67"/>
      <c r="L2" s="67"/>
      <c r="M2" s="67"/>
      <c r="N2" s="42" t="s">
        <v>26</v>
      </c>
      <c r="O2" s="43">
        <v>39850</v>
      </c>
      <c r="P2" s="67"/>
      <c r="Q2" s="79"/>
      <c r="R2" s="67"/>
    </row>
    <row r="3" spans="1:18" ht="15" customHeight="1">
      <c r="A3" s="78"/>
      <c r="B3" s="78"/>
      <c r="C3" s="78"/>
      <c r="D3" s="176"/>
      <c r="E3" s="176"/>
      <c r="F3" s="67"/>
      <c r="G3" s="67"/>
      <c r="H3" s="67"/>
      <c r="I3" s="67"/>
      <c r="J3" s="67"/>
      <c r="K3" s="67"/>
      <c r="L3" s="67"/>
      <c r="M3" s="67"/>
      <c r="N3" s="67"/>
      <c r="O3" s="67"/>
      <c r="P3" s="67"/>
      <c r="Q3" s="79"/>
      <c r="R3" s="67"/>
    </row>
    <row r="4" spans="1:18" ht="12.75">
      <c r="A4" s="67"/>
      <c r="B4" s="67"/>
      <c r="C4" s="67"/>
      <c r="D4" s="67"/>
      <c r="E4" s="67"/>
      <c r="F4" s="67"/>
      <c r="G4" s="67"/>
      <c r="H4" s="67"/>
      <c r="I4" s="67"/>
      <c r="J4" s="67"/>
      <c r="K4" s="67"/>
      <c r="L4" s="67"/>
      <c r="M4" s="67"/>
      <c r="N4" s="67"/>
      <c r="O4" s="67"/>
      <c r="P4" s="67"/>
      <c r="Q4" s="79"/>
      <c r="R4" s="67"/>
    </row>
    <row r="5" spans="1:18" s="3" customFormat="1" ht="26.25" customHeight="1">
      <c r="A5" s="127" t="s">
        <v>27</v>
      </c>
      <c r="B5" s="128"/>
      <c r="C5" s="128"/>
      <c r="D5" s="128"/>
      <c r="E5" s="129"/>
      <c r="F5" s="65" t="s">
        <v>16</v>
      </c>
      <c r="G5" s="66" t="s">
        <v>17</v>
      </c>
      <c r="H5" s="66" t="s">
        <v>24</v>
      </c>
      <c r="I5" s="66" t="s">
        <v>18</v>
      </c>
      <c r="J5" s="66" t="s">
        <v>19</v>
      </c>
      <c r="K5" s="66" t="s">
        <v>20</v>
      </c>
      <c r="L5" s="66" t="s">
        <v>21</v>
      </c>
      <c r="M5" s="66" t="s">
        <v>22</v>
      </c>
      <c r="N5" s="66" t="s">
        <v>23</v>
      </c>
      <c r="O5" s="66" t="s">
        <v>52</v>
      </c>
      <c r="P5" s="80"/>
      <c r="Q5" s="80"/>
      <c r="R5" s="80"/>
    </row>
    <row r="6" spans="1:18" s="3" customFormat="1" ht="15" customHeight="1">
      <c r="A6" s="130"/>
      <c r="B6" s="131"/>
      <c r="C6" s="131"/>
      <c r="D6" s="131"/>
      <c r="E6" s="132"/>
      <c r="F6" s="140" t="s">
        <v>6</v>
      </c>
      <c r="G6" s="144" t="s">
        <v>29</v>
      </c>
      <c r="H6" s="145"/>
      <c r="I6" s="145"/>
      <c r="J6" s="145"/>
      <c r="K6" s="145"/>
      <c r="L6" s="145"/>
      <c r="M6" s="145"/>
      <c r="N6" s="145"/>
      <c r="O6" s="146"/>
      <c r="P6" s="80"/>
      <c r="Q6" s="80"/>
      <c r="R6" s="80"/>
    </row>
    <row r="7" spans="1:18" s="1" customFormat="1" ht="60" customHeight="1">
      <c r="A7" s="133"/>
      <c r="B7" s="134"/>
      <c r="C7" s="134"/>
      <c r="D7" s="134"/>
      <c r="E7" s="135"/>
      <c r="F7" s="141"/>
      <c r="G7" s="63" t="s">
        <v>0</v>
      </c>
      <c r="H7" s="63" t="s">
        <v>28</v>
      </c>
      <c r="I7" s="63" t="s">
        <v>15</v>
      </c>
      <c r="J7" s="63" t="s">
        <v>1</v>
      </c>
      <c r="K7" s="63" t="s">
        <v>12</v>
      </c>
      <c r="L7" s="63" t="s">
        <v>13</v>
      </c>
      <c r="M7" s="63" t="s">
        <v>2</v>
      </c>
      <c r="N7" s="63" t="s">
        <v>14</v>
      </c>
      <c r="O7" s="63" t="s">
        <v>51</v>
      </c>
      <c r="P7" s="77" t="s">
        <v>200</v>
      </c>
      <c r="Q7" s="77" t="s">
        <v>201</v>
      </c>
      <c r="R7" s="77" t="s">
        <v>202</v>
      </c>
    </row>
    <row r="8" spans="1:18" ht="15" customHeight="1">
      <c r="A8" s="44" t="s">
        <v>82</v>
      </c>
      <c r="B8" s="45"/>
      <c r="C8" s="45"/>
      <c r="D8" s="45"/>
      <c r="E8" s="46"/>
      <c r="F8" s="47"/>
      <c r="G8" s="47"/>
      <c r="H8" s="47"/>
      <c r="I8" s="47"/>
      <c r="J8" s="47"/>
      <c r="K8" s="47"/>
      <c r="L8" s="47"/>
      <c r="M8" s="47"/>
      <c r="N8" s="47"/>
      <c r="O8" s="47"/>
      <c r="P8" s="72">
        <f>SUM(G8:O8)</f>
        <v>0</v>
      </c>
      <c r="Q8" s="73" t="b">
        <f>EXACT(P8,R8)</f>
        <v>1</v>
      </c>
      <c r="R8" s="72">
        <f>F8</f>
        <v>0</v>
      </c>
    </row>
    <row r="9" spans="1:18" ht="15" customHeight="1">
      <c r="A9" s="48"/>
      <c r="B9" s="136" t="s">
        <v>72</v>
      </c>
      <c r="C9" s="136"/>
      <c r="D9" s="136"/>
      <c r="E9" s="137"/>
      <c r="F9" s="49"/>
      <c r="G9" s="49"/>
      <c r="H9" s="49"/>
      <c r="I9" s="49"/>
      <c r="J9" s="49"/>
      <c r="K9" s="49"/>
      <c r="L9" s="49"/>
      <c r="M9" s="49"/>
      <c r="N9" s="49"/>
      <c r="O9" s="49"/>
      <c r="P9" s="72">
        <f>SUM(G9:O9)</f>
        <v>0</v>
      </c>
      <c r="Q9" s="73" t="b">
        <f aca="true" t="shared" si="0" ref="Q9:Q39">EXACT(P9,R9)</f>
        <v>1</v>
      </c>
      <c r="R9" s="72">
        <f>F9</f>
        <v>0</v>
      </c>
    </row>
    <row r="10" spans="1:18" ht="15" customHeight="1">
      <c r="A10" s="48"/>
      <c r="B10" s="50"/>
      <c r="C10" s="50" t="s">
        <v>3</v>
      </c>
      <c r="D10" s="50"/>
      <c r="E10" s="51"/>
      <c r="F10" s="49"/>
      <c r="G10" s="49"/>
      <c r="H10" s="49"/>
      <c r="I10" s="49"/>
      <c r="J10" s="49"/>
      <c r="K10" s="49"/>
      <c r="L10" s="49"/>
      <c r="M10" s="49"/>
      <c r="N10" s="49"/>
      <c r="O10" s="49"/>
      <c r="P10" s="72">
        <f>SUM(G10:O10)</f>
        <v>0</v>
      </c>
      <c r="Q10" s="73" t="b">
        <f t="shared" si="0"/>
        <v>1</v>
      </c>
      <c r="R10" s="72">
        <f>F10</f>
        <v>0</v>
      </c>
    </row>
    <row r="11" spans="1:18" ht="15" customHeight="1">
      <c r="A11" s="48"/>
      <c r="B11" s="50"/>
      <c r="C11" s="50"/>
      <c r="D11" s="50" t="s">
        <v>30</v>
      </c>
      <c r="E11" s="51"/>
      <c r="F11" s="49">
        <f>SUM('CSS WP 1:CSS WP 25'!F11)</f>
        <v>2029304.22</v>
      </c>
      <c r="G11" s="49">
        <f>SUM('CSS WP 1:CSS WP 25'!G11)</f>
        <v>1147126.9500000002</v>
      </c>
      <c r="H11" s="49">
        <f>SUM('CSS WP 1:CSS WP 25'!H11)</f>
        <v>165745.99000000002</v>
      </c>
      <c r="I11" s="49">
        <f>SUM('CSS WP 1:CSS WP 25'!I11)</f>
        <v>299536.33</v>
      </c>
      <c r="J11" s="49">
        <f>SUM('CSS WP 1:CSS WP 25'!J11)</f>
        <v>413442.37</v>
      </c>
      <c r="K11" s="49">
        <f>SUM('CSS WP 1:CSS WP 25'!K11)</f>
        <v>0</v>
      </c>
      <c r="L11" s="49">
        <f>SUM('CSS WP 1:CSS WP 25'!L11)</f>
        <v>0</v>
      </c>
      <c r="M11" s="49">
        <f>SUM('CSS WP 1:CSS WP 25'!M11)</f>
        <v>0</v>
      </c>
      <c r="N11" s="49">
        <f>SUM('CSS WP 1:CSS WP 25'!N11)</f>
        <v>0</v>
      </c>
      <c r="O11" s="49">
        <f>SUM('CSS WP 1:CSS WP 25'!O11)</f>
        <v>3452.58</v>
      </c>
      <c r="P11" s="72">
        <f>SUM(G11:O11)</f>
        <v>2029304.2200000002</v>
      </c>
      <c r="Q11" s="73" t="b">
        <f t="shared" si="0"/>
        <v>1</v>
      </c>
      <c r="R11" s="72">
        <f>F11</f>
        <v>2029304.22</v>
      </c>
    </row>
    <row r="12" spans="1:18" ht="15" customHeight="1">
      <c r="A12" s="48"/>
      <c r="B12" s="50"/>
      <c r="C12" s="50"/>
      <c r="D12" s="50" t="s">
        <v>4</v>
      </c>
      <c r="E12" s="51"/>
      <c r="F12" s="49">
        <f>SUM('CSS WP 1:CSS WP 25'!F12)</f>
        <v>890216.99</v>
      </c>
      <c r="G12" s="49">
        <f>SUM('CSS WP 1:CSS WP 25'!G12)</f>
        <v>620832.5499999999</v>
      </c>
      <c r="H12" s="49">
        <f>SUM('CSS WP 1:CSS WP 25'!H12)</f>
        <v>0</v>
      </c>
      <c r="I12" s="49">
        <f>SUM('CSS WP 1:CSS WP 25'!I12)</f>
        <v>269384.44</v>
      </c>
      <c r="J12" s="49">
        <f>SUM('CSS WP 1:CSS WP 25'!J12)</f>
        <v>0</v>
      </c>
      <c r="K12" s="49">
        <f>SUM('CSS WP 1:CSS WP 25'!K12)</f>
        <v>0</v>
      </c>
      <c r="L12" s="49">
        <f>SUM('CSS WP 1:CSS WP 25'!L12)</f>
        <v>0</v>
      </c>
      <c r="M12" s="49">
        <f>SUM('CSS WP 1:CSS WP 25'!M12)</f>
        <v>0</v>
      </c>
      <c r="N12" s="49">
        <f>SUM('CSS WP 1:CSS WP 25'!N12)</f>
        <v>0</v>
      </c>
      <c r="O12" s="49">
        <f>SUM('CSS WP 1:CSS WP 25'!O12)</f>
        <v>0</v>
      </c>
      <c r="P12" s="72">
        <f aca="true" t="shared" si="1" ref="P12:P39">SUM(G12:O12)</f>
        <v>890216.99</v>
      </c>
      <c r="Q12" s="73" t="b">
        <f t="shared" si="0"/>
        <v>1</v>
      </c>
      <c r="R12" s="72">
        <f aca="true" t="shared" si="2" ref="R12:R39">F12</f>
        <v>890216.99</v>
      </c>
    </row>
    <row r="13" spans="1:18" ht="15" customHeight="1">
      <c r="A13" s="48"/>
      <c r="B13" s="50"/>
      <c r="C13" s="50" t="s">
        <v>7</v>
      </c>
      <c r="D13" s="50"/>
      <c r="E13" s="51"/>
      <c r="F13" s="49">
        <f aca="true" t="shared" si="3" ref="F13:O13">SUM(F11:F12)</f>
        <v>2919521.21</v>
      </c>
      <c r="G13" s="49">
        <f t="shared" si="3"/>
        <v>1767959.5</v>
      </c>
      <c r="H13" s="49">
        <f t="shared" si="3"/>
        <v>165745.99000000002</v>
      </c>
      <c r="I13" s="49">
        <f t="shared" si="3"/>
        <v>568920.77</v>
      </c>
      <c r="J13" s="49">
        <f t="shared" si="3"/>
        <v>413442.37</v>
      </c>
      <c r="K13" s="49">
        <f t="shared" si="3"/>
        <v>0</v>
      </c>
      <c r="L13" s="49">
        <f t="shared" si="3"/>
        <v>0</v>
      </c>
      <c r="M13" s="49">
        <f t="shared" si="3"/>
        <v>0</v>
      </c>
      <c r="N13" s="49">
        <f t="shared" si="3"/>
        <v>0</v>
      </c>
      <c r="O13" s="49">
        <f t="shared" si="3"/>
        <v>3452.58</v>
      </c>
      <c r="P13" s="72">
        <f t="shared" si="1"/>
        <v>2919521.21</v>
      </c>
      <c r="Q13" s="73" t="b">
        <f t="shared" si="0"/>
        <v>1</v>
      </c>
      <c r="R13" s="72">
        <f t="shared" si="2"/>
        <v>2919521.21</v>
      </c>
    </row>
    <row r="14" spans="1:18" ht="15" customHeight="1">
      <c r="A14" s="48"/>
      <c r="B14" s="50"/>
      <c r="C14" s="50" t="s">
        <v>5</v>
      </c>
      <c r="D14" s="50"/>
      <c r="E14" s="51"/>
      <c r="F14" s="49"/>
      <c r="G14" s="49"/>
      <c r="H14" s="49"/>
      <c r="I14" s="49"/>
      <c r="J14" s="49"/>
      <c r="K14" s="49"/>
      <c r="L14" s="49"/>
      <c r="M14" s="49"/>
      <c r="N14" s="49"/>
      <c r="O14" s="49"/>
      <c r="P14" s="72">
        <f t="shared" si="1"/>
        <v>0</v>
      </c>
      <c r="Q14" s="73" t="b">
        <f t="shared" si="0"/>
        <v>1</v>
      </c>
      <c r="R14" s="72">
        <f t="shared" si="2"/>
        <v>0</v>
      </c>
    </row>
    <row r="15" spans="1:18" ht="15" customHeight="1">
      <c r="A15" s="48"/>
      <c r="B15" s="50"/>
      <c r="C15" s="50"/>
      <c r="D15" s="50" t="s">
        <v>30</v>
      </c>
      <c r="E15" s="51"/>
      <c r="F15" s="49">
        <f>SUM('CSS WP 1:CSS WP 25'!F15)</f>
        <v>2083513.8099999998</v>
      </c>
      <c r="G15" s="49">
        <f>SUM('CSS WP 1:CSS WP 25'!G15)</f>
        <v>985385.8799999999</v>
      </c>
      <c r="H15" s="49">
        <f>SUM('CSS WP 1:CSS WP 25'!H15)</f>
        <v>113626</v>
      </c>
      <c r="I15" s="49">
        <f>SUM('CSS WP 1:CSS WP 25'!I15)</f>
        <v>162975.3</v>
      </c>
      <c r="J15" s="49">
        <f>SUM('CSS WP 1:CSS WP 25'!J15)</f>
        <v>821526.63</v>
      </c>
      <c r="K15" s="49">
        <f>SUM('CSS WP 1:CSS WP 25'!K15)</f>
        <v>0</v>
      </c>
      <c r="L15" s="49">
        <f>SUM('CSS WP 1:CSS WP 25'!L15)</f>
        <v>0</v>
      </c>
      <c r="M15" s="49">
        <f>SUM('CSS WP 1:CSS WP 25'!M15)</f>
        <v>0</v>
      </c>
      <c r="N15" s="49">
        <f>SUM('CSS WP 1:CSS WP 25'!N15)</f>
        <v>0</v>
      </c>
      <c r="O15" s="49">
        <f>SUM('CSS WP 1:CSS WP 25'!O15)</f>
        <v>0</v>
      </c>
      <c r="P15" s="72">
        <f t="shared" si="1"/>
        <v>2083513.81</v>
      </c>
      <c r="Q15" s="73" t="b">
        <f t="shared" si="0"/>
        <v>1</v>
      </c>
      <c r="R15" s="72">
        <f t="shared" si="2"/>
        <v>2083513.8099999998</v>
      </c>
    </row>
    <row r="16" spans="1:18" ht="15" customHeight="1">
      <c r="A16" s="48"/>
      <c r="B16" s="50"/>
      <c r="C16" s="50"/>
      <c r="D16" s="50" t="s">
        <v>4</v>
      </c>
      <c r="E16" s="51"/>
      <c r="F16" s="49">
        <f>SUM('CSS WP 1:CSS WP 25'!F16)</f>
        <v>1373285.17</v>
      </c>
      <c r="G16" s="49">
        <f>SUM('CSS WP 1:CSS WP 25'!G16)</f>
        <v>724029.6399999999</v>
      </c>
      <c r="H16" s="49">
        <f>SUM('CSS WP 1:CSS WP 25'!H16)</f>
        <v>78163</v>
      </c>
      <c r="I16" s="49">
        <f>SUM('CSS WP 1:CSS WP 25'!I16)</f>
        <v>0</v>
      </c>
      <c r="J16" s="49">
        <f>SUM('CSS WP 1:CSS WP 25'!J16)</f>
        <v>259.72</v>
      </c>
      <c r="K16" s="49">
        <f>SUM('CSS WP 1:CSS WP 25'!K16)</f>
        <v>0</v>
      </c>
      <c r="L16" s="49">
        <f>SUM('CSS WP 1:CSS WP 25'!L16)</f>
        <v>0</v>
      </c>
      <c r="M16" s="49">
        <f>SUM('CSS WP 1:CSS WP 25'!M16)</f>
        <v>0</v>
      </c>
      <c r="N16" s="49">
        <f>SUM('CSS WP 1:CSS WP 25'!N16)</f>
        <v>0</v>
      </c>
      <c r="O16" s="49">
        <f>SUM('CSS WP 1:CSS WP 25'!O16)</f>
        <v>570832.81</v>
      </c>
      <c r="P16" s="72">
        <f t="shared" si="1"/>
        <v>1373285.17</v>
      </c>
      <c r="Q16" s="73" t="b">
        <f t="shared" si="0"/>
        <v>1</v>
      </c>
      <c r="R16" s="72">
        <f t="shared" si="2"/>
        <v>1373285.17</v>
      </c>
    </row>
    <row r="17" spans="1:18" ht="15" customHeight="1">
      <c r="A17" s="48"/>
      <c r="B17" s="50"/>
      <c r="C17" s="50" t="s">
        <v>8</v>
      </c>
      <c r="D17" s="50"/>
      <c r="E17" s="51"/>
      <c r="F17" s="49">
        <f aca="true" t="shared" si="4" ref="F17:O17">SUM(F15:F16)</f>
        <v>3456798.9799999995</v>
      </c>
      <c r="G17" s="49">
        <f t="shared" si="4"/>
        <v>1709415.5199999998</v>
      </c>
      <c r="H17" s="49">
        <f t="shared" si="4"/>
        <v>191789</v>
      </c>
      <c r="I17" s="49">
        <f t="shared" si="4"/>
        <v>162975.3</v>
      </c>
      <c r="J17" s="49">
        <f t="shared" si="4"/>
        <v>821786.35</v>
      </c>
      <c r="K17" s="49">
        <f t="shared" si="4"/>
        <v>0</v>
      </c>
      <c r="L17" s="49">
        <f t="shared" si="4"/>
        <v>0</v>
      </c>
      <c r="M17" s="49">
        <f t="shared" si="4"/>
        <v>0</v>
      </c>
      <c r="N17" s="49">
        <f t="shared" si="4"/>
        <v>0</v>
      </c>
      <c r="O17" s="49">
        <f t="shared" si="4"/>
        <v>570832.81</v>
      </c>
      <c r="P17" s="72">
        <f t="shared" si="1"/>
        <v>3456798.98</v>
      </c>
      <c r="Q17" s="73" t="b">
        <f t="shared" si="0"/>
        <v>1</v>
      </c>
      <c r="R17" s="72">
        <f t="shared" si="2"/>
        <v>3456798.9799999995</v>
      </c>
    </row>
    <row r="18" spans="1:18" ht="15" customHeight="1">
      <c r="A18" s="52"/>
      <c r="B18" s="53" t="s">
        <v>9</v>
      </c>
      <c r="C18" s="53"/>
      <c r="D18" s="53"/>
      <c r="E18" s="54"/>
      <c r="F18" s="55">
        <f aca="true" t="shared" si="5" ref="F18:O18">F13+F17</f>
        <v>6376320.1899999995</v>
      </c>
      <c r="G18" s="55">
        <f t="shared" si="5"/>
        <v>3477375.0199999996</v>
      </c>
      <c r="H18" s="55">
        <f t="shared" si="5"/>
        <v>357534.99</v>
      </c>
      <c r="I18" s="55">
        <f t="shared" si="5"/>
        <v>731896.0700000001</v>
      </c>
      <c r="J18" s="55">
        <f t="shared" si="5"/>
        <v>1235228.72</v>
      </c>
      <c r="K18" s="55">
        <f t="shared" si="5"/>
        <v>0</v>
      </c>
      <c r="L18" s="55">
        <f t="shared" si="5"/>
        <v>0</v>
      </c>
      <c r="M18" s="55">
        <f t="shared" si="5"/>
        <v>0</v>
      </c>
      <c r="N18" s="55">
        <f t="shared" si="5"/>
        <v>0</v>
      </c>
      <c r="O18" s="55">
        <f t="shared" si="5"/>
        <v>574285.39</v>
      </c>
      <c r="P18" s="72">
        <f t="shared" si="1"/>
        <v>6376320.1899999995</v>
      </c>
      <c r="Q18" s="73" t="b">
        <f t="shared" si="0"/>
        <v>1</v>
      </c>
      <c r="R18" s="72">
        <f t="shared" si="2"/>
        <v>6376320.1899999995</v>
      </c>
    </row>
    <row r="19" spans="1:18" ht="15" customHeight="1">
      <c r="A19" s="48"/>
      <c r="B19" s="138" t="s">
        <v>65</v>
      </c>
      <c r="C19" s="138"/>
      <c r="D19" s="138"/>
      <c r="E19" s="139"/>
      <c r="F19" s="49"/>
      <c r="G19" s="49"/>
      <c r="H19" s="49"/>
      <c r="I19" s="49"/>
      <c r="J19" s="49"/>
      <c r="K19" s="49"/>
      <c r="L19" s="49"/>
      <c r="M19" s="49"/>
      <c r="N19" s="49"/>
      <c r="O19" s="49"/>
      <c r="P19" s="72">
        <f t="shared" si="1"/>
        <v>0</v>
      </c>
      <c r="Q19" s="73" t="b">
        <f t="shared" si="0"/>
        <v>1</v>
      </c>
      <c r="R19" s="72">
        <f t="shared" si="2"/>
        <v>0</v>
      </c>
    </row>
    <row r="20" spans="1:18" ht="15" customHeight="1">
      <c r="A20" s="48"/>
      <c r="B20" s="50"/>
      <c r="C20" s="50" t="s">
        <v>3</v>
      </c>
      <c r="D20" s="50"/>
      <c r="E20" s="51"/>
      <c r="F20" s="49"/>
      <c r="G20" s="49"/>
      <c r="H20" s="49"/>
      <c r="I20" s="49"/>
      <c r="J20" s="49"/>
      <c r="K20" s="49"/>
      <c r="L20" s="49"/>
      <c r="M20" s="49"/>
      <c r="N20" s="49"/>
      <c r="O20" s="49"/>
      <c r="P20" s="72">
        <f t="shared" si="1"/>
        <v>0</v>
      </c>
      <c r="Q20" s="73" t="b">
        <f t="shared" si="0"/>
        <v>1</v>
      </c>
      <c r="R20" s="72">
        <f t="shared" si="2"/>
        <v>0</v>
      </c>
    </row>
    <row r="21" spans="1:18" ht="15" customHeight="1">
      <c r="A21" s="48"/>
      <c r="B21" s="50"/>
      <c r="C21" s="50"/>
      <c r="D21" s="50" t="s">
        <v>30</v>
      </c>
      <c r="E21" s="51"/>
      <c r="F21" s="49">
        <f>SUM('CSS WP 1:CSS WP 25'!F21)</f>
        <v>803236.74</v>
      </c>
      <c r="G21" s="49">
        <f>SUM('CSS WP 1:CSS WP 25'!G21)</f>
        <v>422219.75</v>
      </c>
      <c r="H21" s="49">
        <f>SUM('CSS WP 1:CSS WP 25'!H21)</f>
        <v>117599.94</v>
      </c>
      <c r="I21" s="49">
        <f>SUM('CSS WP 1:CSS WP 25'!I21)</f>
        <v>0</v>
      </c>
      <c r="J21" s="49">
        <f>SUM('CSS WP 1:CSS WP 25'!J21)</f>
        <v>263417.05000000005</v>
      </c>
      <c r="K21" s="49">
        <f>SUM('CSS WP 1:CSS WP 25'!K21)</f>
        <v>0</v>
      </c>
      <c r="L21" s="49">
        <f>SUM('CSS WP 1:CSS WP 25'!L21)</f>
        <v>0</v>
      </c>
      <c r="M21" s="49">
        <f>SUM('CSS WP 1:CSS WP 25'!M21)</f>
        <v>0</v>
      </c>
      <c r="N21" s="49">
        <f>SUM('CSS WP 1:CSS WP 25'!N21)</f>
        <v>0</v>
      </c>
      <c r="O21" s="49">
        <f>SUM('CSS WP 1:CSS WP 25'!O21)</f>
        <v>0</v>
      </c>
      <c r="P21" s="72">
        <f t="shared" si="1"/>
        <v>803236.74</v>
      </c>
      <c r="Q21" s="73" t="b">
        <f t="shared" si="0"/>
        <v>1</v>
      </c>
      <c r="R21" s="72">
        <f t="shared" si="2"/>
        <v>803236.74</v>
      </c>
    </row>
    <row r="22" spans="1:18" ht="15" customHeight="1">
      <c r="A22" s="48"/>
      <c r="B22" s="50"/>
      <c r="C22" s="50"/>
      <c r="D22" s="50" t="s">
        <v>4</v>
      </c>
      <c r="E22" s="51"/>
      <c r="F22" s="49">
        <f>SUM('CSS WP 1:CSS WP 25'!F22)</f>
        <v>302726.92</v>
      </c>
      <c r="G22" s="49">
        <f>SUM('CSS WP 1:CSS WP 25'!G22)</f>
        <v>302726.92</v>
      </c>
      <c r="H22" s="49">
        <f>SUM('CSS WP 1:CSS WP 25'!H22)</f>
        <v>0</v>
      </c>
      <c r="I22" s="49">
        <f>SUM('CSS WP 1:CSS WP 25'!I22)</f>
        <v>0</v>
      </c>
      <c r="J22" s="49">
        <f>SUM('CSS WP 1:CSS WP 25'!J22)</f>
        <v>0</v>
      </c>
      <c r="K22" s="49">
        <f>SUM('CSS WP 1:CSS WP 25'!K22)</f>
        <v>0</v>
      </c>
      <c r="L22" s="49">
        <f>SUM('CSS WP 1:CSS WP 25'!L22)</f>
        <v>0</v>
      </c>
      <c r="M22" s="49">
        <f>SUM('CSS WP 1:CSS WP 25'!M22)</f>
        <v>0</v>
      </c>
      <c r="N22" s="49">
        <f>SUM('CSS WP 1:CSS WP 25'!N22)</f>
        <v>0</v>
      </c>
      <c r="O22" s="49">
        <f>SUM('CSS WP 1:CSS WP 25'!O22)</f>
        <v>0</v>
      </c>
      <c r="P22" s="72">
        <f t="shared" si="1"/>
        <v>302726.92</v>
      </c>
      <c r="Q22" s="73" t="b">
        <f t="shared" si="0"/>
        <v>1</v>
      </c>
      <c r="R22" s="72">
        <f t="shared" si="2"/>
        <v>302726.92</v>
      </c>
    </row>
    <row r="23" spans="1:18" ht="15" customHeight="1">
      <c r="A23" s="48"/>
      <c r="B23" s="50"/>
      <c r="C23" s="50" t="s">
        <v>7</v>
      </c>
      <c r="D23" s="50"/>
      <c r="E23" s="51"/>
      <c r="F23" s="49">
        <f>SUM(F21:F22)</f>
        <v>1105963.66</v>
      </c>
      <c r="G23" s="49">
        <f aca="true" t="shared" si="6" ref="G23:O23">SUM(G21:G22)</f>
        <v>724946.6699999999</v>
      </c>
      <c r="H23" s="49">
        <f t="shared" si="6"/>
        <v>117599.94</v>
      </c>
      <c r="I23" s="49">
        <f t="shared" si="6"/>
        <v>0</v>
      </c>
      <c r="J23" s="49">
        <f t="shared" si="6"/>
        <v>263417.05000000005</v>
      </c>
      <c r="K23" s="49">
        <f t="shared" si="6"/>
        <v>0</v>
      </c>
      <c r="L23" s="49">
        <f t="shared" si="6"/>
        <v>0</v>
      </c>
      <c r="M23" s="49">
        <f t="shared" si="6"/>
        <v>0</v>
      </c>
      <c r="N23" s="49">
        <f t="shared" si="6"/>
        <v>0</v>
      </c>
      <c r="O23" s="49">
        <f t="shared" si="6"/>
        <v>0</v>
      </c>
      <c r="P23" s="72">
        <f t="shared" si="1"/>
        <v>1105963.66</v>
      </c>
      <c r="Q23" s="73" t="b">
        <f t="shared" si="0"/>
        <v>1</v>
      </c>
      <c r="R23" s="72">
        <f t="shared" si="2"/>
        <v>1105963.66</v>
      </c>
    </row>
    <row r="24" spans="1:18" ht="15" customHeight="1">
      <c r="A24" s="48"/>
      <c r="B24" s="50"/>
      <c r="C24" s="50" t="s">
        <v>5</v>
      </c>
      <c r="D24" s="50"/>
      <c r="E24" s="51"/>
      <c r="F24" s="49"/>
      <c r="G24" s="49"/>
      <c r="H24" s="49"/>
      <c r="I24" s="49"/>
      <c r="J24" s="49"/>
      <c r="K24" s="49"/>
      <c r="L24" s="49"/>
      <c r="M24" s="49"/>
      <c r="N24" s="49"/>
      <c r="O24" s="49"/>
      <c r="P24" s="72">
        <f t="shared" si="1"/>
        <v>0</v>
      </c>
      <c r="Q24" s="73" t="b">
        <f t="shared" si="0"/>
        <v>1</v>
      </c>
      <c r="R24" s="72">
        <f t="shared" si="2"/>
        <v>0</v>
      </c>
    </row>
    <row r="25" spans="1:18" ht="15" customHeight="1">
      <c r="A25" s="48"/>
      <c r="B25" s="50"/>
      <c r="C25" s="50"/>
      <c r="D25" s="50" t="s">
        <v>30</v>
      </c>
      <c r="E25" s="51"/>
      <c r="F25" s="49">
        <f>SUM('CSS WP 1:CSS WP 25'!F25)</f>
        <v>436560.2</v>
      </c>
      <c r="G25" s="49">
        <f>SUM('CSS WP 1:CSS WP 25'!G25)</f>
        <v>436560.2</v>
      </c>
      <c r="H25" s="49">
        <f>SUM('CSS WP 1:CSS WP 25'!H25)</f>
        <v>0</v>
      </c>
      <c r="I25" s="49">
        <f>SUM('CSS WP 1:CSS WP 25'!I25)</f>
        <v>0</v>
      </c>
      <c r="J25" s="49">
        <f>SUM('CSS WP 1:CSS WP 25'!J25)</f>
        <v>0</v>
      </c>
      <c r="K25" s="49">
        <f>SUM('CSS WP 1:CSS WP 25'!K25)</f>
        <v>0</v>
      </c>
      <c r="L25" s="49">
        <f>SUM('CSS WP 1:CSS WP 25'!L25)</f>
        <v>0</v>
      </c>
      <c r="M25" s="49">
        <f>SUM('CSS WP 1:CSS WP 25'!M25)</f>
        <v>0</v>
      </c>
      <c r="N25" s="49">
        <f>SUM('CSS WP 1:CSS WP 25'!N25)</f>
        <v>0</v>
      </c>
      <c r="O25" s="49">
        <f>SUM('CSS WP 1:CSS WP 25'!O25)</f>
        <v>0</v>
      </c>
      <c r="P25" s="72">
        <f t="shared" si="1"/>
        <v>436560.2</v>
      </c>
      <c r="Q25" s="73" t="b">
        <f t="shared" si="0"/>
        <v>1</v>
      </c>
      <c r="R25" s="72">
        <f t="shared" si="2"/>
        <v>436560.2</v>
      </c>
    </row>
    <row r="26" spans="1:18" ht="15" customHeight="1">
      <c r="A26" s="48"/>
      <c r="B26" s="50"/>
      <c r="C26" s="50"/>
      <c r="D26" s="50" t="s">
        <v>4</v>
      </c>
      <c r="E26" s="51"/>
      <c r="F26" s="49">
        <f>SUM('CSS WP 1:CSS WP 25'!F26)</f>
        <v>351942.28</v>
      </c>
      <c r="G26" s="49">
        <f>SUM('CSS WP 1:CSS WP 25'!G26)</f>
        <v>316554.52</v>
      </c>
      <c r="H26" s="49">
        <f>SUM('CSS WP 1:CSS WP 25'!H26)</f>
        <v>0</v>
      </c>
      <c r="I26" s="49">
        <f>SUM('CSS WP 1:CSS WP 25'!I26)</f>
        <v>0</v>
      </c>
      <c r="J26" s="49">
        <f>SUM('CSS WP 1:CSS WP 25'!J26)</f>
        <v>10268.8</v>
      </c>
      <c r="K26" s="49">
        <f>SUM('CSS WP 1:CSS WP 25'!K26)</f>
        <v>0</v>
      </c>
      <c r="L26" s="49">
        <f>SUM('CSS WP 1:CSS WP 25'!L26)</f>
        <v>0</v>
      </c>
      <c r="M26" s="49">
        <f>SUM('CSS WP 1:CSS WP 25'!M26)</f>
        <v>0</v>
      </c>
      <c r="N26" s="49">
        <f>SUM('CSS WP 1:CSS WP 25'!N26)</f>
        <v>0</v>
      </c>
      <c r="O26" s="49">
        <f>SUM('CSS WP 1:CSS WP 25'!O26)</f>
        <v>25118.96</v>
      </c>
      <c r="P26" s="72">
        <f t="shared" si="1"/>
        <v>351942.28</v>
      </c>
      <c r="Q26" s="73" t="b">
        <f t="shared" si="0"/>
        <v>1</v>
      </c>
      <c r="R26" s="72">
        <f t="shared" si="2"/>
        <v>351942.28</v>
      </c>
    </row>
    <row r="27" spans="1:18" ht="15" customHeight="1">
      <c r="A27" s="48"/>
      <c r="B27" s="50"/>
      <c r="C27" s="50" t="s">
        <v>8</v>
      </c>
      <c r="D27" s="50"/>
      <c r="E27" s="51"/>
      <c r="F27" s="49">
        <f>SUM(F25:F26)</f>
        <v>788502.48</v>
      </c>
      <c r="G27" s="49">
        <f aca="true" t="shared" si="7" ref="G27:O27">SUM(G25:G26)</f>
        <v>753114.72</v>
      </c>
      <c r="H27" s="49">
        <f t="shared" si="7"/>
        <v>0</v>
      </c>
      <c r="I27" s="49">
        <f t="shared" si="7"/>
        <v>0</v>
      </c>
      <c r="J27" s="49">
        <f t="shared" si="7"/>
        <v>10268.8</v>
      </c>
      <c r="K27" s="49">
        <f t="shared" si="7"/>
        <v>0</v>
      </c>
      <c r="L27" s="49">
        <f t="shared" si="7"/>
        <v>0</v>
      </c>
      <c r="M27" s="49">
        <f t="shared" si="7"/>
        <v>0</v>
      </c>
      <c r="N27" s="49">
        <f t="shared" si="7"/>
        <v>0</v>
      </c>
      <c r="O27" s="49">
        <f t="shared" si="7"/>
        <v>25118.96</v>
      </c>
      <c r="P27" s="72">
        <f t="shared" si="1"/>
        <v>788502.48</v>
      </c>
      <c r="Q27" s="73" t="b">
        <f t="shared" si="0"/>
        <v>1</v>
      </c>
      <c r="R27" s="72">
        <f t="shared" si="2"/>
        <v>788502.48</v>
      </c>
    </row>
    <row r="28" spans="1:18" ht="15" customHeight="1">
      <c r="A28" s="52"/>
      <c r="B28" s="53" t="s">
        <v>66</v>
      </c>
      <c r="C28" s="53"/>
      <c r="D28" s="53"/>
      <c r="E28" s="54"/>
      <c r="F28" s="55">
        <f>F23+F27</f>
        <v>1894466.14</v>
      </c>
      <c r="G28" s="55">
        <f aca="true" t="shared" si="8" ref="G28:O28">G23+G27</f>
        <v>1478061.39</v>
      </c>
      <c r="H28" s="55">
        <f t="shared" si="8"/>
        <v>117599.94</v>
      </c>
      <c r="I28" s="55">
        <f t="shared" si="8"/>
        <v>0</v>
      </c>
      <c r="J28" s="55">
        <f t="shared" si="8"/>
        <v>273685.85000000003</v>
      </c>
      <c r="K28" s="55">
        <f t="shared" si="8"/>
        <v>0</v>
      </c>
      <c r="L28" s="55">
        <f t="shared" si="8"/>
        <v>0</v>
      </c>
      <c r="M28" s="55">
        <f t="shared" si="8"/>
        <v>0</v>
      </c>
      <c r="N28" s="55">
        <f t="shared" si="8"/>
        <v>0</v>
      </c>
      <c r="O28" s="55">
        <f t="shared" si="8"/>
        <v>25118.96</v>
      </c>
      <c r="P28" s="72">
        <f t="shared" si="1"/>
        <v>1894466.14</v>
      </c>
      <c r="Q28" s="73" t="b">
        <f t="shared" si="0"/>
        <v>1</v>
      </c>
      <c r="R28" s="72">
        <f t="shared" si="2"/>
        <v>1894466.14</v>
      </c>
    </row>
    <row r="29" spans="1:18" ht="15" customHeight="1">
      <c r="A29" s="48"/>
      <c r="B29" s="125" t="s">
        <v>10</v>
      </c>
      <c r="C29" s="125"/>
      <c r="D29" s="125"/>
      <c r="E29" s="126"/>
      <c r="F29" s="49"/>
      <c r="G29" s="49"/>
      <c r="H29" s="49"/>
      <c r="I29" s="49"/>
      <c r="J29" s="49"/>
      <c r="K29" s="49"/>
      <c r="L29" s="49"/>
      <c r="M29" s="49"/>
      <c r="N29" s="49"/>
      <c r="O29" s="49"/>
      <c r="P29" s="72">
        <f t="shared" si="1"/>
        <v>0</v>
      </c>
      <c r="Q29" s="73" t="b">
        <f t="shared" si="0"/>
        <v>1</v>
      </c>
      <c r="R29" s="72">
        <f t="shared" si="2"/>
        <v>0</v>
      </c>
    </row>
    <row r="30" spans="1:18" ht="15" customHeight="1">
      <c r="A30" s="48"/>
      <c r="B30" s="50"/>
      <c r="C30" s="50" t="s">
        <v>3</v>
      </c>
      <c r="D30" s="50"/>
      <c r="E30" s="51"/>
      <c r="F30" s="49"/>
      <c r="G30" s="49"/>
      <c r="H30" s="49"/>
      <c r="I30" s="49"/>
      <c r="J30" s="49"/>
      <c r="K30" s="49"/>
      <c r="L30" s="49"/>
      <c r="M30" s="49"/>
      <c r="N30" s="49"/>
      <c r="O30" s="49"/>
      <c r="P30" s="72">
        <f t="shared" si="1"/>
        <v>0</v>
      </c>
      <c r="Q30" s="73" t="b">
        <f t="shared" si="0"/>
        <v>1</v>
      </c>
      <c r="R30" s="72">
        <f t="shared" si="2"/>
        <v>0</v>
      </c>
    </row>
    <row r="31" spans="1:18" ht="15" customHeight="1">
      <c r="A31" s="48"/>
      <c r="B31" s="50"/>
      <c r="C31" s="50"/>
      <c r="D31" s="50" t="s">
        <v>30</v>
      </c>
      <c r="E31" s="51"/>
      <c r="F31" s="49">
        <f>SUM('CSS WP 1:CSS WP 25'!F31)</f>
        <v>241611.38</v>
      </c>
      <c r="G31" s="49">
        <f>SUM('CSS WP 1:CSS WP 25'!G31)</f>
        <v>109440.67</v>
      </c>
      <c r="H31" s="49">
        <f>SUM('CSS WP 1:CSS WP 25'!H31)</f>
        <v>41646.21</v>
      </c>
      <c r="I31" s="49">
        <f>SUM('CSS WP 1:CSS WP 25'!I31)</f>
        <v>0</v>
      </c>
      <c r="J31" s="49">
        <f>SUM('CSS WP 1:CSS WP 25'!J31)</f>
        <v>90524.5</v>
      </c>
      <c r="K31" s="49">
        <f>SUM('CSS WP 1:CSS WP 25'!K31)</f>
        <v>0</v>
      </c>
      <c r="L31" s="49">
        <f>SUM('CSS WP 1:CSS WP 25'!L31)</f>
        <v>0</v>
      </c>
      <c r="M31" s="49">
        <f>SUM('CSS WP 1:CSS WP 25'!M31)</f>
        <v>0</v>
      </c>
      <c r="N31" s="49">
        <f>SUM('CSS WP 1:CSS WP 25'!N31)</f>
        <v>0</v>
      </c>
      <c r="O31" s="49">
        <f>SUM('CSS WP 1:CSS WP 25'!O31)</f>
        <v>0</v>
      </c>
      <c r="P31" s="72">
        <f t="shared" si="1"/>
        <v>241611.38</v>
      </c>
      <c r="Q31" s="73" t="b">
        <f t="shared" si="0"/>
        <v>1</v>
      </c>
      <c r="R31" s="72">
        <f t="shared" si="2"/>
        <v>241611.38</v>
      </c>
    </row>
    <row r="32" spans="1:18" ht="15" customHeight="1">
      <c r="A32" s="48"/>
      <c r="B32" s="50"/>
      <c r="C32" s="50"/>
      <c r="D32" s="50" t="s">
        <v>4</v>
      </c>
      <c r="E32" s="51"/>
      <c r="F32" s="49">
        <f>SUM('CSS WP 1:CSS WP 25'!F32)</f>
        <v>86815.13</v>
      </c>
      <c r="G32" s="49">
        <f>SUM('CSS WP 1:CSS WP 25'!G32)</f>
        <v>86815.13</v>
      </c>
      <c r="H32" s="49">
        <f>SUM('CSS WP 1:CSS WP 25'!H32)</f>
        <v>0</v>
      </c>
      <c r="I32" s="49">
        <f>SUM('CSS WP 1:CSS WP 25'!I32)</f>
        <v>0</v>
      </c>
      <c r="J32" s="49">
        <f>SUM('CSS WP 1:CSS WP 25'!J32)</f>
        <v>0</v>
      </c>
      <c r="K32" s="49">
        <f>SUM('CSS WP 1:CSS WP 25'!K32)</f>
        <v>0</v>
      </c>
      <c r="L32" s="49">
        <f>SUM('CSS WP 1:CSS WP 25'!L32)</f>
        <v>0</v>
      </c>
      <c r="M32" s="49">
        <f>SUM('CSS WP 1:CSS WP 25'!M32)</f>
        <v>0</v>
      </c>
      <c r="N32" s="49">
        <f>SUM('CSS WP 1:CSS WP 25'!N32)</f>
        <v>0</v>
      </c>
      <c r="O32" s="49">
        <f>SUM('CSS WP 1:CSS WP 25'!O32)</f>
        <v>0</v>
      </c>
      <c r="P32" s="72">
        <f t="shared" si="1"/>
        <v>86815.13</v>
      </c>
      <c r="Q32" s="73" t="b">
        <f t="shared" si="0"/>
        <v>1</v>
      </c>
      <c r="R32" s="72">
        <f t="shared" si="2"/>
        <v>86815.13</v>
      </c>
    </row>
    <row r="33" spans="1:18" ht="15" customHeight="1">
      <c r="A33" s="48"/>
      <c r="B33" s="50"/>
      <c r="C33" s="50" t="s">
        <v>7</v>
      </c>
      <c r="D33" s="50"/>
      <c r="E33" s="51"/>
      <c r="F33" s="49">
        <f aca="true" t="shared" si="9" ref="F33:O33">SUM(F31:F32)</f>
        <v>328426.51</v>
      </c>
      <c r="G33" s="49">
        <f t="shared" si="9"/>
        <v>196255.8</v>
      </c>
      <c r="H33" s="49">
        <f t="shared" si="9"/>
        <v>41646.21</v>
      </c>
      <c r="I33" s="49">
        <f t="shared" si="9"/>
        <v>0</v>
      </c>
      <c r="J33" s="49">
        <f t="shared" si="9"/>
        <v>90524.5</v>
      </c>
      <c r="K33" s="49">
        <f t="shared" si="9"/>
        <v>0</v>
      </c>
      <c r="L33" s="49">
        <f t="shared" si="9"/>
        <v>0</v>
      </c>
      <c r="M33" s="49">
        <f t="shared" si="9"/>
        <v>0</v>
      </c>
      <c r="N33" s="49">
        <f t="shared" si="9"/>
        <v>0</v>
      </c>
      <c r="O33" s="49">
        <f t="shared" si="9"/>
        <v>0</v>
      </c>
      <c r="P33" s="72">
        <f t="shared" si="1"/>
        <v>328426.51</v>
      </c>
      <c r="Q33" s="73" t="b">
        <f t="shared" si="0"/>
        <v>1</v>
      </c>
      <c r="R33" s="72">
        <f t="shared" si="2"/>
        <v>328426.51</v>
      </c>
    </row>
    <row r="34" spans="1:18" ht="15" customHeight="1">
      <c r="A34" s="48"/>
      <c r="B34" s="50"/>
      <c r="C34" s="50" t="s">
        <v>5</v>
      </c>
      <c r="D34" s="50"/>
      <c r="E34" s="51"/>
      <c r="F34" s="49"/>
      <c r="G34" s="49"/>
      <c r="H34" s="49"/>
      <c r="I34" s="49"/>
      <c r="J34" s="49"/>
      <c r="K34" s="49"/>
      <c r="L34" s="49"/>
      <c r="M34" s="49"/>
      <c r="N34" s="49"/>
      <c r="O34" s="49"/>
      <c r="P34" s="72">
        <f t="shared" si="1"/>
        <v>0</v>
      </c>
      <c r="Q34" s="73" t="b">
        <f t="shared" si="0"/>
        <v>1</v>
      </c>
      <c r="R34" s="72">
        <f t="shared" si="2"/>
        <v>0</v>
      </c>
    </row>
    <row r="35" spans="1:18" ht="15" customHeight="1">
      <c r="A35" s="48"/>
      <c r="B35" s="50"/>
      <c r="C35" s="50"/>
      <c r="D35" s="50" t="s">
        <v>30</v>
      </c>
      <c r="E35" s="51"/>
      <c r="F35" s="49">
        <f>SUM('CSS WP 1:CSS WP 25'!F35)</f>
        <v>9202</v>
      </c>
      <c r="G35" s="49">
        <f>SUM('CSS WP 1:CSS WP 25'!G35)</f>
        <v>9202</v>
      </c>
      <c r="H35" s="49">
        <f>SUM('CSS WP 1:CSS WP 25'!H35)</f>
        <v>0</v>
      </c>
      <c r="I35" s="49">
        <f>SUM('CSS WP 1:CSS WP 25'!I35)</f>
        <v>0</v>
      </c>
      <c r="J35" s="49">
        <f>SUM('CSS WP 1:CSS WP 25'!J35)</f>
        <v>0</v>
      </c>
      <c r="K35" s="49">
        <f>SUM('CSS WP 1:CSS WP 25'!K35)</f>
        <v>0</v>
      </c>
      <c r="L35" s="49">
        <f>SUM('CSS WP 1:CSS WP 25'!L35)</f>
        <v>0</v>
      </c>
      <c r="M35" s="49">
        <f>SUM('CSS WP 1:CSS WP 25'!M35)</f>
        <v>0</v>
      </c>
      <c r="N35" s="49">
        <f>SUM('CSS WP 1:CSS WP 25'!N35)</f>
        <v>0</v>
      </c>
      <c r="O35" s="49">
        <f>SUM('CSS WP 1:CSS WP 25'!O35)</f>
        <v>0</v>
      </c>
      <c r="P35" s="72">
        <f t="shared" si="1"/>
        <v>9202</v>
      </c>
      <c r="Q35" s="73" t="b">
        <f t="shared" si="0"/>
        <v>1</v>
      </c>
      <c r="R35" s="72">
        <f t="shared" si="2"/>
        <v>9202</v>
      </c>
    </row>
    <row r="36" spans="1:18" ht="15" customHeight="1">
      <c r="A36" s="48"/>
      <c r="B36" s="50"/>
      <c r="C36" s="50"/>
      <c r="D36" s="50" t="s">
        <v>4</v>
      </c>
      <c r="E36" s="51"/>
      <c r="F36" s="49">
        <f>SUM('CSS WP 1:CSS WP 25'!F36)</f>
        <v>0</v>
      </c>
      <c r="G36" s="49">
        <f>SUM('CSS WP 1:CSS WP 25'!G36)</f>
        <v>0</v>
      </c>
      <c r="H36" s="49">
        <f>SUM('CSS WP 1:CSS WP 25'!H36)</f>
        <v>0</v>
      </c>
      <c r="I36" s="49">
        <f>SUM('CSS WP 1:CSS WP 25'!I36)</f>
        <v>0</v>
      </c>
      <c r="J36" s="49">
        <f>SUM('CSS WP 1:CSS WP 25'!J36)</f>
        <v>0</v>
      </c>
      <c r="K36" s="49">
        <f>SUM('CSS WP 1:CSS WP 25'!K36)</f>
        <v>0</v>
      </c>
      <c r="L36" s="49">
        <f>SUM('CSS WP 1:CSS WP 25'!L36)</f>
        <v>0</v>
      </c>
      <c r="M36" s="49">
        <f>SUM('CSS WP 1:CSS WP 25'!M36)</f>
        <v>0</v>
      </c>
      <c r="N36" s="49">
        <f>SUM('CSS WP 1:CSS WP 25'!N36)</f>
        <v>0</v>
      </c>
      <c r="O36" s="49">
        <f>SUM('CSS WP 1:CSS WP 25'!O36)</f>
        <v>0</v>
      </c>
      <c r="P36" s="72">
        <f t="shared" si="1"/>
        <v>0</v>
      </c>
      <c r="Q36" s="73" t="b">
        <f t="shared" si="0"/>
        <v>1</v>
      </c>
      <c r="R36" s="72">
        <f t="shared" si="2"/>
        <v>0</v>
      </c>
    </row>
    <row r="37" spans="1:18" ht="15" customHeight="1">
      <c r="A37" s="48"/>
      <c r="B37" s="50"/>
      <c r="C37" s="50" t="s">
        <v>8</v>
      </c>
      <c r="D37" s="50"/>
      <c r="E37" s="51"/>
      <c r="F37" s="49">
        <f aca="true" t="shared" si="10" ref="F37:O37">SUM(F35:F36)</f>
        <v>9202</v>
      </c>
      <c r="G37" s="49">
        <f t="shared" si="10"/>
        <v>9202</v>
      </c>
      <c r="H37" s="49">
        <f t="shared" si="10"/>
        <v>0</v>
      </c>
      <c r="I37" s="49">
        <f t="shared" si="10"/>
        <v>0</v>
      </c>
      <c r="J37" s="49">
        <f t="shared" si="10"/>
        <v>0</v>
      </c>
      <c r="K37" s="49">
        <f t="shared" si="10"/>
        <v>0</v>
      </c>
      <c r="L37" s="49">
        <f t="shared" si="10"/>
        <v>0</v>
      </c>
      <c r="M37" s="49">
        <f t="shared" si="10"/>
        <v>0</v>
      </c>
      <c r="N37" s="49">
        <f t="shared" si="10"/>
        <v>0</v>
      </c>
      <c r="O37" s="49">
        <f t="shared" si="10"/>
        <v>0</v>
      </c>
      <c r="P37" s="72">
        <f t="shared" si="1"/>
        <v>9202</v>
      </c>
      <c r="Q37" s="73" t="b">
        <f t="shared" si="0"/>
        <v>1</v>
      </c>
      <c r="R37" s="72">
        <f t="shared" si="2"/>
        <v>9202</v>
      </c>
    </row>
    <row r="38" spans="1:18" ht="15" customHeight="1">
      <c r="A38" s="52"/>
      <c r="B38" s="53" t="s">
        <v>11</v>
      </c>
      <c r="C38" s="53"/>
      <c r="D38" s="53"/>
      <c r="E38" s="54"/>
      <c r="F38" s="55">
        <f aca="true" t="shared" si="11" ref="F38:O38">F37+F33</f>
        <v>337628.51</v>
      </c>
      <c r="G38" s="55">
        <f t="shared" si="11"/>
        <v>205457.8</v>
      </c>
      <c r="H38" s="55">
        <f t="shared" si="11"/>
        <v>41646.21</v>
      </c>
      <c r="I38" s="55">
        <f t="shared" si="11"/>
        <v>0</v>
      </c>
      <c r="J38" s="55">
        <f t="shared" si="11"/>
        <v>90524.5</v>
      </c>
      <c r="K38" s="55">
        <f t="shared" si="11"/>
        <v>0</v>
      </c>
      <c r="L38" s="55">
        <f t="shared" si="11"/>
        <v>0</v>
      </c>
      <c r="M38" s="55">
        <f t="shared" si="11"/>
        <v>0</v>
      </c>
      <c r="N38" s="55">
        <f t="shared" si="11"/>
        <v>0</v>
      </c>
      <c r="O38" s="55">
        <f t="shared" si="11"/>
        <v>0</v>
      </c>
      <c r="P38" s="72">
        <f t="shared" si="1"/>
        <v>337628.51</v>
      </c>
      <c r="Q38" s="73" t="b">
        <f t="shared" si="0"/>
        <v>1</v>
      </c>
      <c r="R38" s="72">
        <f t="shared" si="2"/>
        <v>337628.51</v>
      </c>
    </row>
    <row r="39" spans="1:18" ht="15" customHeight="1">
      <c r="A39" s="56" t="s">
        <v>84</v>
      </c>
      <c r="B39" s="57"/>
      <c r="C39" s="57"/>
      <c r="D39" s="57"/>
      <c r="E39" s="58"/>
      <c r="F39" s="59">
        <f aca="true" t="shared" si="12" ref="F39:O39">F18+F28+F38</f>
        <v>8608414.84</v>
      </c>
      <c r="G39" s="59">
        <f t="shared" si="12"/>
        <v>5160894.209999999</v>
      </c>
      <c r="H39" s="59">
        <f t="shared" si="12"/>
        <v>516781.14</v>
      </c>
      <c r="I39" s="59">
        <f t="shared" si="12"/>
        <v>731896.0700000001</v>
      </c>
      <c r="J39" s="59">
        <f t="shared" si="12"/>
        <v>1599439.07</v>
      </c>
      <c r="K39" s="59">
        <f t="shared" si="12"/>
        <v>0</v>
      </c>
      <c r="L39" s="59">
        <f t="shared" si="12"/>
        <v>0</v>
      </c>
      <c r="M39" s="59">
        <f t="shared" si="12"/>
        <v>0</v>
      </c>
      <c r="N39" s="59">
        <f t="shared" si="12"/>
        <v>0</v>
      </c>
      <c r="O39" s="59">
        <f t="shared" si="12"/>
        <v>599404.35</v>
      </c>
      <c r="P39" s="72">
        <f t="shared" si="1"/>
        <v>8608414.84</v>
      </c>
      <c r="Q39" s="73" t="b">
        <f t="shared" si="0"/>
        <v>1</v>
      </c>
      <c r="R39" s="72">
        <f t="shared" si="2"/>
        <v>8608414.84</v>
      </c>
    </row>
    <row r="40" spans="16:18" ht="12.75" hidden="1">
      <c r="P40" s="74"/>
      <c r="Q40" s="75"/>
      <c r="R40" s="74"/>
    </row>
    <row r="41" spans="16:18" ht="12.75" hidden="1">
      <c r="P41" s="74"/>
      <c r="Q41" s="75"/>
      <c r="R41" s="74"/>
    </row>
    <row r="42" spans="16:18" ht="12.75" hidden="1">
      <c r="P42" s="74"/>
      <c r="Q42" s="75"/>
      <c r="R42" s="74"/>
    </row>
    <row r="43" spans="16:18" ht="12.75" hidden="1">
      <c r="P43" s="74"/>
      <c r="Q43" s="75"/>
      <c r="R43" s="74"/>
    </row>
    <row r="44" spans="16:18" ht="12.75" hidden="1">
      <c r="P44" s="74"/>
      <c r="Q44" s="75"/>
      <c r="R44" s="74"/>
    </row>
    <row r="45" spans="16:18" ht="12.75" hidden="1">
      <c r="P45" s="74"/>
      <c r="Q45" s="75"/>
      <c r="R45" s="74"/>
    </row>
    <row r="46" spans="16:18" ht="12.75" hidden="1">
      <c r="P46" s="74"/>
      <c r="Q46" s="75"/>
      <c r="R46" s="74"/>
    </row>
    <row r="47" spans="16:18" ht="12.75" hidden="1">
      <c r="P47" s="74"/>
      <c r="Q47" s="75"/>
      <c r="R47" s="74"/>
    </row>
    <row r="48" spans="16:18" ht="12.75" hidden="1">
      <c r="P48" s="74"/>
      <c r="Q48" s="75"/>
      <c r="R48" s="74"/>
    </row>
    <row r="49" spans="16:18" ht="12.75" hidden="1">
      <c r="P49" s="74"/>
      <c r="Q49" s="75"/>
      <c r="R49" s="74"/>
    </row>
    <row r="50" spans="16:18" ht="12.75" hidden="1">
      <c r="P50" s="74"/>
      <c r="Q50" s="75"/>
      <c r="R50" s="74"/>
    </row>
    <row r="51" spans="16:18" ht="12.75" hidden="1">
      <c r="P51" s="74"/>
      <c r="Q51" s="75"/>
      <c r="R51" s="74"/>
    </row>
    <row r="52" spans="16:18" ht="12.75" hidden="1">
      <c r="P52" s="74"/>
      <c r="Q52" s="75"/>
      <c r="R52" s="74"/>
    </row>
    <row r="53" spans="16:18" ht="12.75" hidden="1">
      <c r="P53" s="74"/>
      <c r="Q53" s="75"/>
      <c r="R53" s="74"/>
    </row>
    <row r="54" spans="16:18" ht="12.75" hidden="1">
      <c r="P54" s="74"/>
      <c r="Q54" s="75"/>
      <c r="R54" s="74"/>
    </row>
    <row r="55" spans="16:18" ht="12.75" hidden="1">
      <c r="P55" s="74"/>
      <c r="Q55" s="75"/>
      <c r="R55" s="74"/>
    </row>
    <row r="56" spans="16:18" ht="12.75" hidden="1">
      <c r="P56" s="74"/>
      <c r="Q56" s="75"/>
      <c r="R56" s="74"/>
    </row>
    <row r="57" spans="16:18" ht="12.75" hidden="1">
      <c r="P57" s="74"/>
      <c r="Q57" s="75"/>
      <c r="R57" s="74"/>
    </row>
    <row r="58" spans="16:18" ht="12.75" hidden="1">
      <c r="P58" s="74"/>
      <c r="Q58" s="75"/>
      <c r="R58" s="74"/>
    </row>
    <row r="59" spans="16:18" ht="12.75" hidden="1">
      <c r="P59" s="74"/>
      <c r="Q59" s="75"/>
      <c r="R59" s="74"/>
    </row>
    <row r="60" spans="16:18" ht="12.75" hidden="1">
      <c r="P60" s="74"/>
      <c r="Q60" s="75"/>
      <c r="R60" s="74"/>
    </row>
    <row r="61" spans="16:18" ht="12.75" hidden="1">
      <c r="P61" s="74"/>
      <c r="Q61" s="75"/>
      <c r="R61" s="74"/>
    </row>
    <row r="62" spans="16:18" ht="12.75" hidden="1">
      <c r="P62" s="76"/>
      <c r="Q62" s="75"/>
      <c r="R62" s="76"/>
    </row>
    <row r="63" spans="16:18" ht="12.75" hidden="1">
      <c r="P63" s="76"/>
      <c r="Q63" s="75"/>
      <c r="R63" s="76"/>
    </row>
    <row r="64" spans="16:18" ht="12.75" hidden="1">
      <c r="P64" s="76"/>
      <c r="Q64" s="75"/>
      <c r="R64" s="76"/>
    </row>
    <row r="65" spans="16:18" ht="12.75" hidden="1">
      <c r="P65" s="76"/>
      <c r="Q65" s="75"/>
      <c r="R65" s="76"/>
    </row>
    <row r="66" spans="16:18" ht="12.75" hidden="1">
      <c r="P66" s="76"/>
      <c r="Q66" s="75"/>
      <c r="R66" s="76"/>
    </row>
    <row r="67" spans="16:18" ht="12.75" hidden="1">
      <c r="P67" s="76"/>
      <c r="Q67" s="75"/>
      <c r="R67" s="76"/>
    </row>
    <row r="68" spans="16:18" ht="12.75" hidden="1">
      <c r="P68" s="76"/>
      <c r="Q68" s="75"/>
      <c r="R68" s="76"/>
    </row>
    <row r="69" spans="16:18" ht="12.75" hidden="1">
      <c r="P69" s="76"/>
      <c r="Q69" s="75"/>
      <c r="R69" s="76"/>
    </row>
    <row r="70" spans="16:18" ht="12.75" hidden="1">
      <c r="P70" s="76"/>
      <c r="Q70" s="75"/>
      <c r="R70" s="76"/>
    </row>
    <row r="71" spans="16:18" ht="12.75" hidden="1">
      <c r="P71" s="76"/>
      <c r="Q71" s="75"/>
      <c r="R71" s="76"/>
    </row>
    <row r="72" spans="16:18" ht="12.75" hidden="1">
      <c r="P72" s="76"/>
      <c r="Q72" s="75"/>
      <c r="R72" s="76"/>
    </row>
    <row r="73" spans="16:18" ht="12.75" hidden="1">
      <c r="P73" s="76"/>
      <c r="Q73" s="75"/>
      <c r="R73" s="76"/>
    </row>
    <row r="74" spans="16:18" ht="12.75" hidden="1">
      <c r="P74" s="76"/>
      <c r="Q74" s="75"/>
      <c r="R74" s="76"/>
    </row>
    <row r="75" spans="16:18" ht="12.75" hidden="1">
      <c r="P75" s="76"/>
      <c r="Q75" s="75"/>
      <c r="R75" s="76"/>
    </row>
    <row r="76" spans="16:18" ht="12.75" hidden="1">
      <c r="P76" s="76"/>
      <c r="Q76" s="75"/>
      <c r="R76" s="76"/>
    </row>
    <row r="77" spans="16:18" ht="12.75" hidden="1">
      <c r="P77" s="76"/>
      <c r="Q77" s="75"/>
      <c r="R77" s="76"/>
    </row>
    <row r="78" spans="16:18" ht="12.75" hidden="1">
      <c r="P78" s="76"/>
      <c r="Q78" s="75"/>
      <c r="R78" s="76"/>
    </row>
    <row r="79" spans="16:18" ht="12.75" hidden="1">
      <c r="P79" s="76"/>
      <c r="Q79" s="75"/>
      <c r="R79" s="76"/>
    </row>
    <row r="80" spans="16:18" ht="12.75" hidden="1">
      <c r="P80" s="76"/>
      <c r="Q80" s="75"/>
      <c r="R80" s="76"/>
    </row>
  </sheetData>
  <sheetProtection sheet="1" objects="1" scenarios="1" selectLockedCells="1"/>
  <mergeCells count="9">
    <mergeCell ref="A1:O1"/>
    <mergeCell ref="B29:E29"/>
    <mergeCell ref="A5:E7"/>
    <mergeCell ref="B9:E9"/>
    <mergeCell ref="B19:E19"/>
    <mergeCell ref="F6:F7"/>
    <mergeCell ref="D3:E3"/>
    <mergeCell ref="D2:E2"/>
    <mergeCell ref="G6:O6"/>
  </mergeCells>
  <printOptions horizontalCentered="1"/>
  <pageMargins left="0.5" right="0.5" top="0.75" bottom="0.75" header="0.5" footer="0.5"/>
  <pageSetup fitToHeight="1" fitToWidth="1" horizontalDpi="600" verticalDpi="600" orientation="landscape" scale="77" r:id="rId1"/>
  <headerFooter alignWithMargins="0">
    <oddHeader>&amp;L&amp;"Arial,Bold"&amp;16This file was created using most current EXCEL version on file&amp;REnclosure 2</oddHeader>
    <oddFooter>&amp;LPage 26&amp;Rver 4 (12/2008)</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R73"/>
  <sheetViews>
    <sheetView zoomScale="80" zoomScaleNormal="80" workbookViewId="0" topLeftCell="A1">
      <selection activeCell="J52" sqref="J52"/>
    </sheetView>
  </sheetViews>
  <sheetFormatPr defaultColWidth="0" defaultRowHeight="12.75" zeroHeight="1"/>
  <cols>
    <col min="1" max="4" width="3.7109375" style="41" customWidth="1"/>
    <col min="5" max="5" width="44.7109375" style="41" customWidth="1"/>
    <col min="6" max="6" width="18.28125" style="41" customWidth="1"/>
    <col min="7" max="7" width="15.00390625" style="41" customWidth="1"/>
    <col min="8" max="8" width="14.8515625" style="41" customWidth="1"/>
    <col min="9" max="9" width="15.57421875" style="67" customWidth="1"/>
    <col min="10" max="10" width="15.00390625" style="67" customWidth="1"/>
    <col min="11" max="11" width="13.8515625" style="67" customWidth="1"/>
    <col min="12" max="12" width="15.7109375" style="67" customWidth="1"/>
    <col min="13" max="13" width="17.57421875" style="67" customWidth="1"/>
    <col min="14" max="14" width="12.7109375" style="67" customWidth="1"/>
    <col min="15" max="15" width="19.421875" style="67" customWidth="1"/>
    <col min="16" max="16" width="15.140625" style="67" customWidth="1"/>
    <col min="17" max="17" width="13.57421875" style="70" customWidth="1"/>
    <col min="18" max="18" width="15.57421875" style="41" customWidth="1"/>
  </cols>
  <sheetData>
    <row r="1" spans="1:18" ht="41.25" customHeight="1">
      <c r="A1" s="124" t="s">
        <v>73</v>
      </c>
      <c r="B1" s="124"/>
      <c r="C1" s="124"/>
      <c r="D1" s="124"/>
      <c r="E1" s="124"/>
      <c r="F1" s="124"/>
      <c r="G1" s="124"/>
      <c r="H1" s="124"/>
      <c r="I1" s="124"/>
      <c r="J1" s="124"/>
      <c r="K1" s="124"/>
      <c r="L1" s="124"/>
      <c r="M1" s="124"/>
      <c r="N1" s="124"/>
      <c r="O1" s="124"/>
      <c r="Q1" s="79"/>
      <c r="R1" s="67"/>
    </row>
    <row r="2" spans="1:18" ht="20.1" customHeight="1">
      <c r="A2" s="40" t="s">
        <v>25</v>
      </c>
      <c r="B2" s="40"/>
      <c r="C2" s="40"/>
      <c r="D2" s="143" t="str">
        <f>'CSS WP 1'!D2:E2</f>
        <v>Monterey</v>
      </c>
      <c r="E2" s="143"/>
      <c r="F2" s="67"/>
      <c r="G2" s="67"/>
      <c r="H2" s="67"/>
      <c r="N2" s="42" t="s">
        <v>26</v>
      </c>
      <c r="O2" s="43">
        <v>39850</v>
      </c>
      <c r="Q2" s="79"/>
      <c r="R2" s="67"/>
    </row>
    <row r="3" spans="1:18" ht="15" customHeight="1">
      <c r="A3" s="78"/>
      <c r="B3" s="78"/>
      <c r="C3" s="78"/>
      <c r="D3" s="176"/>
      <c r="E3" s="176"/>
      <c r="F3" s="67"/>
      <c r="G3" s="67"/>
      <c r="H3" s="67"/>
      <c r="Q3" s="79"/>
      <c r="R3" s="67"/>
    </row>
    <row r="4" spans="1:18" ht="12.75">
      <c r="A4" s="67"/>
      <c r="B4" s="67"/>
      <c r="C4" s="67"/>
      <c r="D4" s="67"/>
      <c r="E4" s="67"/>
      <c r="F4" s="67"/>
      <c r="G4" s="67"/>
      <c r="H4" s="67"/>
      <c r="Q4" s="79"/>
      <c r="R4" s="67"/>
    </row>
    <row r="5" spans="1:18" s="3" customFormat="1" ht="15" customHeight="1">
      <c r="A5" s="147"/>
      <c r="B5" s="148"/>
      <c r="C5" s="148"/>
      <c r="D5" s="148"/>
      <c r="E5" s="149"/>
      <c r="F5" s="65" t="s">
        <v>16</v>
      </c>
      <c r="G5" s="66" t="s">
        <v>17</v>
      </c>
      <c r="H5" s="66" t="s">
        <v>24</v>
      </c>
      <c r="I5" s="66" t="s">
        <v>18</v>
      </c>
      <c r="J5" s="66" t="s">
        <v>19</v>
      </c>
      <c r="K5" s="66" t="s">
        <v>20</v>
      </c>
      <c r="L5" s="66" t="s">
        <v>21</v>
      </c>
      <c r="M5" s="66" t="s">
        <v>22</v>
      </c>
      <c r="N5" s="66" t="s">
        <v>23</v>
      </c>
      <c r="O5" s="66" t="s">
        <v>52</v>
      </c>
      <c r="P5" s="80"/>
      <c r="Q5" s="80"/>
      <c r="R5" s="80"/>
    </row>
    <row r="6" spans="1:18" s="3" customFormat="1" ht="26.25" customHeight="1">
      <c r="A6" s="150"/>
      <c r="B6" s="151"/>
      <c r="C6" s="151"/>
      <c r="D6" s="151"/>
      <c r="E6" s="152"/>
      <c r="F6" s="140" t="s">
        <v>6</v>
      </c>
      <c r="G6" s="144" t="s">
        <v>29</v>
      </c>
      <c r="H6" s="145"/>
      <c r="I6" s="145"/>
      <c r="J6" s="145"/>
      <c r="K6" s="145"/>
      <c r="L6" s="145"/>
      <c r="M6" s="145"/>
      <c r="N6" s="145"/>
      <c r="O6" s="146"/>
      <c r="P6" s="80"/>
      <c r="Q6" s="80"/>
      <c r="R6" s="80"/>
    </row>
    <row r="7" spans="1:18" s="1" customFormat="1" ht="53.25" customHeight="1">
      <c r="A7" s="153"/>
      <c r="B7" s="143"/>
      <c r="C7" s="143"/>
      <c r="D7" s="143"/>
      <c r="E7" s="154"/>
      <c r="F7" s="141"/>
      <c r="G7" s="63" t="s">
        <v>0</v>
      </c>
      <c r="H7" s="63" t="s">
        <v>28</v>
      </c>
      <c r="I7" s="63" t="s">
        <v>15</v>
      </c>
      <c r="J7" s="63" t="s">
        <v>1</v>
      </c>
      <c r="K7" s="63" t="s">
        <v>12</v>
      </c>
      <c r="L7" s="63" t="s">
        <v>13</v>
      </c>
      <c r="M7" s="63" t="s">
        <v>2</v>
      </c>
      <c r="N7" s="63" t="s">
        <v>14</v>
      </c>
      <c r="O7" s="63" t="s">
        <v>51</v>
      </c>
      <c r="P7" s="77" t="s">
        <v>200</v>
      </c>
      <c r="Q7" s="77" t="s">
        <v>201</v>
      </c>
      <c r="R7" s="77" t="s">
        <v>202</v>
      </c>
    </row>
    <row r="8" spans="1:18" ht="26.25" customHeight="1">
      <c r="A8" s="180" t="s">
        <v>83</v>
      </c>
      <c r="B8" s="181"/>
      <c r="C8" s="181"/>
      <c r="D8" s="181"/>
      <c r="E8" s="182"/>
      <c r="F8" s="47"/>
      <c r="G8" s="47"/>
      <c r="H8" s="47"/>
      <c r="I8" s="47"/>
      <c r="J8" s="47"/>
      <c r="K8" s="47"/>
      <c r="L8" s="47"/>
      <c r="M8" s="47"/>
      <c r="N8" s="47"/>
      <c r="O8" s="47"/>
      <c r="P8" s="72">
        <f>SUM(G8:O8)</f>
        <v>0</v>
      </c>
      <c r="Q8" s="73" t="b">
        <f>EXACT(P8,R8)</f>
        <v>1</v>
      </c>
      <c r="R8" s="72">
        <f>F8</f>
        <v>0</v>
      </c>
    </row>
    <row r="9" spans="1:18" ht="15" customHeight="1">
      <c r="A9" s="48">
        <v>1</v>
      </c>
      <c r="B9" s="177" t="str">
        <f>CSS_Pgm1</f>
        <v>Children</v>
      </c>
      <c r="C9" s="178"/>
      <c r="D9" s="178"/>
      <c r="E9" s="179"/>
      <c r="F9" s="49">
        <f>'CSS WP 1'!F$39</f>
        <v>2571318.2800000003</v>
      </c>
      <c r="G9" s="49">
        <f>'CSS WP 1'!G$39</f>
        <v>847226.44</v>
      </c>
      <c r="H9" s="49">
        <f>'CSS WP 1'!H$39</f>
        <v>510083.69</v>
      </c>
      <c r="I9" s="49">
        <f>'CSS WP 1'!I$39</f>
        <v>305271.20999999996</v>
      </c>
      <c r="J9" s="49">
        <f>'CSS WP 1'!J$39</f>
        <v>902531.36</v>
      </c>
      <c r="K9" s="49">
        <f>'CSS WP 1'!K$39</f>
        <v>0</v>
      </c>
      <c r="L9" s="49">
        <f>'CSS WP 1'!L$39</f>
        <v>0</v>
      </c>
      <c r="M9" s="49">
        <f>'CSS WP 1'!M$39</f>
        <v>0</v>
      </c>
      <c r="N9" s="49">
        <f>'CSS WP 1'!N$39</f>
        <v>0</v>
      </c>
      <c r="O9" s="49">
        <f>'CSS WP 1'!O$39</f>
        <v>6205.58</v>
      </c>
      <c r="P9" s="72">
        <f>SUM(G9:O9)</f>
        <v>2571318.28</v>
      </c>
      <c r="Q9" s="73" t="b">
        <f aca="true" t="shared" si="0" ref="Q9:Q54">EXACT(P9,R9)</f>
        <v>1</v>
      </c>
      <c r="R9" s="72">
        <f>F9</f>
        <v>2571318.2800000003</v>
      </c>
    </row>
    <row r="10" spans="1:18" ht="15" customHeight="1">
      <c r="A10" s="48">
        <v>2</v>
      </c>
      <c r="B10" s="177" t="str">
        <f>_Pgm2</f>
        <v>Transitional Age Youth</v>
      </c>
      <c r="C10" s="178"/>
      <c r="D10" s="178"/>
      <c r="E10" s="179"/>
      <c r="F10" s="49">
        <f>'CSS WP 2'!F$39</f>
        <v>397736.83</v>
      </c>
      <c r="G10" s="49">
        <f>'CSS WP 2'!G$39</f>
        <v>369973.93000000005</v>
      </c>
      <c r="H10" s="49">
        <f>'CSS WP 2'!H$39</f>
        <v>6697.449999999999</v>
      </c>
      <c r="I10" s="49">
        <f>'CSS WP 2'!I$39</f>
        <v>0</v>
      </c>
      <c r="J10" s="49">
        <f>'CSS WP 2'!J$39</f>
        <v>10889.68</v>
      </c>
      <c r="K10" s="49">
        <f>'CSS WP 2'!K$39</f>
        <v>0</v>
      </c>
      <c r="L10" s="49">
        <f>'CSS WP 2'!L$39</f>
        <v>0</v>
      </c>
      <c r="M10" s="49">
        <f>'CSS WP 2'!M$39</f>
        <v>0</v>
      </c>
      <c r="N10" s="49">
        <f>'CSS WP 2'!N$39</f>
        <v>0</v>
      </c>
      <c r="O10" s="49">
        <f>'CSS WP 2'!O$39</f>
        <v>10175.77</v>
      </c>
      <c r="P10" s="72">
        <f>SUM(G10:O10)</f>
        <v>397736.8300000001</v>
      </c>
      <c r="Q10" s="73" t="b">
        <f t="shared" si="0"/>
        <v>1</v>
      </c>
      <c r="R10" s="72">
        <f>F10</f>
        <v>397736.83</v>
      </c>
    </row>
    <row r="11" spans="1:18" ht="15" customHeight="1">
      <c r="A11" s="48">
        <v>3</v>
      </c>
      <c r="B11" s="177" t="str">
        <f>_Pgm3</f>
        <v>Adults</v>
      </c>
      <c r="C11" s="178"/>
      <c r="D11" s="178"/>
      <c r="E11" s="179"/>
      <c r="F11" s="49">
        <f>'CSS WP 3'!F$39</f>
        <v>4196026.79</v>
      </c>
      <c r="G11" s="49">
        <f>'CSS WP 3'!G$39</f>
        <v>2733580.9000000004</v>
      </c>
      <c r="H11" s="49">
        <f>'CSS WP 3'!H$39</f>
        <v>0</v>
      </c>
      <c r="I11" s="49">
        <f>'CSS WP 3'!I$39</f>
        <v>426624.86</v>
      </c>
      <c r="J11" s="49">
        <f>'CSS WP 3'!J$39</f>
        <v>452798.03</v>
      </c>
      <c r="K11" s="49">
        <f>'CSS WP 3'!K$39</f>
        <v>0</v>
      </c>
      <c r="L11" s="49">
        <f>'CSS WP 3'!L$39</f>
        <v>0</v>
      </c>
      <c r="M11" s="49">
        <f>'CSS WP 3'!M$39</f>
        <v>0</v>
      </c>
      <c r="N11" s="49">
        <f>'CSS WP 3'!N$39</f>
        <v>0</v>
      </c>
      <c r="O11" s="49">
        <f>'CSS WP 3'!O$39</f>
        <v>583023</v>
      </c>
      <c r="P11" s="72">
        <f>SUM(G11:O11)</f>
        <v>4196026.79</v>
      </c>
      <c r="Q11" s="73" t="b">
        <f t="shared" si="0"/>
        <v>1</v>
      </c>
      <c r="R11" s="72">
        <f>F11</f>
        <v>4196026.79</v>
      </c>
    </row>
    <row r="12" spans="1:18" ht="15" customHeight="1">
      <c r="A12" s="48">
        <v>4</v>
      </c>
      <c r="B12" s="177" t="str">
        <f>_Pgm4</f>
        <v>Older Adults</v>
      </c>
      <c r="C12" s="178"/>
      <c r="D12" s="178"/>
      <c r="E12" s="179"/>
      <c r="F12" s="49">
        <f>'CSS WP 4'!F$39</f>
        <v>1443332.94</v>
      </c>
      <c r="G12" s="49">
        <f>'CSS WP 4'!G$39</f>
        <v>1210112.94</v>
      </c>
      <c r="H12" s="49">
        <f>'CSS WP 4'!H$39</f>
        <v>0</v>
      </c>
      <c r="I12" s="49">
        <f>'CSS WP 4'!I$39</f>
        <v>0</v>
      </c>
      <c r="J12" s="49">
        <f>'CSS WP 4'!J$39</f>
        <v>233220</v>
      </c>
      <c r="K12" s="49">
        <f>'CSS WP 4'!K$39</f>
        <v>0</v>
      </c>
      <c r="L12" s="49">
        <f>'CSS WP 4'!L$39</f>
        <v>0</v>
      </c>
      <c r="M12" s="49">
        <f>'CSS WP 4'!M$39</f>
        <v>0</v>
      </c>
      <c r="N12" s="49">
        <f>'CSS WP 4'!N$39</f>
        <v>0</v>
      </c>
      <c r="O12" s="49">
        <f>'CSS WP 4'!O$39</f>
        <v>0</v>
      </c>
      <c r="P12" s="72">
        <f aca="true" t="shared" si="1" ref="P12:P54">SUM(G12:O12)</f>
        <v>1443332.94</v>
      </c>
      <c r="Q12" s="73" t="b">
        <f t="shared" si="0"/>
        <v>1</v>
      </c>
      <c r="R12" s="72">
        <f aca="true" t="shared" si="2" ref="R12:R54">F12</f>
        <v>1443332.94</v>
      </c>
    </row>
    <row r="13" spans="1:18" ht="15" customHeight="1" hidden="1">
      <c r="A13" s="48">
        <v>5</v>
      </c>
      <c r="B13" s="177">
        <f>_Pgm5</f>
        <v>0</v>
      </c>
      <c r="C13" s="178"/>
      <c r="D13" s="178"/>
      <c r="E13" s="179"/>
      <c r="F13" s="49">
        <f>'CSS WP 5'!F$39</f>
        <v>0</v>
      </c>
      <c r="G13" s="49">
        <f>'CSS WP 5'!G$39</f>
        <v>0</v>
      </c>
      <c r="H13" s="49">
        <f>'CSS WP 5'!H$39</f>
        <v>0</v>
      </c>
      <c r="I13" s="49">
        <f>'CSS WP 5'!I$39</f>
        <v>0</v>
      </c>
      <c r="J13" s="49">
        <f>'CSS WP 5'!J$39</f>
        <v>0</v>
      </c>
      <c r="K13" s="49">
        <f>'CSS WP 5'!K$39</f>
        <v>0</v>
      </c>
      <c r="L13" s="49">
        <f>'CSS WP 5'!L$39</f>
        <v>0</v>
      </c>
      <c r="M13" s="49">
        <f>'CSS WP 5'!M$39</f>
        <v>0</v>
      </c>
      <c r="N13" s="49">
        <f>'CSS WP 5'!N$39</f>
        <v>0</v>
      </c>
      <c r="O13" s="49">
        <f>'CSS WP 5'!O$39</f>
        <v>0</v>
      </c>
      <c r="P13" s="72">
        <f t="shared" si="1"/>
        <v>0</v>
      </c>
      <c r="Q13" s="73" t="b">
        <f t="shared" si="0"/>
        <v>1</v>
      </c>
      <c r="R13" s="72">
        <f t="shared" si="2"/>
        <v>0</v>
      </c>
    </row>
    <row r="14" spans="1:18" ht="15" customHeight="1" hidden="1">
      <c r="A14" s="48">
        <v>6</v>
      </c>
      <c r="B14" s="177">
        <f>_Pgm6</f>
        <v>0</v>
      </c>
      <c r="C14" s="178"/>
      <c r="D14" s="178"/>
      <c r="E14" s="179"/>
      <c r="F14" s="49">
        <f>'CSS WP 6'!F$39</f>
        <v>0</v>
      </c>
      <c r="G14" s="49">
        <f>'CSS WP 6'!G$39</f>
        <v>0</v>
      </c>
      <c r="H14" s="49">
        <f>'CSS WP 6'!H$39</f>
        <v>0</v>
      </c>
      <c r="I14" s="49">
        <f>'CSS WP 6'!I$39</f>
        <v>0</v>
      </c>
      <c r="J14" s="49">
        <f>'CSS WP 6'!J$39</f>
        <v>0</v>
      </c>
      <c r="K14" s="49">
        <f>'CSS WP 6'!K$39</f>
        <v>0</v>
      </c>
      <c r="L14" s="49">
        <f>'CSS WP 6'!L$39</f>
        <v>0</v>
      </c>
      <c r="M14" s="49">
        <f>'CSS WP 6'!M$39</f>
        <v>0</v>
      </c>
      <c r="N14" s="49">
        <f>'CSS WP 6'!N$39</f>
        <v>0</v>
      </c>
      <c r="O14" s="49">
        <f>'CSS WP 6'!O$39</f>
        <v>0</v>
      </c>
      <c r="P14" s="72">
        <f t="shared" si="1"/>
        <v>0</v>
      </c>
      <c r="Q14" s="73" t="b">
        <f t="shared" si="0"/>
        <v>1</v>
      </c>
      <c r="R14" s="72">
        <f t="shared" si="2"/>
        <v>0</v>
      </c>
    </row>
    <row r="15" spans="1:18" ht="15" customHeight="1" hidden="1">
      <c r="A15" s="48">
        <v>7</v>
      </c>
      <c r="B15" s="177">
        <f>_Pgm7</f>
        <v>0</v>
      </c>
      <c r="C15" s="178"/>
      <c r="D15" s="178"/>
      <c r="E15" s="179"/>
      <c r="F15" s="49">
        <f>'CSS WP 7'!F$39</f>
        <v>0</v>
      </c>
      <c r="G15" s="49">
        <f>'CSS WP 7'!G$39</f>
        <v>0</v>
      </c>
      <c r="H15" s="49">
        <f>'CSS WP 7'!H$39</f>
        <v>0</v>
      </c>
      <c r="I15" s="49">
        <f>'CSS WP 7'!I$39</f>
        <v>0</v>
      </c>
      <c r="J15" s="49">
        <f>'CSS WP 7'!J$39</f>
        <v>0</v>
      </c>
      <c r="K15" s="49">
        <f>'CSS WP 7'!K$39</f>
        <v>0</v>
      </c>
      <c r="L15" s="49">
        <f>'CSS WP 7'!L$39</f>
        <v>0</v>
      </c>
      <c r="M15" s="49">
        <f>'CSS WP 7'!M$39</f>
        <v>0</v>
      </c>
      <c r="N15" s="49">
        <f>'CSS WP 7'!N$39</f>
        <v>0</v>
      </c>
      <c r="O15" s="49">
        <f>'CSS WP 7'!O$39</f>
        <v>0</v>
      </c>
      <c r="P15" s="72">
        <f t="shared" si="1"/>
        <v>0</v>
      </c>
      <c r="Q15" s="73" t="b">
        <f t="shared" si="0"/>
        <v>1</v>
      </c>
      <c r="R15" s="72">
        <f t="shared" si="2"/>
        <v>0</v>
      </c>
    </row>
    <row r="16" spans="1:18" ht="15" customHeight="1" hidden="1">
      <c r="A16" s="48">
        <v>8</v>
      </c>
      <c r="B16" s="177">
        <f>_Pgm8</f>
        <v>0</v>
      </c>
      <c r="C16" s="178"/>
      <c r="D16" s="178"/>
      <c r="E16" s="179"/>
      <c r="F16" s="49">
        <f>'CSS WP 8'!F$39</f>
        <v>0</v>
      </c>
      <c r="G16" s="49">
        <f>'CSS WP 8'!G$39</f>
        <v>0</v>
      </c>
      <c r="H16" s="49">
        <f>'CSS WP 8'!H$39</f>
        <v>0</v>
      </c>
      <c r="I16" s="49">
        <f>'CSS WP 8'!I$39</f>
        <v>0</v>
      </c>
      <c r="J16" s="49">
        <f>'CSS WP 8'!J$39</f>
        <v>0</v>
      </c>
      <c r="K16" s="49">
        <f>'CSS WP 8'!K$39</f>
        <v>0</v>
      </c>
      <c r="L16" s="49">
        <f>'CSS WP 8'!L$39</f>
        <v>0</v>
      </c>
      <c r="M16" s="49">
        <f>'CSS WP 8'!M$39</f>
        <v>0</v>
      </c>
      <c r="N16" s="49">
        <f>'CSS WP 8'!N$39</f>
        <v>0</v>
      </c>
      <c r="O16" s="49">
        <f>'CSS WP 8'!O$39</f>
        <v>0</v>
      </c>
      <c r="P16" s="72">
        <f t="shared" si="1"/>
        <v>0</v>
      </c>
      <c r="Q16" s="73" t="b">
        <f t="shared" si="0"/>
        <v>1</v>
      </c>
      <c r="R16" s="72">
        <f t="shared" si="2"/>
        <v>0</v>
      </c>
    </row>
    <row r="17" spans="1:18" ht="15" customHeight="1" hidden="1">
      <c r="A17" s="48">
        <v>9</v>
      </c>
      <c r="B17" s="177">
        <f>_Pgm9</f>
        <v>0</v>
      </c>
      <c r="C17" s="178"/>
      <c r="D17" s="178"/>
      <c r="E17" s="179"/>
      <c r="F17" s="49">
        <f>'CSS WP 9'!F$39</f>
        <v>0</v>
      </c>
      <c r="G17" s="49">
        <f>'CSS WP 9'!G$39</f>
        <v>0</v>
      </c>
      <c r="H17" s="49">
        <f>'CSS WP 9'!H$39</f>
        <v>0</v>
      </c>
      <c r="I17" s="49">
        <f>'CSS WP 9'!I$39</f>
        <v>0</v>
      </c>
      <c r="J17" s="49">
        <f>'CSS WP 9'!J$39</f>
        <v>0</v>
      </c>
      <c r="K17" s="49">
        <f>'CSS WP 9'!K$39</f>
        <v>0</v>
      </c>
      <c r="L17" s="49">
        <f>'CSS WP 9'!L$39</f>
        <v>0</v>
      </c>
      <c r="M17" s="49">
        <f>'CSS WP 9'!M$39</f>
        <v>0</v>
      </c>
      <c r="N17" s="49">
        <f>'CSS WP 9'!N$39</f>
        <v>0</v>
      </c>
      <c r="O17" s="49">
        <f>'CSS WP 9'!O$39</f>
        <v>0</v>
      </c>
      <c r="P17" s="72">
        <f t="shared" si="1"/>
        <v>0</v>
      </c>
      <c r="Q17" s="73" t="b">
        <f t="shared" si="0"/>
        <v>1</v>
      </c>
      <c r="R17" s="72">
        <f t="shared" si="2"/>
        <v>0</v>
      </c>
    </row>
    <row r="18" spans="1:18" ht="15" customHeight="1" hidden="1">
      <c r="A18" s="48">
        <v>10</v>
      </c>
      <c r="B18" s="177">
        <f>_pgm10</f>
        <v>0</v>
      </c>
      <c r="C18" s="178"/>
      <c r="D18" s="178"/>
      <c r="E18" s="179"/>
      <c r="F18" s="49">
        <f>'CSS WP 10'!F$39</f>
        <v>0</v>
      </c>
      <c r="G18" s="49">
        <f>'CSS WP 10'!G$39</f>
        <v>0</v>
      </c>
      <c r="H18" s="49">
        <f>'CSS WP 10'!H$39</f>
        <v>0</v>
      </c>
      <c r="I18" s="49">
        <f>'CSS WP 10'!I$39</f>
        <v>0</v>
      </c>
      <c r="J18" s="49">
        <f>'CSS WP 10'!J$39</f>
        <v>0</v>
      </c>
      <c r="K18" s="49">
        <f>'CSS WP 10'!K$39</f>
        <v>0</v>
      </c>
      <c r="L18" s="49">
        <f>'CSS WP 10'!L$39</f>
        <v>0</v>
      </c>
      <c r="M18" s="49">
        <f>'CSS WP 10'!M$39</f>
        <v>0</v>
      </c>
      <c r="N18" s="49">
        <f>'CSS WP 10'!N$39</f>
        <v>0</v>
      </c>
      <c r="O18" s="49">
        <f>'CSS WP 10'!O$39</f>
        <v>0</v>
      </c>
      <c r="P18" s="72">
        <f t="shared" si="1"/>
        <v>0</v>
      </c>
      <c r="Q18" s="73" t="b">
        <f t="shared" si="0"/>
        <v>1</v>
      </c>
      <c r="R18" s="72">
        <f t="shared" si="2"/>
        <v>0</v>
      </c>
    </row>
    <row r="19" spans="1:18" ht="15" customHeight="1" hidden="1">
      <c r="A19" s="48">
        <v>11</v>
      </c>
      <c r="B19" s="177">
        <f>_Pgm11</f>
        <v>0</v>
      </c>
      <c r="C19" s="178"/>
      <c r="D19" s="178"/>
      <c r="E19" s="179"/>
      <c r="F19" s="49">
        <f>'CSS WP 11'!F$39</f>
        <v>0</v>
      </c>
      <c r="G19" s="49">
        <f>'CSS WP 11'!G$39</f>
        <v>0</v>
      </c>
      <c r="H19" s="49">
        <f>'CSS WP 11'!H$39</f>
        <v>0</v>
      </c>
      <c r="I19" s="49">
        <f>'CSS WP 11'!I$39</f>
        <v>0</v>
      </c>
      <c r="J19" s="49">
        <f>'CSS WP 11'!J$39</f>
        <v>0</v>
      </c>
      <c r="K19" s="49">
        <f>'CSS WP 11'!K$39</f>
        <v>0</v>
      </c>
      <c r="L19" s="49">
        <f>'CSS WP 11'!L$39</f>
        <v>0</v>
      </c>
      <c r="M19" s="49">
        <f>'CSS WP 11'!M$39</f>
        <v>0</v>
      </c>
      <c r="N19" s="49">
        <f>'CSS WP 11'!N$39</f>
        <v>0</v>
      </c>
      <c r="O19" s="49">
        <f>'CSS WP 11'!O$39</f>
        <v>0</v>
      </c>
      <c r="P19" s="72">
        <f t="shared" si="1"/>
        <v>0</v>
      </c>
      <c r="Q19" s="73" t="b">
        <f t="shared" si="0"/>
        <v>1</v>
      </c>
      <c r="R19" s="72">
        <f t="shared" si="2"/>
        <v>0</v>
      </c>
    </row>
    <row r="20" spans="1:18" ht="15" customHeight="1" hidden="1">
      <c r="A20" s="48">
        <v>12</v>
      </c>
      <c r="B20" s="177">
        <f>_Pgm12</f>
        <v>0</v>
      </c>
      <c r="C20" s="178"/>
      <c r="D20" s="178"/>
      <c r="E20" s="179"/>
      <c r="F20" s="49">
        <f>'CSS WP 12'!F$39</f>
        <v>0</v>
      </c>
      <c r="G20" s="49">
        <f>'CSS WP 12'!G$39</f>
        <v>0</v>
      </c>
      <c r="H20" s="49">
        <f>'CSS WP 12'!H$39</f>
        <v>0</v>
      </c>
      <c r="I20" s="49">
        <f>'CSS WP 12'!I$39</f>
        <v>0</v>
      </c>
      <c r="J20" s="49">
        <f>'CSS WP 12'!J$39</f>
        <v>0</v>
      </c>
      <c r="K20" s="49">
        <f>'CSS WP 12'!K$39</f>
        <v>0</v>
      </c>
      <c r="L20" s="49">
        <f>'CSS WP 12'!L$39</f>
        <v>0</v>
      </c>
      <c r="M20" s="49">
        <f>'CSS WP 12'!M$39</f>
        <v>0</v>
      </c>
      <c r="N20" s="49">
        <f>'CSS WP 12'!N$39</f>
        <v>0</v>
      </c>
      <c r="O20" s="49">
        <f>'CSS WP 12'!O$39</f>
        <v>0</v>
      </c>
      <c r="P20" s="72">
        <f t="shared" si="1"/>
        <v>0</v>
      </c>
      <c r="Q20" s="73" t="b">
        <f t="shared" si="0"/>
        <v>1</v>
      </c>
      <c r="R20" s="72">
        <f t="shared" si="2"/>
        <v>0</v>
      </c>
    </row>
    <row r="21" spans="1:18" ht="15" customHeight="1" hidden="1">
      <c r="A21" s="48">
        <v>13</v>
      </c>
      <c r="B21" s="177">
        <f>_Pgm13</f>
        <v>0</v>
      </c>
      <c r="C21" s="178"/>
      <c r="D21" s="178"/>
      <c r="E21" s="179"/>
      <c r="F21" s="49">
        <f>'CSS WP 13'!F$39</f>
        <v>0</v>
      </c>
      <c r="G21" s="49">
        <f>'CSS WP 13'!G$39</f>
        <v>0</v>
      </c>
      <c r="H21" s="49">
        <f>'CSS WP 13'!H$39</f>
        <v>0</v>
      </c>
      <c r="I21" s="49">
        <f>'CSS WP 13'!I$39</f>
        <v>0</v>
      </c>
      <c r="J21" s="49">
        <f>'CSS WP 13'!J$39</f>
        <v>0</v>
      </c>
      <c r="K21" s="49">
        <f>'CSS WP 13'!K$39</f>
        <v>0</v>
      </c>
      <c r="L21" s="49">
        <f>'CSS WP 13'!L$39</f>
        <v>0</v>
      </c>
      <c r="M21" s="49">
        <f>'CSS WP 13'!M$39</f>
        <v>0</v>
      </c>
      <c r="N21" s="49">
        <f>'CSS WP 13'!N$39</f>
        <v>0</v>
      </c>
      <c r="O21" s="49">
        <f>'CSS WP 13'!O$39</f>
        <v>0</v>
      </c>
      <c r="P21" s="72">
        <f t="shared" si="1"/>
        <v>0</v>
      </c>
      <c r="Q21" s="73" t="b">
        <f t="shared" si="0"/>
        <v>1</v>
      </c>
      <c r="R21" s="72">
        <f t="shared" si="2"/>
        <v>0</v>
      </c>
    </row>
    <row r="22" spans="1:18" ht="15" customHeight="1" hidden="1">
      <c r="A22" s="48">
        <v>14</v>
      </c>
      <c r="B22" s="177">
        <f>_Pgm14</f>
        <v>0</v>
      </c>
      <c r="C22" s="178"/>
      <c r="D22" s="178"/>
      <c r="E22" s="179"/>
      <c r="F22" s="49">
        <f>'CSS WP 14'!F$39</f>
        <v>0</v>
      </c>
      <c r="G22" s="49">
        <f>'CSS WP 14'!G$39</f>
        <v>0</v>
      </c>
      <c r="H22" s="49">
        <f>'CSS WP 14'!H$39</f>
        <v>0</v>
      </c>
      <c r="I22" s="49">
        <f>'CSS WP 14'!I$39</f>
        <v>0</v>
      </c>
      <c r="J22" s="49">
        <f>'CSS WP 14'!J$39</f>
        <v>0</v>
      </c>
      <c r="K22" s="49">
        <f>'CSS WP 14'!K$39</f>
        <v>0</v>
      </c>
      <c r="L22" s="49">
        <f>'CSS WP 14'!L$39</f>
        <v>0</v>
      </c>
      <c r="M22" s="49">
        <f>'CSS WP 14'!M$39</f>
        <v>0</v>
      </c>
      <c r="N22" s="49">
        <f>'CSS WP 14'!N$39</f>
        <v>0</v>
      </c>
      <c r="O22" s="49">
        <f>'CSS WP 14'!O$39</f>
        <v>0</v>
      </c>
      <c r="P22" s="72">
        <f t="shared" si="1"/>
        <v>0</v>
      </c>
      <c r="Q22" s="73" t="b">
        <f t="shared" si="0"/>
        <v>1</v>
      </c>
      <c r="R22" s="72">
        <f t="shared" si="2"/>
        <v>0</v>
      </c>
    </row>
    <row r="23" spans="1:18" ht="15" customHeight="1" hidden="1">
      <c r="A23" s="48">
        <v>15</v>
      </c>
      <c r="B23" s="177">
        <f>_Pgm15</f>
        <v>0</v>
      </c>
      <c r="C23" s="178"/>
      <c r="D23" s="178"/>
      <c r="E23" s="179"/>
      <c r="F23" s="49">
        <f>'CSS WP 15'!F$39</f>
        <v>0</v>
      </c>
      <c r="G23" s="49">
        <f>'CSS WP 15'!G$39</f>
        <v>0</v>
      </c>
      <c r="H23" s="49">
        <f>'CSS WP 15'!H$39</f>
        <v>0</v>
      </c>
      <c r="I23" s="49">
        <f>'CSS WP 15'!I$39</f>
        <v>0</v>
      </c>
      <c r="J23" s="49">
        <f>'CSS WP 15'!J$39</f>
        <v>0</v>
      </c>
      <c r="K23" s="49">
        <f>'CSS WP 15'!K$39</f>
        <v>0</v>
      </c>
      <c r="L23" s="49">
        <f>'CSS WP 15'!L$39</f>
        <v>0</v>
      </c>
      <c r="M23" s="49">
        <f>'CSS WP 15'!M$39</f>
        <v>0</v>
      </c>
      <c r="N23" s="49">
        <f>'CSS WP 15'!N$39</f>
        <v>0</v>
      </c>
      <c r="O23" s="49">
        <f>'CSS WP 15'!O$39</f>
        <v>0</v>
      </c>
      <c r="P23" s="72">
        <f t="shared" si="1"/>
        <v>0</v>
      </c>
      <c r="Q23" s="73" t="b">
        <f t="shared" si="0"/>
        <v>1</v>
      </c>
      <c r="R23" s="72">
        <f t="shared" si="2"/>
        <v>0</v>
      </c>
    </row>
    <row r="24" spans="1:18" ht="15" customHeight="1" hidden="1">
      <c r="A24" s="48">
        <v>16</v>
      </c>
      <c r="B24" s="177">
        <f>'CSS WP 16'!D3</f>
        <v>0</v>
      </c>
      <c r="C24" s="178"/>
      <c r="D24" s="178"/>
      <c r="E24" s="179"/>
      <c r="F24" s="49">
        <f>'CSS WP 16'!F$39</f>
        <v>0</v>
      </c>
      <c r="G24" s="49">
        <f>'CSS WP 16'!G$39</f>
        <v>0</v>
      </c>
      <c r="H24" s="49">
        <f>'CSS WP 16'!H$39</f>
        <v>0</v>
      </c>
      <c r="I24" s="49">
        <f>'CSS WP 16'!I$39</f>
        <v>0</v>
      </c>
      <c r="J24" s="49">
        <f>'CSS WP 16'!J$39</f>
        <v>0</v>
      </c>
      <c r="K24" s="49">
        <f>'CSS WP 16'!K$39</f>
        <v>0</v>
      </c>
      <c r="L24" s="49">
        <f>'CSS WP 16'!L$39</f>
        <v>0</v>
      </c>
      <c r="M24" s="49">
        <f>'CSS WP 16'!M$39</f>
        <v>0</v>
      </c>
      <c r="N24" s="49">
        <f>'CSS WP 16'!N$39</f>
        <v>0</v>
      </c>
      <c r="O24" s="49">
        <f>'CSS WP 16'!O$39</f>
        <v>0</v>
      </c>
      <c r="P24" s="72">
        <f t="shared" si="1"/>
        <v>0</v>
      </c>
      <c r="Q24" s="73" t="b">
        <f t="shared" si="0"/>
        <v>1</v>
      </c>
      <c r="R24" s="72">
        <f t="shared" si="2"/>
        <v>0</v>
      </c>
    </row>
    <row r="25" spans="1:18" ht="15" customHeight="1" hidden="1">
      <c r="A25" s="48">
        <v>17</v>
      </c>
      <c r="B25" s="177">
        <f>'CSS WP 17'!D3</f>
        <v>0</v>
      </c>
      <c r="C25" s="178"/>
      <c r="D25" s="178"/>
      <c r="E25" s="179"/>
      <c r="F25" s="49">
        <f>'CSS WP 17'!F$39</f>
        <v>0</v>
      </c>
      <c r="G25" s="49">
        <f>'CSS WP 17'!G$39</f>
        <v>0</v>
      </c>
      <c r="H25" s="49">
        <f>'CSS WP 17'!H$39</f>
        <v>0</v>
      </c>
      <c r="I25" s="49">
        <f>'CSS WP 17'!I$39</f>
        <v>0</v>
      </c>
      <c r="J25" s="49">
        <f>'CSS WP 17'!J$39</f>
        <v>0</v>
      </c>
      <c r="K25" s="49">
        <f>'CSS WP 17'!K$39</f>
        <v>0</v>
      </c>
      <c r="L25" s="49">
        <f>'CSS WP 17'!L$39</f>
        <v>0</v>
      </c>
      <c r="M25" s="49">
        <f>'CSS WP 17'!M$39</f>
        <v>0</v>
      </c>
      <c r="N25" s="49">
        <f>'CSS WP 17'!N$39</f>
        <v>0</v>
      </c>
      <c r="O25" s="49">
        <f>'CSS WP 17'!O$39</f>
        <v>0</v>
      </c>
      <c r="P25" s="72">
        <f t="shared" si="1"/>
        <v>0</v>
      </c>
      <c r="Q25" s="73" t="b">
        <f t="shared" si="0"/>
        <v>1</v>
      </c>
      <c r="R25" s="72">
        <f t="shared" si="2"/>
        <v>0</v>
      </c>
    </row>
    <row r="26" spans="1:18" ht="15" customHeight="1" hidden="1">
      <c r="A26" s="48">
        <v>18</v>
      </c>
      <c r="B26" s="177">
        <f>'CSS WP 18'!D3</f>
        <v>0</v>
      </c>
      <c r="C26" s="178"/>
      <c r="D26" s="178"/>
      <c r="E26" s="179"/>
      <c r="F26" s="49">
        <f>'CSS WP 18'!F$39</f>
        <v>0</v>
      </c>
      <c r="G26" s="49">
        <f>'CSS WP 18'!G$39</f>
        <v>0</v>
      </c>
      <c r="H26" s="49">
        <f>'CSS WP 18'!H$39</f>
        <v>0</v>
      </c>
      <c r="I26" s="49">
        <f>'CSS WP 18'!I$39</f>
        <v>0</v>
      </c>
      <c r="J26" s="49">
        <f>'CSS WP 18'!J$39</f>
        <v>0</v>
      </c>
      <c r="K26" s="49">
        <f>'CSS WP 18'!K$39</f>
        <v>0</v>
      </c>
      <c r="L26" s="49">
        <f>'CSS WP 18'!L$39</f>
        <v>0</v>
      </c>
      <c r="M26" s="49">
        <f>'CSS WP 18'!M$39</f>
        <v>0</v>
      </c>
      <c r="N26" s="49">
        <f>'CSS WP 18'!N$39</f>
        <v>0</v>
      </c>
      <c r="O26" s="49">
        <f>'CSS WP 18'!O$39</f>
        <v>0</v>
      </c>
      <c r="P26" s="72">
        <f t="shared" si="1"/>
        <v>0</v>
      </c>
      <c r="Q26" s="73" t="b">
        <f t="shared" si="0"/>
        <v>1</v>
      </c>
      <c r="R26" s="72">
        <f t="shared" si="2"/>
        <v>0</v>
      </c>
    </row>
    <row r="27" spans="1:18" ht="15" customHeight="1" hidden="1">
      <c r="A27" s="48">
        <v>19</v>
      </c>
      <c r="B27" s="177">
        <f>'CSS WP 19'!D3</f>
        <v>0</v>
      </c>
      <c r="C27" s="178"/>
      <c r="D27" s="178"/>
      <c r="E27" s="179"/>
      <c r="F27" s="49">
        <f>'CSS WP 19'!F$39</f>
        <v>0</v>
      </c>
      <c r="G27" s="49">
        <f>'CSS WP 19'!G$39</f>
        <v>0</v>
      </c>
      <c r="H27" s="49">
        <f>'CSS WP 19'!H$39</f>
        <v>0</v>
      </c>
      <c r="I27" s="49">
        <f>'CSS WP 19'!I$39</f>
        <v>0</v>
      </c>
      <c r="J27" s="49">
        <f>'CSS WP 19'!J$39</f>
        <v>0</v>
      </c>
      <c r="K27" s="49">
        <f>'CSS WP 19'!K$39</f>
        <v>0</v>
      </c>
      <c r="L27" s="49">
        <f>'CSS WP 19'!L$39</f>
        <v>0</v>
      </c>
      <c r="M27" s="49">
        <f>'CSS WP 19'!M$39</f>
        <v>0</v>
      </c>
      <c r="N27" s="49">
        <f>'CSS WP 19'!N$39</f>
        <v>0</v>
      </c>
      <c r="O27" s="49">
        <f>'CSS WP 19'!O$39</f>
        <v>0</v>
      </c>
      <c r="P27" s="72">
        <f t="shared" si="1"/>
        <v>0</v>
      </c>
      <c r="Q27" s="73" t="b">
        <f t="shared" si="0"/>
        <v>1</v>
      </c>
      <c r="R27" s="72">
        <f t="shared" si="2"/>
        <v>0</v>
      </c>
    </row>
    <row r="28" spans="1:18" ht="15" customHeight="1" hidden="1">
      <c r="A28" s="48">
        <v>20</v>
      </c>
      <c r="B28" s="177">
        <f>'CSS WP 20'!D3</f>
        <v>0</v>
      </c>
      <c r="C28" s="178"/>
      <c r="D28" s="178"/>
      <c r="E28" s="179"/>
      <c r="F28" s="49">
        <f>'CSS WP 20'!F$39</f>
        <v>0</v>
      </c>
      <c r="G28" s="49">
        <f>'CSS WP 20'!G$39</f>
        <v>0</v>
      </c>
      <c r="H28" s="49">
        <f>'CSS WP 20'!H$39</f>
        <v>0</v>
      </c>
      <c r="I28" s="49">
        <f>'CSS WP 20'!I$39</f>
        <v>0</v>
      </c>
      <c r="J28" s="49">
        <f>'CSS WP 20'!J$39</f>
        <v>0</v>
      </c>
      <c r="K28" s="49">
        <f>'CSS WP 20'!K$39</f>
        <v>0</v>
      </c>
      <c r="L28" s="49">
        <f>'CSS WP 20'!L$39</f>
        <v>0</v>
      </c>
      <c r="M28" s="49">
        <f>'CSS WP 20'!M$39</f>
        <v>0</v>
      </c>
      <c r="N28" s="49">
        <f>'CSS WP 20'!N$39</f>
        <v>0</v>
      </c>
      <c r="O28" s="49">
        <f>'CSS WP 20'!O$39</f>
        <v>0</v>
      </c>
      <c r="P28" s="72">
        <f t="shared" si="1"/>
        <v>0</v>
      </c>
      <c r="Q28" s="73" t="b">
        <f t="shared" si="0"/>
        <v>1</v>
      </c>
      <c r="R28" s="72">
        <f t="shared" si="2"/>
        <v>0</v>
      </c>
    </row>
    <row r="29" spans="1:18" ht="15" customHeight="1" hidden="1">
      <c r="A29" s="48">
        <v>21</v>
      </c>
      <c r="B29" s="177">
        <f>'CSS WP 21'!D3</f>
        <v>0</v>
      </c>
      <c r="C29" s="178"/>
      <c r="D29" s="178"/>
      <c r="E29" s="179"/>
      <c r="F29" s="49">
        <f>'CSS WP 21'!F$39</f>
        <v>0</v>
      </c>
      <c r="G29" s="49">
        <f>'CSS WP 21'!G$39</f>
        <v>0</v>
      </c>
      <c r="H29" s="49">
        <f>'CSS WP 21'!H$39</f>
        <v>0</v>
      </c>
      <c r="I29" s="49">
        <f>'CSS WP 21'!I$39</f>
        <v>0</v>
      </c>
      <c r="J29" s="49">
        <f>'CSS WP 21'!J$39</f>
        <v>0</v>
      </c>
      <c r="K29" s="49">
        <f>'CSS WP 21'!K$39</f>
        <v>0</v>
      </c>
      <c r="L29" s="49">
        <f>'CSS WP 21'!L$39</f>
        <v>0</v>
      </c>
      <c r="M29" s="49">
        <f>'CSS WP 21'!M$39</f>
        <v>0</v>
      </c>
      <c r="N29" s="49">
        <f>'CSS WP 21'!N$39</f>
        <v>0</v>
      </c>
      <c r="O29" s="49">
        <f>'CSS WP 21'!O$39</f>
        <v>0</v>
      </c>
      <c r="P29" s="72">
        <f t="shared" si="1"/>
        <v>0</v>
      </c>
      <c r="Q29" s="73" t="b">
        <f t="shared" si="0"/>
        <v>1</v>
      </c>
      <c r="R29" s="72">
        <f t="shared" si="2"/>
        <v>0</v>
      </c>
    </row>
    <row r="30" spans="1:18" ht="15" customHeight="1" hidden="1">
      <c r="A30" s="48">
        <v>22</v>
      </c>
      <c r="B30" s="177">
        <f>'CSS WP 22'!D3</f>
        <v>0</v>
      </c>
      <c r="C30" s="178"/>
      <c r="D30" s="178"/>
      <c r="E30" s="179"/>
      <c r="F30" s="49">
        <f>'CSS WP 22'!F$39</f>
        <v>0</v>
      </c>
      <c r="G30" s="49">
        <f>'CSS WP 22'!G$39</f>
        <v>0</v>
      </c>
      <c r="H30" s="49">
        <f>'CSS WP 22'!H$39</f>
        <v>0</v>
      </c>
      <c r="I30" s="49">
        <f>'CSS WP 22'!I$39</f>
        <v>0</v>
      </c>
      <c r="J30" s="49">
        <f>'CSS WP 22'!J$39</f>
        <v>0</v>
      </c>
      <c r="K30" s="49">
        <f>'CSS WP 22'!K$39</f>
        <v>0</v>
      </c>
      <c r="L30" s="49">
        <f>'CSS WP 22'!L$39</f>
        <v>0</v>
      </c>
      <c r="M30" s="49">
        <f>'CSS WP 22'!M$39</f>
        <v>0</v>
      </c>
      <c r="N30" s="49">
        <f>'CSS WP 22'!N$39</f>
        <v>0</v>
      </c>
      <c r="O30" s="49">
        <f>'CSS WP 22'!O$39</f>
        <v>0</v>
      </c>
      <c r="P30" s="72">
        <f t="shared" si="1"/>
        <v>0</v>
      </c>
      <c r="Q30" s="73" t="b">
        <f t="shared" si="0"/>
        <v>1</v>
      </c>
      <c r="R30" s="72">
        <f t="shared" si="2"/>
        <v>0</v>
      </c>
    </row>
    <row r="31" spans="1:18" ht="15" customHeight="1" hidden="1">
      <c r="A31" s="48">
        <v>23</v>
      </c>
      <c r="B31" s="177">
        <f>'CSS WP 23'!D3</f>
        <v>0</v>
      </c>
      <c r="C31" s="178"/>
      <c r="D31" s="178"/>
      <c r="E31" s="179"/>
      <c r="F31" s="49">
        <f>'CSS WP 23'!F$39</f>
        <v>0</v>
      </c>
      <c r="G31" s="49">
        <f>'CSS WP 23'!G$39</f>
        <v>0</v>
      </c>
      <c r="H31" s="49">
        <f>'CSS WP 23'!H$39</f>
        <v>0</v>
      </c>
      <c r="I31" s="49">
        <f>'CSS WP 23'!I$39</f>
        <v>0</v>
      </c>
      <c r="J31" s="49">
        <f>'CSS WP 23'!J$39</f>
        <v>0</v>
      </c>
      <c r="K31" s="49">
        <f>'CSS WP 23'!K$39</f>
        <v>0</v>
      </c>
      <c r="L31" s="49">
        <f>'CSS WP 23'!L$39</f>
        <v>0</v>
      </c>
      <c r="M31" s="49">
        <f>'CSS WP 23'!M$39</f>
        <v>0</v>
      </c>
      <c r="N31" s="49">
        <f>'CSS WP 23'!N$39</f>
        <v>0</v>
      </c>
      <c r="O31" s="49">
        <f>'CSS WP 23'!O$39</f>
        <v>0</v>
      </c>
      <c r="P31" s="72">
        <f t="shared" si="1"/>
        <v>0</v>
      </c>
      <c r="Q31" s="73" t="b">
        <f t="shared" si="0"/>
        <v>1</v>
      </c>
      <c r="R31" s="72">
        <f t="shared" si="2"/>
        <v>0</v>
      </c>
    </row>
    <row r="32" spans="1:18" ht="15" customHeight="1" hidden="1">
      <c r="A32" s="48">
        <v>24</v>
      </c>
      <c r="B32" s="177">
        <f>'CSS WP 24'!D3</f>
        <v>0</v>
      </c>
      <c r="C32" s="178"/>
      <c r="D32" s="178"/>
      <c r="E32" s="179"/>
      <c r="F32" s="49">
        <f>'CSS WP 24'!F$39</f>
        <v>0</v>
      </c>
      <c r="G32" s="49">
        <f>'CSS WP 24'!G$39</f>
        <v>0</v>
      </c>
      <c r="H32" s="49">
        <f>'CSS WP 24'!H$39</f>
        <v>0</v>
      </c>
      <c r="I32" s="49">
        <f>'CSS WP 24'!I$39</f>
        <v>0</v>
      </c>
      <c r="J32" s="49">
        <f>'CSS WP 24'!J$39</f>
        <v>0</v>
      </c>
      <c r="K32" s="49">
        <f>'CSS WP 24'!K$39</f>
        <v>0</v>
      </c>
      <c r="L32" s="49">
        <f>'CSS WP 24'!L$39</f>
        <v>0</v>
      </c>
      <c r="M32" s="49">
        <f>'CSS WP 24'!M$39</f>
        <v>0</v>
      </c>
      <c r="N32" s="49">
        <f>'CSS WP 24'!N$39</f>
        <v>0</v>
      </c>
      <c r="O32" s="49">
        <f>'CSS WP 24'!O$39</f>
        <v>0</v>
      </c>
      <c r="P32" s="72">
        <f t="shared" si="1"/>
        <v>0</v>
      </c>
      <c r="Q32" s="73" t="b">
        <f t="shared" si="0"/>
        <v>1</v>
      </c>
      <c r="R32" s="72">
        <f t="shared" si="2"/>
        <v>0</v>
      </c>
    </row>
    <row r="33" spans="1:18" ht="15" customHeight="1" hidden="1">
      <c r="A33" s="48">
        <v>25</v>
      </c>
      <c r="B33" s="177">
        <f>'CSS WP 25'!D3</f>
        <v>0</v>
      </c>
      <c r="C33" s="178"/>
      <c r="D33" s="178"/>
      <c r="E33" s="179"/>
      <c r="F33" s="49">
        <f>'CSS WP 25'!F$39</f>
        <v>0</v>
      </c>
      <c r="G33" s="49">
        <f>'CSS WP 25'!G$39</f>
        <v>0</v>
      </c>
      <c r="H33" s="49">
        <f>'CSS WP 25'!H$39</f>
        <v>0</v>
      </c>
      <c r="I33" s="49">
        <f>'CSS WP 25'!I$39</f>
        <v>0</v>
      </c>
      <c r="J33" s="49">
        <f>'CSS WP 25'!J$39</f>
        <v>0</v>
      </c>
      <c r="K33" s="49">
        <f>'CSS WP 25'!K$39</f>
        <v>0</v>
      </c>
      <c r="L33" s="49">
        <f>'CSS WP 25'!L$39</f>
        <v>0</v>
      </c>
      <c r="M33" s="49">
        <f>'CSS WP 25'!M$39</f>
        <v>0</v>
      </c>
      <c r="N33" s="49">
        <f>'CSS WP 25'!N$39</f>
        <v>0</v>
      </c>
      <c r="O33" s="49">
        <f>'CSS WP 25'!O$39</f>
        <v>0</v>
      </c>
      <c r="P33" s="72">
        <f t="shared" si="1"/>
        <v>0</v>
      </c>
      <c r="Q33" s="73" t="b">
        <f t="shared" si="0"/>
        <v>1</v>
      </c>
      <c r="R33" s="72">
        <f t="shared" si="2"/>
        <v>0</v>
      </c>
    </row>
    <row r="34" spans="1:18" ht="15" customHeight="1">
      <c r="A34" s="52"/>
      <c r="B34" s="53" t="s">
        <v>84</v>
      </c>
      <c r="C34" s="53"/>
      <c r="D34" s="53"/>
      <c r="E34" s="54"/>
      <c r="F34" s="55">
        <f>SUM(F9:F33)</f>
        <v>8608414.84</v>
      </c>
      <c r="G34" s="55">
        <f aca="true" t="shared" si="3" ref="G34:O34">SUM(G9:G33)</f>
        <v>5160894.210000001</v>
      </c>
      <c r="H34" s="55">
        <f t="shared" si="3"/>
        <v>516781.14</v>
      </c>
      <c r="I34" s="55">
        <f t="shared" si="3"/>
        <v>731896.07</v>
      </c>
      <c r="J34" s="55">
        <f t="shared" si="3"/>
        <v>1599439.07</v>
      </c>
      <c r="K34" s="55">
        <f t="shared" si="3"/>
        <v>0</v>
      </c>
      <c r="L34" s="55">
        <f t="shared" si="3"/>
        <v>0</v>
      </c>
      <c r="M34" s="55">
        <f t="shared" si="3"/>
        <v>0</v>
      </c>
      <c r="N34" s="55">
        <f t="shared" si="3"/>
        <v>0</v>
      </c>
      <c r="O34" s="55">
        <f t="shared" si="3"/>
        <v>599404.35</v>
      </c>
      <c r="P34" s="72">
        <f t="shared" si="1"/>
        <v>8608414.840000002</v>
      </c>
      <c r="Q34" s="73" t="b">
        <f t="shared" si="0"/>
        <v>1</v>
      </c>
      <c r="R34" s="72">
        <f t="shared" si="2"/>
        <v>8608414.84</v>
      </c>
    </row>
    <row r="35" spans="1:18" ht="15" customHeight="1">
      <c r="A35" s="44" t="s">
        <v>67</v>
      </c>
      <c r="B35" s="45"/>
      <c r="C35" s="45"/>
      <c r="D35" s="45"/>
      <c r="E35" s="46"/>
      <c r="F35" s="47"/>
      <c r="G35" s="47"/>
      <c r="H35" s="47"/>
      <c r="I35" s="47"/>
      <c r="J35" s="47"/>
      <c r="K35" s="47"/>
      <c r="L35" s="47"/>
      <c r="M35" s="47"/>
      <c r="N35" s="47"/>
      <c r="O35" s="47"/>
      <c r="P35" s="72">
        <f t="shared" si="1"/>
        <v>0</v>
      </c>
      <c r="Q35" s="73" t="b">
        <f t="shared" si="0"/>
        <v>1</v>
      </c>
      <c r="R35" s="72">
        <f t="shared" si="2"/>
        <v>0</v>
      </c>
    </row>
    <row r="36" spans="1:18" ht="15" customHeight="1">
      <c r="A36" s="82"/>
      <c r="B36" s="50" t="s">
        <v>68</v>
      </c>
      <c r="C36" s="50"/>
      <c r="D36" s="50"/>
      <c r="E36" s="51"/>
      <c r="F36" s="49"/>
      <c r="G36" s="49"/>
      <c r="H36" s="49"/>
      <c r="I36" s="49"/>
      <c r="J36" s="49"/>
      <c r="K36" s="49"/>
      <c r="L36" s="49"/>
      <c r="M36" s="49"/>
      <c r="N36" s="49"/>
      <c r="O36" s="49"/>
      <c r="P36" s="72">
        <f t="shared" si="1"/>
        <v>0</v>
      </c>
      <c r="Q36" s="73" t="b">
        <f t="shared" si="0"/>
        <v>1</v>
      </c>
      <c r="R36" s="72">
        <f t="shared" si="2"/>
        <v>0</v>
      </c>
    </row>
    <row r="37" spans="1:18" ht="15" customHeight="1">
      <c r="A37" s="48"/>
      <c r="B37" s="50"/>
      <c r="C37" s="50" t="s">
        <v>30</v>
      </c>
      <c r="D37" s="50"/>
      <c r="E37" s="51"/>
      <c r="F37" s="49"/>
      <c r="G37" s="49"/>
      <c r="H37" s="49"/>
      <c r="I37" s="49"/>
      <c r="J37" s="49"/>
      <c r="K37" s="49"/>
      <c r="L37" s="49"/>
      <c r="M37" s="49"/>
      <c r="N37" s="49"/>
      <c r="O37" s="49"/>
      <c r="P37" s="72">
        <f t="shared" si="1"/>
        <v>0</v>
      </c>
      <c r="Q37" s="73" t="b">
        <f t="shared" si="0"/>
        <v>1</v>
      </c>
      <c r="R37" s="72">
        <f t="shared" si="2"/>
        <v>0</v>
      </c>
    </row>
    <row r="38" spans="1:18" ht="15" customHeight="1">
      <c r="A38" s="48"/>
      <c r="B38" s="83"/>
      <c r="C38" s="50" t="s">
        <v>49</v>
      </c>
      <c r="D38" s="50"/>
      <c r="E38" s="51"/>
      <c r="F38" s="49"/>
      <c r="G38" s="49"/>
      <c r="H38" s="49"/>
      <c r="I38" s="49"/>
      <c r="J38" s="49"/>
      <c r="K38" s="49"/>
      <c r="L38" s="49"/>
      <c r="M38" s="49"/>
      <c r="N38" s="49"/>
      <c r="O38" s="49"/>
      <c r="P38" s="72">
        <f t="shared" si="1"/>
        <v>0</v>
      </c>
      <c r="Q38" s="73" t="b">
        <f t="shared" si="0"/>
        <v>1</v>
      </c>
      <c r="R38" s="72">
        <f t="shared" si="2"/>
        <v>0</v>
      </c>
    </row>
    <row r="39" spans="1:18" ht="15" customHeight="1">
      <c r="A39" s="48"/>
      <c r="B39" s="50"/>
      <c r="C39" s="50" t="s">
        <v>31</v>
      </c>
      <c r="D39" s="50"/>
      <c r="E39" s="51"/>
      <c r="F39" s="49"/>
      <c r="G39" s="49"/>
      <c r="H39" s="49"/>
      <c r="I39" s="49"/>
      <c r="J39" s="49"/>
      <c r="K39" s="49"/>
      <c r="L39" s="49"/>
      <c r="M39" s="49"/>
      <c r="N39" s="49"/>
      <c r="O39" s="49"/>
      <c r="P39" s="72">
        <f t="shared" si="1"/>
        <v>0</v>
      </c>
      <c r="Q39" s="73" t="b">
        <f t="shared" si="0"/>
        <v>1</v>
      </c>
      <c r="R39" s="72">
        <f t="shared" si="2"/>
        <v>0</v>
      </c>
    </row>
    <row r="40" spans="1:18" ht="15" customHeight="1">
      <c r="A40" s="48"/>
      <c r="B40" s="50"/>
      <c r="C40" s="83" t="s">
        <v>69</v>
      </c>
      <c r="D40" s="50"/>
      <c r="E40" s="51"/>
      <c r="F40" s="49">
        <f aca="true" t="shared" si="4" ref="F40:O40">SUM(F37:F39)</f>
        <v>0</v>
      </c>
      <c r="G40" s="49">
        <f t="shared" si="4"/>
        <v>0</v>
      </c>
      <c r="H40" s="49">
        <f t="shared" si="4"/>
        <v>0</v>
      </c>
      <c r="I40" s="49">
        <f t="shared" si="4"/>
        <v>0</v>
      </c>
      <c r="J40" s="49">
        <f t="shared" si="4"/>
        <v>0</v>
      </c>
      <c r="K40" s="49">
        <f t="shared" si="4"/>
        <v>0</v>
      </c>
      <c r="L40" s="49">
        <f t="shared" si="4"/>
        <v>0</v>
      </c>
      <c r="M40" s="49">
        <f t="shared" si="4"/>
        <v>0</v>
      </c>
      <c r="N40" s="49">
        <f t="shared" si="4"/>
        <v>0</v>
      </c>
      <c r="O40" s="49">
        <f t="shared" si="4"/>
        <v>0</v>
      </c>
      <c r="P40" s="72">
        <f t="shared" si="1"/>
        <v>0</v>
      </c>
      <c r="Q40" s="73" t="b">
        <f t="shared" si="0"/>
        <v>1</v>
      </c>
      <c r="R40" s="72">
        <f t="shared" si="2"/>
        <v>0</v>
      </c>
    </row>
    <row r="41" spans="1:18" ht="15" customHeight="1">
      <c r="A41" s="82"/>
      <c r="B41" s="50" t="s">
        <v>48</v>
      </c>
      <c r="C41" s="50"/>
      <c r="D41" s="50"/>
      <c r="E41" s="51"/>
      <c r="F41" s="49"/>
      <c r="G41" s="49"/>
      <c r="H41" s="49"/>
      <c r="I41" s="49"/>
      <c r="J41" s="49"/>
      <c r="K41" s="49"/>
      <c r="L41" s="49"/>
      <c r="M41" s="49"/>
      <c r="N41" s="49"/>
      <c r="O41" s="49"/>
      <c r="P41" s="72">
        <f t="shared" si="1"/>
        <v>0</v>
      </c>
      <c r="Q41" s="73" t="b">
        <f t="shared" si="0"/>
        <v>1</v>
      </c>
      <c r="R41" s="72">
        <f t="shared" si="2"/>
        <v>0</v>
      </c>
    </row>
    <row r="42" spans="1:18" ht="15" customHeight="1">
      <c r="A42" s="48"/>
      <c r="B42" s="50"/>
      <c r="C42" s="50" t="s">
        <v>30</v>
      </c>
      <c r="D42" s="50"/>
      <c r="E42" s="51"/>
      <c r="F42" s="49"/>
      <c r="G42" s="49"/>
      <c r="H42" s="49"/>
      <c r="I42" s="49"/>
      <c r="J42" s="49"/>
      <c r="K42" s="49"/>
      <c r="L42" s="49"/>
      <c r="M42" s="49"/>
      <c r="N42" s="49"/>
      <c r="O42" s="49"/>
      <c r="P42" s="72">
        <f t="shared" si="1"/>
        <v>0</v>
      </c>
      <c r="Q42" s="73" t="b">
        <f t="shared" si="0"/>
        <v>1</v>
      </c>
      <c r="R42" s="72">
        <f t="shared" si="2"/>
        <v>0</v>
      </c>
    </row>
    <row r="43" spans="1:18" ht="15" customHeight="1">
      <c r="A43" s="48"/>
      <c r="B43" s="83"/>
      <c r="C43" s="50" t="s">
        <v>49</v>
      </c>
      <c r="D43" s="50"/>
      <c r="E43" s="51"/>
      <c r="F43" s="49"/>
      <c r="G43" s="49"/>
      <c r="H43" s="49"/>
      <c r="I43" s="49"/>
      <c r="J43" s="49"/>
      <c r="K43" s="49"/>
      <c r="L43" s="49"/>
      <c r="M43" s="49"/>
      <c r="N43" s="49"/>
      <c r="O43" s="49"/>
      <c r="P43" s="72">
        <f t="shared" si="1"/>
        <v>0</v>
      </c>
      <c r="Q43" s="73" t="b">
        <f t="shared" si="0"/>
        <v>1</v>
      </c>
      <c r="R43" s="72">
        <f t="shared" si="2"/>
        <v>0</v>
      </c>
    </row>
    <row r="44" spans="1:18" ht="15" customHeight="1">
      <c r="A44" s="48"/>
      <c r="B44" s="50"/>
      <c r="C44" s="50" t="s">
        <v>31</v>
      </c>
      <c r="D44" s="50"/>
      <c r="E44" s="51"/>
      <c r="F44" s="49"/>
      <c r="G44" s="49"/>
      <c r="H44" s="49"/>
      <c r="I44" s="49"/>
      <c r="J44" s="49"/>
      <c r="K44" s="49"/>
      <c r="L44" s="49"/>
      <c r="M44" s="49"/>
      <c r="N44" s="49"/>
      <c r="O44" s="49"/>
      <c r="P44" s="72">
        <f t="shared" si="1"/>
        <v>0</v>
      </c>
      <c r="Q44" s="73" t="b">
        <f t="shared" si="0"/>
        <v>1</v>
      </c>
      <c r="R44" s="72">
        <f t="shared" si="2"/>
        <v>0</v>
      </c>
    </row>
    <row r="45" spans="1:18" ht="15" customHeight="1">
      <c r="A45" s="48"/>
      <c r="B45" s="50"/>
      <c r="C45" s="83" t="s">
        <v>56</v>
      </c>
      <c r="D45" s="50"/>
      <c r="E45" s="51"/>
      <c r="F45" s="49">
        <f>SUM(F42:F44)</f>
        <v>0</v>
      </c>
      <c r="G45" s="49">
        <f aca="true" t="shared" si="5" ref="G45:O45">SUM(G42:G44)</f>
        <v>0</v>
      </c>
      <c r="H45" s="49">
        <f t="shared" si="5"/>
        <v>0</v>
      </c>
      <c r="I45" s="49">
        <f t="shared" si="5"/>
        <v>0</v>
      </c>
      <c r="J45" s="49">
        <f t="shared" si="5"/>
        <v>0</v>
      </c>
      <c r="K45" s="49">
        <f t="shared" si="5"/>
        <v>0</v>
      </c>
      <c r="L45" s="49">
        <f t="shared" si="5"/>
        <v>0</v>
      </c>
      <c r="M45" s="49">
        <f t="shared" si="5"/>
        <v>0</v>
      </c>
      <c r="N45" s="49">
        <f t="shared" si="5"/>
        <v>0</v>
      </c>
      <c r="O45" s="49">
        <f t="shared" si="5"/>
        <v>0</v>
      </c>
      <c r="P45" s="72">
        <f t="shared" si="1"/>
        <v>0</v>
      </c>
      <c r="Q45" s="73" t="b">
        <f t="shared" si="0"/>
        <v>1</v>
      </c>
      <c r="R45" s="72">
        <f t="shared" si="2"/>
        <v>0</v>
      </c>
    </row>
    <row r="46" spans="1:18" ht="15" customHeight="1">
      <c r="A46" s="48"/>
      <c r="B46" s="50" t="s">
        <v>50</v>
      </c>
      <c r="C46" s="83"/>
      <c r="D46" s="50"/>
      <c r="E46" s="51"/>
      <c r="F46" s="49"/>
      <c r="G46" s="49"/>
      <c r="H46" s="49"/>
      <c r="I46" s="49"/>
      <c r="J46" s="49"/>
      <c r="K46" s="49"/>
      <c r="L46" s="49"/>
      <c r="M46" s="49"/>
      <c r="N46" s="49"/>
      <c r="O46" s="49"/>
      <c r="P46" s="72">
        <f t="shared" si="1"/>
        <v>0</v>
      </c>
      <c r="Q46" s="73" t="b">
        <f t="shared" si="0"/>
        <v>1</v>
      </c>
      <c r="R46" s="72">
        <f t="shared" si="2"/>
        <v>0</v>
      </c>
    </row>
    <row r="47" spans="1:18" ht="15" customHeight="1">
      <c r="A47" s="48"/>
      <c r="B47" s="50"/>
      <c r="C47" s="50" t="s">
        <v>30</v>
      </c>
      <c r="D47" s="50"/>
      <c r="E47" s="51"/>
      <c r="F47" s="49">
        <f>SUM(G47:O47)</f>
        <v>839203.89</v>
      </c>
      <c r="G47" s="49">
        <v>839203.89</v>
      </c>
      <c r="H47" s="49"/>
      <c r="I47" s="49"/>
      <c r="J47" s="49"/>
      <c r="K47" s="49"/>
      <c r="L47" s="49"/>
      <c r="M47" s="49"/>
      <c r="N47" s="49"/>
      <c r="O47" s="49"/>
      <c r="P47" s="72">
        <f t="shared" si="1"/>
        <v>839203.89</v>
      </c>
      <c r="Q47" s="73" t="b">
        <f t="shared" si="0"/>
        <v>1</v>
      </c>
      <c r="R47" s="72">
        <f t="shared" si="2"/>
        <v>839203.89</v>
      </c>
    </row>
    <row r="48" spans="1:18" ht="15" customHeight="1">
      <c r="A48" s="48"/>
      <c r="B48" s="50"/>
      <c r="C48" s="50" t="s">
        <v>31</v>
      </c>
      <c r="D48" s="50"/>
      <c r="E48" s="51"/>
      <c r="F48" s="49">
        <f>SUM(G48:O48)</f>
        <v>108220.83</v>
      </c>
      <c r="G48" s="49">
        <f>166570-58349.17</f>
        <v>108220.83</v>
      </c>
      <c r="H48" s="49"/>
      <c r="I48" s="49"/>
      <c r="J48" s="49"/>
      <c r="K48" s="49"/>
      <c r="L48" s="49"/>
      <c r="M48" s="49"/>
      <c r="N48" s="49"/>
      <c r="O48" s="49"/>
      <c r="P48" s="72">
        <f t="shared" si="1"/>
        <v>108220.83</v>
      </c>
      <c r="Q48" s="73" t="b">
        <f t="shared" si="0"/>
        <v>1</v>
      </c>
      <c r="R48" s="72">
        <f t="shared" si="2"/>
        <v>108220.83</v>
      </c>
    </row>
    <row r="49" spans="1:18" ht="15" customHeight="1">
      <c r="A49" s="48"/>
      <c r="B49" s="83"/>
      <c r="C49" s="50" t="s">
        <v>33</v>
      </c>
      <c r="D49" s="50"/>
      <c r="E49" s="51"/>
      <c r="F49" s="49">
        <f>SUM(G49:O49)</f>
        <v>58349.17</v>
      </c>
      <c r="G49" s="49">
        <v>58349.17</v>
      </c>
      <c r="H49" s="49"/>
      <c r="I49" s="49"/>
      <c r="J49" s="49"/>
      <c r="K49" s="49"/>
      <c r="L49" s="49"/>
      <c r="M49" s="49"/>
      <c r="N49" s="49"/>
      <c r="O49" s="49"/>
      <c r="P49" s="72">
        <f t="shared" si="1"/>
        <v>58349.17</v>
      </c>
      <c r="Q49" s="73" t="b">
        <f t="shared" si="0"/>
        <v>1</v>
      </c>
      <c r="R49" s="72">
        <f t="shared" si="2"/>
        <v>58349.17</v>
      </c>
    </row>
    <row r="50" spans="1:18" ht="15" customHeight="1">
      <c r="A50" s="48"/>
      <c r="B50" s="83"/>
      <c r="C50" s="50" t="s">
        <v>203</v>
      </c>
      <c r="D50" s="50"/>
      <c r="E50" s="51"/>
      <c r="F50" s="49">
        <f>SUM(G50:O50)</f>
        <v>885749</v>
      </c>
      <c r="G50" s="49">
        <f>485749+400000</f>
        <v>885749</v>
      </c>
      <c r="H50" s="49"/>
      <c r="I50" s="49"/>
      <c r="J50" s="49"/>
      <c r="K50" s="49"/>
      <c r="L50" s="49"/>
      <c r="M50" s="49"/>
      <c r="N50" s="49"/>
      <c r="O50" s="49"/>
      <c r="P50" s="72">
        <f t="shared" si="1"/>
        <v>885749</v>
      </c>
      <c r="Q50" s="73" t="b">
        <f t="shared" si="0"/>
        <v>1</v>
      </c>
      <c r="R50" s="72">
        <f t="shared" si="2"/>
        <v>885749</v>
      </c>
    </row>
    <row r="51" spans="1:18" ht="15" customHeight="1">
      <c r="A51" s="48"/>
      <c r="B51" s="83"/>
      <c r="C51" s="50" t="s">
        <v>204</v>
      </c>
      <c r="D51" s="50"/>
      <c r="E51" s="51"/>
      <c r="F51" s="49">
        <f>SUM(G51:O51)</f>
        <v>65471.880000000005</v>
      </c>
      <c r="G51" s="49">
        <f>2907.69+62564.19</f>
        <v>65471.880000000005</v>
      </c>
      <c r="H51" s="49"/>
      <c r="I51" s="49"/>
      <c r="J51" s="49"/>
      <c r="K51" s="49"/>
      <c r="L51" s="49"/>
      <c r="M51" s="49"/>
      <c r="N51" s="49"/>
      <c r="O51" s="49"/>
      <c r="P51" s="72">
        <f t="shared" si="1"/>
        <v>65471.880000000005</v>
      </c>
      <c r="Q51" s="73" t="b">
        <f t="shared" si="0"/>
        <v>1</v>
      </c>
      <c r="R51" s="72">
        <f t="shared" si="2"/>
        <v>65471.880000000005</v>
      </c>
    </row>
    <row r="52" spans="1:18" ht="15" customHeight="1">
      <c r="A52" s="48"/>
      <c r="B52" s="83"/>
      <c r="C52" s="50" t="s">
        <v>34</v>
      </c>
      <c r="D52" s="50"/>
      <c r="E52" s="51"/>
      <c r="F52" s="49">
        <f>SUM(F47:F51)</f>
        <v>1956994.77</v>
      </c>
      <c r="G52" s="49">
        <f aca="true" t="shared" si="6" ref="G52:O52">SUM(G47:G51)</f>
        <v>1956994.77</v>
      </c>
      <c r="H52" s="49">
        <f t="shared" si="6"/>
        <v>0</v>
      </c>
      <c r="I52" s="49">
        <f t="shared" si="6"/>
        <v>0</v>
      </c>
      <c r="J52" s="49">
        <f t="shared" si="6"/>
        <v>0</v>
      </c>
      <c r="K52" s="49">
        <f t="shared" si="6"/>
        <v>0</v>
      </c>
      <c r="L52" s="49">
        <f t="shared" si="6"/>
        <v>0</v>
      </c>
      <c r="M52" s="49">
        <f t="shared" si="6"/>
        <v>0</v>
      </c>
      <c r="N52" s="49">
        <f t="shared" si="6"/>
        <v>0</v>
      </c>
      <c r="O52" s="49">
        <f t="shared" si="6"/>
        <v>0</v>
      </c>
      <c r="P52" s="72">
        <f t="shared" si="1"/>
        <v>1956994.77</v>
      </c>
      <c r="Q52" s="73" t="b">
        <f t="shared" si="0"/>
        <v>1</v>
      </c>
      <c r="R52" s="72">
        <f t="shared" si="2"/>
        <v>1956994.77</v>
      </c>
    </row>
    <row r="53" spans="1:18" ht="15" customHeight="1">
      <c r="A53" s="48"/>
      <c r="B53" s="83" t="s">
        <v>70</v>
      </c>
      <c r="C53" s="50"/>
      <c r="D53" s="50"/>
      <c r="E53" s="51"/>
      <c r="F53" s="49">
        <f>F40+F45+F52</f>
        <v>1956994.77</v>
      </c>
      <c r="G53" s="49">
        <f aca="true" t="shared" si="7" ref="G53:O53">G40+G45+G52</f>
        <v>1956994.77</v>
      </c>
      <c r="H53" s="49">
        <f t="shared" si="7"/>
        <v>0</v>
      </c>
      <c r="I53" s="49">
        <f t="shared" si="7"/>
        <v>0</v>
      </c>
      <c r="J53" s="49">
        <f t="shared" si="7"/>
        <v>0</v>
      </c>
      <c r="K53" s="49">
        <f t="shared" si="7"/>
        <v>0</v>
      </c>
      <c r="L53" s="49">
        <f t="shared" si="7"/>
        <v>0</v>
      </c>
      <c r="M53" s="49">
        <f t="shared" si="7"/>
        <v>0</v>
      </c>
      <c r="N53" s="49">
        <f t="shared" si="7"/>
        <v>0</v>
      </c>
      <c r="O53" s="49">
        <f t="shared" si="7"/>
        <v>0</v>
      </c>
      <c r="P53" s="72">
        <f t="shared" si="1"/>
        <v>1956994.77</v>
      </c>
      <c r="Q53" s="73" t="b">
        <f t="shared" si="0"/>
        <v>1</v>
      </c>
      <c r="R53" s="72">
        <f t="shared" si="2"/>
        <v>1956994.77</v>
      </c>
    </row>
    <row r="54" spans="1:18" ht="19.5" customHeight="1">
      <c r="A54" s="88" t="s">
        <v>32</v>
      </c>
      <c r="B54" s="89"/>
      <c r="C54" s="89"/>
      <c r="D54" s="89"/>
      <c r="E54" s="86"/>
      <c r="F54" s="87">
        <f>F53+F34</f>
        <v>10565409.61</v>
      </c>
      <c r="G54" s="87">
        <f aca="true" t="shared" si="8" ref="G54:O54">G53+G34</f>
        <v>7117888.98</v>
      </c>
      <c r="H54" s="87">
        <f t="shared" si="8"/>
        <v>516781.14</v>
      </c>
      <c r="I54" s="87">
        <f t="shared" si="8"/>
        <v>731896.07</v>
      </c>
      <c r="J54" s="87">
        <f t="shared" si="8"/>
        <v>1599439.07</v>
      </c>
      <c r="K54" s="87">
        <f t="shared" si="8"/>
        <v>0</v>
      </c>
      <c r="L54" s="87">
        <f t="shared" si="8"/>
        <v>0</v>
      </c>
      <c r="M54" s="87">
        <f t="shared" si="8"/>
        <v>0</v>
      </c>
      <c r="N54" s="87">
        <f t="shared" si="8"/>
        <v>0</v>
      </c>
      <c r="O54" s="87">
        <f t="shared" si="8"/>
        <v>599404.35</v>
      </c>
      <c r="P54" s="72">
        <f t="shared" si="1"/>
        <v>10565409.61</v>
      </c>
      <c r="Q54" s="73" t="b">
        <f t="shared" si="0"/>
        <v>1</v>
      </c>
      <c r="R54" s="72">
        <f t="shared" si="2"/>
        <v>10565409.61</v>
      </c>
    </row>
    <row r="55" spans="1:18" ht="22.5" customHeight="1">
      <c r="A55" s="90" t="s">
        <v>35</v>
      </c>
      <c r="B55" s="90"/>
      <c r="C55" s="90"/>
      <c r="D55" s="90"/>
      <c r="E55" s="90"/>
      <c r="F55" s="90"/>
      <c r="G55" s="90"/>
      <c r="H55" s="67"/>
      <c r="P55" s="91"/>
      <c r="Q55" s="93"/>
      <c r="R55" s="91"/>
    </row>
    <row r="56" spans="1:18" ht="26.25" customHeight="1">
      <c r="A56" s="90" t="s">
        <v>36</v>
      </c>
      <c r="B56" s="90"/>
      <c r="C56" s="90"/>
      <c r="D56" s="90"/>
      <c r="E56" s="90"/>
      <c r="F56" s="90"/>
      <c r="G56" s="90"/>
      <c r="H56" s="90"/>
      <c r="P56" s="91"/>
      <c r="Q56" s="93"/>
      <c r="R56" s="91"/>
    </row>
    <row r="57" spans="16:18" ht="12.75" hidden="1">
      <c r="P57" s="91"/>
      <c r="Q57" s="75"/>
      <c r="R57" s="74"/>
    </row>
    <row r="58" spans="16:18" ht="12.75" hidden="1">
      <c r="P58" s="91"/>
      <c r="Q58" s="75"/>
      <c r="R58" s="74"/>
    </row>
    <row r="59" spans="16:18" ht="12.75" hidden="1">
      <c r="P59" s="91"/>
      <c r="Q59" s="75"/>
      <c r="R59" s="74"/>
    </row>
    <row r="60" spans="16:18" ht="12.75" hidden="1">
      <c r="P60" s="91"/>
      <c r="Q60" s="75"/>
      <c r="R60" s="74"/>
    </row>
    <row r="61" spans="16:18" ht="12.75" hidden="1">
      <c r="P61" s="91"/>
      <c r="Q61" s="75"/>
      <c r="R61" s="74"/>
    </row>
    <row r="62" spans="16:18" ht="12.75" hidden="1">
      <c r="P62" s="92"/>
      <c r="Q62" s="75"/>
      <c r="R62" s="76"/>
    </row>
    <row r="63" spans="16:18" ht="12.75" hidden="1">
      <c r="P63" s="92"/>
      <c r="Q63" s="75"/>
      <c r="R63" s="76"/>
    </row>
    <row r="64" spans="16:18" ht="12.75" hidden="1">
      <c r="P64" s="92"/>
      <c r="Q64" s="75"/>
      <c r="R64" s="76"/>
    </row>
    <row r="65" spans="16:18" ht="12.75" hidden="1">
      <c r="P65" s="92"/>
      <c r="Q65" s="75"/>
      <c r="R65" s="76"/>
    </row>
    <row r="66" spans="16:18" ht="12.75" hidden="1">
      <c r="P66" s="92"/>
      <c r="Q66" s="75"/>
      <c r="R66" s="76"/>
    </row>
    <row r="67" spans="16:18" ht="12.75" hidden="1">
      <c r="P67" s="92"/>
      <c r="Q67" s="75"/>
      <c r="R67" s="76"/>
    </row>
    <row r="68" spans="16:18" ht="12.75" hidden="1">
      <c r="P68" s="92"/>
      <c r="Q68" s="75"/>
      <c r="R68" s="76"/>
    </row>
    <row r="69" spans="16:18" ht="12.75" hidden="1">
      <c r="P69" s="92"/>
      <c r="Q69" s="75"/>
      <c r="R69" s="76"/>
    </row>
    <row r="70" spans="16:18" ht="12.75" hidden="1">
      <c r="P70" s="92"/>
      <c r="Q70" s="75"/>
      <c r="R70" s="76"/>
    </row>
    <row r="71" spans="16:18" ht="12.75" hidden="1">
      <c r="P71" s="92"/>
      <c r="Q71" s="75"/>
      <c r="R71" s="76"/>
    </row>
    <row r="72" spans="16:18" ht="12.75" hidden="1">
      <c r="P72" s="92"/>
      <c r="Q72" s="75"/>
      <c r="R72" s="76"/>
    </row>
    <row r="73" spans="16:18" ht="12.75" hidden="1">
      <c r="P73" s="92"/>
      <c r="Q73" s="75"/>
      <c r="R73" s="76"/>
    </row>
  </sheetData>
  <sheetProtection sheet="1" objects="1" scenarios="1" selectLockedCells="1"/>
  <mergeCells count="32">
    <mergeCell ref="B10:E10"/>
    <mergeCell ref="G6:O6"/>
    <mergeCell ref="A1:O1"/>
    <mergeCell ref="A5:E7"/>
    <mergeCell ref="B9:E9"/>
    <mergeCell ref="F6:F7"/>
    <mergeCell ref="D3:E3"/>
    <mergeCell ref="D2:E2"/>
    <mergeCell ref="B20:E20"/>
    <mergeCell ref="B21:E21"/>
    <mergeCell ref="B22:E22"/>
    <mergeCell ref="B11:E11"/>
    <mergeCell ref="B12:E12"/>
    <mergeCell ref="B13:E13"/>
    <mergeCell ref="B14:E14"/>
    <mergeCell ref="B15:E15"/>
    <mergeCell ref="B31:E31"/>
    <mergeCell ref="B32:E32"/>
    <mergeCell ref="B33:E33"/>
    <mergeCell ref="A8:E8"/>
    <mergeCell ref="B27:E27"/>
    <mergeCell ref="B28:E28"/>
    <mergeCell ref="B29:E29"/>
    <mergeCell ref="B30:E30"/>
    <mergeCell ref="B23:E23"/>
    <mergeCell ref="B24:E24"/>
    <mergeCell ref="B16:E16"/>
    <mergeCell ref="B17:E17"/>
    <mergeCell ref="B18:E18"/>
    <mergeCell ref="B25:E25"/>
    <mergeCell ref="B26:E26"/>
    <mergeCell ref="B19:E19"/>
  </mergeCells>
  <printOptions horizontalCentered="1"/>
  <pageMargins left="0.5" right="0.5" top="0.75" bottom="0.75" header="0.5" footer="0.5"/>
  <pageSetup fitToHeight="1" fitToWidth="1" horizontalDpi="600" verticalDpi="600" orientation="landscape" scale="75" r:id="rId1"/>
  <headerFooter alignWithMargins="0">
    <oddHeader>&amp;L&amp;"Arial,Bold"&amp;16This file was created using most current EXCEL version on file&amp;REnclosure 2</oddHeader>
    <oddFooter>&amp;LPage 26&amp;Rver 4 (12/2008)</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R63"/>
  <sheetViews>
    <sheetView zoomScale="75" zoomScaleNormal="75" workbookViewId="0" topLeftCell="A1">
      <selection activeCell="M7" sqref="M7"/>
    </sheetView>
  </sheetViews>
  <sheetFormatPr defaultColWidth="0" defaultRowHeight="12.75" zeroHeight="1"/>
  <cols>
    <col min="1" max="1" width="5.00390625" style="0" customWidth="1"/>
    <col min="2" max="2" width="5.28125" style="0" customWidth="1"/>
    <col min="3" max="4" width="3.7109375" style="0" customWidth="1"/>
    <col min="5" max="5" width="29.8515625" style="0" customWidth="1"/>
    <col min="6" max="6" width="17.7109375" style="0" customWidth="1"/>
    <col min="7" max="7" width="12.7109375" style="0" customWidth="1"/>
    <col min="8" max="8" width="17.28125" style="0" customWidth="1"/>
    <col min="9" max="9" width="15.421875" style="0" customWidth="1"/>
    <col min="10" max="10" width="13.8515625" style="0" customWidth="1"/>
    <col min="11" max="11" width="12.7109375" style="0" customWidth="1"/>
    <col min="12" max="12" width="16.57421875" style="0" customWidth="1"/>
    <col min="13" max="13" width="17.00390625" style="0" customWidth="1"/>
    <col min="14" max="14" width="15.421875" style="0" customWidth="1"/>
    <col min="15" max="15" width="22.140625" style="0" customWidth="1"/>
    <col min="16" max="16" width="12.7109375" style="0" customWidth="1"/>
    <col min="17" max="17" width="12.7109375" style="36" customWidth="1"/>
    <col min="18" max="18" width="12.7109375" style="0" customWidth="1"/>
  </cols>
  <sheetData>
    <row r="1" spans="1:18" ht="52.5" customHeight="1">
      <c r="A1" s="124" t="s">
        <v>162</v>
      </c>
      <c r="B1" s="124"/>
      <c r="C1" s="124"/>
      <c r="D1" s="124"/>
      <c r="E1" s="124"/>
      <c r="F1" s="124"/>
      <c r="G1" s="124"/>
      <c r="H1" s="124"/>
      <c r="I1" s="124"/>
      <c r="J1" s="124"/>
      <c r="K1" s="124"/>
      <c r="L1" s="124"/>
      <c r="M1" s="124"/>
      <c r="N1" s="124"/>
      <c r="O1" s="67"/>
      <c r="P1" s="67"/>
      <c r="Q1" s="79"/>
      <c r="R1" s="67"/>
    </row>
    <row r="2" spans="1:18" ht="20.1" customHeight="1">
      <c r="A2" s="40" t="s">
        <v>25</v>
      </c>
      <c r="B2" s="40"/>
      <c r="C2" s="40"/>
      <c r="D2" s="143" t="str">
        <f>'CSS WP 1'!D2:E2</f>
        <v>Monterey</v>
      </c>
      <c r="E2" s="143"/>
      <c r="F2" s="67"/>
      <c r="G2" s="67"/>
      <c r="H2" s="67"/>
      <c r="I2" s="67"/>
      <c r="J2" s="67"/>
      <c r="K2" s="67"/>
      <c r="L2" s="67"/>
      <c r="M2" s="67"/>
      <c r="N2" s="42" t="s">
        <v>26</v>
      </c>
      <c r="O2" s="43">
        <v>39850</v>
      </c>
      <c r="P2" s="67"/>
      <c r="Q2" s="79"/>
      <c r="R2" s="67"/>
    </row>
    <row r="3" spans="1:18" ht="15" customHeight="1">
      <c r="A3" s="78"/>
      <c r="B3" s="78"/>
      <c r="C3" s="78"/>
      <c r="D3" s="176"/>
      <c r="E3" s="176"/>
      <c r="F3" s="67"/>
      <c r="G3" s="67"/>
      <c r="H3" s="67"/>
      <c r="I3" s="67"/>
      <c r="J3" s="67"/>
      <c r="K3" s="67"/>
      <c r="L3" s="67"/>
      <c r="M3" s="67"/>
      <c r="N3" s="67"/>
      <c r="O3" s="67"/>
      <c r="P3" s="67"/>
      <c r="Q3" s="79"/>
      <c r="R3" s="67"/>
    </row>
    <row r="4" spans="1:18" ht="15">
      <c r="A4" s="67"/>
      <c r="B4" s="67"/>
      <c r="C4" s="67"/>
      <c r="D4" s="67"/>
      <c r="E4" s="67"/>
      <c r="F4" s="67"/>
      <c r="G4" s="67"/>
      <c r="H4" s="67"/>
      <c r="I4" s="67"/>
      <c r="J4" s="67"/>
      <c r="K4" s="67"/>
      <c r="L4" s="67"/>
      <c r="M4" s="67"/>
      <c r="N4" s="67"/>
      <c r="O4" s="67"/>
      <c r="P4" s="67"/>
      <c r="Q4" s="79"/>
      <c r="R4" s="67"/>
    </row>
    <row r="5" spans="1:18" s="3" customFormat="1" ht="21" customHeight="1">
      <c r="A5" s="147"/>
      <c r="B5" s="148"/>
      <c r="C5" s="148"/>
      <c r="D5" s="148"/>
      <c r="E5" s="149"/>
      <c r="F5" s="65" t="s">
        <v>16</v>
      </c>
      <c r="G5" s="65" t="s">
        <v>17</v>
      </c>
      <c r="H5" s="65" t="s">
        <v>24</v>
      </c>
      <c r="I5" s="65" t="s">
        <v>18</v>
      </c>
      <c r="J5" s="65" t="s">
        <v>19</v>
      </c>
      <c r="K5" s="65" t="s">
        <v>20</v>
      </c>
      <c r="L5" s="65" t="s">
        <v>21</v>
      </c>
      <c r="M5" s="65" t="s">
        <v>22</v>
      </c>
      <c r="N5" s="65" t="s">
        <v>23</v>
      </c>
      <c r="O5" s="65" t="s">
        <v>52</v>
      </c>
      <c r="P5" s="80"/>
      <c r="Q5" s="80"/>
      <c r="R5" s="80"/>
    </row>
    <row r="6" spans="1:18" s="3" customFormat="1" ht="24.75" customHeight="1">
      <c r="A6" s="150"/>
      <c r="B6" s="151"/>
      <c r="C6" s="151"/>
      <c r="D6" s="151"/>
      <c r="E6" s="152"/>
      <c r="F6" s="140" t="s">
        <v>6</v>
      </c>
      <c r="G6" s="183" t="s">
        <v>29</v>
      </c>
      <c r="H6" s="184"/>
      <c r="I6" s="184"/>
      <c r="J6" s="184"/>
      <c r="K6" s="184"/>
      <c r="L6" s="184"/>
      <c r="M6" s="184"/>
      <c r="N6" s="184"/>
      <c r="O6" s="185"/>
      <c r="P6" s="80"/>
      <c r="Q6" s="80"/>
      <c r="R6" s="80"/>
    </row>
    <row r="7" spans="1:18" s="1" customFormat="1" ht="59.25" customHeight="1">
      <c r="A7" s="153"/>
      <c r="B7" s="143"/>
      <c r="C7" s="143"/>
      <c r="D7" s="143"/>
      <c r="E7" s="154"/>
      <c r="F7" s="141"/>
      <c r="G7" s="63" t="s">
        <v>0</v>
      </c>
      <c r="H7" s="63" t="s">
        <v>28</v>
      </c>
      <c r="I7" s="63" t="s">
        <v>15</v>
      </c>
      <c r="J7" s="63" t="s">
        <v>1</v>
      </c>
      <c r="K7" s="63" t="s">
        <v>12</v>
      </c>
      <c r="L7" s="63" t="s">
        <v>13</v>
      </c>
      <c r="M7" s="63" t="s">
        <v>2</v>
      </c>
      <c r="N7" s="63" t="s">
        <v>14</v>
      </c>
      <c r="O7" s="63" t="s">
        <v>51</v>
      </c>
      <c r="P7" s="77" t="s">
        <v>200</v>
      </c>
      <c r="Q7" s="77" t="s">
        <v>201</v>
      </c>
      <c r="R7" s="77" t="s">
        <v>202</v>
      </c>
    </row>
    <row r="8" spans="1:18" ht="24.95" customHeight="1">
      <c r="A8" s="94" t="s">
        <v>30</v>
      </c>
      <c r="B8" s="45"/>
      <c r="C8" s="45"/>
      <c r="D8" s="45"/>
      <c r="E8" s="46"/>
      <c r="F8" s="47">
        <f>SUM(G8:O8)</f>
        <v>58189.56</v>
      </c>
      <c r="G8" s="47">
        <v>58189.56</v>
      </c>
      <c r="H8" s="47"/>
      <c r="I8" s="47"/>
      <c r="J8" s="47"/>
      <c r="K8" s="47"/>
      <c r="L8" s="47"/>
      <c r="M8" s="47"/>
      <c r="N8" s="47"/>
      <c r="O8" s="47"/>
      <c r="P8" s="72">
        <f>SUM(G8:O8)</f>
        <v>58189.56</v>
      </c>
      <c r="Q8" s="73" t="b">
        <f>EXACT(P8,R8)</f>
        <v>1</v>
      </c>
      <c r="R8" s="72">
        <f>F8</f>
        <v>58189.56</v>
      </c>
    </row>
    <row r="9" spans="1:18" ht="24.95" customHeight="1">
      <c r="A9" s="52" t="s">
        <v>4</v>
      </c>
      <c r="B9" s="53"/>
      <c r="C9" s="53"/>
      <c r="D9" s="53"/>
      <c r="E9" s="54"/>
      <c r="F9" s="47">
        <f>SUM(G9:O9)</f>
        <v>78426.97</v>
      </c>
      <c r="G9" s="55">
        <v>78426.97</v>
      </c>
      <c r="H9" s="55"/>
      <c r="I9" s="55"/>
      <c r="J9" s="55"/>
      <c r="K9" s="55"/>
      <c r="L9" s="55"/>
      <c r="M9" s="55"/>
      <c r="N9" s="55"/>
      <c r="O9" s="55"/>
      <c r="P9" s="72">
        <f>SUM(G9:O9)</f>
        <v>78426.97</v>
      </c>
      <c r="Q9" s="73" t="b">
        <f>EXACT(P9,R9)</f>
        <v>1</v>
      </c>
      <c r="R9" s="72">
        <f>F9</f>
        <v>78426.97</v>
      </c>
    </row>
    <row r="10" spans="1:18" ht="24.95" customHeight="1">
      <c r="A10" s="95" t="s">
        <v>163</v>
      </c>
      <c r="B10" s="57"/>
      <c r="C10" s="57"/>
      <c r="D10" s="57"/>
      <c r="E10" s="58"/>
      <c r="F10" s="59">
        <f aca="true" t="shared" si="0" ref="F10:O10">SUM(F8:F9)</f>
        <v>136616.53</v>
      </c>
      <c r="G10" s="59">
        <f t="shared" si="0"/>
        <v>136616.53</v>
      </c>
      <c r="H10" s="59">
        <f t="shared" si="0"/>
        <v>0</v>
      </c>
      <c r="I10" s="59">
        <f t="shared" si="0"/>
        <v>0</v>
      </c>
      <c r="J10" s="59">
        <f t="shared" si="0"/>
        <v>0</v>
      </c>
      <c r="K10" s="59">
        <f t="shared" si="0"/>
        <v>0</v>
      </c>
      <c r="L10" s="59">
        <f t="shared" si="0"/>
        <v>0</v>
      </c>
      <c r="M10" s="59">
        <f t="shared" si="0"/>
        <v>0</v>
      </c>
      <c r="N10" s="59">
        <f t="shared" si="0"/>
        <v>0</v>
      </c>
      <c r="O10" s="59">
        <f t="shared" si="0"/>
        <v>0</v>
      </c>
      <c r="P10" s="72">
        <f>SUM(G10:O10)</f>
        <v>136616.53</v>
      </c>
      <c r="Q10" s="73" t="b">
        <f>EXACT(P10,R10)</f>
        <v>1</v>
      </c>
      <c r="R10" s="72">
        <f>F10</f>
        <v>136616.53</v>
      </c>
    </row>
    <row r="11" spans="16:18" ht="12.75" hidden="1">
      <c r="P11" s="37"/>
      <c r="Q11" s="38"/>
      <c r="R11" s="37"/>
    </row>
    <row r="12" spans="16:18" ht="12.75" hidden="1">
      <c r="P12" s="37"/>
      <c r="Q12" s="38"/>
      <c r="R12" s="37"/>
    </row>
    <row r="13" spans="16:18" ht="12.75" hidden="1">
      <c r="P13" s="37"/>
      <c r="Q13" s="38"/>
      <c r="R13" s="37"/>
    </row>
    <row r="14" spans="16:18" ht="12.75" hidden="1">
      <c r="P14" s="37"/>
      <c r="Q14" s="38"/>
      <c r="R14" s="37"/>
    </row>
    <row r="15" spans="16:18" ht="12.75" hidden="1">
      <c r="P15" s="37"/>
      <c r="Q15" s="38"/>
      <c r="R15" s="37"/>
    </row>
    <row r="16" spans="16:18" ht="12.75" hidden="1">
      <c r="P16" s="37"/>
      <c r="Q16" s="38"/>
      <c r="R16" s="37"/>
    </row>
    <row r="17" spans="16:18" ht="12.75" hidden="1">
      <c r="P17" s="37"/>
      <c r="Q17" s="38"/>
      <c r="R17" s="37"/>
    </row>
    <row r="18" spans="16:18" ht="12.75" hidden="1">
      <c r="P18" s="37"/>
      <c r="Q18" s="38"/>
      <c r="R18" s="37"/>
    </row>
    <row r="19" spans="16:18" ht="12.75" hidden="1">
      <c r="P19" s="37"/>
      <c r="Q19" s="38"/>
      <c r="R19" s="37"/>
    </row>
    <row r="20" spans="16:18" ht="12.75" hidden="1">
      <c r="P20" s="37"/>
      <c r="Q20" s="38"/>
      <c r="R20" s="37"/>
    </row>
    <row r="21" spans="16:18" ht="12.75" hidden="1">
      <c r="P21" s="37"/>
      <c r="Q21" s="38"/>
      <c r="R21" s="37"/>
    </row>
    <row r="22" spans="16:18" ht="12.75" hidden="1">
      <c r="P22" s="37"/>
      <c r="Q22" s="38"/>
      <c r="R22" s="37"/>
    </row>
    <row r="23" spans="16:18" ht="12.75" hidden="1">
      <c r="P23" s="37"/>
      <c r="Q23" s="38"/>
      <c r="R23" s="37"/>
    </row>
    <row r="24" spans="16:18" ht="12.75" hidden="1">
      <c r="P24" s="37"/>
      <c r="Q24" s="38"/>
      <c r="R24" s="37"/>
    </row>
    <row r="25" spans="16:18" ht="12.75" hidden="1">
      <c r="P25" s="37"/>
      <c r="Q25" s="38"/>
      <c r="R25" s="37"/>
    </row>
    <row r="26" spans="16:18" ht="12.75" hidden="1">
      <c r="P26" s="37"/>
      <c r="Q26" s="38"/>
      <c r="R26" s="37"/>
    </row>
    <row r="27" spans="16:18" ht="12.75" hidden="1">
      <c r="P27" s="37"/>
      <c r="Q27" s="38"/>
      <c r="R27" s="37"/>
    </row>
    <row r="28" spans="16:18" ht="12.75" hidden="1">
      <c r="P28" s="37"/>
      <c r="Q28" s="38"/>
      <c r="R28" s="37"/>
    </row>
    <row r="29" spans="16:18" ht="12.75" hidden="1">
      <c r="P29" s="37"/>
      <c r="Q29" s="38"/>
      <c r="R29" s="37"/>
    </row>
    <row r="30" spans="16:18" ht="12.75" hidden="1">
      <c r="P30" s="37"/>
      <c r="Q30" s="38"/>
      <c r="R30" s="37"/>
    </row>
    <row r="31" spans="16:18" ht="12.75" hidden="1">
      <c r="P31" s="37"/>
      <c r="Q31" s="38"/>
      <c r="R31" s="37"/>
    </row>
    <row r="32" spans="16:18" ht="12.75" hidden="1">
      <c r="P32" s="37"/>
      <c r="Q32" s="38"/>
      <c r="R32" s="37"/>
    </row>
    <row r="33" spans="16:18" ht="12.75" hidden="1">
      <c r="P33" s="37"/>
      <c r="Q33" s="38"/>
      <c r="R33" s="37"/>
    </row>
    <row r="34" spans="16:18" ht="12.75" hidden="1">
      <c r="P34" s="37"/>
      <c r="Q34" s="38"/>
      <c r="R34" s="37"/>
    </row>
    <row r="35" spans="16:18" ht="12.75" hidden="1">
      <c r="P35" s="37"/>
      <c r="Q35" s="38"/>
      <c r="R35" s="37"/>
    </row>
    <row r="36" spans="16:18" ht="12.75" hidden="1">
      <c r="P36" s="37"/>
      <c r="Q36" s="38"/>
      <c r="R36" s="37"/>
    </row>
    <row r="37" spans="16:18" ht="12.75" hidden="1">
      <c r="P37" s="37"/>
      <c r="Q37" s="38"/>
      <c r="R37" s="37"/>
    </row>
    <row r="38" spans="16:18" ht="12.75" hidden="1">
      <c r="P38" s="37"/>
      <c r="Q38" s="38"/>
      <c r="R38" s="37"/>
    </row>
    <row r="39" spans="16:18" ht="12.75" hidden="1">
      <c r="P39" s="37"/>
      <c r="Q39" s="38"/>
      <c r="R39" s="37"/>
    </row>
    <row r="40" spans="16:18" ht="12.75" hidden="1">
      <c r="P40" s="37"/>
      <c r="Q40" s="38"/>
      <c r="R40" s="37"/>
    </row>
    <row r="41" spans="16:18" ht="12.75" hidden="1">
      <c r="P41" s="37"/>
      <c r="Q41" s="38"/>
      <c r="R41" s="37"/>
    </row>
    <row r="42" spans="16:18" ht="12.75" hidden="1">
      <c r="P42" s="37"/>
      <c r="Q42" s="38"/>
      <c r="R42" s="37"/>
    </row>
    <row r="43" spans="16:18" ht="12.75" hidden="1">
      <c r="P43" s="37"/>
      <c r="Q43" s="38"/>
      <c r="R43" s="37"/>
    </row>
    <row r="44" spans="16:18" ht="12.75" hidden="1">
      <c r="P44" s="37"/>
      <c r="Q44" s="38"/>
      <c r="R44" s="37"/>
    </row>
    <row r="45" spans="16:18" ht="12.75" hidden="1">
      <c r="P45" s="37"/>
      <c r="Q45" s="38"/>
      <c r="R45" s="37"/>
    </row>
    <row r="46" spans="16:18" ht="12.75" hidden="1">
      <c r="P46" s="37"/>
      <c r="Q46" s="38"/>
      <c r="R46" s="37"/>
    </row>
    <row r="47" spans="16:18" ht="12.75" hidden="1">
      <c r="P47" s="37"/>
      <c r="Q47" s="38"/>
      <c r="R47" s="37"/>
    </row>
    <row r="48" spans="16:18" ht="12.75" hidden="1">
      <c r="P48" s="37"/>
      <c r="Q48" s="38"/>
      <c r="R48" s="37"/>
    </row>
    <row r="49" spans="16:18" ht="12.75" hidden="1">
      <c r="P49" s="37"/>
      <c r="Q49" s="38"/>
      <c r="R49" s="37"/>
    </row>
    <row r="50" spans="16:18" ht="12.75" hidden="1">
      <c r="P50" s="37"/>
      <c r="Q50" s="38"/>
      <c r="R50" s="37"/>
    </row>
    <row r="51" spans="16:18" ht="12.75" hidden="1">
      <c r="P51" s="37"/>
      <c r="Q51" s="38"/>
      <c r="R51" s="37"/>
    </row>
    <row r="52" spans="16:18" ht="12.75" hidden="1">
      <c r="P52" s="37"/>
      <c r="Q52" s="38"/>
      <c r="R52" s="37"/>
    </row>
    <row r="53" spans="16:18" ht="12.75" hidden="1">
      <c r="P53" s="37"/>
      <c r="Q53" s="38"/>
      <c r="R53" s="37"/>
    </row>
    <row r="54" spans="16:18" ht="12.75" hidden="1">
      <c r="P54" s="37"/>
      <c r="Q54" s="38"/>
      <c r="R54" s="37"/>
    </row>
    <row r="55" spans="16:18" ht="12.75" hidden="1">
      <c r="P55" s="37"/>
      <c r="Q55" s="38"/>
      <c r="R55" s="37"/>
    </row>
    <row r="56" spans="16:18" ht="12.75" hidden="1">
      <c r="P56" s="37"/>
      <c r="Q56" s="38"/>
      <c r="R56" s="37"/>
    </row>
    <row r="57" spans="16:18" ht="12.75" hidden="1">
      <c r="P57" s="37"/>
      <c r="Q57" s="38"/>
      <c r="R57" s="37"/>
    </row>
    <row r="58" spans="16:18" ht="12.75" hidden="1">
      <c r="P58" s="37"/>
      <c r="Q58" s="38"/>
      <c r="R58" s="37"/>
    </row>
    <row r="59" spans="16:18" ht="12.75" hidden="1">
      <c r="P59" s="37"/>
      <c r="Q59" s="38"/>
      <c r="R59" s="37"/>
    </row>
    <row r="60" spans="16:18" ht="12.75" hidden="1">
      <c r="P60" s="39"/>
      <c r="Q60" s="38"/>
      <c r="R60" s="39"/>
    </row>
    <row r="61" spans="16:18" ht="12.75" hidden="1">
      <c r="P61" s="39"/>
      <c r="Q61" s="38"/>
      <c r="R61" s="39"/>
    </row>
    <row r="62" spans="16:18" ht="12.75" hidden="1">
      <c r="P62" s="39"/>
      <c r="Q62" s="38"/>
      <c r="R62" s="39"/>
    </row>
    <row r="63" spans="16:18" ht="12.75" hidden="1">
      <c r="P63" s="39"/>
      <c r="Q63" s="38"/>
      <c r="R63" s="39"/>
    </row>
  </sheetData>
  <sheetProtection sheet="1" objects="1" scenarios="1" selectLockedCells="1"/>
  <mergeCells count="6">
    <mergeCell ref="A1:N1"/>
    <mergeCell ref="A5:E7"/>
    <mergeCell ref="F6:F7"/>
    <mergeCell ref="D3:E3"/>
    <mergeCell ref="D2:E2"/>
    <mergeCell ref="G6:O6"/>
  </mergeCells>
  <printOptions horizontalCentered="1"/>
  <pageMargins left="0.5" right="0.5" top="0.75" bottom="0.75" header="0.5" footer="0.5"/>
  <pageSetup fitToHeight="1" fitToWidth="1" horizontalDpi="600" verticalDpi="600" orientation="landscape" scale="78" r:id="rId1"/>
  <headerFooter alignWithMargins="0">
    <oddHeader>&amp;L&amp;"Arial,Bold"&amp;16This file was created using most current EXCEL version on file&amp;REnclosure 2</oddHeader>
    <oddFooter>&amp;LPage 26&amp;Rver 4 (12/2008)</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R63"/>
  <sheetViews>
    <sheetView zoomScale="70" zoomScaleNormal="70" workbookViewId="0" topLeftCell="A1">
      <selection activeCell="M7" sqref="M7"/>
    </sheetView>
  </sheetViews>
  <sheetFormatPr defaultColWidth="0" defaultRowHeight="12.75" zeroHeight="1"/>
  <cols>
    <col min="1" max="4" width="3.7109375" style="41" customWidth="1"/>
    <col min="5" max="5" width="63.140625" style="41" customWidth="1"/>
    <col min="6" max="6" width="19.00390625" style="41" customWidth="1"/>
    <col min="7" max="7" width="13.28125" style="41" customWidth="1"/>
    <col min="8" max="8" width="16.28125" style="41" customWidth="1"/>
    <col min="9" max="9" width="19.00390625" style="41" customWidth="1"/>
    <col min="10" max="10" width="15.421875" style="41" customWidth="1"/>
    <col min="11" max="11" width="14.7109375" style="41" customWidth="1"/>
    <col min="12" max="12" width="18.28125" style="41" customWidth="1"/>
    <col min="13" max="13" width="16.28125" style="41" customWidth="1"/>
    <col min="14" max="14" width="16.8515625" style="41" customWidth="1"/>
    <col min="15" max="15" width="23.28125" style="41" customWidth="1"/>
    <col min="16" max="16" width="12.7109375" style="41" customWidth="1"/>
    <col min="17" max="17" width="12.7109375" style="70" customWidth="1"/>
    <col min="18" max="18" width="12.7109375" style="41" customWidth="1"/>
  </cols>
  <sheetData>
    <row r="1" spans="1:18" ht="43.5" customHeight="1">
      <c r="A1" s="124" t="s">
        <v>160</v>
      </c>
      <c r="B1" s="124"/>
      <c r="C1" s="124"/>
      <c r="D1" s="124"/>
      <c r="E1" s="124"/>
      <c r="F1" s="124"/>
      <c r="G1" s="124"/>
      <c r="H1" s="124"/>
      <c r="I1" s="124"/>
      <c r="J1" s="124"/>
      <c r="K1" s="124"/>
      <c r="L1" s="124"/>
      <c r="M1" s="124"/>
      <c r="N1" s="124"/>
      <c r="O1" s="67"/>
      <c r="P1" s="67"/>
      <c r="Q1" s="79"/>
      <c r="R1" s="67"/>
    </row>
    <row r="2" spans="1:18" ht="20.1" customHeight="1">
      <c r="A2" s="40" t="s">
        <v>25</v>
      </c>
      <c r="B2" s="40"/>
      <c r="C2" s="40"/>
      <c r="D2" s="143" t="str">
        <f>'CSS WP 1'!D2:E2</f>
        <v>Monterey</v>
      </c>
      <c r="E2" s="143"/>
      <c r="F2" s="67"/>
      <c r="G2" s="67"/>
      <c r="H2" s="67"/>
      <c r="I2" s="67"/>
      <c r="J2" s="67"/>
      <c r="K2" s="67"/>
      <c r="L2" s="67"/>
      <c r="M2" s="67"/>
      <c r="N2" s="42" t="s">
        <v>26</v>
      </c>
      <c r="O2" s="43">
        <v>39850</v>
      </c>
      <c r="P2" s="67"/>
      <c r="Q2" s="79"/>
      <c r="R2" s="67"/>
    </row>
    <row r="3" spans="1:18" ht="15" customHeight="1">
      <c r="A3" s="78"/>
      <c r="B3" s="78"/>
      <c r="C3" s="78"/>
      <c r="D3" s="176"/>
      <c r="E3" s="176"/>
      <c r="F3" s="67"/>
      <c r="G3" s="67"/>
      <c r="H3" s="67"/>
      <c r="I3" s="67"/>
      <c r="J3" s="67"/>
      <c r="K3" s="67"/>
      <c r="L3" s="67"/>
      <c r="M3" s="67"/>
      <c r="N3" s="67"/>
      <c r="O3" s="67"/>
      <c r="P3" s="67"/>
      <c r="Q3" s="79"/>
      <c r="R3" s="67"/>
    </row>
    <row r="4" spans="1:18" ht="12.75">
      <c r="A4" s="67"/>
      <c r="B4" s="67"/>
      <c r="C4" s="67"/>
      <c r="D4" s="67"/>
      <c r="E4" s="67"/>
      <c r="F4" s="67"/>
      <c r="G4" s="67"/>
      <c r="H4" s="67"/>
      <c r="I4" s="67"/>
      <c r="J4" s="67"/>
      <c r="K4" s="67"/>
      <c r="L4" s="67"/>
      <c r="M4" s="67"/>
      <c r="N4" s="67"/>
      <c r="O4" s="67"/>
      <c r="P4" s="67"/>
      <c r="Q4" s="79"/>
      <c r="R4" s="67"/>
    </row>
    <row r="5" spans="1:18" s="3" customFormat="1" ht="24" customHeight="1">
      <c r="A5" s="127" t="s">
        <v>37</v>
      </c>
      <c r="B5" s="128"/>
      <c r="C5" s="128"/>
      <c r="D5" s="128"/>
      <c r="E5" s="129"/>
      <c r="F5" s="65" t="s">
        <v>16</v>
      </c>
      <c r="G5" s="65" t="s">
        <v>17</v>
      </c>
      <c r="H5" s="65" t="s">
        <v>24</v>
      </c>
      <c r="I5" s="65" t="s">
        <v>18</v>
      </c>
      <c r="J5" s="65" t="s">
        <v>19</v>
      </c>
      <c r="K5" s="65" t="s">
        <v>20</v>
      </c>
      <c r="L5" s="65" t="s">
        <v>21</v>
      </c>
      <c r="M5" s="65" t="s">
        <v>22</v>
      </c>
      <c r="N5" s="65" t="s">
        <v>23</v>
      </c>
      <c r="O5" s="65" t="s">
        <v>52</v>
      </c>
      <c r="P5" s="80"/>
      <c r="Q5" s="96"/>
      <c r="R5" s="80"/>
    </row>
    <row r="6" spans="1:18" s="3" customFormat="1" ht="23.25" customHeight="1">
      <c r="A6" s="130"/>
      <c r="B6" s="131"/>
      <c r="C6" s="131"/>
      <c r="D6" s="131"/>
      <c r="E6" s="132"/>
      <c r="F6" s="140" t="s">
        <v>6</v>
      </c>
      <c r="G6" s="144" t="s">
        <v>29</v>
      </c>
      <c r="H6" s="145"/>
      <c r="I6" s="145"/>
      <c r="J6" s="145"/>
      <c r="K6" s="145"/>
      <c r="L6" s="145"/>
      <c r="M6" s="145"/>
      <c r="N6" s="145"/>
      <c r="O6" s="146"/>
      <c r="P6" s="80"/>
      <c r="Q6" s="80"/>
      <c r="R6" s="80"/>
    </row>
    <row r="7" spans="1:18" s="1" customFormat="1" ht="49.5" customHeight="1">
      <c r="A7" s="133"/>
      <c r="B7" s="134"/>
      <c r="C7" s="134"/>
      <c r="D7" s="134"/>
      <c r="E7" s="135"/>
      <c r="F7" s="141"/>
      <c r="G7" s="63" t="s">
        <v>0</v>
      </c>
      <c r="H7" s="63" t="s">
        <v>28</v>
      </c>
      <c r="I7" s="63" t="s">
        <v>15</v>
      </c>
      <c r="J7" s="63" t="s">
        <v>1</v>
      </c>
      <c r="K7" s="63" t="s">
        <v>12</v>
      </c>
      <c r="L7" s="63" t="s">
        <v>13</v>
      </c>
      <c r="M7" s="63" t="s">
        <v>2</v>
      </c>
      <c r="N7" s="63" t="s">
        <v>14</v>
      </c>
      <c r="O7" s="63" t="s">
        <v>51</v>
      </c>
      <c r="P7" s="77" t="s">
        <v>200</v>
      </c>
      <c r="Q7" s="77" t="s">
        <v>201</v>
      </c>
      <c r="R7" s="77" t="s">
        <v>202</v>
      </c>
    </row>
    <row r="8" spans="1:18" ht="24.95" customHeight="1">
      <c r="A8" s="44" t="s">
        <v>165</v>
      </c>
      <c r="B8" s="45"/>
      <c r="C8" s="45"/>
      <c r="D8" s="45"/>
      <c r="E8" s="46"/>
      <c r="F8" s="47"/>
      <c r="G8" s="47"/>
      <c r="H8" s="47"/>
      <c r="I8" s="47"/>
      <c r="J8" s="47"/>
      <c r="K8" s="47"/>
      <c r="L8" s="47"/>
      <c r="M8" s="47"/>
      <c r="N8" s="47"/>
      <c r="O8" s="47"/>
      <c r="P8" s="72">
        <f aca="true" t="shared" si="0" ref="P8:P22">SUM(G8:O8)</f>
        <v>0</v>
      </c>
      <c r="Q8" s="73" t="b">
        <f aca="true" t="shared" si="1" ref="Q8:Q22">EXACT(P8,R8)</f>
        <v>1</v>
      </c>
      <c r="R8" s="72">
        <f aca="true" t="shared" si="2" ref="R8:R22">F8</f>
        <v>0</v>
      </c>
    </row>
    <row r="9" spans="1:18" ht="24.95" customHeight="1">
      <c r="A9" s="48"/>
      <c r="B9" s="50" t="s">
        <v>38</v>
      </c>
      <c r="C9" s="50"/>
      <c r="D9" s="50"/>
      <c r="E9" s="51"/>
      <c r="F9" s="49">
        <f>+G9+H9+I9+J9+K9+L9+M9+N9+O9</f>
        <v>0</v>
      </c>
      <c r="G9" s="49"/>
      <c r="H9" s="49"/>
      <c r="I9" s="49"/>
      <c r="J9" s="49"/>
      <c r="K9" s="49"/>
      <c r="L9" s="49"/>
      <c r="M9" s="49"/>
      <c r="N9" s="49"/>
      <c r="O9" s="49"/>
      <c r="P9" s="72">
        <f t="shared" si="0"/>
        <v>0</v>
      </c>
      <c r="Q9" s="73" t="b">
        <f t="shared" si="1"/>
        <v>1</v>
      </c>
      <c r="R9" s="72">
        <f t="shared" si="2"/>
        <v>0</v>
      </c>
    </row>
    <row r="10" spans="1:18" ht="24.95" customHeight="1">
      <c r="A10" s="48"/>
      <c r="B10" s="50" t="s">
        <v>39</v>
      </c>
      <c r="C10" s="50"/>
      <c r="D10" s="50"/>
      <c r="E10" s="51"/>
      <c r="F10" s="49">
        <f>+G10+H10+I10+J10+K10+L10+M10+N10+O10</f>
        <v>0</v>
      </c>
      <c r="G10" s="49"/>
      <c r="H10" s="49"/>
      <c r="I10" s="49"/>
      <c r="J10" s="49"/>
      <c r="K10" s="49"/>
      <c r="L10" s="49"/>
      <c r="M10" s="49"/>
      <c r="N10" s="49"/>
      <c r="O10" s="49"/>
      <c r="P10" s="72">
        <f t="shared" si="0"/>
        <v>0</v>
      </c>
      <c r="Q10" s="73" t="b">
        <f t="shared" si="1"/>
        <v>1</v>
      </c>
      <c r="R10" s="72">
        <f t="shared" si="2"/>
        <v>0</v>
      </c>
    </row>
    <row r="11" spans="1:18" ht="24.95" customHeight="1">
      <c r="A11" s="48"/>
      <c r="B11" s="50" t="s">
        <v>181</v>
      </c>
      <c r="C11" s="50"/>
      <c r="D11" s="50"/>
      <c r="E11" s="51"/>
      <c r="F11" s="49">
        <f>+G11+H11+I11+J11+K11+L11+M11+N11+O11</f>
        <v>0</v>
      </c>
      <c r="G11" s="49"/>
      <c r="H11" s="49"/>
      <c r="I11" s="49"/>
      <c r="J11" s="49"/>
      <c r="K11" s="49"/>
      <c r="L11" s="49"/>
      <c r="M11" s="49"/>
      <c r="N11" s="49"/>
      <c r="O11" s="49"/>
      <c r="P11" s="72">
        <f t="shared" si="0"/>
        <v>0</v>
      </c>
      <c r="Q11" s="73" t="b">
        <f t="shared" si="1"/>
        <v>1</v>
      </c>
      <c r="R11" s="72">
        <f t="shared" si="2"/>
        <v>0</v>
      </c>
    </row>
    <row r="12" spans="1:18" ht="24.95" customHeight="1">
      <c r="A12" s="48"/>
      <c r="B12" s="50" t="s">
        <v>40</v>
      </c>
      <c r="C12" s="50"/>
      <c r="D12" s="50"/>
      <c r="E12" s="51"/>
      <c r="F12" s="49">
        <f>+G12+H12+I12+J12+K12+L12+M12+N12+O12</f>
        <v>0</v>
      </c>
      <c r="G12" s="49"/>
      <c r="H12" s="49"/>
      <c r="I12" s="49"/>
      <c r="J12" s="49"/>
      <c r="K12" s="49"/>
      <c r="L12" s="49"/>
      <c r="M12" s="49"/>
      <c r="N12" s="49"/>
      <c r="O12" s="49"/>
      <c r="P12" s="72">
        <f t="shared" si="0"/>
        <v>0</v>
      </c>
      <c r="Q12" s="73" t="b">
        <f t="shared" si="1"/>
        <v>1</v>
      </c>
      <c r="R12" s="72">
        <f t="shared" si="2"/>
        <v>0</v>
      </c>
    </row>
    <row r="13" spans="1:18" ht="24.95" customHeight="1">
      <c r="A13" s="52"/>
      <c r="B13" s="53" t="s">
        <v>41</v>
      </c>
      <c r="C13" s="53"/>
      <c r="D13" s="53"/>
      <c r="E13" s="54"/>
      <c r="F13" s="49">
        <f>+G13+H13+I13+J13+K13+L13+M13+N13+O13</f>
        <v>0</v>
      </c>
      <c r="G13" s="55"/>
      <c r="H13" s="55"/>
      <c r="I13" s="55"/>
      <c r="J13" s="55"/>
      <c r="K13" s="55"/>
      <c r="L13" s="55"/>
      <c r="M13" s="55"/>
      <c r="N13" s="55"/>
      <c r="O13" s="55"/>
      <c r="P13" s="72">
        <f t="shared" si="0"/>
        <v>0</v>
      </c>
      <c r="Q13" s="73" t="b">
        <f t="shared" si="1"/>
        <v>1</v>
      </c>
      <c r="R13" s="72">
        <f t="shared" si="2"/>
        <v>0</v>
      </c>
    </row>
    <row r="14" spans="1:18" ht="24.95" customHeight="1">
      <c r="A14" s="95" t="s">
        <v>166</v>
      </c>
      <c r="B14" s="57"/>
      <c r="C14" s="57"/>
      <c r="D14" s="57"/>
      <c r="E14" s="58"/>
      <c r="F14" s="59">
        <f>SUM(F9:F13)</f>
        <v>0</v>
      </c>
      <c r="G14" s="59">
        <f aca="true" t="shared" si="3" ref="G14:O14">SUM(G9:G13)</f>
        <v>0</v>
      </c>
      <c r="H14" s="59">
        <f t="shared" si="3"/>
        <v>0</v>
      </c>
      <c r="I14" s="59">
        <f t="shared" si="3"/>
        <v>0</v>
      </c>
      <c r="J14" s="59">
        <f t="shared" si="3"/>
        <v>0</v>
      </c>
      <c r="K14" s="59">
        <f t="shared" si="3"/>
        <v>0</v>
      </c>
      <c r="L14" s="59">
        <f t="shared" si="3"/>
        <v>0</v>
      </c>
      <c r="M14" s="59">
        <f t="shared" si="3"/>
        <v>0</v>
      </c>
      <c r="N14" s="59">
        <f t="shared" si="3"/>
        <v>0</v>
      </c>
      <c r="O14" s="59">
        <f t="shared" si="3"/>
        <v>0</v>
      </c>
      <c r="P14" s="72">
        <f t="shared" si="0"/>
        <v>0</v>
      </c>
      <c r="Q14" s="73" t="b">
        <f t="shared" si="1"/>
        <v>1</v>
      </c>
      <c r="R14" s="72">
        <f t="shared" si="2"/>
        <v>0</v>
      </c>
    </row>
    <row r="15" spans="1:18" ht="24.95" customHeight="1">
      <c r="A15" s="44" t="s">
        <v>156</v>
      </c>
      <c r="B15" s="45"/>
      <c r="C15" s="45"/>
      <c r="D15" s="45"/>
      <c r="E15" s="46"/>
      <c r="F15" s="47"/>
      <c r="G15" s="47"/>
      <c r="H15" s="47"/>
      <c r="I15" s="47"/>
      <c r="J15" s="47"/>
      <c r="K15" s="47"/>
      <c r="L15" s="47"/>
      <c r="M15" s="47"/>
      <c r="N15" s="47"/>
      <c r="O15" s="47"/>
      <c r="P15" s="72">
        <f t="shared" si="0"/>
        <v>0</v>
      </c>
      <c r="Q15" s="73" t="b">
        <f t="shared" si="1"/>
        <v>1</v>
      </c>
      <c r="R15" s="72">
        <f t="shared" si="2"/>
        <v>0</v>
      </c>
    </row>
    <row r="16" spans="1:18" ht="24.95" customHeight="1">
      <c r="A16" s="48"/>
      <c r="B16" s="50" t="s">
        <v>38</v>
      </c>
      <c r="C16" s="50"/>
      <c r="D16" s="50"/>
      <c r="E16" s="51"/>
      <c r="F16" s="49">
        <f>+G16+H16+I16+J16+K16+L16+M16+N16+O16</f>
        <v>106613.86</v>
      </c>
      <c r="G16" s="49">
        <v>106613.86</v>
      </c>
      <c r="H16" s="49"/>
      <c r="I16" s="49"/>
      <c r="J16" s="49"/>
      <c r="K16" s="49"/>
      <c r="L16" s="49"/>
      <c r="M16" s="49"/>
      <c r="N16" s="49"/>
      <c r="O16" s="49"/>
      <c r="P16" s="72">
        <f t="shared" si="0"/>
        <v>106613.86</v>
      </c>
      <c r="Q16" s="73" t="b">
        <f t="shared" si="1"/>
        <v>1</v>
      </c>
      <c r="R16" s="72">
        <f t="shared" si="2"/>
        <v>106613.86</v>
      </c>
    </row>
    <row r="17" spans="1:18" ht="24.95" customHeight="1">
      <c r="A17" s="48"/>
      <c r="B17" s="50" t="s">
        <v>39</v>
      </c>
      <c r="C17" s="50"/>
      <c r="D17" s="50"/>
      <c r="E17" s="51"/>
      <c r="F17" s="49">
        <f>+G17+H17+I17+J17+K17+L17+M17+N17+O17</f>
        <v>6247.03</v>
      </c>
      <c r="G17" s="49">
        <v>6247.03</v>
      </c>
      <c r="H17" s="49"/>
      <c r="I17" s="49"/>
      <c r="J17" s="49"/>
      <c r="K17" s="49"/>
      <c r="L17" s="49"/>
      <c r="M17" s="49"/>
      <c r="N17" s="49"/>
      <c r="O17" s="49"/>
      <c r="P17" s="72">
        <f t="shared" si="0"/>
        <v>6247.03</v>
      </c>
      <c r="Q17" s="73" t="b">
        <f t="shared" si="1"/>
        <v>1</v>
      </c>
      <c r="R17" s="72">
        <f t="shared" si="2"/>
        <v>6247.03</v>
      </c>
    </row>
    <row r="18" spans="1:18" ht="24.95" customHeight="1">
      <c r="A18" s="48"/>
      <c r="B18" s="50" t="s">
        <v>181</v>
      </c>
      <c r="C18" s="50"/>
      <c r="D18" s="50"/>
      <c r="E18" s="51"/>
      <c r="F18" s="49">
        <f>+G18+H18+I18+J18+K18+L18+M18+N18+O18</f>
        <v>149376.25</v>
      </c>
      <c r="G18" s="49">
        <v>149376.25</v>
      </c>
      <c r="H18" s="49"/>
      <c r="I18" s="49"/>
      <c r="J18" s="49"/>
      <c r="K18" s="49"/>
      <c r="L18" s="49"/>
      <c r="M18" s="49"/>
      <c r="N18" s="49"/>
      <c r="O18" s="49"/>
      <c r="P18" s="72">
        <f t="shared" si="0"/>
        <v>149376.25</v>
      </c>
      <c r="Q18" s="73" t="b">
        <f t="shared" si="1"/>
        <v>1</v>
      </c>
      <c r="R18" s="72">
        <f t="shared" si="2"/>
        <v>149376.25</v>
      </c>
    </row>
    <row r="19" spans="1:18" ht="24.95" customHeight="1">
      <c r="A19" s="48"/>
      <c r="B19" s="50" t="s">
        <v>40</v>
      </c>
      <c r="C19" s="50"/>
      <c r="D19" s="50"/>
      <c r="E19" s="51"/>
      <c r="F19" s="49">
        <f>+G19+H19+I19+J19+K19+L19+M19+N19+O19</f>
        <v>0</v>
      </c>
      <c r="G19" s="49"/>
      <c r="H19" s="49"/>
      <c r="I19" s="49"/>
      <c r="J19" s="49"/>
      <c r="K19" s="49"/>
      <c r="L19" s="49"/>
      <c r="M19" s="49"/>
      <c r="N19" s="49"/>
      <c r="O19" s="49"/>
      <c r="P19" s="72">
        <f t="shared" si="0"/>
        <v>0</v>
      </c>
      <c r="Q19" s="73" t="b">
        <f t="shared" si="1"/>
        <v>1</v>
      </c>
      <c r="R19" s="72">
        <f t="shared" si="2"/>
        <v>0</v>
      </c>
    </row>
    <row r="20" spans="1:18" ht="24.95" customHeight="1">
      <c r="A20" s="52"/>
      <c r="B20" s="53" t="s">
        <v>41</v>
      </c>
      <c r="C20" s="53"/>
      <c r="D20" s="53"/>
      <c r="E20" s="54"/>
      <c r="F20" s="49">
        <f>+G20+H20+I20+J20+K20+L20+M20+N20+O20</f>
        <v>0</v>
      </c>
      <c r="G20" s="55"/>
      <c r="H20" s="55"/>
      <c r="I20" s="55"/>
      <c r="J20" s="55"/>
      <c r="K20" s="55"/>
      <c r="L20" s="55"/>
      <c r="M20" s="55"/>
      <c r="N20" s="55"/>
      <c r="O20" s="55"/>
      <c r="P20" s="72">
        <f t="shared" si="0"/>
        <v>0</v>
      </c>
      <c r="Q20" s="73" t="b">
        <f t="shared" si="1"/>
        <v>1</v>
      </c>
      <c r="R20" s="72">
        <f t="shared" si="2"/>
        <v>0</v>
      </c>
    </row>
    <row r="21" spans="1:18" ht="24.95" customHeight="1">
      <c r="A21" s="95" t="s">
        <v>157</v>
      </c>
      <c r="B21" s="57"/>
      <c r="C21" s="57"/>
      <c r="D21" s="57"/>
      <c r="E21" s="58"/>
      <c r="F21" s="59">
        <f aca="true" t="shared" si="4" ref="F21:O21">SUM(F16:F20)</f>
        <v>262237.14</v>
      </c>
      <c r="G21" s="59">
        <f t="shared" si="4"/>
        <v>262237.14</v>
      </c>
      <c r="H21" s="59">
        <f t="shared" si="4"/>
        <v>0</v>
      </c>
      <c r="I21" s="59">
        <f t="shared" si="4"/>
        <v>0</v>
      </c>
      <c r="J21" s="59">
        <f t="shared" si="4"/>
        <v>0</v>
      </c>
      <c r="K21" s="59">
        <f t="shared" si="4"/>
        <v>0</v>
      </c>
      <c r="L21" s="59">
        <f t="shared" si="4"/>
        <v>0</v>
      </c>
      <c r="M21" s="59">
        <f t="shared" si="4"/>
        <v>0</v>
      </c>
      <c r="N21" s="59">
        <f t="shared" si="4"/>
        <v>0</v>
      </c>
      <c r="O21" s="59">
        <f t="shared" si="4"/>
        <v>0</v>
      </c>
      <c r="P21" s="72">
        <f t="shared" si="0"/>
        <v>262237.14</v>
      </c>
      <c r="Q21" s="73" t="b">
        <f t="shared" si="1"/>
        <v>1</v>
      </c>
      <c r="R21" s="72">
        <f t="shared" si="2"/>
        <v>262237.14</v>
      </c>
    </row>
    <row r="22" spans="1:18" ht="24.95" customHeight="1">
      <c r="A22" s="95" t="s">
        <v>158</v>
      </c>
      <c r="B22" s="57"/>
      <c r="C22" s="57"/>
      <c r="D22" s="57"/>
      <c r="E22" s="58"/>
      <c r="F22" s="59">
        <f>F14+F21</f>
        <v>262237.14</v>
      </c>
      <c r="G22" s="59">
        <f aca="true" t="shared" si="5" ref="G22:O22">G14+G21</f>
        <v>262237.14</v>
      </c>
      <c r="H22" s="59">
        <f t="shared" si="5"/>
        <v>0</v>
      </c>
      <c r="I22" s="59">
        <f t="shared" si="5"/>
        <v>0</v>
      </c>
      <c r="J22" s="59">
        <f t="shared" si="5"/>
        <v>0</v>
      </c>
      <c r="K22" s="59">
        <f t="shared" si="5"/>
        <v>0</v>
      </c>
      <c r="L22" s="59">
        <f t="shared" si="5"/>
        <v>0</v>
      </c>
      <c r="M22" s="59">
        <f t="shared" si="5"/>
        <v>0</v>
      </c>
      <c r="N22" s="59">
        <f t="shared" si="5"/>
        <v>0</v>
      </c>
      <c r="O22" s="59">
        <f t="shared" si="5"/>
        <v>0</v>
      </c>
      <c r="P22" s="72">
        <f t="shared" si="0"/>
        <v>262237.14</v>
      </c>
      <c r="Q22" s="73" t="b">
        <f t="shared" si="1"/>
        <v>1</v>
      </c>
      <c r="R22" s="72">
        <f t="shared" si="2"/>
        <v>262237.14</v>
      </c>
    </row>
    <row r="23" spans="16:18" ht="12.75" hidden="1">
      <c r="P23" s="74"/>
      <c r="Q23" s="75"/>
      <c r="R23" s="74"/>
    </row>
    <row r="24" spans="16:18" ht="12.75" hidden="1">
      <c r="P24" s="74"/>
      <c r="Q24" s="75"/>
      <c r="R24" s="74"/>
    </row>
    <row r="25" spans="16:18" ht="12.75" hidden="1">
      <c r="P25" s="74"/>
      <c r="Q25" s="75"/>
      <c r="R25" s="74"/>
    </row>
    <row r="26" spans="16:18" ht="12.75" hidden="1">
      <c r="P26" s="74"/>
      <c r="Q26" s="75"/>
      <c r="R26" s="74"/>
    </row>
    <row r="27" spans="16:18" ht="12.75" hidden="1">
      <c r="P27" s="74"/>
      <c r="Q27" s="75"/>
      <c r="R27" s="74"/>
    </row>
    <row r="28" spans="16:18" ht="12.75" hidden="1">
      <c r="P28" s="74"/>
      <c r="Q28" s="75"/>
      <c r="R28" s="74"/>
    </row>
    <row r="29" spans="16:18" ht="12.75" hidden="1">
      <c r="P29" s="74"/>
      <c r="Q29" s="75"/>
      <c r="R29" s="74"/>
    </row>
    <row r="30" spans="16:18" ht="12.75" hidden="1">
      <c r="P30" s="74"/>
      <c r="Q30" s="75"/>
      <c r="R30" s="74"/>
    </row>
    <row r="31" spans="16:18" ht="12.75" hidden="1">
      <c r="P31" s="74"/>
      <c r="Q31" s="75"/>
      <c r="R31" s="74"/>
    </row>
    <row r="32" spans="16:18" ht="12.75" hidden="1">
      <c r="P32" s="74"/>
      <c r="Q32" s="75"/>
      <c r="R32" s="74"/>
    </row>
    <row r="33" spans="16:18" ht="12.75" hidden="1">
      <c r="P33" s="74"/>
      <c r="Q33" s="75"/>
      <c r="R33" s="74"/>
    </row>
    <row r="34" spans="16:18" ht="12.75" hidden="1">
      <c r="P34" s="74"/>
      <c r="Q34" s="75"/>
      <c r="R34" s="74"/>
    </row>
    <row r="35" spans="16:18" ht="12.75" hidden="1">
      <c r="P35" s="74"/>
      <c r="Q35" s="75"/>
      <c r="R35" s="74"/>
    </row>
    <row r="36" spans="16:18" ht="12.75" hidden="1">
      <c r="P36" s="74"/>
      <c r="Q36" s="75"/>
      <c r="R36" s="74"/>
    </row>
    <row r="37" spans="16:18" ht="12.75" hidden="1">
      <c r="P37" s="74"/>
      <c r="Q37" s="75"/>
      <c r="R37" s="74"/>
    </row>
    <row r="38" spans="16:18" ht="12.75" hidden="1">
      <c r="P38" s="74"/>
      <c r="Q38" s="75"/>
      <c r="R38" s="74"/>
    </row>
    <row r="39" spans="16:18" ht="12.75" hidden="1">
      <c r="P39" s="74"/>
      <c r="Q39" s="75"/>
      <c r="R39" s="74"/>
    </row>
    <row r="40" spans="16:18" ht="12.75" hidden="1">
      <c r="P40" s="74"/>
      <c r="Q40" s="75"/>
      <c r="R40" s="74"/>
    </row>
    <row r="41" spans="16:18" ht="12.75" hidden="1">
      <c r="P41" s="74"/>
      <c r="Q41" s="75"/>
      <c r="R41" s="74"/>
    </row>
    <row r="42" spans="16:18" ht="12.75" hidden="1">
      <c r="P42" s="74"/>
      <c r="Q42" s="75"/>
      <c r="R42" s="74"/>
    </row>
    <row r="43" spans="16:18" ht="12.75" hidden="1">
      <c r="P43" s="74"/>
      <c r="Q43" s="75"/>
      <c r="R43" s="74"/>
    </row>
    <row r="44" spans="16:18" ht="12.75" hidden="1">
      <c r="P44" s="74"/>
      <c r="Q44" s="75"/>
      <c r="R44" s="74"/>
    </row>
    <row r="45" spans="16:18" ht="12.75" hidden="1">
      <c r="P45" s="74"/>
      <c r="Q45" s="75"/>
      <c r="R45" s="74"/>
    </row>
    <row r="46" spans="16:18" ht="12.75" hidden="1">
      <c r="P46" s="74"/>
      <c r="Q46" s="75"/>
      <c r="R46" s="74"/>
    </row>
    <row r="47" spans="16:18" ht="12.75" hidden="1">
      <c r="P47" s="74"/>
      <c r="Q47" s="75"/>
      <c r="R47" s="74"/>
    </row>
    <row r="48" spans="16:18" ht="12.75" hidden="1">
      <c r="P48" s="74"/>
      <c r="Q48" s="75"/>
      <c r="R48" s="74"/>
    </row>
    <row r="49" spans="16:18" ht="12.75" hidden="1">
      <c r="P49" s="74"/>
      <c r="Q49" s="75"/>
      <c r="R49" s="74"/>
    </row>
    <row r="50" spans="16:18" ht="12.75" hidden="1">
      <c r="P50" s="74"/>
      <c r="Q50" s="75"/>
      <c r="R50" s="74"/>
    </row>
    <row r="51" spans="16:18" ht="12.75" hidden="1">
      <c r="P51" s="74"/>
      <c r="Q51" s="75"/>
      <c r="R51" s="74"/>
    </row>
    <row r="52" spans="16:18" ht="12.75" hidden="1">
      <c r="P52" s="74"/>
      <c r="Q52" s="75"/>
      <c r="R52" s="74"/>
    </row>
    <row r="53" spans="16:18" ht="12.75" hidden="1">
      <c r="P53" s="74"/>
      <c r="Q53" s="75"/>
      <c r="R53" s="74"/>
    </row>
    <row r="54" spans="16:18" ht="12.75" hidden="1">
      <c r="P54" s="74"/>
      <c r="Q54" s="75"/>
      <c r="R54" s="74"/>
    </row>
    <row r="55" spans="16:18" ht="12.75" hidden="1">
      <c r="P55" s="74"/>
      <c r="Q55" s="75"/>
      <c r="R55" s="74"/>
    </row>
    <row r="56" spans="16:18" ht="12.75" hidden="1">
      <c r="P56" s="74"/>
      <c r="Q56" s="75"/>
      <c r="R56" s="74"/>
    </row>
    <row r="57" spans="16:18" ht="12.75" hidden="1">
      <c r="P57" s="74"/>
      <c r="Q57" s="75"/>
      <c r="R57" s="74"/>
    </row>
    <row r="58" spans="16:18" ht="12.75" hidden="1">
      <c r="P58" s="74"/>
      <c r="Q58" s="75"/>
      <c r="R58" s="74"/>
    </row>
    <row r="59" spans="16:18" ht="12.75" hidden="1">
      <c r="P59" s="74"/>
      <c r="Q59" s="75"/>
      <c r="R59" s="74"/>
    </row>
    <row r="60" spans="16:18" ht="12.75" hidden="1">
      <c r="P60" s="76"/>
      <c r="Q60" s="75"/>
      <c r="R60" s="76"/>
    </row>
    <row r="61" spans="16:18" ht="12.75" hidden="1">
      <c r="P61" s="76"/>
      <c r="Q61" s="75"/>
      <c r="R61" s="76"/>
    </row>
    <row r="62" spans="16:18" ht="12.75" hidden="1">
      <c r="P62" s="76"/>
      <c r="Q62" s="75"/>
      <c r="R62" s="76"/>
    </row>
    <row r="63" spans="16:18" ht="12.75" hidden="1">
      <c r="P63" s="76"/>
      <c r="Q63" s="75"/>
      <c r="R63" s="76"/>
    </row>
  </sheetData>
  <sheetProtection sheet="1" objects="1" scenarios="1" selectLockedCells="1"/>
  <mergeCells count="6">
    <mergeCell ref="A1:N1"/>
    <mergeCell ref="A5:E7"/>
    <mergeCell ref="F6:F7"/>
    <mergeCell ref="D3:E3"/>
    <mergeCell ref="D2:E2"/>
    <mergeCell ref="G6:O6"/>
  </mergeCells>
  <printOptions horizontalCentered="1"/>
  <pageMargins left="0.5" right="0.5" top="0.75" bottom="0.75" header="0.5" footer="0.5"/>
  <pageSetup fitToHeight="1" fitToWidth="1" horizontalDpi="600" verticalDpi="600" orientation="landscape" scale="75" r:id="rId1"/>
  <headerFooter alignWithMargins="0">
    <oddHeader>&amp;L&amp;"Arial,Bold"&amp;16This file was created using most current EXCEL version on file&amp;REnclosure 2</oddHeader>
    <oddFooter>&amp;LPage 26&amp;Rver 4 (12/2008)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55"/>
  <sheetViews>
    <sheetView zoomScale="80" zoomScaleNormal="80" workbookViewId="0" topLeftCell="A1">
      <selection activeCell="H32" sqref="H32"/>
    </sheetView>
  </sheetViews>
  <sheetFormatPr defaultColWidth="0" defaultRowHeight="12.75" zeroHeight="1"/>
  <cols>
    <col min="1" max="1" width="7.7109375" style="41" customWidth="1"/>
    <col min="2" max="2" width="7.421875" style="41" customWidth="1"/>
    <col min="3" max="3" width="4.7109375" style="41" customWidth="1"/>
    <col min="4" max="4" width="3.7109375" style="41" customWidth="1"/>
    <col min="5" max="5" width="22.7109375" style="41" customWidth="1"/>
    <col min="6" max="6" width="17.57421875" style="41" customWidth="1"/>
    <col min="7" max="7" width="13.8515625" style="41" customWidth="1"/>
    <col min="8" max="8" width="18.00390625" style="41" customWidth="1"/>
    <col min="9" max="9" width="15.8515625" style="41" customWidth="1"/>
    <col min="10" max="10" width="15.421875" style="41" customWidth="1"/>
    <col min="11" max="11" width="14.7109375" style="41" customWidth="1"/>
    <col min="12" max="12" width="17.7109375" style="41" customWidth="1"/>
    <col min="13" max="13" width="18.140625" style="41" customWidth="1"/>
    <col min="14" max="14" width="12.7109375" style="41" customWidth="1"/>
    <col min="15" max="15" width="19.8515625" style="41" customWidth="1"/>
    <col min="16" max="18" width="12.7109375" style="0" hidden="1" customWidth="1"/>
  </cols>
  <sheetData>
    <row r="1" spans="1:15" ht="45.75" customHeight="1">
      <c r="A1" s="124" t="s">
        <v>78</v>
      </c>
      <c r="B1" s="124"/>
      <c r="C1" s="124"/>
      <c r="D1" s="124"/>
      <c r="E1" s="124"/>
      <c r="F1" s="124"/>
      <c r="G1" s="124"/>
      <c r="H1" s="124"/>
      <c r="I1" s="124"/>
      <c r="J1" s="124"/>
      <c r="K1" s="124"/>
      <c r="L1" s="124"/>
      <c r="M1" s="124"/>
      <c r="N1" s="124"/>
      <c r="O1" s="124"/>
    </row>
    <row r="2" spans="1:15" ht="20.1" customHeight="1">
      <c r="A2" s="40" t="s">
        <v>25</v>
      </c>
      <c r="B2" s="40"/>
      <c r="C2" s="40"/>
      <c r="D2" s="143" t="str">
        <f>'CSS WP 1'!D2:E2</f>
        <v>Monterey</v>
      </c>
      <c r="E2" s="143"/>
      <c r="F2" s="67"/>
      <c r="G2" s="67"/>
      <c r="H2" s="67"/>
      <c r="I2" s="67"/>
      <c r="J2" s="67"/>
      <c r="K2" s="67"/>
      <c r="L2" s="67"/>
      <c r="M2" s="67"/>
      <c r="N2" s="42" t="s">
        <v>26</v>
      </c>
      <c r="O2" s="43">
        <v>39850</v>
      </c>
    </row>
    <row r="3" spans="1:15" ht="20.1" customHeight="1">
      <c r="A3" s="40" t="s">
        <v>88</v>
      </c>
      <c r="B3" s="40"/>
      <c r="C3" s="40"/>
      <c r="D3" s="142" t="s">
        <v>170</v>
      </c>
      <c r="E3" s="142"/>
      <c r="F3" s="67"/>
      <c r="G3" s="67"/>
      <c r="H3" s="67"/>
      <c r="I3" s="67"/>
      <c r="J3" s="67"/>
      <c r="K3" s="67"/>
      <c r="L3" s="67"/>
      <c r="M3" s="67"/>
      <c r="N3" s="67"/>
      <c r="O3" s="67"/>
    </row>
    <row r="4" spans="1:15" ht="12.75">
      <c r="A4" s="67"/>
      <c r="B4" s="67"/>
      <c r="C4" s="67"/>
      <c r="D4" s="67"/>
      <c r="E4" s="67"/>
      <c r="F4" s="67"/>
      <c r="G4" s="67"/>
      <c r="H4" s="67"/>
      <c r="I4" s="67"/>
      <c r="J4" s="67"/>
      <c r="K4" s="67"/>
      <c r="L4" s="67"/>
      <c r="M4" s="67"/>
      <c r="N4" s="67"/>
      <c r="O4" s="67"/>
    </row>
    <row r="5" spans="1:15" s="3" customFormat="1" ht="18" customHeight="1">
      <c r="A5" s="127" t="s">
        <v>27</v>
      </c>
      <c r="B5" s="128"/>
      <c r="C5" s="128"/>
      <c r="D5" s="128"/>
      <c r="E5" s="129"/>
      <c r="F5" s="65" t="s">
        <v>16</v>
      </c>
      <c r="G5" s="66" t="s">
        <v>17</v>
      </c>
      <c r="H5" s="66" t="s">
        <v>24</v>
      </c>
      <c r="I5" s="66" t="s">
        <v>18</v>
      </c>
      <c r="J5" s="66" t="s">
        <v>19</v>
      </c>
      <c r="K5" s="66" t="s">
        <v>20</v>
      </c>
      <c r="L5" s="66" t="s">
        <v>21</v>
      </c>
      <c r="M5" s="66" t="s">
        <v>22</v>
      </c>
      <c r="N5" s="66" t="s">
        <v>23</v>
      </c>
      <c r="O5" s="66" t="s">
        <v>52</v>
      </c>
    </row>
    <row r="6" spans="1:15" s="3" customFormat="1" ht="21" customHeight="1">
      <c r="A6" s="130"/>
      <c r="B6" s="131"/>
      <c r="C6" s="131"/>
      <c r="D6" s="131"/>
      <c r="E6" s="132"/>
      <c r="F6" s="140" t="s">
        <v>6</v>
      </c>
      <c r="G6" s="144" t="s">
        <v>29</v>
      </c>
      <c r="H6" s="145"/>
      <c r="I6" s="145"/>
      <c r="J6" s="145"/>
      <c r="K6" s="145"/>
      <c r="L6" s="145"/>
      <c r="M6" s="145"/>
      <c r="N6" s="145"/>
      <c r="O6" s="146"/>
    </row>
    <row r="7" spans="1:18" s="1" customFormat="1" ht="42" customHeight="1">
      <c r="A7" s="133"/>
      <c r="B7" s="134"/>
      <c r="C7" s="134"/>
      <c r="D7" s="134"/>
      <c r="E7" s="135"/>
      <c r="F7" s="141"/>
      <c r="G7" s="64" t="s">
        <v>0</v>
      </c>
      <c r="H7" s="64" t="s">
        <v>28</v>
      </c>
      <c r="I7" s="64" t="s">
        <v>15</v>
      </c>
      <c r="J7" s="64" t="s">
        <v>1</v>
      </c>
      <c r="K7" s="64" t="s">
        <v>12</v>
      </c>
      <c r="L7" s="64" t="s">
        <v>13</v>
      </c>
      <c r="M7" s="64" t="s">
        <v>2</v>
      </c>
      <c r="N7" s="64" t="s">
        <v>14</v>
      </c>
      <c r="O7" s="63" t="s">
        <v>51</v>
      </c>
      <c r="P7" s="2"/>
      <c r="Q7" s="2"/>
      <c r="R7" s="2"/>
    </row>
    <row r="8" spans="1:15" ht="21" customHeight="1">
      <c r="A8" s="44" t="s">
        <v>89</v>
      </c>
      <c r="B8" s="45"/>
      <c r="C8" s="45"/>
      <c r="D8" s="45"/>
      <c r="E8" s="46"/>
      <c r="F8" s="47"/>
      <c r="G8" s="47"/>
      <c r="H8" s="47"/>
      <c r="I8" s="47"/>
      <c r="J8" s="47"/>
      <c r="K8" s="47"/>
      <c r="L8" s="47"/>
      <c r="M8" s="47"/>
      <c r="N8" s="47"/>
      <c r="O8" s="47"/>
    </row>
    <row r="9" spans="1:15" ht="15" customHeight="1">
      <c r="A9" s="48"/>
      <c r="B9" s="136" t="s">
        <v>72</v>
      </c>
      <c r="C9" s="136"/>
      <c r="D9" s="136"/>
      <c r="E9" s="137"/>
      <c r="F9" s="49"/>
      <c r="G9" s="49"/>
      <c r="H9" s="49"/>
      <c r="I9" s="49"/>
      <c r="J9" s="49"/>
      <c r="K9" s="49"/>
      <c r="L9" s="49"/>
      <c r="M9" s="49"/>
      <c r="N9" s="49"/>
      <c r="O9" s="49"/>
    </row>
    <row r="10" spans="1:15" ht="15" customHeight="1">
      <c r="A10" s="48"/>
      <c r="B10" s="50"/>
      <c r="C10" s="50" t="s">
        <v>3</v>
      </c>
      <c r="D10" s="50"/>
      <c r="E10" s="51"/>
      <c r="F10" s="49"/>
      <c r="G10" s="49"/>
      <c r="H10" s="49"/>
      <c r="I10" s="49"/>
      <c r="J10" s="49"/>
      <c r="K10" s="49"/>
      <c r="L10" s="49"/>
      <c r="M10" s="49"/>
      <c r="N10" s="49"/>
      <c r="O10" s="49"/>
    </row>
    <row r="11" spans="1:15" ht="15" customHeight="1">
      <c r="A11" s="48"/>
      <c r="B11" s="50"/>
      <c r="C11" s="50"/>
      <c r="D11" s="50" t="s">
        <v>30</v>
      </c>
      <c r="E11" s="51"/>
      <c r="F11" s="49">
        <f>SUM(G11:O11)</f>
        <v>871070.2600000001</v>
      </c>
      <c r="G11" s="49">
        <v>666374.3</v>
      </c>
      <c r="H11" s="49">
        <v>0</v>
      </c>
      <c r="I11" s="49">
        <v>112250.3</v>
      </c>
      <c r="J11" s="49">
        <v>92445.66</v>
      </c>
      <c r="K11" s="49"/>
      <c r="L11" s="49"/>
      <c r="M11" s="49"/>
      <c r="N11" s="49"/>
      <c r="O11" s="49"/>
    </row>
    <row r="12" spans="1:15" ht="15" customHeight="1">
      <c r="A12" s="48"/>
      <c r="B12" s="50"/>
      <c r="C12" s="50"/>
      <c r="D12" s="50" t="s">
        <v>4</v>
      </c>
      <c r="E12" s="51"/>
      <c r="F12" s="49">
        <f>SUM(G12:O12)</f>
        <v>576458.86</v>
      </c>
      <c r="G12" s="49">
        <v>425059.6</v>
      </c>
      <c r="H12" s="49">
        <v>0</v>
      </c>
      <c r="I12" s="49">
        <v>151399.26</v>
      </c>
      <c r="J12" s="49"/>
      <c r="K12" s="49"/>
      <c r="L12" s="49"/>
      <c r="M12" s="49"/>
      <c r="N12" s="49"/>
      <c r="O12" s="49"/>
    </row>
    <row r="13" spans="1:15" ht="15" customHeight="1">
      <c r="A13" s="48"/>
      <c r="B13" s="50"/>
      <c r="C13" s="50" t="s">
        <v>7</v>
      </c>
      <c r="D13" s="50"/>
      <c r="E13" s="51"/>
      <c r="F13" s="49">
        <f aca="true" t="shared" si="0" ref="F13:O13">SUM(F11:F12)</f>
        <v>1447529.12</v>
      </c>
      <c r="G13" s="49">
        <f t="shared" si="0"/>
        <v>1091433.9</v>
      </c>
      <c r="H13" s="49">
        <f t="shared" si="0"/>
        <v>0</v>
      </c>
      <c r="I13" s="49">
        <f t="shared" si="0"/>
        <v>263649.56</v>
      </c>
      <c r="J13" s="49">
        <f t="shared" si="0"/>
        <v>92445.66</v>
      </c>
      <c r="K13" s="49">
        <f t="shared" si="0"/>
        <v>0</v>
      </c>
      <c r="L13" s="49">
        <f t="shared" si="0"/>
        <v>0</v>
      </c>
      <c r="M13" s="49">
        <f t="shared" si="0"/>
        <v>0</v>
      </c>
      <c r="N13" s="49">
        <f t="shared" si="0"/>
        <v>0</v>
      </c>
      <c r="O13" s="49">
        <f t="shared" si="0"/>
        <v>0</v>
      </c>
    </row>
    <row r="14" spans="1:15" ht="15" customHeight="1">
      <c r="A14" s="48"/>
      <c r="B14" s="50"/>
      <c r="C14" s="50" t="s">
        <v>5</v>
      </c>
      <c r="D14" s="50"/>
      <c r="E14" s="51"/>
      <c r="F14" s="49"/>
      <c r="G14" s="49"/>
      <c r="H14" s="49"/>
      <c r="I14" s="49"/>
      <c r="J14" s="49"/>
      <c r="K14" s="49"/>
      <c r="L14" s="49"/>
      <c r="M14" s="49"/>
      <c r="N14" s="49"/>
      <c r="O14" s="49"/>
    </row>
    <row r="15" spans="1:15" ht="15" customHeight="1">
      <c r="A15" s="68"/>
      <c r="B15" s="50"/>
      <c r="C15" s="50"/>
      <c r="D15" s="50" t="s">
        <v>30</v>
      </c>
      <c r="E15" s="51"/>
      <c r="F15" s="49">
        <f>SUM(G15:O15)</f>
        <v>1203901.0099999998</v>
      </c>
      <c r="G15" s="49">
        <v>736375.08</v>
      </c>
      <c r="H15" s="49"/>
      <c r="I15" s="49">
        <f>115975.3+47000</f>
        <v>162975.3</v>
      </c>
      <c r="J15" s="49">
        <v>304550.63</v>
      </c>
      <c r="K15" s="49"/>
      <c r="L15" s="49"/>
      <c r="M15" s="49"/>
      <c r="N15" s="49"/>
      <c r="O15" s="49">
        <v>0</v>
      </c>
    </row>
    <row r="16" spans="1:15" ht="15" customHeight="1">
      <c r="A16" s="48"/>
      <c r="B16" s="50"/>
      <c r="C16" s="50"/>
      <c r="D16" s="50" t="s">
        <v>4</v>
      </c>
      <c r="E16" s="51"/>
      <c r="F16" s="49">
        <f>SUM(G16:O16)</f>
        <v>726663</v>
      </c>
      <c r="G16" s="49">
        <v>164878.96</v>
      </c>
      <c r="H16" s="49"/>
      <c r="I16" s="49"/>
      <c r="J16" s="49"/>
      <c r="K16" s="49"/>
      <c r="L16" s="49"/>
      <c r="M16" s="49"/>
      <c r="N16" s="49"/>
      <c r="O16" s="49">
        <v>561784.04</v>
      </c>
    </row>
    <row r="17" spans="1:15" ht="15" customHeight="1">
      <c r="A17" s="68"/>
      <c r="B17" s="50"/>
      <c r="C17" s="50" t="s">
        <v>8</v>
      </c>
      <c r="D17" s="50"/>
      <c r="E17" s="51"/>
      <c r="F17" s="49">
        <f aca="true" t="shared" si="1" ref="F17:O17">SUM(F15:F16)</f>
        <v>1930564.0099999998</v>
      </c>
      <c r="G17" s="49">
        <f t="shared" si="1"/>
        <v>901254.0399999999</v>
      </c>
      <c r="H17" s="49">
        <f t="shared" si="1"/>
        <v>0</v>
      </c>
      <c r="I17" s="49">
        <f t="shared" si="1"/>
        <v>162975.3</v>
      </c>
      <c r="J17" s="49">
        <f t="shared" si="1"/>
        <v>304550.63</v>
      </c>
      <c r="K17" s="49">
        <f t="shared" si="1"/>
        <v>0</v>
      </c>
      <c r="L17" s="49">
        <f t="shared" si="1"/>
        <v>0</v>
      </c>
      <c r="M17" s="49">
        <f t="shared" si="1"/>
        <v>0</v>
      </c>
      <c r="N17" s="49">
        <f t="shared" si="1"/>
        <v>0</v>
      </c>
      <c r="O17" s="49">
        <f t="shared" si="1"/>
        <v>561784.04</v>
      </c>
    </row>
    <row r="18" spans="1:15" ht="15" customHeight="1">
      <c r="A18" s="52"/>
      <c r="B18" s="53" t="s">
        <v>9</v>
      </c>
      <c r="C18" s="53"/>
      <c r="D18" s="53"/>
      <c r="E18" s="54"/>
      <c r="F18" s="55">
        <f aca="true" t="shared" si="2" ref="F18:O18">F13+F17</f>
        <v>3378093.13</v>
      </c>
      <c r="G18" s="55">
        <f t="shared" si="2"/>
        <v>1992687.94</v>
      </c>
      <c r="H18" s="55">
        <f t="shared" si="2"/>
        <v>0</v>
      </c>
      <c r="I18" s="55">
        <f t="shared" si="2"/>
        <v>426624.86</v>
      </c>
      <c r="J18" s="55">
        <f t="shared" si="2"/>
        <v>396996.29000000004</v>
      </c>
      <c r="K18" s="55">
        <f t="shared" si="2"/>
        <v>0</v>
      </c>
      <c r="L18" s="55">
        <f t="shared" si="2"/>
        <v>0</v>
      </c>
      <c r="M18" s="55">
        <f t="shared" si="2"/>
        <v>0</v>
      </c>
      <c r="N18" s="55">
        <f t="shared" si="2"/>
        <v>0</v>
      </c>
      <c r="O18" s="55">
        <f t="shared" si="2"/>
        <v>561784.04</v>
      </c>
    </row>
    <row r="19" spans="1:15" ht="15" customHeight="1">
      <c r="A19" s="48"/>
      <c r="B19" s="138" t="s">
        <v>65</v>
      </c>
      <c r="C19" s="138"/>
      <c r="D19" s="138"/>
      <c r="E19" s="139"/>
      <c r="F19" s="49"/>
      <c r="G19" s="49"/>
      <c r="H19" s="49"/>
      <c r="I19" s="49"/>
      <c r="J19" s="49"/>
      <c r="K19" s="49"/>
      <c r="L19" s="49"/>
      <c r="M19" s="49"/>
      <c r="N19" s="49"/>
      <c r="O19" s="49"/>
    </row>
    <row r="20" spans="1:15" ht="15" customHeight="1">
      <c r="A20" s="48"/>
      <c r="B20" s="50"/>
      <c r="C20" s="50" t="s">
        <v>3</v>
      </c>
      <c r="D20" s="50"/>
      <c r="E20" s="51"/>
      <c r="F20" s="49"/>
      <c r="G20" s="49"/>
      <c r="H20" s="49"/>
      <c r="I20" s="49"/>
      <c r="J20" s="49"/>
      <c r="K20" s="49"/>
      <c r="L20" s="49"/>
      <c r="M20" s="49"/>
      <c r="N20" s="49"/>
      <c r="O20" s="49"/>
    </row>
    <row r="21" spans="1:15" ht="15" customHeight="1">
      <c r="A21" s="48"/>
      <c r="B21" s="50"/>
      <c r="C21" s="50"/>
      <c r="D21" s="50" t="s">
        <v>30</v>
      </c>
      <c r="E21" s="51"/>
      <c r="F21" s="49">
        <f>SUM(G21:O21)</f>
        <v>294467.45</v>
      </c>
      <c r="G21" s="49">
        <v>258593.01</v>
      </c>
      <c r="H21" s="49"/>
      <c r="I21" s="49"/>
      <c r="J21" s="49">
        <v>35874.44</v>
      </c>
      <c r="K21" s="49"/>
      <c r="L21" s="49"/>
      <c r="M21" s="49"/>
      <c r="N21" s="49"/>
      <c r="O21" s="49"/>
    </row>
    <row r="22" spans="1:15" ht="15" customHeight="1">
      <c r="A22" s="48"/>
      <c r="B22" s="50"/>
      <c r="C22" s="50"/>
      <c r="D22" s="50" t="s">
        <v>4</v>
      </c>
      <c r="E22" s="51"/>
      <c r="F22" s="49">
        <f>SUM(G22:O22)</f>
        <v>164948.5</v>
      </c>
      <c r="G22" s="49">
        <v>164948.5</v>
      </c>
      <c r="H22" s="49"/>
      <c r="I22" s="49"/>
      <c r="J22" s="49"/>
      <c r="K22" s="49"/>
      <c r="L22" s="49"/>
      <c r="M22" s="49"/>
      <c r="N22" s="49"/>
      <c r="O22" s="49"/>
    </row>
    <row r="23" spans="1:15" ht="15" customHeight="1">
      <c r="A23" s="48"/>
      <c r="B23" s="50"/>
      <c r="C23" s="50" t="s">
        <v>7</v>
      </c>
      <c r="D23" s="50"/>
      <c r="E23" s="51"/>
      <c r="F23" s="49">
        <f aca="true" t="shared" si="3" ref="F23:O23">SUM(F21:F22)</f>
        <v>459415.95</v>
      </c>
      <c r="G23" s="49">
        <f t="shared" si="3"/>
        <v>423541.51</v>
      </c>
      <c r="H23" s="49">
        <f t="shared" si="3"/>
        <v>0</v>
      </c>
      <c r="I23" s="49">
        <f t="shared" si="3"/>
        <v>0</v>
      </c>
      <c r="J23" s="49">
        <f t="shared" si="3"/>
        <v>35874.44</v>
      </c>
      <c r="K23" s="49">
        <f t="shared" si="3"/>
        <v>0</v>
      </c>
      <c r="L23" s="49">
        <f t="shared" si="3"/>
        <v>0</v>
      </c>
      <c r="M23" s="49">
        <f t="shared" si="3"/>
        <v>0</v>
      </c>
      <c r="N23" s="49">
        <f t="shared" si="3"/>
        <v>0</v>
      </c>
      <c r="O23" s="49">
        <f t="shared" si="3"/>
        <v>0</v>
      </c>
    </row>
    <row r="24" spans="1:15" ht="15" customHeight="1">
      <c r="A24" s="48"/>
      <c r="B24" s="50"/>
      <c r="C24" s="50" t="s">
        <v>5</v>
      </c>
      <c r="D24" s="50"/>
      <c r="E24" s="51"/>
      <c r="F24" s="49"/>
      <c r="G24" s="49"/>
      <c r="H24" s="49"/>
      <c r="I24" s="49"/>
      <c r="J24" s="49"/>
      <c r="K24" s="49"/>
      <c r="L24" s="49"/>
      <c r="M24" s="49"/>
      <c r="N24" s="49"/>
      <c r="O24" s="49"/>
    </row>
    <row r="25" spans="1:15" ht="15" customHeight="1">
      <c r="A25" s="48"/>
      <c r="B25" s="50"/>
      <c r="C25" s="50"/>
      <c r="D25" s="50" t="s">
        <v>30</v>
      </c>
      <c r="E25" s="51"/>
      <c r="F25" s="49">
        <f>SUM(G25:O25)</f>
        <v>119428</v>
      </c>
      <c r="G25" s="49">
        <f>37982+81446</f>
        <v>119428</v>
      </c>
      <c r="H25" s="49"/>
      <c r="I25" s="49"/>
      <c r="J25" s="49"/>
      <c r="K25" s="49"/>
      <c r="L25" s="49"/>
      <c r="M25" s="49"/>
      <c r="N25" s="49"/>
      <c r="O25" s="49"/>
    </row>
    <row r="26" spans="1:15" ht="15" customHeight="1">
      <c r="A26" s="48"/>
      <c r="B26" s="50"/>
      <c r="C26" s="50"/>
      <c r="D26" s="50" t="s">
        <v>4</v>
      </c>
      <c r="E26" s="51"/>
      <c r="F26" s="49">
        <f>SUM(G26:O26)</f>
        <v>115400.80000000002</v>
      </c>
      <c r="G26" s="49">
        <f>35080+80321-21238.96-10269</f>
        <v>83893.04000000001</v>
      </c>
      <c r="H26" s="49"/>
      <c r="I26" s="49"/>
      <c r="J26" s="49">
        <v>10268.8</v>
      </c>
      <c r="K26" s="49"/>
      <c r="L26" s="49"/>
      <c r="M26" s="49"/>
      <c r="N26" s="49"/>
      <c r="O26" s="49">
        <v>21238.96</v>
      </c>
    </row>
    <row r="27" spans="1:15" ht="15" customHeight="1">
      <c r="A27" s="48"/>
      <c r="B27" s="50"/>
      <c r="C27" s="50" t="s">
        <v>8</v>
      </c>
      <c r="D27" s="50"/>
      <c r="E27" s="51"/>
      <c r="F27" s="49">
        <f aca="true" t="shared" si="4" ref="F27:O27">SUM(F25:F26)</f>
        <v>234828.80000000002</v>
      </c>
      <c r="G27" s="49">
        <f t="shared" si="4"/>
        <v>203321.04</v>
      </c>
      <c r="H27" s="49">
        <f t="shared" si="4"/>
        <v>0</v>
      </c>
      <c r="I27" s="49">
        <f t="shared" si="4"/>
        <v>0</v>
      </c>
      <c r="J27" s="49">
        <f t="shared" si="4"/>
        <v>10268.8</v>
      </c>
      <c r="K27" s="49">
        <f t="shared" si="4"/>
        <v>0</v>
      </c>
      <c r="L27" s="49">
        <f t="shared" si="4"/>
        <v>0</v>
      </c>
      <c r="M27" s="49">
        <f t="shared" si="4"/>
        <v>0</v>
      </c>
      <c r="N27" s="49">
        <f t="shared" si="4"/>
        <v>0</v>
      </c>
      <c r="O27" s="49">
        <f t="shared" si="4"/>
        <v>21238.96</v>
      </c>
    </row>
    <row r="28" spans="1:15" ht="15" customHeight="1">
      <c r="A28" s="52"/>
      <c r="B28" s="53" t="s">
        <v>66</v>
      </c>
      <c r="C28" s="53"/>
      <c r="D28" s="53"/>
      <c r="E28" s="54"/>
      <c r="F28" s="55">
        <f>F23+F27</f>
        <v>694244.75</v>
      </c>
      <c r="G28" s="55">
        <f aca="true" t="shared" si="5" ref="G28:O28">G23+G27</f>
        <v>626862.55</v>
      </c>
      <c r="H28" s="55">
        <f t="shared" si="5"/>
        <v>0</v>
      </c>
      <c r="I28" s="55">
        <f t="shared" si="5"/>
        <v>0</v>
      </c>
      <c r="J28" s="55">
        <f t="shared" si="5"/>
        <v>46143.240000000005</v>
      </c>
      <c r="K28" s="55">
        <f t="shared" si="5"/>
        <v>0</v>
      </c>
      <c r="L28" s="55">
        <f t="shared" si="5"/>
        <v>0</v>
      </c>
      <c r="M28" s="55">
        <f t="shared" si="5"/>
        <v>0</v>
      </c>
      <c r="N28" s="55">
        <f t="shared" si="5"/>
        <v>0</v>
      </c>
      <c r="O28" s="55">
        <f t="shared" si="5"/>
        <v>21238.96</v>
      </c>
    </row>
    <row r="29" spans="1:15" ht="15" customHeight="1">
      <c r="A29" s="48"/>
      <c r="B29" s="125" t="s">
        <v>10</v>
      </c>
      <c r="C29" s="125"/>
      <c r="D29" s="125"/>
      <c r="E29" s="126"/>
      <c r="F29" s="49"/>
      <c r="G29" s="49"/>
      <c r="H29" s="49"/>
      <c r="I29" s="49"/>
      <c r="J29" s="49"/>
      <c r="K29" s="49"/>
      <c r="L29" s="49"/>
      <c r="M29" s="49"/>
      <c r="N29" s="49"/>
      <c r="O29" s="49"/>
    </row>
    <row r="30" spans="1:15" ht="15" customHeight="1">
      <c r="A30" s="48"/>
      <c r="B30" s="50"/>
      <c r="C30" s="50" t="s">
        <v>3</v>
      </c>
      <c r="D30" s="50"/>
      <c r="E30" s="51"/>
      <c r="F30" s="49"/>
      <c r="G30" s="49"/>
      <c r="H30" s="49"/>
      <c r="I30" s="49"/>
      <c r="J30" s="49"/>
      <c r="K30" s="49"/>
      <c r="L30" s="49"/>
      <c r="M30" s="49"/>
      <c r="N30" s="49"/>
      <c r="O30" s="49"/>
    </row>
    <row r="31" spans="1:15" ht="15" customHeight="1">
      <c r="A31" s="48"/>
      <c r="B31" s="50"/>
      <c r="C31" s="50"/>
      <c r="D31" s="50" t="s">
        <v>30</v>
      </c>
      <c r="E31" s="51"/>
      <c r="F31" s="49">
        <f>SUM(G31:O31)</f>
        <v>79279.7</v>
      </c>
      <c r="G31" s="49">
        <v>69621.2</v>
      </c>
      <c r="H31" s="49"/>
      <c r="I31" s="49"/>
      <c r="J31" s="49">
        <v>9658.5</v>
      </c>
      <c r="K31" s="49"/>
      <c r="L31" s="49"/>
      <c r="M31" s="49"/>
      <c r="N31" s="49"/>
      <c r="O31" s="49"/>
    </row>
    <row r="32" spans="1:15" ht="15" customHeight="1">
      <c r="A32" s="48"/>
      <c r="B32" s="50"/>
      <c r="C32" s="50"/>
      <c r="D32" s="50" t="s">
        <v>4</v>
      </c>
      <c r="E32" s="51"/>
      <c r="F32" s="49">
        <f>SUM(G32:O32)</f>
        <v>44409.21</v>
      </c>
      <c r="G32" s="49">
        <v>44409.21</v>
      </c>
      <c r="H32" s="49"/>
      <c r="I32" s="49"/>
      <c r="J32" s="49"/>
      <c r="K32" s="49"/>
      <c r="L32" s="49"/>
      <c r="M32" s="49"/>
      <c r="N32" s="49"/>
      <c r="O32" s="49"/>
    </row>
    <row r="33" spans="1:15" ht="15" customHeight="1">
      <c r="A33" s="48"/>
      <c r="B33" s="50"/>
      <c r="C33" s="50" t="s">
        <v>7</v>
      </c>
      <c r="D33" s="50"/>
      <c r="E33" s="51"/>
      <c r="F33" s="49">
        <f aca="true" t="shared" si="6" ref="F33:O33">SUM(F31:F32)</f>
        <v>123688.91</v>
      </c>
      <c r="G33" s="49">
        <f t="shared" si="6"/>
        <v>114030.41</v>
      </c>
      <c r="H33" s="49">
        <f t="shared" si="6"/>
        <v>0</v>
      </c>
      <c r="I33" s="49">
        <f t="shared" si="6"/>
        <v>0</v>
      </c>
      <c r="J33" s="49">
        <f t="shared" si="6"/>
        <v>9658.5</v>
      </c>
      <c r="K33" s="49">
        <f t="shared" si="6"/>
        <v>0</v>
      </c>
      <c r="L33" s="49">
        <f t="shared" si="6"/>
        <v>0</v>
      </c>
      <c r="M33" s="49">
        <f t="shared" si="6"/>
        <v>0</v>
      </c>
      <c r="N33" s="49">
        <f t="shared" si="6"/>
        <v>0</v>
      </c>
      <c r="O33" s="49">
        <f t="shared" si="6"/>
        <v>0</v>
      </c>
    </row>
    <row r="34" spans="1:15" ht="15" customHeight="1">
      <c r="A34" s="48"/>
      <c r="B34" s="50"/>
      <c r="C34" s="50" t="s">
        <v>5</v>
      </c>
      <c r="D34" s="50"/>
      <c r="E34" s="51"/>
      <c r="F34" s="49"/>
      <c r="G34" s="49"/>
      <c r="H34" s="49"/>
      <c r="I34" s="49"/>
      <c r="J34" s="49"/>
      <c r="K34" s="49"/>
      <c r="L34" s="49"/>
      <c r="M34" s="49"/>
      <c r="N34" s="49"/>
      <c r="O34" s="49"/>
    </row>
    <row r="35" spans="1:15" ht="15" customHeight="1">
      <c r="A35" s="48"/>
      <c r="B35" s="50"/>
      <c r="C35" s="50"/>
      <c r="D35" s="50" t="s">
        <v>30</v>
      </c>
      <c r="E35" s="51"/>
      <c r="F35" s="49"/>
      <c r="G35" s="49"/>
      <c r="H35" s="49"/>
      <c r="I35" s="49"/>
      <c r="J35" s="49"/>
      <c r="K35" s="49"/>
      <c r="L35" s="49"/>
      <c r="M35" s="49"/>
      <c r="N35" s="49"/>
      <c r="O35" s="49"/>
    </row>
    <row r="36" spans="1:15" ht="15" customHeight="1">
      <c r="A36" s="48"/>
      <c r="B36" s="50"/>
      <c r="C36" s="50"/>
      <c r="D36" s="50" t="s">
        <v>4</v>
      </c>
      <c r="E36" s="51"/>
      <c r="F36" s="49"/>
      <c r="G36" s="49"/>
      <c r="H36" s="49"/>
      <c r="I36" s="49"/>
      <c r="J36" s="49"/>
      <c r="K36" s="49"/>
      <c r="L36" s="49"/>
      <c r="M36" s="49"/>
      <c r="N36" s="49"/>
      <c r="O36" s="49"/>
    </row>
    <row r="37" spans="1:15" ht="15" customHeight="1">
      <c r="A37" s="48"/>
      <c r="B37" s="50"/>
      <c r="C37" s="50" t="s">
        <v>8</v>
      </c>
      <c r="D37" s="50"/>
      <c r="E37" s="51"/>
      <c r="F37" s="49">
        <f aca="true" t="shared" si="7" ref="F37:O37">SUM(F35:F36)</f>
        <v>0</v>
      </c>
      <c r="G37" s="49">
        <f t="shared" si="7"/>
        <v>0</v>
      </c>
      <c r="H37" s="49">
        <f t="shared" si="7"/>
        <v>0</v>
      </c>
      <c r="I37" s="49">
        <f t="shared" si="7"/>
        <v>0</v>
      </c>
      <c r="J37" s="49">
        <f t="shared" si="7"/>
        <v>0</v>
      </c>
      <c r="K37" s="49">
        <f t="shared" si="7"/>
        <v>0</v>
      </c>
      <c r="L37" s="49">
        <f t="shared" si="7"/>
        <v>0</v>
      </c>
      <c r="M37" s="49">
        <f t="shared" si="7"/>
        <v>0</v>
      </c>
      <c r="N37" s="49">
        <f t="shared" si="7"/>
        <v>0</v>
      </c>
      <c r="O37" s="49">
        <f t="shared" si="7"/>
        <v>0</v>
      </c>
    </row>
    <row r="38" spans="1:15" ht="15" customHeight="1">
      <c r="A38" s="52"/>
      <c r="B38" s="53" t="s">
        <v>11</v>
      </c>
      <c r="C38" s="53"/>
      <c r="D38" s="53"/>
      <c r="E38" s="54"/>
      <c r="F38" s="55">
        <f aca="true" t="shared" si="8" ref="F38:O38">F37+F33</f>
        <v>123688.91</v>
      </c>
      <c r="G38" s="55">
        <f t="shared" si="8"/>
        <v>114030.41</v>
      </c>
      <c r="H38" s="55">
        <f t="shared" si="8"/>
        <v>0</v>
      </c>
      <c r="I38" s="55">
        <f t="shared" si="8"/>
        <v>0</v>
      </c>
      <c r="J38" s="55">
        <f t="shared" si="8"/>
        <v>9658.5</v>
      </c>
      <c r="K38" s="55">
        <f t="shared" si="8"/>
        <v>0</v>
      </c>
      <c r="L38" s="55">
        <f t="shared" si="8"/>
        <v>0</v>
      </c>
      <c r="M38" s="55">
        <f t="shared" si="8"/>
        <v>0</v>
      </c>
      <c r="N38" s="55">
        <f t="shared" si="8"/>
        <v>0</v>
      </c>
      <c r="O38" s="55">
        <f t="shared" si="8"/>
        <v>0</v>
      </c>
    </row>
    <row r="39" spans="1:15" ht="15" customHeight="1">
      <c r="A39" s="56" t="s">
        <v>90</v>
      </c>
      <c r="B39" s="57"/>
      <c r="C39" s="57"/>
      <c r="D39" s="57"/>
      <c r="E39" s="58"/>
      <c r="F39" s="59">
        <f aca="true" t="shared" si="9" ref="F39:O39">F18+F28+F38</f>
        <v>4196026.79</v>
      </c>
      <c r="G39" s="59">
        <f t="shared" si="9"/>
        <v>2733580.9000000004</v>
      </c>
      <c r="H39" s="59">
        <f t="shared" si="9"/>
        <v>0</v>
      </c>
      <c r="I39" s="59">
        <f t="shared" si="9"/>
        <v>426624.86</v>
      </c>
      <c r="J39" s="59">
        <f t="shared" si="9"/>
        <v>452798.03</v>
      </c>
      <c r="K39" s="59">
        <f t="shared" si="9"/>
        <v>0</v>
      </c>
      <c r="L39" s="59">
        <f t="shared" si="9"/>
        <v>0</v>
      </c>
      <c r="M39" s="59">
        <f t="shared" si="9"/>
        <v>0</v>
      </c>
      <c r="N39" s="59">
        <f t="shared" si="9"/>
        <v>0</v>
      </c>
      <c r="O39" s="59">
        <f t="shared" si="9"/>
        <v>583023</v>
      </c>
    </row>
    <row r="40" spans="1:15" s="28" customFormat="1" ht="12.75" hidden="1">
      <c r="A40" s="41"/>
      <c r="B40" s="41"/>
      <c r="C40" s="41"/>
      <c r="D40" s="41"/>
      <c r="E40" s="41"/>
      <c r="F40" s="41"/>
      <c r="G40" s="41"/>
      <c r="H40" s="41"/>
      <c r="I40" s="41"/>
      <c r="J40" s="41"/>
      <c r="K40" s="41"/>
      <c r="L40" s="41"/>
      <c r="M40" s="41"/>
      <c r="N40" s="41"/>
      <c r="O40" s="41"/>
    </row>
    <row r="41" spans="1:15" s="28" customFormat="1" ht="12.75" hidden="1">
      <c r="A41" s="41"/>
      <c r="B41" s="41"/>
      <c r="C41" s="41"/>
      <c r="D41" s="41"/>
      <c r="E41" s="41" t="s">
        <v>3</v>
      </c>
      <c r="F41" s="61">
        <f>SUM(G41:O41)</f>
        <v>2030633.9800000002</v>
      </c>
      <c r="G41" s="62">
        <v>1629005.82</v>
      </c>
      <c r="H41" s="62"/>
      <c r="I41" s="62">
        <v>263649.56</v>
      </c>
      <c r="J41" s="62">
        <v>137978.6</v>
      </c>
      <c r="K41" s="62"/>
      <c r="L41" s="62"/>
      <c r="M41" s="62"/>
      <c r="N41" s="62"/>
      <c r="O41" s="62"/>
    </row>
    <row r="42" spans="1:15" s="28" customFormat="1" ht="12.75" hidden="1">
      <c r="A42" s="41"/>
      <c r="B42" s="41"/>
      <c r="C42" s="41"/>
      <c r="D42" s="41"/>
      <c r="E42" s="41" t="s">
        <v>176</v>
      </c>
      <c r="F42" s="61">
        <f>SUM(G42:O42)</f>
        <v>1930564.0100000002</v>
      </c>
      <c r="G42" s="62">
        <v>901254.04</v>
      </c>
      <c r="H42" s="62"/>
      <c r="I42" s="62">
        <v>162975.3</v>
      </c>
      <c r="J42" s="62">
        <v>304550.63</v>
      </c>
      <c r="K42" s="62"/>
      <c r="L42" s="62"/>
      <c r="M42" s="62"/>
      <c r="N42" s="62"/>
      <c r="O42" s="62">
        <v>561784.04</v>
      </c>
    </row>
    <row r="43" spans="1:15" s="28" customFormat="1" ht="12.75" hidden="1">
      <c r="A43" s="41"/>
      <c r="B43" s="41"/>
      <c r="C43" s="41"/>
      <c r="D43" s="41"/>
      <c r="E43" s="41" t="s">
        <v>175</v>
      </c>
      <c r="F43" s="61">
        <f>SUM(G43:O43)</f>
        <v>234828.99999999997</v>
      </c>
      <c r="G43" s="62">
        <v>203321.24</v>
      </c>
      <c r="H43" s="62"/>
      <c r="I43" s="62"/>
      <c r="J43" s="62">
        <v>10268.8</v>
      </c>
      <c r="K43" s="62"/>
      <c r="L43" s="62"/>
      <c r="M43" s="62"/>
      <c r="N43" s="62"/>
      <c r="O43" s="62">
        <v>21238.96</v>
      </c>
    </row>
    <row r="44" spans="1:15" s="28" customFormat="1" ht="12.75" hidden="1">
      <c r="A44" s="41"/>
      <c r="B44" s="41"/>
      <c r="C44" s="41"/>
      <c r="D44" s="41"/>
      <c r="E44" s="41"/>
      <c r="F44" s="61"/>
      <c r="G44" s="62"/>
      <c r="H44" s="62"/>
      <c r="I44" s="62"/>
      <c r="J44" s="62"/>
      <c r="K44" s="62"/>
      <c r="L44" s="62"/>
      <c r="M44" s="62"/>
      <c r="N44" s="62"/>
      <c r="O44" s="62"/>
    </row>
    <row r="45" spans="1:15" s="28" customFormat="1" ht="30" customHeight="1" hidden="1">
      <c r="A45" s="41"/>
      <c r="B45" s="41"/>
      <c r="C45" s="41"/>
      <c r="D45" s="41"/>
      <c r="E45" s="41"/>
      <c r="F45" s="60">
        <f>SUM(F41:F44)</f>
        <v>4196026.99</v>
      </c>
      <c r="G45" s="62">
        <f>SUM(G41:G44)</f>
        <v>2733581.1000000006</v>
      </c>
      <c r="H45" s="62">
        <f aca="true" t="shared" si="10" ref="H45:O45">SUM(H41:H44)</f>
        <v>0</v>
      </c>
      <c r="I45" s="62">
        <f t="shared" si="10"/>
        <v>426624.86</v>
      </c>
      <c r="J45" s="62">
        <f t="shared" si="10"/>
        <v>452798.02999999997</v>
      </c>
      <c r="K45" s="62">
        <f t="shared" si="10"/>
        <v>0</v>
      </c>
      <c r="L45" s="62">
        <f t="shared" si="10"/>
        <v>0</v>
      </c>
      <c r="M45" s="62">
        <f t="shared" si="10"/>
        <v>0</v>
      </c>
      <c r="N45" s="62">
        <f t="shared" si="10"/>
        <v>0</v>
      </c>
      <c r="O45" s="62">
        <f t="shared" si="10"/>
        <v>583023</v>
      </c>
    </row>
    <row r="46" spans="1:15" s="28" customFormat="1" ht="12.75" hidden="1">
      <c r="A46" s="41"/>
      <c r="B46" s="41"/>
      <c r="C46" s="41"/>
      <c r="D46" s="41"/>
      <c r="E46" s="41"/>
      <c r="F46" s="60">
        <f>+F39-F45</f>
        <v>-0.20000000018626451</v>
      </c>
      <c r="G46" s="60">
        <f aca="true" t="shared" si="11" ref="G46:O46">+G39-G45</f>
        <v>-0.20000000018626451</v>
      </c>
      <c r="H46" s="60">
        <f t="shared" si="11"/>
        <v>0</v>
      </c>
      <c r="I46" s="60">
        <f t="shared" si="11"/>
        <v>0</v>
      </c>
      <c r="J46" s="60">
        <f t="shared" si="11"/>
        <v>0</v>
      </c>
      <c r="K46" s="60">
        <f t="shared" si="11"/>
        <v>0</v>
      </c>
      <c r="L46" s="60">
        <f t="shared" si="11"/>
        <v>0</v>
      </c>
      <c r="M46" s="60">
        <f t="shared" si="11"/>
        <v>0</v>
      </c>
      <c r="N46" s="60">
        <f t="shared" si="11"/>
        <v>0</v>
      </c>
      <c r="O46" s="60">
        <f t="shared" si="11"/>
        <v>0</v>
      </c>
    </row>
    <row r="47" spans="1:15" s="28" customFormat="1" ht="12.75" hidden="1">
      <c r="A47" s="41"/>
      <c r="B47" s="41"/>
      <c r="C47" s="41"/>
      <c r="D47" s="41"/>
      <c r="E47" s="41"/>
      <c r="F47" s="41"/>
      <c r="G47" s="41"/>
      <c r="H47" s="41"/>
      <c r="I47" s="41"/>
      <c r="J47" s="41"/>
      <c r="K47" s="41"/>
      <c r="L47" s="41"/>
      <c r="M47" s="41"/>
      <c r="N47" s="41"/>
      <c r="O47" s="41"/>
    </row>
    <row r="48" spans="1:15" s="28" customFormat="1" ht="12.75" hidden="1">
      <c r="A48" s="41"/>
      <c r="B48" s="41"/>
      <c r="C48" s="41"/>
      <c r="D48" s="41"/>
      <c r="E48" s="41"/>
      <c r="F48" s="69"/>
      <c r="G48" s="41"/>
      <c r="H48" s="41"/>
      <c r="I48" s="41"/>
      <c r="J48" s="41"/>
      <c r="K48" s="41"/>
      <c r="L48" s="41"/>
      <c r="M48" s="41"/>
      <c r="N48" s="41"/>
      <c r="O48" s="41"/>
    </row>
    <row r="49" spans="1:15" s="28" customFormat="1" ht="12.75" hidden="1">
      <c r="A49" s="41"/>
      <c r="B49" s="41"/>
      <c r="C49" s="41"/>
      <c r="D49" s="41"/>
      <c r="E49" s="41"/>
      <c r="F49" s="69"/>
      <c r="G49" s="41"/>
      <c r="H49" s="41"/>
      <c r="I49" s="41"/>
      <c r="J49" s="41"/>
      <c r="K49" s="41"/>
      <c r="L49" s="41"/>
      <c r="M49" s="41"/>
      <c r="N49" s="41"/>
      <c r="O49" s="41"/>
    </row>
    <row r="50" spans="1:15" s="28" customFormat="1" ht="12.75" hidden="1">
      <c r="A50" s="41"/>
      <c r="B50" s="41"/>
      <c r="C50" s="41"/>
      <c r="D50" s="41"/>
      <c r="E50" s="41"/>
      <c r="F50" s="60"/>
      <c r="G50" s="41"/>
      <c r="H50" s="41"/>
      <c r="I50" s="41"/>
      <c r="J50" s="41"/>
      <c r="K50" s="41"/>
      <c r="L50" s="41"/>
      <c r="M50" s="41"/>
      <c r="N50" s="41"/>
      <c r="O50" s="41"/>
    </row>
    <row r="51" spans="1:15" s="28" customFormat="1" ht="12.75" hidden="1">
      <c r="A51" s="41"/>
      <c r="B51" s="41"/>
      <c r="C51" s="41"/>
      <c r="D51" s="41"/>
      <c r="E51" s="41"/>
      <c r="F51" s="41"/>
      <c r="G51" s="41"/>
      <c r="H51" s="41"/>
      <c r="I51" s="41"/>
      <c r="J51" s="41"/>
      <c r="K51" s="41"/>
      <c r="L51" s="41"/>
      <c r="M51" s="41"/>
      <c r="N51" s="41"/>
      <c r="O51" s="41"/>
    </row>
    <row r="52" spans="1:15" s="28" customFormat="1" ht="12.75" hidden="1">
      <c r="A52" s="41"/>
      <c r="B52" s="41"/>
      <c r="C52" s="41"/>
      <c r="D52" s="41"/>
      <c r="E52" s="41"/>
      <c r="F52" s="41"/>
      <c r="G52" s="41"/>
      <c r="H52" s="41"/>
      <c r="I52" s="41"/>
      <c r="J52" s="41"/>
      <c r="K52" s="41"/>
      <c r="L52" s="41"/>
      <c r="M52" s="41"/>
      <c r="N52" s="41"/>
      <c r="O52" s="41"/>
    </row>
    <row r="53" spans="1:15" s="28" customFormat="1" ht="12.75" hidden="1">
      <c r="A53" s="41"/>
      <c r="B53" s="41"/>
      <c r="C53" s="41"/>
      <c r="D53" s="41"/>
      <c r="E53" s="41"/>
      <c r="F53" s="41"/>
      <c r="G53" s="41"/>
      <c r="H53" s="41"/>
      <c r="I53" s="41"/>
      <c r="J53" s="41"/>
      <c r="K53" s="41"/>
      <c r="L53" s="41"/>
      <c r="M53" s="41"/>
      <c r="N53" s="41"/>
      <c r="O53" s="41"/>
    </row>
    <row r="54" spans="1:15" s="28" customFormat="1" ht="12.75" hidden="1">
      <c r="A54" s="41"/>
      <c r="B54" s="41"/>
      <c r="C54" s="41"/>
      <c r="D54" s="41"/>
      <c r="E54" s="41"/>
      <c r="F54" s="41"/>
      <c r="G54" s="41"/>
      <c r="H54" s="41"/>
      <c r="I54" s="41"/>
      <c r="J54" s="41"/>
      <c r="K54" s="41"/>
      <c r="L54" s="41"/>
      <c r="M54" s="41"/>
      <c r="N54" s="41"/>
      <c r="O54" s="41"/>
    </row>
    <row r="55" spans="1:15" s="28" customFormat="1" ht="12.75" hidden="1">
      <c r="A55" s="41"/>
      <c r="B55" s="41"/>
      <c r="C55" s="41"/>
      <c r="D55" s="41"/>
      <c r="E55" s="41"/>
      <c r="F55" s="41"/>
      <c r="G55" s="41"/>
      <c r="H55" s="41"/>
      <c r="I55" s="41"/>
      <c r="J55" s="41"/>
      <c r="K55" s="41"/>
      <c r="L55" s="41"/>
      <c r="M55" s="41"/>
      <c r="N55" s="41"/>
      <c r="O55" s="41"/>
    </row>
  </sheetData>
  <sheetProtection sheet="1" objects="1" scenarios="1" selectLockedCells="1"/>
  <mergeCells count="9">
    <mergeCell ref="A1:O1"/>
    <mergeCell ref="B29:E29"/>
    <mergeCell ref="A5:E7"/>
    <mergeCell ref="B9:E9"/>
    <mergeCell ref="B19:E19"/>
    <mergeCell ref="F6:F7"/>
    <mergeCell ref="D3:E3"/>
    <mergeCell ref="D2:E2"/>
    <mergeCell ref="G6:O6"/>
  </mergeCells>
  <printOptions horizontalCentered="1"/>
  <pageMargins left="0.5" right="0.5" top="0.75" bottom="0.75" header="0.5" footer="0.5"/>
  <pageSetup fitToHeight="1" fitToWidth="1" horizontalDpi="600" verticalDpi="600" orientation="landscape" scale="73" r:id="rId1"/>
  <headerFooter alignWithMargins="0">
    <oddHeader>&amp;L&amp;"Arial,Bold"&amp;16This file was created using most current EXCEL version on file&amp;REnclosure 2</oddHeader>
    <oddFooter>&amp;LPage 26&amp;Rver 4 (12/2008)</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R10"/>
  <sheetViews>
    <sheetView tabSelected="1" zoomScale="75" zoomScaleNormal="75" workbookViewId="0" topLeftCell="A1">
      <selection activeCell="N7" sqref="N7"/>
    </sheetView>
  </sheetViews>
  <sheetFormatPr defaultColWidth="0" defaultRowHeight="12.75" zeroHeight="1"/>
  <cols>
    <col min="1" max="1" width="3.7109375" style="0" customWidth="1"/>
    <col min="2" max="2" width="6.421875" style="0" customWidth="1"/>
    <col min="3" max="3" width="5.00390625" style="0" customWidth="1"/>
    <col min="4" max="4" width="3.7109375" style="0" customWidth="1"/>
    <col min="5" max="5" width="19.7109375" style="0" customWidth="1"/>
    <col min="6" max="6" width="17.8515625" style="0" customWidth="1"/>
    <col min="7" max="7" width="16.140625" style="0" customWidth="1"/>
    <col min="8" max="8" width="16.28125" style="0" customWidth="1"/>
    <col min="9" max="9" width="15.57421875" style="0" customWidth="1"/>
    <col min="10" max="10" width="14.00390625" style="0" customWidth="1"/>
    <col min="11" max="11" width="14.140625" style="0" customWidth="1"/>
    <col min="12" max="12" width="18.8515625" style="0" customWidth="1"/>
    <col min="13" max="13" width="16.28125" style="0" customWidth="1"/>
    <col min="14" max="14" width="17.00390625" style="0" customWidth="1"/>
    <col min="15" max="15" width="21.28125" style="0" customWidth="1"/>
    <col min="16" max="18" width="12.7109375" style="0" hidden="1" customWidth="1"/>
    <col min="19" max="255" width="0" style="0" hidden="1" customWidth="1"/>
    <col min="256" max="16384" width="3.421875" style="0" hidden="1" customWidth="1"/>
  </cols>
  <sheetData>
    <row r="1" spans="1:15" ht="46.5" customHeight="1">
      <c r="A1" s="124" t="s">
        <v>164</v>
      </c>
      <c r="B1" s="124"/>
      <c r="C1" s="124"/>
      <c r="D1" s="124"/>
      <c r="E1" s="124"/>
      <c r="F1" s="124"/>
      <c r="G1" s="124"/>
      <c r="H1" s="124"/>
      <c r="I1" s="124"/>
      <c r="J1" s="124"/>
      <c r="K1" s="124"/>
      <c r="L1" s="124"/>
      <c r="M1" s="124"/>
      <c r="N1" s="124"/>
      <c r="O1" s="67"/>
    </row>
    <row r="2" spans="1:15" ht="20.1" customHeight="1">
      <c r="A2" s="40" t="s">
        <v>25</v>
      </c>
      <c r="B2" s="40"/>
      <c r="C2" s="40"/>
      <c r="D2" s="143" t="str">
        <f>'CSS WP 1'!D2:E2</f>
        <v>Monterey</v>
      </c>
      <c r="E2" s="143"/>
      <c r="F2" s="67"/>
      <c r="G2" s="67"/>
      <c r="H2" s="67"/>
      <c r="I2" s="67"/>
      <c r="J2" s="67"/>
      <c r="K2" s="67"/>
      <c r="L2" s="67"/>
      <c r="M2" s="67"/>
      <c r="N2" s="42" t="s">
        <v>26</v>
      </c>
      <c r="O2" s="43">
        <v>39850</v>
      </c>
    </row>
    <row r="3" spans="1:15" ht="15" customHeight="1">
      <c r="A3" s="78"/>
      <c r="B3" s="78"/>
      <c r="C3" s="78"/>
      <c r="D3" s="176"/>
      <c r="E3" s="176"/>
      <c r="F3" s="67"/>
      <c r="G3" s="67"/>
      <c r="H3" s="67"/>
      <c r="I3" s="67"/>
      <c r="J3" s="67"/>
      <c r="K3" s="67"/>
      <c r="L3" s="67"/>
      <c r="M3" s="67"/>
      <c r="N3" s="67"/>
      <c r="O3" s="67"/>
    </row>
    <row r="4" spans="1:15" ht="15">
      <c r="A4" s="67"/>
      <c r="B4" s="67"/>
      <c r="C4" s="67"/>
      <c r="D4" s="67"/>
      <c r="E4" s="67"/>
      <c r="F4" s="67"/>
      <c r="G4" s="67"/>
      <c r="H4" s="67"/>
      <c r="I4" s="67"/>
      <c r="J4" s="67"/>
      <c r="K4" s="67"/>
      <c r="L4" s="67"/>
      <c r="M4" s="67"/>
      <c r="N4" s="67"/>
      <c r="O4" s="67"/>
    </row>
    <row r="5" spans="1:15" s="3" customFormat="1" ht="24.75" customHeight="1">
      <c r="A5" s="147"/>
      <c r="B5" s="148"/>
      <c r="C5" s="148"/>
      <c r="D5" s="148"/>
      <c r="E5" s="149"/>
      <c r="F5" s="65" t="s">
        <v>16</v>
      </c>
      <c r="G5" s="65" t="s">
        <v>17</v>
      </c>
      <c r="H5" s="65" t="s">
        <v>24</v>
      </c>
      <c r="I5" s="65" t="s">
        <v>18</v>
      </c>
      <c r="J5" s="65" t="s">
        <v>19</v>
      </c>
      <c r="K5" s="65" t="s">
        <v>20</v>
      </c>
      <c r="L5" s="65" t="s">
        <v>21</v>
      </c>
      <c r="M5" s="65" t="s">
        <v>22</v>
      </c>
      <c r="N5" s="65" t="s">
        <v>23</v>
      </c>
      <c r="O5" s="65" t="s">
        <v>52</v>
      </c>
    </row>
    <row r="6" spans="1:15" s="3" customFormat="1" ht="23.25" customHeight="1">
      <c r="A6" s="150"/>
      <c r="B6" s="151"/>
      <c r="C6" s="151"/>
      <c r="D6" s="151"/>
      <c r="E6" s="152"/>
      <c r="F6" s="140" t="s">
        <v>6</v>
      </c>
      <c r="G6" s="144" t="s">
        <v>29</v>
      </c>
      <c r="H6" s="145"/>
      <c r="I6" s="145"/>
      <c r="J6" s="145"/>
      <c r="K6" s="145"/>
      <c r="L6" s="145"/>
      <c r="M6" s="145"/>
      <c r="N6" s="145"/>
      <c r="O6" s="146"/>
    </row>
    <row r="7" spans="1:18" s="1" customFormat="1" ht="51.75" customHeight="1">
      <c r="A7" s="153"/>
      <c r="B7" s="143"/>
      <c r="C7" s="143"/>
      <c r="D7" s="143"/>
      <c r="E7" s="154"/>
      <c r="F7" s="141"/>
      <c r="G7" s="63" t="s">
        <v>0</v>
      </c>
      <c r="H7" s="63" t="s">
        <v>28</v>
      </c>
      <c r="I7" s="63" t="s">
        <v>15</v>
      </c>
      <c r="J7" s="63" t="s">
        <v>1</v>
      </c>
      <c r="K7" s="63" t="s">
        <v>12</v>
      </c>
      <c r="L7" s="63" t="s">
        <v>13</v>
      </c>
      <c r="M7" s="63" t="s">
        <v>2</v>
      </c>
      <c r="N7" s="63" t="s">
        <v>14</v>
      </c>
      <c r="O7" s="63" t="s">
        <v>51</v>
      </c>
      <c r="P7" s="2"/>
      <c r="Q7" s="2"/>
      <c r="R7" s="2"/>
    </row>
    <row r="8" spans="1:15" ht="24.95" customHeight="1">
      <c r="A8" s="94" t="s">
        <v>30</v>
      </c>
      <c r="B8" s="45"/>
      <c r="C8" s="45"/>
      <c r="D8" s="45"/>
      <c r="E8" s="46"/>
      <c r="F8" s="55">
        <f>+G8+H8+I8+J8+K8+L8+M8+N8+O8</f>
        <v>0</v>
      </c>
      <c r="G8" s="47"/>
      <c r="H8" s="47"/>
      <c r="I8" s="47"/>
      <c r="J8" s="47"/>
      <c r="K8" s="47"/>
      <c r="L8" s="47"/>
      <c r="M8" s="47"/>
      <c r="N8" s="47"/>
      <c r="O8" s="47"/>
    </row>
    <row r="9" spans="1:15" ht="24.95" customHeight="1">
      <c r="A9" s="52" t="s">
        <v>4</v>
      </c>
      <c r="B9" s="53"/>
      <c r="C9" s="53"/>
      <c r="D9" s="53"/>
      <c r="E9" s="54"/>
      <c r="F9" s="55">
        <f>+G9+H9+I9+J9+K9+L9+M9+N9+O9</f>
        <v>0</v>
      </c>
      <c r="G9" s="55"/>
      <c r="H9" s="55"/>
      <c r="I9" s="55"/>
      <c r="J9" s="55"/>
      <c r="K9" s="55"/>
      <c r="L9" s="55"/>
      <c r="M9" s="55"/>
      <c r="N9" s="55"/>
      <c r="O9" s="55"/>
    </row>
    <row r="10" spans="1:15" ht="24.95" customHeight="1">
      <c r="A10" s="95" t="s">
        <v>60</v>
      </c>
      <c r="B10" s="57"/>
      <c r="C10" s="57"/>
      <c r="D10" s="57"/>
      <c r="E10" s="58"/>
      <c r="F10" s="59">
        <f aca="true" t="shared" si="0" ref="F10:O10">SUM(F8:F9)</f>
        <v>0</v>
      </c>
      <c r="G10" s="59">
        <f t="shared" si="0"/>
        <v>0</v>
      </c>
      <c r="H10" s="59">
        <f t="shared" si="0"/>
        <v>0</v>
      </c>
      <c r="I10" s="59">
        <f t="shared" si="0"/>
        <v>0</v>
      </c>
      <c r="J10" s="59">
        <f t="shared" si="0"/>
        <v>0</v>
      </c>
      <c r="K10" s="59">
        <f t="shared" si="0"/>
        <v>0</v>
      </c>
      <c r="L10" s="59">
        <f t="shared" si="0"/>
        <v>0</v>
      </c>
      <c r="M10" s="59">
        <f t="shared" si="0"/>
        <v>0</v>
      </c>
      <c r="N10" s="59">
        <f t="shared" si="0"/>
        <v>0</v>
      </c>
      <c r="O10" s="59">
        <f t="shared" si="0"/>
        <v>0</v>
      </c>
    </row>
  </sheetData>
  <sheetProtection sheet="1" objects="1" scenarios="1" selectLockedCells="1"/>
  <mergeCells count="6">
    <mergeCell ref="A1:N1"/>
    <mergeCell ref="A5:E7"/>
    <mergeCell ref="F6:F7"/>
    <mergeCell ref="D3:E3"/>
    <mergeCell ref="D2:E2"/>
    <mergeCell ref="G6:O6"/>
  </mergeCells>
  <printOptions horizontalCentered="1"/>
  <pageMargins left="0.5" right="0.5" top="0.75" bottom="0.75" header="0.5" footer="0.5"/>
  <pageSetup fitToHeight="1" fitToWidth="1" horizontalDpi="600" verticalDpi="600" orientation="landscape" scale="78" r:id="rId1"/>
  <headerFooter alignWithMargins="0">
    <oddHeader>&amp;L&amp;"Arial,Bold"&amp;16This file was created using most current EXCEL version on file&amp;REnclosure 2</oddHeader>
    <oddFooter>&amp;LPage 26&amp;Rver 4 (12/2008)</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R63"/>
  <sheetViews>
    <sheetView zoomScale="70" zoomScaleNormal="70" workbookViewId="0" topLeftCell="A1">
      <selection activeCell="A1" sqref="A1:O1"/>
    </sheetView>
  </sheetViews>
  <sheetFormatPr defaultColWidth="0" defaultRowHeight="12.75" zeroHeight="1"/>
  <cols>
    <col min="1" max="4" width="3.7109375" style="0" customWidth="1"/>
    <col min="5" max="5" width="48.00390625" style="0" customWidth="1"/>
    <col min="6" max="6" width="17.28125" style="0" customWidth="1"/>
    <col min="7" max="7" width="18.28125" style="0" customWidth="1"/>
    <col min="8" max="8" width="19.00390625" style="0" customWidth="1"/>
    <col min="9" max="9" width="17.140625" style="0" customWidth="1"/>
    <col min="10" max="10" width="17.00390625" style="0" customWidth="1"/>
    <col min="11" max="11" width="17.7109375" style="0" customWidth="1"/>
    <col min="12" max="12" width="18.421875" style="0" customWidth="1"/>
    <col min="13" max="13" width="17.28125" style="0" customWidth="1"/>
    <col min="14" max="14" width="17.7109375" style="0" customWidth="1"/>
    <col min="15" max="15" width="23.57421875" style="0" customWidth="1"/>
    <col min="16" max="16" width="16.7109375" style="0" customWidth="1"/>
    <col min="17" max="17" width="14.28125" style="36" customWidth="1"/>
    <col min="18" max="18" width="16.57421875" style="0" customWidth="1"/>
  </cols>
  <sheetData>
    <row r="1" spans="1:18" ht="43.5" customHeight="1">
      <c r="A1" s="124" t="s">
        <v>208</v>
      </c>
      <c r="B1" s="124"/>
      <c r="C1" s="124"/>
      <c r="D1" s="124"/>
      <c r="E1" s="124"/>
      <c r="F1" s="124"/>
      <c r="G1" s="124"/>
      <c r="H1" s="124"/>
      <c r="I1" s="124"/>
      <c r="J1" s="124"/>
      <c r="K1" s="124"/>
      <c r="L1" s="124"/>
      <c r="M1" s="124"/>
      <c r="N1" s="124"/>
      <c r="O1" s="124"/>
      <c r="P1" s="67"/>
      <c r="Q1" s="79"/>
      <c r="R1" s="67"/>
    </row>
    <row r="2" spans="1:18" ht="20.1" customHeight="1">
      <c r="A2" s="40" t="s">
        <v>25</v>
      </c>
      <c r="B2" s="40"/>
      <c r="C2" s="40"/>
      <c r="D2" s="143" t="str">
        <f>'CSS WP 1'!D2:E2</f>
        <v>Monterey</v>
      </c>
      <c r="E2" s="143"/>
      <c r="F2" s="67"/>
      <c r="G2" s="67"/>
      <c r="H2" s="67"/>
      <c r="I2" s="67"/>
      <c r="J2" s="67"/>
      <c r="K2" s="67"/>
      <c r="L2" s="67"/>
      <c r="M2" s="67"/>
      <c r="N2" s="42" t="s">
        <v>26</v>
      </c>
      <c r="O2" s="43">
        <v>39850</v>
      </c>
      <c r="P2" s="67"/>
      <c r="Q2" s="79"/>
      <c r="R2" s="67"/>
    </row>
    <row r="3" spans="1:18" ht="15" customHeight="1">
      <c r="A3" s="78"/>
      <c r="B3" s="78"/>
      <c r="C3" s="78"/>
      <c r="D3" s="176"/>
      <c r="E3" s="176"/>
      <c r="F3" s="67"/>
      <c r="G3" s="67"/>
      <c r="H3" s="67"/>
      <c r="I3" s="67"/>
      <c r="J3" s="67"/>
      <c r="K3" s="67"/>
      <c r="L3" s="67"/>
      <c r="M3" s="67"/>
      <c r="N3" s="67"/>
      <c r="O3" s="67"/>
      <c r="P3" s="67"/>
      <c r="Q3" s="79"/>
      <c r="R3" s="67"/>
    </row>
    <row r="4" spans="1:18" ht="15">
      <c r="A4" s="67"/>
      <c r="B4" s="67"/>
      <c r="C4" s="67"/>
      <c r="D4" s="67"/>
      <c r="E4" s="67"/>
      <c r="F4" s="67"/>
      <c r="G4" s="67"/>
      <c r="H4" s="67"/>
      <c r="I4" s="67"/>
      <c r="J4" s="67"/>
      <c r="K4" s="67"/>
      <c r="L4" s="67"/>
      <c r="M4" s="67"/>
      <c r="N4" s="67"/>
      <c r="O4" s="67"/>
      <c r="P4" s="67"/>
      <c r="Q4" s="79"/>
      <c r="R4" s="67"/>
    </row>
    <row r="5" spans="1:18" s="3" customFormat="1" ht="32.25" customHeight="1">
      <c r="A5" s="147"/>
      <c r="B5" s="148"/>
      <c r="C5" s="148"/>
      <c r="D5" s="148"/>
      <c r="E5" s="149"/>
      <c r="F5" s="65" t="s">
        <v>16</v>
      </c>
      <c r="G5" s="66" t="s">
        <v>17</v>
      </c>
      <c r="H5" s="66" t="s">
        <v>24</v>
      </c>
      <c r="I5" s="66" t="s">
        <v>18</v>
      </c>
      <c r="J5" s="66" t="s">
        <v>19</v>
      </c>
      <c r="K5" s="66" t="s">
        <v>20</v>
      </c>
      <c r="L5" s="66" t="s">
        <v>21</v>
      </c>
      <c r="M5" s="66" t="s">
        <v>22</v>
      </c>
      <c r="N5" s="66" t="s">
        <v>23</v>
      </c>
      <c r="O5" s="66" t="s">
        <v>52</v>
      </c>
      <c r="P5" s="80"/>
      <c r="Q5" s="80"/>
      <c r="R5" s="80"/>
    </row>
    <row r="6" spans="1:18" s="3" customFormat="1" ht="15" customHeight="1">
      <c r="A6" s="150"/>
      <c r="B6" s="151"/>
      <c r="C6" s="151"/>
      <c r="D6" s="151"/>
      <c r="E6" s="152"/>
      <c r="F6" s="140" t="s">
        <v>6</v>
      </c>
      <c r="G6" s="190" t="s">
        <v>29</v>
      </c>
      <c r="H6" s="142"/>
      <c r="I6" s="142"/>
      <c r="J6" s="142"/>
      <c r="K6" s="142"/>
      <c r="L6" s="142"/>
      <c r="M6" s="142"/>
      <c r="N6" s="142"/>
      <c r="O6" s="191"/>
      <c r="P6" s="80"/>
      <c r="Q6" s="80"/>
      <c r="R6" s="80"/>
    </row>
    <row r="7" spans="1:18" s="1" customFormat="1" ht="42" customHeight="1">
      <c r="A7" s="153"/>
      <c r="B7" s="143"/>
      <c r="C7" s="143"/>
      <c r="D7" s="143"/>
      <c r="E7" s="154"/>
      <c r="F7" s="141"/>
      <c r="G7" s="63" t="s">
        <v>0</v>
      </c>
      <c r="H7" s="63" t="s">
        <v>28</v>
      </c>
      <c r="I7" s="63" t="s">
        <v>15</v>
      </c>
      <c r="J7" s="63" t="s">
        <v>1</v>
      </c>
      <c r="K7" s="63" t="s">
        <v>12</v>
      </c>
      <c r="L7" s="63" t="s">
        <v>13</v>
      </c>
      <c r="M7" s="63" t="s">
        <v>2</v>
      </c>
      <c r="N7" s="63" t="s">
        <v>14</v>
      </c>
      <c r="O7" s="63" t="s">
        <v>51</v>
      </c>
      <c r="P7" s="71" t="s">
        <v>200</v>
      </c>
      <c r="Q7" s="71" t="s">
        <v>201</v>
      </c>
      <c r="R7" s="71" t="s">
        <v>202</v>
      </c>
    </row>
    <row r="8" spans="1:18" ht="24.95" customHeight="1">
      <c r="A8" s="186" t="s">
        <v>205</v>
      </c>
      <c r="B8" s="187"/>
      <c r="C8" s="187"/>
      <c r="D8" s="187"/>
      <c r="E8" s="188"/>
      <c r="F8" s="47"/>
      <c r="G8" s="47"/>
      <c r="H8" s="47"/>
      <c r="I8" s="47"/>
      <c r="J8" s="47"/>
      <c r="K8" s="47"/>
      <c r="L8" s="47"/>
      <c r="M8" s="47"/>
      <c r="N8" s="47"/>
      <c r="O8" s="47"/>
      <c r="P8" s="72">
        <f aca="true" t="shared" si="0" ref="P8:P17">SUM(G8:O8)</f>
        <v>0</v>
      </c>
      <c r="Q8" s="73" t="b">
        <f aca="true" t="shared" si="1" ref="Q8:Q17">EXACT(P8,R8)</f>
        <v>1</v>
      </c>
      <c r="R8" s="72">
        <f aca="true" t="shared" si="2" ref="R8:R17">F8</f>
        <v>0</v>
      </c>
    </row>
    <row r="9" spans="1:18" ht="24.95" customHeight="1">
      <c r="A9" s="97">
        <v>1</v>
      </c>
      <c r="B9" s="81" t="s">
        <v>206</v>
      </c>
      <c r="C9" s="81"/>
      <c r="D9" s="81"/>
      <c r="E9" s="98"/>
      <c r="F9" s="49">
        <f>CPP!F10</f>
        <v>0</v>
      </c>
      <c r="G9" s="49">
        <f>CPP!G10</f>
        <v>0</v>
      </c>
      <c r="H9" s="49">
        <f>CPP!H10</f>
        <v>0</v>
      </c>
      <c r="I9" s="49">
        <f>CPP!I10</f>
        <v>0</v>
      </c>
      <c r="J9" s="49">
        <f>CPP!J10</f>
        <v>0</v>
      </c>
      <c r="K9" s="49">
        <f>CPP!K10</f>
        <v>0</v>
      </c>
      <c r="L9" s="49">
        <f>CPP!L10</f>
        <v>0</v>
      </c>
      <c r="M9" s="49">
        <f>CPP!M10</f>
        <v>0</v>
      </c>
      <c r="N9" s="49">
        <f>CPP!N10</f>
        <v>0</v>
      </c>
      <c r="O9" s="49">
        <f>CPP!O10</f>
        <v>0</v>
      </c>
      <c r="P9" s="72">
        <f t="shared" si="0"/>
        <v>0</v>
      </c>
      <c r="Q9" s="73" t="b">
        <f t="shared" si="1"/>
        <v>1</v>
      </c>
      <c r="R9" s="72">
        <f t="shared" si="2"/>
        <v>0</v>
      </c>
    </row>
    <row r="10" spans="1:18" ht="24.95" customHeight="1">
      <c r="A10" s="97">
        <v>2</v>
      </c>
      <c r="B10" s="177" t="s">
        <v>42</v>
      </c>
      <c r="C10" s="177"/>
      <c r="D10" s="177"/>
      <c r="E10" s="189"/>
      <c r="F10" s="49">
        <f>'CSS Summary'!F54</f>
        <v>10565409.61</v>
      </c>
      <c r="G10" s="49">
        <f>'CSS Summary'!G54</f>
        <v>7117888.98</v>
      </c>
      <c r="H10" s="49">
        <f>'CSS Summary'!H54</f>
        <v>516781.14</v>
      </c>
      <c r="I10" s="49">
        <f>'CSS Summary'!I54</f>
        <v>731896.07</v>
      </c>
      <c r="J10" s="49">
        <f>'CSS Summary'!J54</f>
        <v>1599439.07</v>
      </c>
      <c r="K10" s="49">
        <f>'CSS Summary'!K54</f>
        <v>0</v>
      </c>
      <c r="L10" s="49">
        <f>'CSS Summary'!L54</f>
        <v>0</v>
      </c>
      <c r="M10" s="49">
        <f>'CSS Summary'!M54</f>
        <v>0</v>
      </c>
      <c r="N10" s="49">
        <f>'CSS Summary'!N54</f>
        <v>0</v>
      </c>
      <c r="O10" s="49">
        <f>'CSS Summary'!O54</f>
        <v>599404.35</v>
      </c>
      <c r="P10" s="72">
        <f t="shared" si="0"/>
        <v>10565409.61</v>
      </c>
      <c r="Q10" s="73" t="b">
        <f t="shared" si="1"/>
        <v>1</v>
      </c>
      <c r="R10" s="72">
        <f t="shared" si="2"/>
        <v>10565409.61</v>
      </c>
    </row>
    <row r="11" spans="1:18" ht="24.95" customHeight="1">
      <c r="A11" s="97">
        <v>3</v>
      </c>
      <c r="B11" s="177" t="s">
        <v>43</v>
      </c>
      <c r="C11" s="177"/>
      <c r="D11" s="177"/>
      <c r="E11" s="189"/>
      <c r="F11" s="49">
        <f>'WET Summary'!F22</f>
        <v>262237.14</v>
      </c>
      <c r="G11" s="49">
        <f>'WET Summary'!G22</f>
        <v>262237.14</v>
      </c>
      <c r="H11" s="49">
        <f>'WET Summary'!H22</f>
        <v>0</v>
      </c>
      <c r="I11" s="49">
        <f>'WET Summary'!I22</f>
        <v>0</v>
      </c>
      <c r="J11" s="49">
        <f>'WET Summary'!J22</f>
        <v>0</v>
      </c>
      <c r="K11" s="49">
        <f>'WET Summary'!K22</f>
        <v>0</v>
      </c>
      <c r="L11" s="49">
        <f>'WET Summary'!L22</f>
        <v>0</v>
      </c>
      <c r="M11" s="49">
        <f>'WET Summary'!M22</f>
        <v>0</v>
      </c>
      <c r="N11" s="49">
        <f>'WET Summary'!N22</f>
        <v>0</v>
      </c>
      <c r="O11" s="49">
        <f>'WET Summary'!O22</f>
        <v>0</v>
      </c>
      <c r="P11" s="72">
        <f t="shared" si="0"/>
        <v>262237.14</v>
      </c>
      <c r="Q11" s="73" t="b">
        <f t="shared" si="1"/>
        <v>1</v>
      </c>
      <c r="R11" s="72">
        <f t="shared" si="2"/>
        <v>262237.14</v>
      </c>
    </row>
    <row r="12" spans="1:18" ht="24.95" customHeight="1">
      <c r="A12" s="97">
        <v>4</v>
      </c>
      <c r="B12" s="177" t="s">
        <v>45</v>
      </c>
      <c r="C12" s="177"/>
      <c r="D12" s="177"/>
      <c r="E12" s="189"/>
      <c r="F12" s="99"/>
      <c r="G12" s="99"/>
      <c r="H12" s="99"/>
      <c r="I12" s="99"/>
      <c r="J12" s="99"/>
      <c r="K12" s="99"/>
      <c r="L12" s="99"/>
      <c r="M12" s="99"/>
      <c r="N12" s="99"/>
      <c r="O12" s="99"/>
      <c r="P12" s="72">
        <f t="shared" si="0"/>
        <v>0</v>
      </c>
      <c r="Q12" s="73" t="b">
        <f t="shared" si="1"/>
        <v>1</v>
      </c>
      <c r="R12" s="72">
        <f t="shared" si="2"/>
        <v>0</v>
      </c>
    </row>
    <row r="13" spans="1:18" ht="24.95" customHeight="1">
      <c r="A13" s="97">
        <v>5</v>
      </c>
      <c r="B13" s="177" t="s">
        <v>44</v>
      </c>
      <c r="C13" s="177"/>
      <c r="D13" s="177"/>
      <c r="E13" s="189"/>
      <c r="F13" s="49">
        <f>'PEI Planning'!F10</f>
        <v>136616.53</v>
      </c>
      <c r="G13" s="49">
        <f>'PEI Planning'!G10</f>
        <v>136616.53</v>
      </c>
      <c r="H13" s="49">
        <f>'PEI Planning'!H10</f>
        <v>0</v>
      </c>
      <c r="I13" s="49">
        <f>'PEI Planning'!I10</f>
        <v>0</v>
      </c>
      <c r="J13" s="49">
        <f>'PEI Planning'!J10</f>
        <v>0</v>
      </c>
      <c r="K13" s="49">
        <f>'PEI Planning'!K10</f>
        <v>0</v>
      </c>
      <c r="L13" s="49">
        <f>'PEI Planning'!L10</f>
        <v>0</v>
      </c>
      <c r="M13" s="49">
        <f>'PEI Planning'!M10</f>
        <v>0</v>
      </c>
      <c r="N13" s="49">
        <f>'PEI Planning'!N10</f>
        <v>0</v>
      </c>
      <c r="O13" s="49">
        <f>'PEI Planning'!O10</f>
        <v>0</v>
      </c>
      <c r="P13" s="72">
        <f t="shared" si="0"/>
        <v>136616.53</v>
      </c>
      <c r="Q13" s="73" t="b">
        <f t="shared" si="1"/>
        <v>1</v>
      </c>
      <c r="R13" s="72">
        <f t="shared" si="2"/>
        <v>136616.53</v>
      </c>
    </row>
    <row r="14" spans="1:18" ht="24.95" customHeight="1">
      <c r="A14" s="100"/>
      <c r="B14" s="53" t="s">
        <v>207</v>
      </c>
      <c r="C14" s="53"/>
      <c r="D14" s="53"/>
      <c r="E14" s="54"/>
      <c r="F14" s="55">
        <f>SUM(F9:F13)</f>
        <v>10964263.28</v>
      </c>
      <c r="G14" s="55">
        <f aca="true" t="shared" si="3" ref="G14:O14">SUM(G9:G13)</f>
        <v>7516742.65</v>
      </c>
      <c r="H14" s="55">
        <f t="shared" si="3"/>
        <v>516781.14</v>
      </c>
      <c r="I14" s="55">
        <f t="shared" si="3"/>
        <v>731896.07</v>
      </c>
      <c r="J14" s="55">
        <f t="shared" si="3"/>
        <v>1599439.07</v>
      </c>
      <c r="K14" s="55">
        <f t="shared" si="3"/>
        <v>0</v>
      </c>
      <c r="L14" s="55">
        <f t="shared" si="3"/>
        <v>0</v>
      </c>
      <c r="M14" s="55">
        <f t="shared" si="3"/>
        <v>0</v>
      </c>
      <c r="N14" s="55">
        <f t="shared" si="3"/>
        <v>0</v>
      </c>
      <c r="O14" s="55">
        <f t="shared" si="3"/>
        <v>599404.35</v>
      </c>
      <c r="P14" s="72">
        <f t="shared" si="0"/>
        <v>10964263.28</v>
      </c>
      <c r="Q14" s="73" t="b">
        <f t="shared" si="1"/>
        <v>1</v>
      </c>
      <c r="R14" s="72">
        <f t="shared" si="2"/>
        <v>10964263.28</v>
      </c>
    </row>
    <row r="15" spans="1:18" ht="24.95" customHeight="1">
      <c r="A15" s="44" t="s">
        <v>58</v>
      </c>
      <c r="B15" s="45"/>
      <c r="C15" s="45"/>
      <c r="D15" s="45"/>
      <c r="E15" s="46"/>
      <c r="F15" s="47"/>
      <c r="G15" s="47"/>
      <c r="H15" s="47"/>
      <c r="I15" s="47"/>
      <c r="J15" s="47"/>
      <c r="K15" s="47"/>
      <c r="L15" s="47"/>
      <c r="M15" s="47"/>
      <c r="N15" s="47"/>
      <c r="O15" s="47"/>
      <c r="P15" s="72">
        <f t="shared" si="0"/>
        <v>0</v>
      </c>
      <c r="Q15" s="73" t="b">
        <f t="shared" si="1"/>
        <v>1</v>
      </c>
      <c r="R15" s="72">
        <f t="shared" si="2"/>
        <v>0</v>
      </c>
    </row>
    <row r="16" spans="1:18" ht="24.95" customHeight="1">
      <c r="A16" s="82"/>
      <c r="B16" s="50" t="s">
        <v>61</v>
      </c>
      <c r="C16" s="50"/>
      <c r="D16" s="50"/>
      <c r="E16" s="51"/>
      <c r="F16" s="49">
        <f>SUM(H16:O16)</f>
        <v>45514401.4881</v>
      </c>
      <c r="G16" s="99"/>
      <c r="H16" s="49">
        <f>575855+5312072-516781</f>
        <v>5371146</v>
      </c>
      <c r="I16" s="49">
        <f>2231025-731896</f>
        <v>1499129</v>
      </c>
      <c r="J16" s="49">
        <f>15802069+441743-1599439</f>
        <v>14644373</v>
      </c>
      <c r="K16" s="49"/>
      <c r="L16" s="49">
        <f>3486193+82133</f>
        <v>3568326</v>
      </c>
      <c r="M16" s="49">
        <v>16760265.4881</v>
      </c>
      <c r="N16" s="49">
        <v>291791</v>
      </c>
      <c r="O16" s="49">
        <f>56478665-53099294</f>
        <v>3379371</v>
      </c>
      <c r="P16" s="72">
        <f t="shared" si="0"/>
        <v>45514401.4881</v>
      </c>
      <c r="Q16" s="73" t="b">
        <f t="shared" si="1"/>
        <v>1</v>
      </c>
      <c r="R16" s="72">
        <f t="shared" si="2"/>
        <v>45514401.4881</v>
      </c>
    </row>
    <row r="17" spans="1:18" ht="24.95" customHeight="1">
      <c r="A17" s="84" t="s">
        <v>57</v>
      </c>
      <c r="B17" s="85"/>
      <c r="C17" s="85"/>
      <c r="D17" s="85"/>
      <c r="E17" s="86"/>
      <c r="F17" s="87">
        <f>F14+F16</f>
        <v>56478664.7681</v>
      </c>
      <c r="G17" s="87">
        <f aca="true" t="shared" si="4" ref="G17:O17">G14+G16</f>
        <v>7516742.65</v>
      </c>
      <c r="H17" s="87">
        <f t="shared" si="4"/>
        <v>5887927.14</v>
      </c>
      <c r="I17" s="87">
        <f t="shared" si="4"/>
        <v>2231025.07</v>
      </c>
      <c r="J17" s="87">
        <f t="shared" si="4"/>
        <v>16243812.07</v>
      </c>
      <c r="K17" s="87">
        <f t="shared" si="4"/>
        <v>0</v>
      </c>
      <c r="L17" s="87">
        <f t="shared" si="4"/>
        <v>3568326</v>
      </c>
      <c r="M17" s="87">
        <f t="shared" si="4"/>
        <v>16760265.4881</v>
      </c>
      <c r="N17" s="87">
        <f t="shared" si="4"/>
        <v>291791</v>
      </c>
      <c r="O17" s="87">
        <f t="shared" si="4"/>
        <v>3978775.35</v>
      </c>
      <c r="P17" s="72">
        <f t="shared" si="0"/>
        <v>56478664.7681</v>
      </c>
      <c r="Q17" s="73" t="b">
        <f t="shared" si="1"/>
        <v>1</v>
      </c>
      <c r="R17" s="72">
        <f t="shared" si="2"/>
        <v>56478664.7681</v>
      </c>
    </row>
    <row r="18" spans="1:18" ht="32.25" customHeight="1">
      <c r="A18" s="90" t="s">
        <v>167</v>
      </c>
      <c r="B18" s="90"/>
      <c r="C18" s="90"/>
      <c r="D18" s="90"/>
      <c r="E18" s="90"/>
      <c r="F18" s="90"/>
      <c r="G18" s="90"/>
      <c r="H18" s="90"/>
      <c r="I18" s="90"/>
      <c r="J18" s="90"/>
      <c r="K18" s="90"/>
      <c r="L18" s="90"/>
      <c r="M18" s="67"/>
      <c r="N18" s="67"/>
      <c r="O18" s="67"/>
      <c r="P18" s="91"/>
      <c r="Q18" s="93"/>
      <c r="R18" s="91"/>
    </row>
    <row r="19" spans="16:18" ht="12.75" hidden="1">
      <c r="P19" s="37"/>
      <c r="Q19" s="38"/>
      <c r="R19" s="37"/>
    </row>
    <row r="20" spans="6:18" ht="12.75" hidden="1">
      <c r="F20" s="35">
        <f>+F17-56478665</f>
        <v>-0.23189999908208847</v>
      </c>
      <c r="P20" s="37"/>
      <c r="Q20" s="38"/>
      <c r="R20" s="37"/>
    </row>
    <row r="21" spans="16:18" ht="12.75" hidden="1">
      <c r="P21" s="37"/>
      <c r="Q21" s="38"/>
      <c r="R21" s="37"/>
    </row>
    <row r="22" spans="16:18" ht="12.75" hidden="1">
      <c r="P22" s="37"/>
      <c r="Q22" s="38"/>
      <c r="R22" s="37"/>
    </row>
    <row r="23" spans="16:18" ht="12.75" hidden="1">
      <c r="P23" s="37"/>
      <c r="Q23" s="38"/>
      <c r="R23" s="37"/>
    </row>
    <row r="24" spans="16:18" ht="12.75" hidden="1">
      <c r="P24" s="37"/>
      <c r="Q24" s="38"/>
      <c r="R24" s="37"/>
    </row>
    <row r="25" spans="16:18" ht="12.75" hidden="1">
      <c r="P25" s="37"/>
      <c r="Q25" s="38"/>
      <c r="R25" s="37"/>
    </row>
    <row r="26" spans="16:18" ht="12.75" hidden="1">
      <c r="P26" s="37"/>
      <c r="Q26" s="38"/>
      <c r="R26" s="37"/>
    </row>
    <row r="27" spans="16:18" ht="12.75" hidden="1">
      <c r="P27" s="37"/>
      <c r="Q27" s="38"/>
      <c r="R27" s="37"/>
    </row>
    <row r="28" spans="16:18" ht="12.75" hidden="1">
      <c r="P28" s="37"/>
      <c r="Q28" s="38"/>
      <c r="R28" s="37"/>
    </row>
    <row r="29" spans="16:18" ht="12.75" hidden="1">
      <c r="P29" s="37"/>
      <c r="Q29" s="38"/>
      <c r="R29" s="37"/>
    </row>
    <row r="30" spans="16:18" ht="12.75" hidden="1">
      <c r="P30" s="37"/>
      <c r="Q30" s="38"/>
      <c r="R30" s="37"/>
    </row>
    <row r="31" spans="16:18" ht="12.75" hidden="1">
      <c r="P31" s="37"/>
      <c r="Q31" s="38"/>
      <c r="R31" s="37"/>
    </row>
    <row r="32" spans="16:18" ht="12.75" hidden="1">
      <c r="P32" s="37"/>
      <c r="Q32" s="38"/>
      <c r="R32" s="37"/>
    </row>
    <row r="33" spans="16:18" ht="12.75" hidden="1">
      <c r="P33" s="37"/>
      <c r="Q33" s="38"/>
      <c r="R33" s="37"/>
    </row>
    <row r="34" spans="16:18" ht="12.75" hidden="1">
      <c r="P34" s="37"/>
      <c r="Q34" s="38"/>
      <c r="R34" s="37"/>
    </row>
    <row r="35" spans="16:18" ht="12.75" hidden="1">
      <c r="P35" s="37"/>
      <c r="Q35" s="38"/>
      <c r="R35" s="37"/>
    </row>
    <row r="36" spans="16:18" ht="12.75" hidden="1">
      <c r="P36" s="37"/>
      <c r="Q36" s="38"/>
      <c r="R36" s="37"/>
    </row>
    <row r="37" spans="16:18" ht="12.75" hidden="1">
      <c r="P37" s="37"/>
      <c r="Q37" s="38"/>
      <c r="R37" s="37"/>
    </row>
    <row r="38" spans="16:18" ht="12.75" hidden="1">
      <c r="P38" s="37"/>
      <c r="Q38" s="38"/>
      <c r="R38" s="37"/>
    </row>
    <row r="39" spans="16:18" ht="12.75" hidden="1">
      <c r="P39" s="37"/>
      <c r="Q39" s="38"/>
      <c r="R39" s="37"/>
    </row>
    <row r="40" spans="16:18" ht="12.75" hidden="1">
      <c r="P40" s="37"/>
      <c r="Q40" s="38"/>
      <c r="R40" s="37"/>
    </row>
    <row r="41" spans="16:18" ht="12.75" hidden="1">
      <c r="P41" s="37"/>
      <c r="Q41" s="38"/>
      <c r="R41" s="37"/>
    </row>
    <row r="42" spans="16:18" ht="12.75" hidden="1">
      <c r="P42" s="37"/>
      <c r="Q42" s="38"/>
      <c r="R42" s="37"/>
    </row>
    <row r="43" spans="16:18" ht="12.75" hidden="1">
      <c r="P43" s="37"/>
      <c r="Q43" s="38"/>
      <c r="R43" s="37"/>
    </row>
    <row r="44" spans="16:18" ht="12.75" hidden="1">
      <c r="P44" s="37"/>
      <c r="Q44" s="38"/>
      <c r="R44" s="37"/>
    </row>
    <row r="45" spans="16:18" ht="12.75" hidden="1">
      <c r="P45" s="37"/>
      <c r="Q45" s="38"/>
      <c r="R45" s="37"/>
    </row>
    <row r="46" spans="16:18" ht="12.75" hidden="1">
      <c r="P46" s="37"/>
      <c r="Q46" s="38"/>
      <c r="R46" s="37"/>
    </row>
    <row r="47" spans="16:18" ht="12.75" hidden="1">
      <c r="P47" s="37"/>
      <c r="Q47" s="38"/>
      <c r="R47" s="37"/>
    </row>
    <row r="48" spans="16:18" ht="12.75" hidden="1">
      <c r="P48" s="37"/>
      <c r="Q48" s="38"/>
      <c r="R48" s="37"/>
    </row>
    <row r="49" spans="16:18" ht="12.75" hidden="1">
      <c r="P49" s="37"/>
      <c r="Q49" s="38"/>
      <c r="R49" s="37"/>
    </row>
    <row r="50" spans="16:18" ht="12.75" hidden="1">
      <c r="P50" s="37"/>
      <c r="Q50" s="38"/>
      <c r="R50" s="37"/>
    </row>
    <row r="51" spans="16:18" ht="12.75" hidden="1">
      <c r="P51" s="37"/>
      <c r="Q51" s="38"/>
      <c r="R51" s="37"/>
    </row>
    <row r="52" spans="16:18" ht="12.75" hidden="1">
      <c r="P52" s="37"/>
      <c r="Q52" s="38"/>
      <c r="R52" s="37"/>
    </row>
    <row r="53" spans="16:18" ht="12.75" hidden="1">
      <c r="P53" s="37"/>
      <c r="Q53" s="38"/>
      <c r="R53" s="37"/>
    </row>
    <row r="54" spans="16:18" ht="12.75" hidden="1">
      <c r="P54" s="37"/>
      <c r="Q54" s="38"/>
      <c r="R54" s="37"/>
    </row>
    <row r="55" spans="16:18" ht="12.75" hidden="1">
      <c r="P55" s="37"/>
      <c r="Q55" s="38"/>
      <c r="R55" s="37"/>
    </row>
    <row r="56" spans="16:18" ht="12.75" hidden="1">
      <c r="P56" s="37"/>
      <c r="Q56" s="38"/>
      <c r="R56" s="37"/>
    </row>
    <row r="57" spans="16:18" ht="12.75" hidden="1">
      <c r="P57" s="37"/>
      <c r="Q57" s="38"/>
      <c r="R57" s="37"/>
    </row>
    <row r="58" spans="16:18" ht="12.75" hidden="1">
      <c r="P58" s="37"/>
      <c r="Q58" s="38"/>
      <c r="R58" s="37"/>
    </row>
    <row r="59" spans="16:18" ht="12.75" hidden="1">
      <c r="P59" s="37"/>
      <c r="Q59" s="38"/>
      <c r="R59" s="37"/>
    </row>
    <row r="60" spans="16:18" ht="12.75" hidden="1">
      <c r="P60" s="39"/>
      <c r="Q60" s="38"/>
      <c r="R60" s="39"/>
    </row>
    <row r="61" spans="16:18" ht="12.75" hidden="1">
      <c r="P61" s="39"/>
      <c r="Q61" s="38"/>
      <c r="R61" s="39"/>
    </row>
    <row r="62" spans="16:18" ht="12.75" hidden="1">
      <c r="P62" s="39"/>
      <c r="Q62" s="38"/>
      <c r="R62" s="39"/>
    </row>
    <row r="63" spans="16:18" ht="12.75" hidden="1">
      <c r="P63" s="39"/>
      <c r="Q63" s="38"/>
      <c r="R63" s="39"/>
    </row>
  </sheetData>
  <sheetProtection sheet="1" objects="1" scenarios="1" selectLockedCells="1"/>
  <mergeCells count="11">
    <mergeCell ref="A1:O1"/>
    <mergeCell ref="A5:E7"/>
    <mergeCell ref="B10:E10"/>
    <mergeCell ref="F6:F7"/>
    <mergeCell ref="D3:E3"/>
    <mergeCell ref="D2:E2"/>
    <mergeCell ref="A8:E8"/>
    <mergeCell ref="B12:E12"/>
    <mergeCell ref="B13:E13"/>
    <mergeCell ref="B11:E11"/>
    <mergeCell ref="G6:O6"/>
  </mergeCells>
  <printOptions horizontalCentered="1"/>
  <pageMargins left="0.5" right="0.5" top="0.75" bottom="0.75" header="0.5" footer="0.5"/>
  <pageSetup fitToHeight="1" fitToWidth="1" horizontalDpi="600" verticalDpi="600" orientation="landscape" scale="72" r:id="rId1"/>
  <headerFooter alignWithMargins="0">
    <oddHeader>&amp;L&amp;"Arial,Bold"&amp;16This file was created using most current EXCEL version on file&amp;REnclosure 2</oddHeader>
    <oddFooter>&amp;LPage 26&amp;Rver 4 (12/2008)</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T27"/>
  <sheetViews>
    <sheetView zoomScale="70" zoomScaleNormal="70" workbookViewId="0" topLeftCell="A1">
      <selection activeCell="R17" sqref="R17"/>
    </sheetView>
  </sheetViews>
  <sheetFormatPr defaultColWidth="0" defaultRowHeight="12.75" zeroHeight="1"/>
  <cols>
    <col min="1" max="4" width="3.7109375" style="0" customWidth="1"/>
    <col min="5" max="5" width="56.421875" style="0" customWidth="1"/>
    <col min="6" max="8" width="15.7109375" style="0" customWidth="1"/>
    <col min="9" max="9" width="17.7109375" style="0" customWidth="1"/>
    <col min="10" max="10" width="15.7109375" style="0" customWidth="1"/>
    <col min="11" max="11" width="23.421875" style="0" customWidth="1"/>
    <col min="12" max="14" width="12.7109375" style="0" customWidth="1"/>
    <col min="15" max="15" width="4.00390625" style="0" customWidth="1"/>
    <col min="16" max="16" width="16.00390625" style="0" customWidth="1"/>
    <col min="17" max="17" width="19.421875" style="30" customWidth="1"/>
    <col min="18" max="18" width="18.8515625" style="30" customWidth="1"/>
    <col min="19" max="19" width="16.7109375" style="30" customWidth="1"/>
    <col min="20" max="20" width="19.00390625" style="30" customWidth="1"/>
    <col min="21" max="22" width="9.140625" style="0" hidden="1" customWidth="1"/>
  </cols>
  <sheetData>
    <row r="1" spans="1:20" ht="32.1" customHeight="1">
      <c r="A1" s="192" t="s">
        <v>74</v>
      </c>
      <c r="B1" s="192"/>
      <c r="C1" s="192"/>
      <c r="D1" s="192"/>
      <c r="E1" s="192"/>
      <c r="F1" s="192"/>
      <c r="G1" s="192"/>
      <c r="H1" s="192"/>
      <c r="I1" s="192"/>
      <c r="J1" s="192"/>
      <c r="K1" s="192"/>
      <c r="L1" s="67"/>
      <c r="M1" s="67"/>
      <c r="N1" s="67"/>
      <c r="O1" s="67"/>
      <c r="P1" s="67"/>
      <c r="Q1" s="111"/>
      <c r="R1" s="111"/>
      <c r="S1" s="111"/>
      <c r="T1" s="114"/>
    </row>
    <row r="2" spans="1:20" ht="20.1" customHeight="1">
      <c r="A2" s="40" t="s">
        <v>25</v>
      </c>
      <c r="B2" s="40"/>
      <c r="C2" s="40"/>
      <c r="D2" s="143" t="str">
        <f>'CSS WP 1'!D2:E2</f>
        <v>Monterey</v>
      </c>
      <c r="E2" s="143"/>
      <c r="F2" s="67"/>
      <c r="G2" s="67"/>
      <c r="H2" s="67"/>
      <c r="I2" s="67"/>
      <c r="J2" s="42" t="s">
        <v>26</v>
      </c>
      <c r="K2" s="43">
        <f ca="1">NOW()</f>
        <v>44138.82149398148</v>
      </c>
      <c r="L2" s="67"/>
      <c r="M2" s="67"/>
      <c r="N2" s="67"/>
      <c r="O2" s="67"/>
      <c r="P2" s="67"/>
      <c r="Q2" s="111"/>
      <c r="R2" s="112"/>
      <c r="S2" s="111"/>
      <c r="T2" s="114"/>
    </row>
    <row r="3" spans="1:20" ht="15" customHeight="1">
      <c r="A3" s="78"/>
      <c r="B3" s="78"/>
      <c r="C3" s="78"/>
      <c r="D3" s="176"/>
      <c r="E3" s="176"/>
      <c r="F3" s="67"/>
      <c r="G3" s="67"/>
      <c r="H3" s="67"/>
      <c r="I3" s="67"/>
      <c r="J3" s="67"/>
      <c r="K3" s="67"/>
      <c r="L3" s="67"/>
      <c r="M3" s="67"/>
      <c r="N3" s="67"/>
      <c r="O3" s="67"/>
      <c r="P3" s="67"/>
      <c r="Q3" s="111"/>
      <c r="R3" s="111"/>
      <c r="S3" s="111"/>
      <c r="T3" s="114"/>
    </row>
    <row r="4" spans="1:20" ht="15">
      <c r="A4" s="67"/>
      <c r="B4" s="67"/>
      <c r="C4" s="67"/>
      <c r="D4" s="67"/>
      <c r="E4" s="67"/>
      <c r="F4" s="67"/>
      <c r="G4" s="67"/>
      <c r="H4" s="67"/>
      <c r="I4" s="67"/>
      <c r="J4" s="67"/>
      <c r="K4" s="67"/>
      <c r="L4" s="67"/>
      <c r="M4" s="67"/>
      <c r="N4" s="67"/>
      <c r="O4" s="67"/>
      <c r="P4" s="67"/>
      <c r="Q4" s="111"/>
      <c r="R4" s="111"/>
      <c r="S4" s="111"/>
      <c r="T4" s="114"/>
    </row>
    <row r="5" spans="1:20" s="3" customFormat="1" ht="23.25" customHeight="1">
      <c r="A5" s="147" t="s">
        <v>75</v>
      </c>
      <c r="B5" s="148"/>
      <c r="C5" s="148"/>
      <c r="D5" s="148"/>
      <c r="E5" s="149"/>
      <c r="F5" s="65" t="s">
        <v>16</v>
      </c>
      <c r="G5" s="65" t="s">
        <v>17</v>
      </c>
      <c r="H5" s="65" t="s">
        <v>24</v>
      </c>
      <c r="I5" s="65" t="s">
        <v>18</v>
      </c>
      <c r="J5" s="65" t="s">
        <v>19</v>
      </c>
      <c r="K5" s="65" t="s">
        <v>20</v>
      </c>
      <c r="L5" s="80"/>
      <c r="M5" s="80"/>
      <c r="N5" s="80"/>
      <c r="O5" s="80"/>
      <c r="P5" s="80"/>
      <c r="Q5" s="113"/>
      <c r="R5" s="113"/>
      <c r="S5" s="113"/>
      <c r="T5" s="115"/>
    </row>
    <row r="6" spans="1:20" s="3" customFormat="1" ht="15.75" customHeight="1">
      <c r="A6" s="150"/>
      <c r="B6" s="151"/>
      <c r="C6" s="151"/>
      <c r="D6" s="151"/>
      <c r="E6" s="152"/>
      <c r="F6" s="140" t="s">
        <v>47</v>
      </c>
      <c r="G6" s="140" t="s">
        <v>42</v>
      </c>
      <c r="H6" s="140" t="s">
        <v>43</v>
      </c>
      <c r="I6" s="140" t="s">
        <v>45</v>
      </c>
      <c r="J6" s="140" t="s">
        <v>44</v>
      </c>
      <c r="K6" s="140" t="s">
        <v>46</v>
      </c>
      <c r="L6" s="80"/>
      <c r="M6" s="80"/>
      <c r="N6" s="80"/>
      <c r="O6" s="80"/>
      <c r="P6" s="80"/>
      <c r="Q6" s="113"/>
      <c r="R6" s="113"/>
      <c r="S6" s="113"/>
      <c r="T6" s="115"/>
    </row>
    <row r="7" spans="1:20" s="1" customFormat="1" ht="56.25" customHeight="1">
      <c r="A7" s="153"/>
      <c r="B7" s="143"/>
      <c r="C7" s="143"/>
      <c r="D7" s="143"/>
      <c r="E7" s="154"/>
      <c r="F7" s="141"/>
      <c r="G7" s="141"/>
      <c r="H7" s="141"/>
      <c r="I7" s="141"/>
      <c r="J7" s="141"/>
      <c r="K7" s="141"/>
      <c r="L7" s="77" t="s">
        <v>200</v>
      </c>
      <c r="M7" s="77" t="s">
        <v>201</v>
      </c>
      <c r="N7" s="77" t="s">
        <v>202</v>
      </c>
      <c r="O7" s="116"/>
      <c r="P7" s="116"/>
      <c r="Q7" s="117"/>
      <c r="R7" s="117"/>
      <c r="S7" s="118"/>
      <c r="T7" s="119"/>
    </row>
    <row r="8" spans="1:20" ht="24.95" customHeight="1">
      <c r="A8" s="82" t="s">
        <v>64</v>
      </c>
      <c r="B8" s="50"/>
      <c r="C8" s="50"/>
      <c r="D8" s="50"/>
      <c r="E8" s="51"/>
      <c r="F8" s="49"/>
      <c r="G8" s="49"/>
      <c r="H8" s="49"/>
      <c r="I8" s="49"/>
      <c r="J8" s="49"/>
      <c r="K8" s="49"/>
      <c r="L8" s="101"/>
      <c r="M8" s="101"/>
      <c r="N8" s="101"/>
      <c r="O8" s="67"/>
      <c r="P8" s="67"/>
      <c r="Q8" s="111"/>
      <c r="R8" s="111"/>
      <c r="S8" s="111"/>
      <c r="T8" s="114"/>
    </row>
    <row r="9" spans="1:20" ht="24.95" customHeight="1">
      <c r="A9" s="52"/>
      <c r="B9" s="53" t="s">
        <v>63</v>
      </c>
      <c r="C9" s="53"/>
      <c r="D9" s="53"/>
      <c r="E9" s="54"/>
      <c r="F9" s="55"/>
      <c r="G9" s="55">
        <f>2947738.39-619113-326572.77</f>
        <v>2002052.62</v>
      </c>
      <c r="H9" s="120"/>
      <c r="I9" s="120"/>
      <c r="J9" s="120"/>
      <c r="K9" s="55">
        <f>SUM(F9:J9)</f>
        <v>2002052.62</v>
      </c>
      <c r="L9" s="72">
        <f>SUM(F9:J9)</f>
        <v>2002052.62</v>
      </c>
      <c r="M9" s="101" t="b">
        <f>EXACT(L9,N9)</f>
        <v>1</v>
      </c>
      <c r="N9" s="72">
        <f>K9</f>
        <v>2002052.62</v>
      </c>
      <c r="O9" s="41" t="s">
        <v>185</v>
      </c>
      <c r="P9" s="41" t="s">
        <v>189</v>
      </c>
      <c r="Q9" s="102">
        <f>2947738.39</f>
        <v>2947738.39</v>
      </c>
      <c r="R9" s="69">
        <v>2233429</v>
      </c>
      <c r="S9" s="69">
        <f>Q9-R9</f>
        <v>714309.3900000001</v>
      </c>
      <c r="T9" s="30">
        <v>744964</v>
      </c>
    </row>
    <row r="10" spans="1:20" ht="24.95" customHeight="1">
      <c r="A10" s="82" t="s">
        <v>76</v>
      </c>
      <c r="B10" s="50"/>
      <c r="C10" s="50"/>
      <c r="D10" s="50"/>
      <c r="E10" s="51"/>
      <c r="F10" s="121"/>
      <c r="G10" s="121"/>
      <c r="H10" s="121"/>
      <c r="I10" s="121"/>
      <c r="J10" s="121"/>
      <c r="K10" s="49"/>
      <c r="L10" s="72">
        <f aca="true" t="shared" si="0" ref="L10:L17">SUM(F10:J10)</f>
        <v>0</v>
      </c>
      <c r="M10" s="101" t="b">
        <f aca="true" t="shared" si="1" ref="M10:M17">EXACT(L10,N10)</f>
        <v>1</v>
      </c>
      <c r="N10" s="72">
        <f aca="true" t="shared" si="2" ref="N10:N17">K10</f>
        <v>0</v>
      </c>
      <c r="O10" s="41"/>
      <c r="P10" s="41" t="s">
        <v>190</v>
      </c>
      <c r="Q10" s="69">
        <f>-7080728.19+129961.83</f>
        <v>-6950766.36</v>
      </c>
      <c r="R10" s="69">
        <f>Q10+G14</f>
        <v>167122.6200000001</v>
      </c>
      <c r="S10" s="69"/>
      <c r="T10" s="30">
        <v>-29597</v>
      </c>
    </row>
    <row r="11" spans="1:20" ht="24.95" customHeight="1">
      <c r="A11" s="48"/>
      <c r="B11" s="50" t="s">
        <v>53</v>
      </c>
      <c r="C11" s="50"/>
      <c r="D11" s="50"/>
      <c r="E11" s="51"/>
      <c r="F11" s="49"/>
      <c r="G11" s="49" t="e">
        <f>#REF!+#REF!</f>
        <v>#REF!</v>
      </c>
      <c r="H11" s="49">
        <v>1150600</v>
      </c>
      <c r="I11" s="121"/>
      <c r="J11" s="49">
        <v>282500</v>
      </c>
      <c r="K11" s="49" t="e">
        <f aca="true" t="shared" si="3" ref="K11:K17">SUM(F11:J11)</f>
        <v>#REF!</v>
      </c>
      <c r="L11" s="72" t="e">
        <f t="shared" si="0"/>
        <v>#REF!</v>
      </c>
      <c r="M11" s="101" t="e">
        <f t="shared" si="1"/>
        <v>#REF!</v>
      </c>
      <c r="N11" s="72" t="e">
        <f t="shared" si="2"/>
        <v>#REF!</v>
      </c>
      <c r="O11" s="41"/>
      <c r="P11" s="41" t="s">
        <v>191</v>
      </c>
      <c r="Q11" s="69">
        <v>4115997.56</v>
      </c>
      <c r="R11" s="69"/>
      <c r="S11" s="69"/>
      <c r="T11" s="30">
        <f>SUM(T9:T10)</f>
        <v>715367</v>
      </c>
    </row>
    <row r="12" spans="1:19" ht="24.95" customHeight="1">
      <c r="A12" s="48"/>
      <c r="B12" s="50" t="s">
        <v>54</v>
      </c>
      <c r="C12" s="50"/>
      <c r="D12" s="50"/>
      <c r="E12" s="51"/>
      <c r="F12" s="49"/>
      <c r="G12" s="49">
        <v>110195.12</v>
      </c>
      <c r="H12" s="49">
        <v>66.4</v>
      </c>
      <c r="I12" s="121"/>
      <c r="J12" s="49">
        <v>2.46</v>
      </c>
      <c r="K12" s="49">
        <f t="shared" si="3"/>
        <v>110263.98</v>
      </c>
      <c r="L12" s="72">
        <f t="shared" si="0"/>
        <v>110263.98</v>
      </c>
      <c r="M12" s="101" t="b">
        <f t="shared" si="1"/>
        <v>1</v>
      </c>
      <c r="N12" s="72">
        <f t="shared" si="2"/>
        <v>110263.98</v>
      </c>
      <c r="O12" s="41"/>
      <c r="P12" s="41" t="s">
        <v>192</v>
      </c>
      <c r="Q12" s="69">
        <f>SUM(Q9:Q11)</f>
        <v>112969.58999999985</v>
      </c>
      <c r="R12" s="69"/>
      <c r="S12" s="69"/>
    </row>
    <row r="13" spans="1:19" ht="24.95" customHeight="1">
      <c r="A13" s="52"/>
      <c r="B13" s="103" t="s">
        <v>55</v>
      </c>
      <c r="C13" s="103"/>
      <c r="D13" s="53"/>
      <c r="E13" s="54"/>
      <c r="F13" s="55">
        <f>SUM(F11:F12)</f>
        <v>0</v>
      </c>
      <c r="G13" s="55" t="e">
        <f>SUM(G11:G12)</f>
        <v>#REF!</v>
      </c>
      <c r="H13" s="55">
        <f>SUM(H11:H12)</f>
        <v>1150666.4</v>
      </c>
      <c r="I13" s="120"/>
      <c r="J13" s="55">
        <f>SUM(J11:J12)</f>
        <v>282502.46</v>
      </c>
      <c r="K13" s="55" t="e">
        <f t="shared" si="3"/>
        <v>#REF!</v>
      </c>
      <c r="L13" s="72" t="e">
        <f t="shared" si="0"/>
        <v>#REF!</v>
      </c>
      <c r="M13" s="101" t="e">
        <f t="shared" si="1"/>
        <v>#REF!</v>
      </c>
      <c r="N13" s="72" t="e">
        <f t="shared" si="2"/>
        <v>#REF!</v>
      </c>
      <c r="O13" s="41"/>
      <c r="P13" s="41" t="s">
        <v>199</v>
      </c>
      <c r="Q13" s="69">
        <v>112969.59</v>
      </c>
      <c r="R13" s="69" t="e">
        <f>Q13-#REF!</f>
        <v>#REF!</v>
      </c>
      <c r="S13" s="104" t="e">
        <f>Q12-R13</f>
        <v>#REF!</v>
      </c>
    </row>
    <row r="14" spans="1:19" ht="24.95" customHeight="1">
      <c r="A14" s="105" t="s">
        <v>77</v>
      </c>
      <c r="B14" s="106"/>
      <c r="C14" s="106"/>
      <c r="D14" s="106"/>
      <c r="E14" s="107"/>
      <c r="F14" s="108">
        <f>'County Summary'!G9</f>
        <v>0</v>
      </c>
      <c r="G14" s="108">
        <f>'County Summary'!G10</f>
        <v>7117888.98</v>
      </c>
      <c r="H14" s="108">
        <f>'County Summary'!G11</f>
        <v>262237.14</v>
      </c>
      <c r="I14" s="122"/>
      <c r="J14" s="108">
        <f>'County Summary'!G13</f>
        <v>136616.53</v>
      </c>
      <c r="K14" s="108">
        <f t="shared" si="3"/>
        <v>7516742.65</v>
      </c>
      <c r="L14" s="72">
        <f t="shared" si="0"/>
        <v>7516742.65</v>
      </c>
      <c r="M14" s="101" t="b">
        <f t="shared" si="1"/>
        <v>1</v>
      </c>
      <c r="N14" s="72">
        <f t="shared" si="2"/>
        <v>7516742.65</v>
      </c>
      <c r="O14" s="41"/>
      <c r="P14" s="41" t="s">
        <v>193</v>
      </c>
      <c r="Q14" s="69">
        <f>Q12-Q13</f>
        <v>-1.4551915228366852E-10</v>
      </c>
      <c r="R14" s="69"/>
      <c r="S14" s="69"/>
    </row>
    <row r="15" spans="1:19" ht="24.95" customHeight="1">
      <c r="A15" s="105" t="s">
        <v>161</v>
      </c>
      <c r="B15" s="106"/>
      <c r="C15" s="106"/>
      <c r="D15" s="106"/>
      <c r="E15" s="107"/>
      <c r="F15" s="122"/>
      <c r="G15" s="109">
        <v>0</v>
      </c>
      <c r="H15" s="122"/>
      <c r="I15" s="122"/>
      <c r="J15" s="122"/>
      <c r="K15" s="108">
        <f t="shared" si="3"/>
        <v>0</v>
      </c>
      <c r="L15" s="72">
        <f t="shared" si="0"/>
        <v>0</v>
      </c>
      <c r="M15" s="101" t="b">
        <f t="shared" si="1"/>
        <v>1</v>
      </c>
      <c r="N15" s="72">
        <f t="shared" si="2"/>
        <v>0</v>
      </c>
      <c r="O15" s="41"/>
      <c r="P15" s="41" t="s">
        <v>195</v>
      </c>
      <c r="Q15" s="69">
        <v>-172600</v>
      </c>
      <c r="R15" s="69"/>
      <c r="S15" s="69"/>
    </row>
    <row r="16" spans="1:19" ht="24.95" customHeight="1">
      <c r="A16" s="82" t="s">
        <v>59</v>
      </c>
      <c r="B16" s="50"/>
      <c r="C16" s="50"/>
      <c r="D16" s="50"/>
      <c r="E16" s="51"/>
      <c r="F16" s="49"/>
      <c r="G16" s="49">
        <v>0</v>
      </c>
      <c r="H16" s="121"/>
      <c r="I16" s="121"/>
      <c r="J16" s="121"/>
      <c r="K16" s="49">
        <f t="shared" si="3"/>
        <v>0</v>
      </c>
      <c r="L16" s="72">
        <f t="shared" si="0"/>
        <v>0</v>
      </c>
      <c r="M16" s="101" t="b">
        <f t="shared" si="1"/>
        <v>1</v>
      </c>
      <c r="N16" s="72">
        <f t="shared" si="2"/>
        <v>0</v>
      </c>
      <c r="O16" s="41"/>
      <c r="P16" s="41" t="s">
        <v>196</v>
      </c>
      <c r="Q16" s="69">
        <v>-282500</v>
      </c>
      <c r="R16" s="69"/>
      <c r="S16" s="69"/>
    </row>
    <row r="17" spans="1:19" ht="24.95" customHeight="1">
      <c r="A17" s="84" t="s">
        <v>62</v>
      </c>
      <c r="B17" s="85"/>
      <c r="C17" s="85"/>
      <c r="D17" s="85"/>
      <c r="E17" s="86"/>
      <c r="F17" s="87">
        <f>F9+F13-F14-F15-F16</f>
        <v>0</v>
      </c>
      <c r="G17" s="87" t="e">
        <f>G9+G13-G14-G15-G16</f>
        <v>#REF!</v>
      </c>
      <c r="H17" s="110">
        <f>H9+H13-H14-H15-H16</f>
        <v>888429.2599999999</v>
      </c>
      <c r="I17" s="123">
        <f>I9+I13-I14-I15-I16</f>
        <v>0</v>
      </c>
      <c r="J17" s="110">
        <f>J9+J13-J14-J15-J16</f>
        <v>145885.93000000002</v>
      </c>
      <c r="K17" s="87" t="e">
        <f t="shared" si="3"/>
        <v>#REF!</v>
      </c>
      <c r="L17" s="72" t="e">
        <f t="shared" si="0"/>
        <v>#REF!</v>
      </c>
      <c r="M17" s="101" t="e">
        <f t="shared" si="1"/>
        <v>#REF!</v>
      </c>
      <c r="N17" s="72" t="e">
        <f t="shared" si="2"/>
        <v>#REF!</v>
      </c>
      <c r="O17" s="41"/>
      <c r="P17" s="41" t="s">
        <v>197</v>
      </c>
      <c r="Q17" s="69">
        <f>SUM(Q14:Q16)</f>
        <v>-455100.0000000001</v>
      </c>
      <c r="R17" s="69"/>
      <c r="S17" s="69"/>
    </row>
    <row r="18" spans="5:7" ht="12.75" hidden="1">
      <c r="E18" t="s">
        <v>182</v>
      </c>
      <c r="G18" s="30">
        <f>112969.59</f>
        <v>112969.59</v>
      </c>
    </row>
    <row r="19" spans="5:7" ht="12.75" hidden="1">
      <c r="E19" t="s">
        <v>183</v>
      </c>
      <c r="G19" s="33">
        <v>1467323</v>
      </c>
    </row>
    <row r="20" spans="5:7" ht="12.75" hidden="1">
      <c r="E20" t="s">
        <v>194</v>
      </c>
      <c r="G20" s="33">
        <v>314800</v>
      </c>
    </row>
    <row r="21" spans="5:7" ht="12.75" hidden="1">
      <c r="E21" t="s">
        <v>198</v>
      </c>
      <c r="G21" s="33">
        <v>-129961.83</v>
      </c>
    </row>
    <row r="22" spans="5:7" ht="13.5" hidden="1" thickBot="1">
      <c r="E22" t="s">
        <v>188</v>
      </c>
      <c r="G22" s="34">
        <f>SUM(G18:G21)</f>
        <v>1765130.76</v>
      </c>
    </row>
    <row r="23" spans="5:8" ht="13.5" hidden="1" thickTop="1">
      <c r="E23" s="32" t="s">
        <v>184</v>
      </c>
      <c r="G23" s="30" t="e">
        <f>G17-G22</f>
        <v>#REF!</v>
      </c>
      <c r="H23" s="31"/>
    </row>
    <row r="25" ht="12.75" hidden="1">
      <c r="G25" s="31"/>
    </row>
    <row r="26" ht="12.75" hidden="1">
      <c r="E26" s="32" t="s">
        <v>186</v>
      </c>
    </row>
    <row r="27" spans="5:10" ht="12.75" hidden="1">
      <c r="E27" t="s">
        <v>187</v>
      </c>
      <c r="J27" s="30">
        <f>820912/2</f>
        <v>410456</v>
      </c>
    </row>
  </sheetData>
  <sheetProtection sheet="1" objects="1" scenarios="1" selectLockedCells="1"/>
  <mergeCells count="10">
    <mergeCell ref="I6:I7"/>
    <mergeCell ref="J6:J7"/>
    <mergeCell ref="K6:K7"/>
    <mergeCell ref="A1:K1"/>
    <mergeCell ref="H6:H7"/>
    <mergeCell ref="F6:F7"/>
    <mergeCell ref="A5:E7"/>
    <mergeCell ref="G6:G7"/>
    <mergeCell ref="D3:E3"/>
    <mergeCell ref="D2:E2"/>
  </mergeCells>
  <printOptions horizontalCentered="1"/>
  <pageMargins left="0.5" right="0.5" top="0.75" bottom="0.75" header="0.5" footer="0.5"/>
  <pageSetup fitToHeight="1" fitToWidth="1" horizontalDpi="600" verticalDpi="600" orientation="landscape" scale="85" r:id="rId1"/>
  <headerFooter alignWithMargins="0">
    <oddHeader>&amp;L&amp;"Arial,Bold"&amp;16This file was created using most current EXCEL version on file&amp;REnclosure 2</oddHeader>
    <oddFooter>&amp;LPage 26&amp;Rver 4 (12/2008)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44"/>
  <sheetViews>
    <sheetView zoomScale="80" zoomScaleNormal="80" workbookViewId="0" topLeftCell="A1">
      <selection activeCell="H27" sqref="H27"/>
    </sheetView>
  </sheetViews>
  <sheetFormatPr defaultColWidth="0" defaultRowHeight="12.75" zeroHeight="1"/>
  <cols>
    <col min="1" max="1" width="7.00390625" style="0" customWidth="1"/>
    <col min="2" max="2" width="4.7109375" style="0" customWidth="1"/>
    <col min="3" max="3" width="9.8515625" style="0" customWidth="1"/>
    <col min="4" max="4" width="3.7109375" style="0" customWidth="1"/>
    <col min="5" max="5" width="22.7109375" style="0" customWidth="1"/>
    <col min="6" max="6" width="19.421875" style="0" customWidth="1"/>
    <col min="7" max="7" width="16.8515625" style="0" customWidth="1"/>
    <col min="8" max="8" width="15.421875" style="0" customWidth="1"/>
    <col min="9" max="9" width="17.57421875" style="0" customWidth="1"/>
    <col min="10" max="10" width="12.7109375" style="0" customWidth="1"/>
    <col min="11" max="11" width="14.140625" style="0" customWidth="1"/>
    <col min="12" max="12" width="15.00390625" style="0" customWidth="1"/>
    <col min="13" max="13" width="17.140625" style="0" customWidth="1"/>
    <col min="14" max="14" width="11.8515625" style="0" customWidth="1"/>
    <col min="15" max="15" width="21.421875" style="0" customWidth="1"/>
    <col min="16" max="18" width="12.7109375" style="0" hidden="1" customWidth="1"/>
  </cols>
  <sheetData>
    <row r="1" spans="1:15" ht="48.75" customHeight="1">
      <c r="A1" s="124" t="s">
        <v>78</v>
      </c>
      <c r="B1" s="124"/>
      <c r="C1" s="124"/>
      <c r="D1" s="124"/>
      <c r="E1" s="124"/>
      <c r="F1" s="124"/>
      <c r="G1" s="124"/>
      <c r="H1" s="124"/>
      <c r="I1" s="124"/>
      <c r="J1" s="124"/>
      <c r="K1" s="124"/>
      <c r="L1" s="124"/>
      <c r="M1" s="124"/>
      <c r="N1" s="124"/>
      <c r="O1" s="124"/>
    </row>
    <row r="2" spans="1:15" ht="20.1" customHeight="1">
      <c r="A2" s="40" t="s">
        <v>25</v>
      </c>
      <c r="B2" s="40"/>
      <c r="C2" s="40"/>
      <c r="D2" s="143" t="str">
        <f>'CSS WP 1'!D2:E2</f>
        <v>Monterey</v>
      </c>
      <c r="E2" s="143"/>
      <c r="F2" s="67"/>
      <c r="G2" s="67"/>
      <c r="H2" s="67"/>
      <c r="I2" s="67"/>
      <c r="J2" s="67"/>
      <c r="K2" s="67"/>
      <c r="L2" s="67"/>
      <c r="M2" s="67"/>
      <c r="N2" s="42" t="s">
        <v>26</v>
      </c>
      <c r="O2" s="43">
        <v>39850</v>
      </c>
    </row>
    <row r="3" spans="1:15" ht="20.1" customHeight="1">
      <c r="A3" s="40" t="s">
        <v>91</v>
      </c>
      <c r="B3" s="40"/>
      <c r="C3" s="40"/>
      <c r="D3" s="142" t="s">
        <v>172</v>
      </c>
      <c r="E3" s="142"/>
      <c r="F3" s="67"/>
      <c r="G3" s="67"/>
      <c r="H3" s="67"/>
      <c r="I3" s="67"/>
      <c r="J3" s="67"/>
      <c r="K3" s="67"/>
      <c r="L3" s="67"/>
      <c r="M3" s="67"/>
      <c r="N3" s="67"/>
      <c r="O3" s="67"/>
    </row>
    <row r="4" spans="1:15" ht="15">
      <c r="A4" s="67"/>
      <c r="B4" s="67"/>
      <c r="C4" s="67"/>
      <c r="D4" s="67"/>
      <c r="E4" s="67"/>
      <c r="F4" s="67"/>
      <c r="G4" s="67"/>
      <c r="H4" s="67"/>
      <c r="I4" s="67"/>
      <c r="J4" s="67"/>
      <c r="K4" s="67"/>
      <c r="L4" s="67"/>
      <c r="M4" s="67"/>
      <c r="N4" s="67"/>
      <c r="O4" s="67"/>
    </row>
    <row r="5" spans="1:15" s="3" customFormat="1" ht="21.75" customHeight="1">
      <c r="A5" s="147" t="s">
        <v>27</v>
      </c>
      <c r="B5" s="148"/>
      <c r="C5" s="148"/>
      <c r="D5" s="148"/>
      <c r="E5" s="149"/>
      <c r="F5" s="65" t="s">
        <v>16</v>
      </c>
      <c r="G5" s="66" t="s">
        <v>17</v>
      </c>
      <c r="H5" s="66" t="s">
        <v>24</v>
      </c>
      <c r="I5" s="66" t="s">
        <v>18</v>
      </c>
      <c r="J5" s="66" t="s">
        <v>19</v>
      </c>
      <c r="K5" s="66" t="s">
        <v>20</v>
      </c>
      <c r="L5" s="66" t="s">
        <v>21</v>
      </c>
      <c r="M5" s="66" t="s">
        <v>22</v>
      </c>
      <c r="N5" s="66" t="s">
        <v>23</v>
      </c>
      <c r="O5" s="66" t="s">
        <v>52</v>
      </c>
    </row>
    <row r="6" spans="1:15" s="3" customFormat="1" ht="26.25" customHeight="1">
      <c r="A6" s="150"/>
      <c r="B6" s="151"/>
      <c r="C6" s="151"/>
      <c r="D6" s="151"/>
      <c r="E6" s="152"/>
      <c r="F6" s="140" t="s">
        <v>6</v>
      </c>
      <c r="G6" s="144" t="s">
        <v>29</v>
      </c>
      <c r="H6" s="145"/>
      <c r="I6" s="145"/>
      <c r="J6" s="145"/>
      <c r="K6" s="145"/>
      <c r="L6" s="145"/>
      <c r="M6" s="145"/>
      <c r="N6" s="145"/>
      <c r="O6" s="146"/>
    </row>
    <row r="7" spans="1:18" s="1" customFormat="1" ht="59.25" customHeight="1">
      <c r="A7" s="153"/>
      <c r="B7" s="143"/>
      <c r="C7" s="143"/>
      <c r="D7" s="143"/>
      <c r="E7" s="154"/>
      <c r="F7" s="141"/>
      <c r="G7" s="64" t="s">
        <v>0</v>
      </c>
      <c r="H7" s="64" t="s">
        <v>28</v>
      </c>
      <c r="I7" s="64" t="s">
        <v>15</v>
      </c>
      <c r="J7" s="64" t="s">
        <v>1</v>
      </c>
      <c r="K7" s="64" t="s">
        <v>12</v>
      </c>
      <c r="L7" s="64" t="s">
        <v>13</v>
      </c>
      <c r="M7" s="64" t="s">
        <v>2</v>
      </c>
      <c r="N7" s="64" t="s">
        <v>14</v>
      </c>
      <c r="O7" s="63" t="s">
        <v>51</v>
      </c>
      <c r="P7" s="2"/>
      <c r="Q7" s="2"/>
      <c r="R7" s="2"/>
    </row>
    <row r="8" spans="1:15" ht="24.75" customHeight="1">
      <c r="A8" s="44" t="s">
        <v>92</v>
      </c>
      <c r="B8" s="45"/>
      <c r="C8" s="45"/>
      <c r="D8" s="45"/>
      <c r="E8" s="46"/>
      <c r="F8" s="47"/>
      <c r="G8" s="47"/>
      <c r="H8" s="47"/>
      <c r="I8" s="47"/>
      <c r="J8" s="47"/>
      <c r="K8" s="47"/>
      <c r="L8" s="47"/>
      <c r="M8" s="47"/>
      <c r="N8" s="47"/>
      <c r="O8" s="47"/>
    </row>
    <row r="9" spans="1:15" ht="15" customHeight="1">
      <c r="A9" s="48"/>
      <c r="B9" s="136" t="s">
        <v>72</v>
      </c>
      <c r="C9" s="136"/>
      <c r="D9" s="136"/>
      <c r="E9" s="137"/>
      <c r="F9" s="49"/>
      <c r="G9" s="49"/>
      <c r="H9" s="49"/>
      <c r="I9" s="49"/>
      <c r="J9" s="49"/>
      <c r="K9" s="49"/>
      <c r="L9" s="49"/>
      <c r="M9" s="49"/>
      <c r="N9" s="49"/>
      <c r="O9" s="49"/>
    </row>
    <row r="10" spans="1:15" ht="15" customHeight="1">
      <c r="A10" s="48"/>
      <c r="B10" s="50"/>
      <c r="C10" s="50" t="s">
        <v>3</v>
      </c>
      <c r="D10" s="50"/>
      <c r="E10" s="51"/>
      <c r="F10" s="49"/>
      <c r="G10" s="49"/>
      <c r="H10" s="49"/>
      <c r="I10" s="49"/>
      <c r="J10" s="49"/>
      <c r="K10" s="49"/>
      <c r="L10" s="49"/>
      <c r="M10" s="49"/>
      <c r="N10" s="49"/>
      <c r="O10" s="49"/>
    </row>
    <row r="11" spans="1:15" ht="15" customHeight="1">
      <c r="A11" s="48"/>
      <c r="B11" s="50"/>
      <c r="C11" s="50"/>
      <c r="D11" s="50" t="s">
        <v>30</v>
      </c>
      <c r="E11" s="51"/>
      <c r="F11" s="49">
        <f>SUM(G11:O11)</f>
        <v>269002.51</v>
      </c>
      <c r="G11" s="49">
        <v>269002.51</v>
      </c>
      <c r="H11" s="49"/>
      <c r="I11" s="49"/>
      <c r="J11" s="49"/>
      <c r="K11" s="49"/>
      <c r="L11" s="49"/>
      <c r="M11" s="49"/>
      <c r="N11" s="49"/>
      <c r="O11" s="49"/>
    </row>
    <row r="12" spans="1:15" ht="15" customHeight="1">
      <c r="A12" s="48"/>
      <c r="B12" s="50"/>
      <c r="C12" s="50"/>
      <c r="D12" s="50" t="s">
        <v>4</v>
      </c>
      <c r="E12" s="51"/>
      <c r="F12" s="49">
        <f>SUM(G12:O12)</f>
        <v>8233.73</v>
      </c>
      <c r="G12" s="49">
        <v>8233.73</v>
      </c>
      <c r="H12" s="49"/>
      <c r="I12" s="49"/>
      <c r="J12" s="49"/>
      <c r="K12" s="49"/>
      <c r="L12" s="49"/>
      <c r="M12" s="49"/>
      <c r="N12" s="49"/>
      <c r="O12" s="49"/>
    </row>
    <row r="13" spans="1:15" ht="15" customHeight="1">
      <c r="A13" s="48"/>
      <c r="B13" s="50"/>
      <c r="C13" s="50" t="s">
        <v>7</v>
      </c>
      <c r="D13" s="50"/>
      <c r="E13" s="51"/>
      <c r="F13" s="49">
        <f aca="true" t="shared" si="0" ref="F13:O13">SUM(F11:F12)</f>
        <v>277236.24</v>
      </c>
      <c r="G13" s="49">
        <f t="shared" si="0"/>
        <v>277236.24</v>
      </c>
      <c r="H13" s="49">
        <f t="shared" si="0"/>
        <v>0</v>
      </c>
      <c r="I13" s="49">
        <f t="shared" si="0"/>
        <v>0</v>
      </c>
      <c r="J13" s="49">
        <f t="shared" si="0"/>
        <v>0</v>
      </c>
      <c r="K13" s="49">
        <f t="shared" si="0"/>
        <v>0</v>
      </c>
      <c r="L13" s="49">
        <f t="shared" si="0"/>
        <v>0</v>
      </c>
      <c r="M13" s="49">
        <f t="shared" si="0"/>
        <v>0</v>
      </c>
      <c r="N13" s="49">
        <f t="shared" si="0"/>
        <v>0</v>
      </c>
      <c r="O13" s="49">
        <f t="shared" si="0"/>
        <v>0</v>
      </c>
    </row>
    <row r="14" spans="1:15" ht="15" customHeight="1">
      <c r="A14" s="48"/>
      <c r="B14" s="50"/>
      <c r="C14" s="50" t="s">
        <v>5</v>
      </c>
      <c r="D14" s="50"/>
      <c r="E14" s="51"/>
      <c r="F14" s="49"/>
      <c r="G14" s="49"/>
      <c r="H14" s="49"/>
      <c r="I14" s="49"/>
      <c r="J14" s="49"/>
      <c r="K14" s="49"/>
      <c r="L14" s="49"/>
      <c r="M14" s="49"/>
      <c r="N14" s="49"/>
      <c r="O14" s="49"/>
    </row>
    <row r="15" spans="1:15" ht="15" customHeight="1">
      <c r="A15" s="48"/>
      <c r="B15" s="50"/>
      <c r="C15" s="50"/>
      <c r="D15" s="50" t="s">
        <v>30</v>
      </c>
      <c r="E15" s="51"/>
      <c r="F15" s="49">
        <f>SUM(G15:O15)</f>
        <v>372169.8</v>
      </c>
      <c r="G15" s="49">
        <v>138949.8</v>
      </c>
      <c r="H15" s="49"/>
      <c r="I15" s="49"/>
      <c r="J15" s="49">
        <v>233220</v>
      </c>
      <c r="K15" s="49"/>
      <c r="L15" s="49"/>
      <c r="M15" s="49"/>
      <c r="N15" s="49"/>
      <c r="O15" s="49"/>
    </row>
    <row r="16" spans="1:15" ht="15" customHeight="1">
      <c r="A16" s="48"/>
      <c r="B16" s="50"/>
      <c r="C16" s="50"/>
      <c r="D16" s="50" t="s">
        <v>4</v>
      </c>
      <c r="E16" s="51"/>
      <c r="F16" s="49">
        <f>SUM(G16:O16)</f>
        <v>327488.22</v>
      </c>
      <c r="G16" s="49">
        <v>327488.22</v>
      </c>
      <c r="H16" s="49"/>
      <c r="I16" s="49"/>
      <c r="J16" s="49"/>
      <c r="K16" s="49"/>
      <c r="L16" s="49"/>
      <c r="M16" s="49"/>
      <c r="N16" s="49"/>
      <c r="O16" s="49"/>
    </row>
    <row r="17" spans="1:15" ht="15" customHeight="1">
      <c r="A17" s="48"/>
      <c r="B17" s="50"/>
      <c r="C17" s="50" t="s">
        <v>8</v>
      </c>
      <c r="D17" s="50"/>
      <c r="E17" s="51"/>
      <c r="F17" s="49">
        <f aca="true" t="shared" si="1" ref="F17:O17">SUM(F15:F16)</f>
        <v>699658.02</v>
      </c>
      <c r="G17" s="49">
        <f t="shared" si="1"/>
        <v>466438.01999999996</v>
      </c>
      <c r="H17" s="49">
        <f t="shared" si="1"/>
        <v>0</v>
      </c>
      <c r="I17" s="49">
        <f t="shared" si="1"/>
        <v>0</v>
      </c>
      <c r="J17" s="49">
        <f t="shared" si="1"/>
        <v>233220</v>
      </c>
      <c r="K17" s="49">
        <f t="shared" si="1"/>
        <v>0</v>
      </c>
      <c r="L17" s="49">
        <f t="shared" si="1"/>
        <v>0</v>
      </c>
      <c r="M17" s="49">
        <f t="shared" si="1"/>
        <v>0</v>
      </c>
      <c r="N17" s="49">
        <f t="shared" si="1"/>
        <v>0</v>
      </c>
      <c r="O17" s="49">
        <f t="shared" si="1"/>
        <v>0</v>
      </c>
    </row>
    <row r="18" spans="1:15" ht="15" customHeight="1">
      <c r="A18" s="52"/>
      <c r="B18" s="53" t="s">
        <v>9</v>
      </c>
      <c r="C18" s="53"/>
      <c r="D18" s="53"/>
      <c r="E18" s="54"/>
      <c r="F18" s="55">
        <f aca="true" t="shared" si="2" ref="F18:O18">F13+F17</f>
        <v>976894.26</v>
      </c>
      <c r="G18" s="55">
        <f t="shared" si="2"/>
        <v>743674.26</v>
      </c>
      <c r="H18" s="55">
        <f t="shared" si="2"/>
        <v>0</v>
      </c>
      <c r="I18" s="55">
        <f t="shared" si="2"/>
        <v>0</v>
      </c>
      <c r="J18" s="55">
        <f t="shared" si="2"/>
        <v>233220</v>
      </c>
      <c r="K18" s="55">
        <f t="shared" si="2"/>
        <v>0</v>
      </c>
      <c r="L18" s="55">
        <f t="shared" si="2"/>
        <v>0</v>
      </c>
      <c r="M18" s="55">
        <f t="shared" si="2"/>
        <v>0</v>
      </c>
      <c r="N18" s="55">
        <f t="shared" si="2"/>
        <v>0</v>
      </c>
      <c r="O18" s="55">
        <f t="shared" si="2"/>
        <v>0</v>
      </c>
    </row>
    <row r="19" spans="1:15" ht="15" customHeight="1">
      <c r="A19" s="48"/>
      <c r="B19" s="138" t="s">
        <v>65</v>
      </c>
      <c r="C19" s="138"/>
      <c r="D19" s="138"/>
      <c r="E19" s="139"/>
      <c r="F19" s="49"/>
      <c r="G19" s="49"/>
      <c r="H19" s="49"/>
      <c r="I19" s="49"/>
      <c r="J19" s="49"/>
      <c r="K19" s="49"/>
      <c r="L19" s="49"/>
      <c r="M19" s="49"/>
      <c r="N19" s="49"/>
      <c r="O19" s="49"/>
    </row>
    <row r="20" spans="1:15" ht="15" customHeight="1">
      <c r="A20" s="48"/>
      <c r="B20" s="50"/>
      <c r="C20" s="50" t="s">
        <v>3</v>
      </c>
      <c r="D20" s="50"/>
      <c r="E20" s="51"/>
      <c r="F20" s="49"/>
      <c r="G20" s="49"/>
      <c r="H20" s="49"/>
      <c r="I20" s="49"/>
      <c r="J20" s="49"/>
      <c r="K20" s="49"/>
      <c r="L20" s="49"/>
      <c r="M20" s="49"/>
      <c r="N20" s="49"/>
      <c r="O20" s="49"/>
    </row>
    <row r="21" spans="1:15" ht="15" customHeight="1">
      <c r="A21" s="48"/>
      <c r="B21" s="50"/>
      <c r="C21" s="50"/>
      <c r="D21" s="50" t="s">
        <v>30</v>
      </c>
      <c r="E21" s="51"/>
      <c r="F21" s="49"/>
      <c r="G21" s="49"/>
      <c r="H21" s="49"/>
      <c r="I21" s="49"/>
      <c r="J21" s="49"/>
      <c r="K21" s="49"/>
      <c r="L21" s="49"/>
      <c r="M21" s="49"/>
      <c r="N21" s="49"/>
      <c r="O21" s="49"/>
    </row>
    <row r="22" spans="1:15" ht="15" customHeight="1">
      <c r="A22" s="48"/>
      <c r="B22" s="50"/>
      <c r="C22" s="50"/>
      <c r="D22" s="50" t="s">
        <v>4</v>
      </c>
      <c r="E22" s="51"/>
      <c r="F22" s="49"/>
      <c r="G22" s="49"/>
      <c r="H22" s="49"/>
      <c r="I22" s="49"/>
      <c r="J22" s="49"/>
      <c r="K22" s="49"/>
      <c r="L22" s="49"/>
      <c r="M22" s="49"/>
      <c r="N22" s="49"/>
      <c r="O22" s="49"/>
    </row>
    <row r="23" spans="1:15" ht="15" customHeight="1">
      <c r="A23" s="48"/>
      <c r="B23" s="50"/>
      <c r="C23" s="50" t="s">
        <v>7</v>
      </c>
      <c r="D23" s="50"/>
      <c r="E23" s="51"/>
      <c r="F23" s="49">
        <f aca="true" t="shared" si="3" ref="F23:O23">SUM(F21:F22)</f>
        <v>0</v>
      </c>
      <c r="G23" s="49">
        <f t="shared" si="3"/>
        <v>0</v>
      </c>
      <c r="H23" s="49">
        <f t="shared" si="3"/>
        <v>0</v>
      </c>
      <c r="I23" s="49">
        <f t="shared" si="3"/>
        <v>0</v>
      </c>
      <c r="J23" s="49">
        <f t="shared" si="3"/>
        <v>0</v>
      </c>
      <c r="K23" s="49">
        <f t="shared" si="3"/>
        <v>0</v>
      </c>
      <c r="L23" s="49">
        <f t="shared" si="3"/>
        <v>0</v>
      </c>
      <c r="M23" s="49">
        <f t="shared" si="3"/>
        <v>0</v>
      </c>
      <c r="N23" s="49">
        <f t="shared" si="3"/>
        <v>0</v>
      </c>
      <c r="O23" s="49">
        <f t="shared" si="3"/>
        <v>0</v>
      </c>
    </row>
    <row r="24" spans="1:15" ht="15" customHeight="1">
      <c r="A24" s="48"/>
      <c r="B24" s="50"/>
      <c r="C24" s="50" t="s">
        <v>5</v>
      </c>
      <c r="D24" s="50"/>
      <c r="E24" s="51"/>
      <c r="F24" s="49"/>
      <c r="G24" s="49"/>
      <c r="H24" s="49"/>
      <c r="I24" s="49"/>
      <c r="J24" s="49"/>
      <c r="K24" s="49"/>
      <c r="L24" s="49"/>
      <c r="M24" s="49"/>
      <c r="N24" s="49"/>
      <c r="O24" s="49"/>
    </row>
    <row r="25" spans="1:15" ht="15" customHeight="1">
      <c r="A25" s="48"/>
      <c r="B25" s="50"/>
      <c r="C25" s="50"/>
      <c r="D25" s="50" t="s">
        <v>30</v>
      </c>
      <c r="E25" s="51"/>
      <c r="F25" s="49">
        <f>SUM(G25:O25)</f>
        <v>248113.2</v>
      </c>
      <c r="G25" s="49">
        <v>248113.2</v>
      </c>
      <c r="H25" s="49"/>
      <c r="I25" s="49"/>
      <c r="J25" s="49"/>
      <c r="K25" s="49"/>
      <c r="L25" s="49"/>
      <c r="M25" s="49"/>
      <c r="N25" s="49"/>
      <c r="O25" s="49"/>
    </row>
    <row r="26" spans="1:15" ht="15" customHeight="1">
      <c r="A26" s="48"/>
      <c r="B26" s="50"/>
      <c r="C26" s="50"/>
      <c r="D26" s="50" t="s">
        <v>4</v>
      </c>
      <c r="E26" s="51"/>
      <c r="F26" s="49">
        <f>SUM(G26:O26)</f>
        <v>218325.48</v>
      </c>
      <c r="G26" s="49">
        <v>218325.48</v>
      </c>
      <c r="H26" s="49"/>
      <c r="I26" s="49"/>
      <c r="J26" s="49"/>
      <c r="K26" s="49"/>
      <c r="L26" s="49"/>
      <c r="M26" s="49"/>
      <c r="N26" s="49"/>
      <c r="O26" s="49"/>
    </row>
    <row r="27" spans="1:15" ht="15" customHeight="1">
      <c r="A27" s="48"/>
      <c r="B27" s="50"/>
      <c r="C27" s="50" t="s">
        <v>8</v>
      </c>
      <c r="D27" s="50"/>
      <c r="E27" s="51"/>
      <c r="F27" s="49">
        <f aca="true" t="shared" si="4" ref="F27:O27">SUM(F25:F26)</f>
        <v>466438.68000000005</v>
      </c>
      <c r="G27" s="49">
        <f t="shared" si="4"/>
        <v>466438.68000000005</v>
      </c>
      <c r="H27" s="49">
        <f t="shared" si="4"/>
        <v>0</v>
      </c>
      <c r="I27" s="49">
        <f t="shared" si="4"/>
        <v>0</v>
      </c>
      <c r="J27" s="49">
        <f t="shared" si="4"/>
        <v>0</v>
      </c>
      <c r="K27" s="49">
        <f t="shared" si="4"/>
        <v>0</v>
      </c>
      <c r="L27" s="49">
        <f t="shared" si="4"/>
        <v>0</v>
      </c>
      <c r="M27" s="49">
        <f t="shared" si="4"/>
        <v>0</v>
      </c>
      <c r="N27" s="49">
        <f t="shared" si="4"/>
        <v>0</v>
      </c>
      <c r="O27" s="49">
        <f t="shared" si="4"/>
        <v>0</v>
      </c>
    </row>
    <row r="28" spans="1:15" ht="15" customHeight="1">
      <c r="A28" s="52"/>
      <c r="B28" s="53" t="s">
        <v>66</v>
      </c>
      <c r="C28" s="53"/>
      <c r="D28" s="53"/>
      <c r="E28" s="54"/>
      <c r="F28" s="55">
        <f>F23+F27</f>
        <v>466438.68000000005</v>
      </c>
      <c r="G28" s="55">
        <f aca="true" t="shared" si="5" ref="G28:O28">G23+G27</f>
        <v>466438.68000000005</v>
      </c>
      <c r="H28" s="55">
        <f t="shared" si="5"/>
        <v>0</v>
      </c>
      <c r="I28" s="55">
        <f t="shared" si="5"/>
        <v>0</v>
      </c>
      <c r="J28" s="55">
        <f t="shared" si="5"/>
        <v>0</v>
      </c>
      <c r="K28" s="55">
        <f t="shared" si="5"/>
        <v>0</v>
      </c>
      <c r="L28" s="55">
        <f t="shared" si="5"/>
        <v>0</v>
      </c>
      <c r="M28" s="55">
        <f t="shared" si="5"/>
        <v>0</v>
      </c>
      <c r="N28" s="55">
        <f t="shared" si="5"/>
        <v>0</v>
      </c>
      <c r="O28" s="55">
        <f t="shared" si="5"/>
        <v>0</v>
      </c>
    </row>
    <row r="29" spans="1:15" ht="15" customHeight="1">
      <c r="A29" s="48"/>
      <c r="B29" s="125" t="s">
        <v>10</v>
      </c>
      <c r="C29" s="125"/>
      <c r="D29" s="125"/>
      <c r="E29" s="126"/>
      <c r="F29" s="49"/>
      <c r="G29" s="49"/>
      <c r="H29" s="49"/>
      <c r="I29" s="49"/>
      <c r="J29" s="49"/>
      <c r="K29" s="49"/>
      <c r="L29" s="49"/>
      <c r="M29" s="49"/>
      <c r="N29" s="49"/>
      <c r="O29" s="49"/>
    </row>
    <row r="30" spans="1:15" ht="15" customHeight="1">
      <c r="A30" s="48"/>
      <c r="B30" s="50"/>
      <c r="C30" s="50" t="s">
        <v>3</v>
      </c>
      <c r="D30" s="50"/>
      <c r="E30" s="51"/>
      <c r="F30" s="49"/>
      <c r="G30" s="49"/>
      <c r="H30" s="49"/>
      <c r="I30" s="49"/>
      <c r="J30" s="49"/>
      <c r="K30" s="49"/>
      <c r="L30" s="49"/>
      <c r="M30" s="49"/>
      <c r="N30" s="49"/>
      <c r="O30" s="49"/>
    </row>
    <row r="31" spans="1:15" ht="15" customHeight="1">
      <c r="A31" s="48"/>
      <c r="B31" s="50"/>
      <c r="C31" s="50"/>
      <c r="D31" s="50" t="s">
        <v>30</v>
      </c>
      <c r="E31" s="51"/>
      <c r="F31" s="49"/>
      <c r="G31" s="49"/>
      <c r="H31" s="49"/>
      <c r="I31" s="49"/>
      <c r="J31" s="49"/>
      <c r="K31" s="49"/>
      <c r="L31" s="49"/>
      <c r="M31" s="49"/>
      <c r="N31" s="49"/>
      <c r="O31" s="49"/>
    </row>
    <row r="32" spans="1:15" ht="15" customHeight="1">
      <c r="A32" s="48"/>
      <c r="B32" s="50"/>
      <c r="C32" s="50"/>
      <c r="D32" s="50" t="s">
        <v>4</v>
      </c>
      <c r="E32" s="51"/>
      <c r="F32" s="49"/>
      <c r="G32" s="49"/>
      <c r="H32" s="49"/>
      <c r="I32" s="49"/>
      <c r="J32" s="49"/>
      <c r="K32" s="49"/>
      <c r="L32" s="49"/>
      <c r="M32" s="49"/>
      <c r="N32" s="49"/>
      <c r="O32" s="49"/>
    </row>
    <row r="33" spans="1:15" ht="15" customHeight="1">
      <c r="A33" s="48"/>
      <c r="B33" s="50"/>
      <c r="C33" s="50" t="s">
        <v>7</v>
      </c>
      <c r="D33" s="50"/>
      <c r="E33" s="51"/>
      <c r="F33" s="49">
        <f aca="true" t="shared" si="6" ref="F33:O33">SUM(F31:F32)</f>
        <v>0</v>
      </c>
      <c r="G33" s="49">
        <f t="shared" si="6"/>
        <v>0</v>
      </c>
      <c r="H33" s="49">
        <f t="shared" si="6"/>
        <v>0</v>
      </c>
      <c r="I33" s="49">
        <f t="shared" si="6"/>
        <v>0</v>
      </c>
      <c r="J33" s="49">
        <f t="shared" si="6"/>
        <v>0</v>
      </c>
      <c r="K33" s="49">
        <f t="shared" si="6"/>
        <v>0</v>
      </c>
      <c r="L33" s="49">
        <f t="shared" si="6"/>
        <v>0</v>
      </c>
      <c r="M33" s="49">
        <f t="shared" si="6"/>
        <v>0</v>
      </c>
      <c r="N33" s="49">
        <f t="shared" si="6"/>
        <v>0</v>
      </c>
      <c r="O33" s="49">
        <f t="shared" si="6"/>
        <v>0</v>
      </c>
    </row>
    <row r="34" spans="1:15" ht="15" customHeight="1">
      <c r="A34" s="48"/>
      <c r="B34" s="50"/>
      <c r="C34" s="50" t="s">
        <v>5</v>
      </c>
      <c r="D34" s="50"/>
      <c r="E34" s="51"/>
      <c r="F34" s="49"/>
      <c r="G34" s="49"/>
      <c r="H34" s="49"/>
      <c r="I34" s="49"/>
      <c r="J34" s="49"/>
      <c r="K34" s="49"/>
      <c r="L34" s="49"/>
      <c r="M34" s="49"/>
      <c r="N34" s="49"/>
      <c r="O34" s="49"/>
    </row>
    <row r="35" spans="1:15" ht="15" customHeight="1">
      <c r="A35" s="48"/>
      <c r="B35" s="50"/>
      <c r="C35" s="50"/>
      <c r="D35" s="50" t="s">
        <v>30</v>
      </c>
      <c r="E35" s="51"/>
      <c r="F35" s="49"/>
      <c r="G35" s="49"/>
      <c r="H35" s="49"/>
      <c r="I35" s="49"/>
      <c r="J35" s="49"/>
      <c r="K35" s="49"/>
      <c r="L35" s="49"/>
      <c r="M35" s="49"/>
      <c r="N35" s="49"/>
      <c r="O35" s="49"/>
    </row>
    <row r="36" spans="1:15" ht="15" customHeight="1">
      <c r="A36" s="48"/>
      <c r="B36" s="50"/>
      <c r="C36" s="50"/>
      <c r="D36" s="50" t="s">
        <v>4</v>
      </c>
      <c r="E36" s="51"/>
      <c r="F36" s="49"/>
      <c r="G36" s="49"/>
      <c r="H36" s="49"/>
      <c r="I36" s="49"/>
      <c r="J36" s="49"/>
      <c r="K36" s="49"/>
      <c r="L36" s="49"/>
      <c r="M36" s="49"/>
      <c r="N36" s="49"/>
      <c r="O36" s="49"/>
    </row>
    <row r="37" spans="1:15" ht="15" customHeight="1">
      <c r="A37" s="48"/>
      <c r="B37" s="50"/>
      <c r="C37" s="50" t="s">
        <v>8</v>
      </c>
      <c r="D37" s="50"/>
      <c r="E37" s="51"/>
      <c r="F37" s="49">
        <f aca="true" t="shared" si="7" ref="F37:O37">SUM(F35:F36)</f>
        <v>0</v>
      </c>
      <c r="G37" s="49">
        <f t="shared" si="7"/>
        <v>0</v>
      </c>
      <c r="H37" s="49">
        <f t="shared" si="7"/>
        <v>0</v>
      </c>
      <c r="I37" s="49">
        <f t="shared" si="7"/>
        <v>0</v>
      </c>
      <c r="J37" s="49">
        <f t="shared" si="7"/>
        <v>0</v>
      </c>
      <c r="K37" s="49">
        <f t="shared" si="7"/>
        <v>0</v>
      </c>
      <c r="L37" s="49">
        <f t="shared" si="7"/>
        <v>0</v>
      </c>
      <c r="M37" s="49">
        <f t="shared" si="7"/>
        <v>0</v>
      </c>
      <c r="N37" s="49">
        <f t="shared" si="7"/>
        <v>0</v>
      </c>
      <c r="O37" s="49">
        <f t="shared" si="7"/>
        <v>0</v>
      </c>
    </row>
    <row r="38" spans="1:15" ht="15" customHeight="1">
      <c r="A38" s="52"/>
      <c r="B38" s="53" t="s">
        <v>11</v>
      </c>
      <c r="C38" s="53"/>
      <c r="D38" s="53"/>
      <c r="E38" s="54"/>
      <c r="F38" s="55">
        <f aca="true" t="shared" si="8" ref="F38:O38">F37+F33</f>
        <v>0</v>
      </c>
      <c r="G38" s="55">
        <f t="shared" si="8"/>
        <v>0</v>
      </c>
      <c r="H38" s="55">
        <f t="shared" si="8"/>
        <v>0</v>
      </c>
      <c r="I38" s="55">
        <f t="shared" si="8"/>
        <v>0</v>
      </c>
      <c r="J38" s="55">
        <f t="shared" si="8"/>
        <v>0</v>
      </c>
      <c r="K38" s="55">
        <f t="shared" si="8"/>
        <v>0</v>
      </c>
      <c r="L38" s="55">
        <f t="shared" si="8"/>
        <v>0</v>
      </c>
      <c r="M38" s="55">
        <f t="shared" si="8"/>
        <v>0</v>
      </c>
      <c r="N38" s="55">
        <f t="shared" si="8"/>
        <v>0</v>
      </c>
      <c r="O38" s="55">
        <f t="shared" si="8"/>
        <v>0</v>
      </c>
    </row>
    <row r="39" spans="1:15" ht="15" customHeight="1">
      <c r="A39" s="56" t="s">
        <v>93</v>
      </c>
      <c r="B39" s="57"/>
      <c r="C39" s="57"/>
      <c r="D39" s="57"/>
      <c r="E39" s="58"/>
      <c r="F39" s="59">
        <f aca="true" t="shared" si="9" ref="F39:O39">F18+F28+F38</f>
        <v>1443332.94</v>
      </c>
      <c r="G39" s="59">
        <f t="shared" si="9"/>
        <v>1210112.94</v>
      </c>
      <c r="H39" s="59">
        <f t="shared" si="9"/>
        <v>0</v>
      </c>
      <c r="I39" s="59">
        <f t="shared" si="9"/>
        <v>0</v>
      </c>
      <c r="J39" s="59">
        <f t="shared" si="9"/>
        <v>233220</v>
      </c>
      <c r="K39" s="59">
        <f t="shared" si="9"/>
        <v>0</v>
      </c>
      <c r="L39" s="59">
        <f t="shared" si="9"/>
        <v>0</v>
      </c>
      <c r="M39" s="59">
        <f t="shared" si="9"/>
        <v>0</v>
      </c>
      <c r="N39" s="59">
        <f t="shared" si="9"/>
        <v>0</v>
      </c>
      <c r="O39" s="59">
        <f t="shared" si="9"/>
        <v>0</v>
      </c>
    </row>
    <row r="40" spans="1:15" ht="15" hidden="1">
      <c r="A40" s="41"/>
      <c r="B40" s="41"/>
      <c r="C40" s="41"/>
      <c r="D40" s="41"/>
      <c r="E40" s="41"/>
      <c r="F40" s="41"/>
      <c r="G40" s="41"/>
      <c r="H40" s="41"/>
      <c r="I40" s="41"/>
      <c r="J40" s="41"/>
      <c r="K40" s="41"/>
      <c r="L40" s="41"/>
      <c r="M40" s="41"/>
      <c r="N40" s="41"/>
      <c r="O40" s="41"/>
    </row>
    <row r="41" spans="1:15" ht="15" hidden="1">
      <c r="A41" s="41"/>
      <c r="B41" s="41"/>
      <c r="C41" s="41"/>
      <c r="D41" s="41"/>
      <c r="E41" s="41" t="s">
        <v>178</v>
      </c>
      <c r="F41" s="69">
        <f>+G41+J41</f>
        <v>277236.24</v>
      </c>
      <c r="G41" s="69">
        <v>277236.24</v>
      </c>
      <c r="H41" s="41"/>
      <c r="I41" s="41"/>
      <c r="J41" s="41">
        <v>0</v>
      </c>
      <c r="K41" s="41"/>
      <c r="L41" s="41"/>
      <c r="M41" s="41"/>
      <c r="N41" s="41"/>
      <c r="O41" s="41"/>
    </row>
    <row r="42" spans="1:15" ht="15" hidden="1">
      <c r="A42" s="41"/>
      <c r="B42" s="41"/>
      <c r="C42" s="41"/>
      <c r="D42" s="41"/>
      <c r="E42" s="41" t="s">
        <v>179</v>
      </c>
      <c r="F42" s="69">
        <f>+G42+J42</f>
        <v>1166096.2</v>
      </c>
      <c r="G42" s="69">
        <v>932876.2</v>
      </c>
      <c r="H42" s="41"/>
      <c r="I42" s="41"/>
      <c r="J42" s="41">
        <v>233220</v>
      </c>
      <c r="K42" s="41"/>
      <c r="L42" s="41"/>
      <c r="M42" s="41"/>
      <c r="N42" s="41"/>
      <c r="O42" s="41"/>
    </row>
    <row r="43" spans="6:7" ht="12.75" hidden="1">
      <c r="F43" s="30">
        <f>+F41+F42</f>
        <v>1443332.44</v>
      </c>
      <c r="G43" s="30">
        <f>+G41+G42</f>
        <v>1210112.44</v>
      </c>
    </row>
    <row r="44" ht="12.75" hidden="1">
      <c r="F44" s="31">
        <f>+F39-F43</f>
        <v>0.5</v>
      </c>
    </row>
  </sheetData>
  <sheetProtection sheet="1" objects="1" scenarios="1" selectLockedCells="1"/>
  <mergeCells count="9">
    <mergeCell ref="A1:O1"/>
    <mergeCell ref="B29:E29"/>
    <mergeCell ref="A5:E7"/>
    <mergeCell ref="B9:E9"/>
    <mergeCell ref="B19:E19"/>
    <mergeCell ref="F6:F7"/>
    <mergeCell ref="D3:E3"/>
    <mergeCell ref="D2:E2"/>
    <mergeCell ref="G6:O6"/>
  </mergeCells>
  <printOptions horizontalCentered="1"/>
  <pageMargins left="0.5" right="0.5" top="0.75" bottom="0.75" header="0.5" footer="0.5"/>
  <pageSetup fitToHeight="1" fitToWidth="1" horizontalDpi="600" verticalDpi="600" orientation="landscape" scale="71" r:id="rId1"/>
  <headerFooter alignWithMargins="0">
    <oddHeader>&amp;L&amp;"Arial,Bold"&amp;16This file was created using most current EXCEL version on file&amp;REnclosure 2</oddHeader>
    <oddFooter>&amp;LPage 26&amp;Rver 4 (12/2008)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44"/>
  <sheetViews>
    <sheetView workbookViewId="0" topLeftCell="A1">
      <pane xSplit="5" ySplit="7" topLeftCell="F8" activePane="bottomRight" state="frozen"/>
      <selection pane="topLeft" activeCell="A1" sqref="A1:O1"/>
      <selection pane="topRight" activeCell="A1" sqref="A1:O1"/>
      <selection pane="bottomLeft" activeCell="A1" sqref="A1:O1"/>
      <selection pane="bottomRight" activeCell="A5" sqref="A5:E7"/>
    </sheetView>
  </sheetViews>
  <sheetFormatPr defaultColWidth="9.140625" defaultRowHeight="12.75"/>
  <cols>
    <col min="1" max="3" width="4.7109375" style="0" customWidth="1"/>
    <col min="4" max="4" width="3.7109375" style="0" customWidth="1"/>
    <col min="5" max="5" width="22.7109375" style="0" customWidth="1"/>
    <col min="6" max="6" width="14.8515625" style="0" customWidth="1"/>
    <col min="7" max="7" width="17.140625" style="0" customWidth="1"/>
    <col min="8" max="14" width="12.7109375" style="0" customWidth="1"/>
    <col min="15" max="15" width="19.00390625" style="0" customWidth="1"/>
    <col min="16" max="18" width="12.7109375" style="0" customWidth="1"/>
  </cols>
  <sheetData>
    <row r="1" spans="1:15" ht="32.1" customHeight="1">
      <c r="A1" s="155" t="s">
        <v>78</v>
      </c>
      <c r="B1" s="155"/>
      <c r="C1" s="155"/>
      <c r="D1" s="155"/>
      <c r="E1" s="155"/>
      <c r="F1" s="155"/>
      <c r="G1" s="155"/>
      <c r="H1" s="155"/>
      <c r="I1" s="155"/>
      <c r="J1" s="155"/>
      <c r="K1" s="155"/>
      <c r="L1" s="155"/>
      <c r="M1" s="155"/>
      <c r="N1" s="155"/>
      <c r="O1" s="155"/>
    </row>
    <row r="2" spans="1:15" ht="20.1" customHeight="1">
      <c r="A2" s="22" t="s">
        <v>25</v>
      </c>
      <c r="B2" s="22"/>
      <c r="C2" s="22"/>
      <c r="D2" s="165" t="str">
        <f>'CSS WP 1'!D2:E2</f>
        <v>Monterey</v>
      </c>
      <c r="E2" s="165"/>
      <c r="N2" s="24" t="s">
        <v>26</v>
      </c>
      <c r="O2" s="27">
        <f ca="1">NOW()</f>
        <v>44138.82149398148</v>
      </c>
    </row>
    <row r="3" spans="1:5" ht="20.1" customHeight="1">
      <c r="A3" s="22" t="s">
        <v>180</v>
      </c>
      <c r="B3" s="22"/>
      <c r="C3" s="22"/>
      <c r="D3" s="173"/>
      <c r="E3" s="173"/>
    </row>
    <row r="5" spans="1:15" s="3" customFormat="1" ht="15" customHeight="1">
      <c r="A5" s="158" t="s">
        <v>27</v>
      </c>
      <c r="B5" s="159"/>
      <c r="C5" s="159"/>
      <c r="D5" s="159"/>
      <c r="E5" s="160"/>
      <c r="F5" s="4" t="s">
        <v>16</v>
      </c>
      <c r="G5" s="26" t="s">
        <v>17</v>
      </c>
      <c r="H5" s="26" t="s">
        <v>24</v>
      </c>
      <c r="I5" s="26" t="s">
        <v>18</v>
      </c>
      <c r="J5" s="26" t="s">
        <v>19</v>
      </c>
      <c r="K5" s="26" t="s">
        <v>20</v>
      </c>
      <c r="L5" s="26" t="s">
        <v>21</v>
      </c>
      <c r="M5" s="26" t="s">
        <v>22</v>
      </c>
      <c r="N5" s="26" t="s">
        <v>23</v>
      </c>
      <c r="O5" s="26" t="s">
        <v>52</v>
      </c>
    </row>
    <row r="6" spans="1:15" s="3" customFormat="1" ht="15" customHeight="1">
      <c r="A6" s="161"/>
      <c r="B6" s="162"/>
      <c r="C6" s="162"/>
      <c r="D6" s="162"/>
      <c r="E6" s="163"/>
      <c r="F6" s="171" t="s">
        <v>6</v>
      </c>
      <c r="G6" s="174" t="s">
        <v>29</v>
      </c>
      <c r="H6" s="173"/>
      <c r="I6" s="173"/>
      <c r="J6" s="173"/>
      <c r="K6" s="173"/>
      <c r="L6" s="173"/>
      <c r="M6" s="173"/>
      <c r="N6" s="173"/>
      <c r="O6" s="175"/>
    </row>
    <row r="7" spans="1:18" s="1" customFormat="1" ht="42" customHeight="1">
      <c r="A7" s="164"/>
      <c r="B7" s="165"/>
      <c r="C7" s="165"/>
      <c r="D7" s="165"/>
      <c r="E7" s="166"/>
      <c r="F7" s="172"/>
      <c r="G7" s="25" t="s">
        <v>0</v>
      </c>
      <c r="H7" s="25" t="s">
        <v>28</v>
      </c>
      <c r="I7" s="25" t="s">
        <v>15</v>
      </c>
      <c r="J7" s="25" t="s">
        <v>1</v>
      </c>
      <c r="K7" s="25" t="s">
        <v>12</v>
      </c>
      <c r="L7" s="25" t="s">
        <v>13</v>
      </c>
      <c r="M7" s="25" t="s">
        <v>2</v>
      </c>
      <c r="N7" s="25" t="s">
        <v>14</v>
      </c>
      <c r="O7" s="5" t="s">
        <v>51</v>
      </c>
      <c r="P7" s="2"/>
      <c r="Q7" s="2"/>
      <c r="R7" s="2"/>
    </row>
    <row r="8" spans="1:15" ht="15" customHeight="1">
      <c r="A8" s="6" t="s">
        <v>95</v>
      </c>
      <c r="B8" s="7"/>
      <c r="C8" s="7"/>
      <c r="D8" s="7"/>
      <c r="E8" s="8"/>
      <c r="F8" s="15"/>
      <c r="G8" s="15"/>
      <c r="H8" s="15"/>
      <c r="I8" s="15"/>
      <c r="J8" s="15"/>
      <c r="K8" s="15"/>
      <c r="L8" s="15"/>
      <c r="M8" s="15"/>
      <c r="N8" s="15"/>
      <c r="O8" s="15"/>
    </row>
    <row r="9" spans="1:15" ht="15" customHeight="1">
      <c r="A9" s="9"/>
      <c r="B9" s="167" t="s">
        <v>72</v>
      </c>
      <c r="C9" s="167"/>
      <c r="D9" s="167"/>
      <c r="E9" s="168"/>
      <c r="F9" s="16"/>
      <c r="G9" s="16"/>
      <c r="H9" s="16"/>
      <c r="I9" s="16"/>
      <c r="J9" s="16"/>
      <c r="K9" s="16"/>
      <c r="L9" s="16"/>
      <c r="M9" s="16"/>
      <c r="N9" s="16"/>
      <c r="O9" s="16"/>
    </row>
    <row r="10" spans="1:15" ht="15" customHeight="1">
      <c r="A10" s="9"/>
      <c r="B10" s="10"/>
      <c r="C10" s="10" t="s">
        <v>3</v>
      </c>
      <c r="D10" s="10"/>
      <c r="E10" s="11"/>
      <c r="F10" s="16"/>
      <c r="G10" s="16"/>
      <c r="H10" s="16"/>
      <c r="I10" s="16"/>
      <c r="J10" s="16"/>
      <c r="K10" s="16"/>
      <c r="L10" s="16"/>
      <c r="M10" s="16"/>
      <c r="N10" s="16"/>
      <c r="O10" s="16"/>
    </row>
    <row r="11" spans="1:15" ht="15" customHeight="1">
      <c r="A11" s="9"/>
      <c r="B11" s="10"/>
      <c r="C11" s="10"/>
      <c r="D11" s="10" t="s">
        <v>30</v>
      </c>
      <c r="E11" s="11"/>
      <c r="F11" s="16">
        <f>SUM(G11:O11)</f>
        <v>0</v>
      </c>
      <c r="G11" s="16"/>
      <c r="H11" s="16"/>
      <c r="I11" s="16"/>
      <c r="J11" s="16"/>
      <c r="K11" s="16"/>
      <c r="L11" s="16"/>
      <c r="M11" s="16"/>
      <c r="N11" s="16"/>
      <c r="O11" s="16"/>
    </row>
    <row r="12" spans="1:15" ht="15" customHeight="1">
      <c r="A12" s="9"/>
      <c r="B12" s="10"/>
      <c r="C12" s="10"/>
      <c r="D12" s="10" t="s">
        <v>4</v>
      </c>
      <c r="E12" s="11"/>
      <c r="F12" s="16">
        <f>SUM(G12:O12)</f>
        <v>0</v>
      </c>
      <c r="G12" s="16"/>
      <c r="H12" s="16"/>
      <c r="I12" s="16"/>
      <c r="J12" s="16"/>
      <c r="K12" s="16"/>
      <c r="L12" s="16"/>
      <c r="M12" s="16"/>
      <c r="N12" s="16"/>
      <c r="O12" s="16"/>
    </row>
    <row r="13" spans="1:15" ht="15" customHeight="1">
      <c r="A13" s="9"/>
      <c r="B13" s="10"/>
      <c r="C13" s="10" t="s">
        <v>7</v>
      </c>
      <c r="D13" s="10"/>
      <c r="E13" s="11"/>
      <c r="F13" s="16">
        <f aca="true" t="shared" si="0" ref="F13:O13">SUM(F11:F12)</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row>
    <row r="14" spans="1:15" ht="15" customHeight="1">
      <c r="A14" s="9"/>
      <c r="B14" s="10"/>
      <c r="C14" s="10" t="s">
        <v>5</v>
      </c>
      <c r="D14" s="10"/>
      <c r="E14" s="11"/>
      <c r="F14" s="16"/>
      <c r="G14" s="16"/>
      <c r="H14" s="16"/>
      <c r="I14" s="16"/>
      <c r="J14" s="16"/>
      <c r="K14" s="16"/>
      <c r="L14" s="16"/>
      <c r="M14" s="16"/>
      <c r="N14" s="16"/>
      <c r="O14" s="16"/>
    </row>
    <row r="15" spans="1:15" ht="15" customHeight="1">
      <c r="A15" s="9"/>
      <c r="B15" s="10"/>
      <c r="C15" s="10"/>
      <c r="D15" s="10" t="s">
        <v>30</v>
      </c>
      <c r="E15" s="11"/>
      <c r="F15" s="16">
        <f>SUM(G15:O15)</f>
        <v>0</v>
      </c>
      <c r="G15" s="16"/>
      <c r="H15" s="16"/>
      <c r="I15" s="16"/>
      <c r="J15" s="16"/>
      <c r="K15" s="16"/>
      <c r="L15" s="16"/>
      <c r="M15" s="16"/>
      <c r="N15" s="16"/>
      <c r="O15" s="16"/>
    </row>
    <row r="16" spans="1:15" ht="15" customHeight="1">
      <c r="A16" s="9"/>
      <c r="B16" s="10"/>
      <c r="C16" s="10"/>
      <c r="D16" s="10" t="s">
        <v>4</v>
      </c>
      <c r="E16" s="11"/>
      <c r="F16" s="16">
        <f>SUM(G16:O16)</f>
        <v>0</v>
      </c>
      <c r="G16" s="16"/>
      <c r="H16" s="16"/>
      <c r="I16" s="16"/>
      <c r="J16" s="16"/>
      <c r="K16" s="16"/>
      <c r="L16" s="16"/>
      <c r="M16" s="16"/>
      <c r="N16" s="16"/>
      <c r="O16" s="16"/>
    </row>
    <row r="17" spans="1:15" ht="15" customHeight="1">
      <c r="A17" s="9"/>
      <c r="B17" s="10"/>
      <c r="C17" s="10" t="s">
        <v>8</v>
      </c>
      <c r="D17" s="10"/>
      <c r="E17" s="11"/>
      <c r="F17" s="16">
        <f aca="true" t="shared" si="1" ref="F17:O17">SUM(F15:F16)</f>
        <v>0</v>
      </c>
      <c r="G17" s="16">
        <f t="shared" si="1"/>
        <v>0</v>
      </c>
      <c r="H17" s="16">
        <f t="shared" si="1"/>
        <v>0</v>
      </c>
      <c r="I17" s="16">
        <f t="shared" si="1"/>
        <v>0</v>
      </c>
      <c r="J17" s="16">
        <f t="shared" si="1"/>
        <v>0</v>
      </c>
      <c r="K17" s="16">
        <f t="shared" si="1"/>
        <v>0</v>
      </c>
      <c r="L17" s="16">
        <f t="shared" si="1"/>
        <v>0</v>
      </c>
      <c r="M17" s="16">
        <f t="shared" si="1"/>
        <v>0</v>
      </c>
      <c r="N17" s="16">
        <f t="shared" si="1"/>
        <v>0</v>
      </c>
      <c r="O17" s="16">
        <f t="shared" si="1"/>
        <v>0</v>
      </c>
    </row>
    <row r="18" spans="1:15" ht="15" customHeight="1">
      <c r="A18" s="18"/>
      <c r="B18" s="19" t="s">
        <v>9</v>
      </c>
      <c r="C18" s="19"/>
      <c r="D18" s="19"/>
      <c r="E18" s="20"/>
      <c r="F18" s="21">
        <f aca="true" t="shared" si="2" ref="F18:O18">F13+F17</f>
        <v>0</v>
      </c>
      <c r="G18" s="21">
        <f t="shared" si="2"/>
        <v>0</v>
      </c>
      <c r="H18" s="21">
        <f t="shared" si="2"/>
        <v>0</v>
      </c>
      <c r="I18" s="21">
        <f t="shared" si="2"/>
        <v>0</v>
      </c>
      <c r="J18" s="21">
        <f t="shared" si="2"/>
        <v>0</v>
      </c>
      <c r="K18" s="21">
        <f t="shared" si="2"/>
        <v>0</v>
      </c>
      <c r="L18" s="21">
        <f t="shared" si="2"/>
        <v>0</v>
      </c>
      <c r="M18" s="21">
        <f t="shared" si="2"/>
        <v>0</v>
      </c>
      <c r="N18" s="21">
        <f t="shared" si="2"/>
        <v>0</v>
      </c>
      <c r="O18" s="21">
        <f t="shared" si="2"/>
        <v>0</v>
      </c>
    </row>
    <row r="19" spans="1:15" ht="15" customHeight="1">
      <c r="A19" s="9"/>
      <c r="B19" s="169" t="s">
        <v>65</v>
      </c>
      <c r="C19" s="169"/>
      <c r="D19" s="169"/>
      <c r="E19" s="170"/>
      <c r="F19" s="16"/>
      <c r="G19" s="16"/>
      <c r="H19" s="16"/>
      <c r="I19" s="16"/>
      <c r="J19" s="16"/>
      <c r="K19" s="16"/>
      <c r="L19" s="16"/>
      <c r="M19" s="16"/>
      <c r="N19" s="16"/>
      <c r="O19" s="16"/>
    </row>
    <row r="20" spans="1:15" ht="15" customHeight="1">
      <c r="A20" s="9"/>
      <c r="B20" s="10"/>
      <c r="C20" s="10" t="s">
        <v>3</v>
      </c>
      <c r="D20" s="10"/>
      <c r="E20" s="11"/>
      <c r="F20" s="16"/>
      <c r="G20" s="16"/>
      <c r="H20" s="16"/>
      <c r="I20" s="16"/>
      <c r="J20" s="16"/>
      <c r="K20" s="16"/>
      <c r="L20" s="16"/>
      <c r="M20" s="16"/>
      <c r="N20" s="16"/>
      <c r="O20" s="16"/>
    </row>
    <row r="21" spans="1:15" ht="15" customHeight="1">
      <c r="A21" s="9"/>
      <c r="B21" s="10"/>
      <c r="C21" s="10"/>
      <c r="D21" s="10" t="s">
        <v>30</v>
      </c>
      <c r="E21" s="11"/>
      <c r="F21" s="16"/>
      <c r="G21" s="16"/>
      <c r="H21" s="16"/>
      <c r="I21" s="16"/>
      <c r="J21" s="16"/>
      <c r="K21" s="16"/>
      <c r="L21" s="16"/>
      <c r="M21" s="16"/>
      <c r="N21" s="16"/>
      <c r="O21" s="16"/>
    </row>
    <row r="22" spans="1:15" ht="15" customHeight="1">
      <c r="A22" s="9"/>
      <c r="B22" s="10"/>
      <c r="C22" s="10"/>
      <c r="D22" s="10" t="s">
        <v>4</v>
      </c>
      <c r="E22" s="11"/>
      <c r="F22" s="16"/>
      <c r="G22" s="16"/>
      <c r="H22" s="16"/>
      <c r="I22" s="16"/>
      <c r="J22" s="16"/>
      <c r="K22" s="16"/>
      <c r="L22" s="16"/>
      <c r="M22" s="16"/>
      <c r="N22" s="16"/>
      <c r="O22" s="16"/>
    </row>
    <row r="23" spans="1:15" ht="15" customHeight="1">
      <c r="A23" s="9"/>
      <c r="B23" s="10"/>
      <c r="C23" s="10" t="s">
        <v>7</v>
      </c>
      <c r="D23" s="10"/>
      <c r="E23" s="11"/>
      <c r="F23" s="16">
        <f aca="true" t="shared" si="3" ref="F23:O23">SUM(F21:F22)</f>
        <v>0</v>
      </c>
      <c r="G23" s="16">
        <f t="shared" si="3"/>
        <v>0</v>
      </c>
      <c r="H23" s="16">
        <f t="shared" si="3"/>
        <v>0</v>
      </c>
      <c r="I23" s="16">
        <f t="shared" si="3"/>
        <v>0</v>
      </c>
      <c r="J23" s="16">
        <f t="shared" si="3"/>
        <v>0</v>
      </c>
      <c r="K23" s="16">
        <f t="shared" si="3"/>
        <v>0</v>
      </c>
      <c r="L23" s="16">
        <f t="shared" si="3"/>
        <v>0</v>
      </c>
      <c r="M23" s="16">
        <f t="shared" si="3"/>
        <v>0</v>
      </c>
      <c r="N23" s="16">
        <f t="shared" si="3"/>
        <v>0</v>
      </c>
      <c r="O23" s="16">
        <f t="shared" si="3"/>
        <v>0</v>
      </c>
    </row>
    <row r="24" spans="1:15" ht="15" customHeight="1">
      <c r="A24" s="9"/>
      <c r="B24" s="10"/>
      <c r="C24" s="10" t="s">
        <v>5</v>
      </c>
      <c r="D24" s="10"/>
      <c r="E24" s="11"/>
      <c r="F24" s="16"/>
      <c r="G24" s="16"/>
      <c r="H24" s="16"/>
      <c r="I24" s="16"/>
      <c r="J24" s="16"/>
      <c r="K24" s="16"/>
      <c r="L24" s="16"/>
      <c r="M24" s="16"/>
      <c r="N24" s="16"/>
      <c r="O24" s="16"/>
    </row>
    <row r="25" spans="1:15" ht="15" customHeight="1">
      <c r="A25" s="9"/>
      <c r="B25" s="10"/>
      <c r="C25" s="10"/>
      <c r="D25" s="10" t="s">
        <v>30</v>
      </c>
      <c r="E25" s="11"/>
      <c r="F25" s="16">
        <f>SUM(G25:O25)</f>
        <v>0</v>
      </c>
      <c r="G25" s="16"/>
      <c r="H25" s="16"/>
      <c r="I25" s="16"/>
      <c r="J25" s="16"/>
      <c r="K25" s="16"/>
      <c r="L25" s="16"/>
      <c r="M25" s="16"/>
      <c r="N25" s="16"/>
      <c r="O25" s="16"/>
    </row>
    <row r="26" spans="1:15" ht="15" customHeight="1">
      <c r="A26" s="9"/>
      <c r="B26" s="10"/>
      <c r="C26" s="10"/>
      <c r="D26" s="10" t="s">
        <v>4</v>
      </c>
      <c r="E26" s="11"/>
      <c r="F26" s="16">
        <f>SUM(G26:O26)</f>
        <v>0</v>
      </c>
      <c r="G26" s="16"/>
      <c r="H26" s="16"/>
      <c r="I26" s="16"/>
      <c r="J26" s="16"/>
      <c r="K26" s="16"/>
      <c r="L26" s="16"/>
      <c r="M26" s="16"/>
      <c r="N26" s="16"/>
      <c r="O26" s="16"/>
    </row>
    <row r="27" spans="1:15" ht="15" customHeight="1">
      <c r="A27" s="9"/>
      <c r="B27" s="10"/>
      <c r="C27" s="10" t="s">
        <v>8</v>
      </c>
      <c r="D27" s="10"/>
      <c r="E27" s="11"/>
      <c r="F27" s="16">
        <f aca="true" t="shared" si="4" ref="F27:O27">SUM(F25:F26)</f>
        <v>0</v>
      </c>
      <c r="G27" s="16">
        <f t="shared" si="4"/>
        <v>0</v>
      </c>
      <c r="H27" s="16">
        <f t="shared" si="4"/>
        <v>0</v>
      </c>
      <c r="I27" s="16">
        <f t="shared" si="4"/>
        <v>0</v>
      </c>
      <c r="J27" s="16">
        <f t="shared" si="4"/>
        <v>0</v>
      </c>
      <c r="K27" s="16">
        <f t="shared" si="4"/>
        <v>0</v>
      </c>
      <c r="L27" s="16">
        <f t="shared" si="4"/>
        <v>0</v>
      </c>
      <c r="M27" s="16">
        <f t="shared" si="4"/>
        <v>0</v>
      </c>
      <c r="N27" s="16">
        <f t="shared" si="4"/>
        <v>0</v>
      </c>
      <c r="O27" s="16">
        <f t="shared" si="4"/>
        <v>0</v>
      </c>
    </row>
    <row r="28" spans="1:15" ht="15" customHeight="1">
      <c r="A28" s="18"/>
      <c r="B28" s="19" t="s">
        <v>66</v>
      </c>
      <c r="C28" s="19"/>
      <c r="D28" s="19"/>
      <c r="E28" s="20"/>
      <c r="F28" s="21">
        <f>F23+F27</f>
        <v>0</v>
      </c>
      <c r="G28" s="21">
        <f aca="true" t="shared" si="5" ref="G28:O28">G23+G27</f>
        <v>0</v>
      </c>
      <c r="H28" s="21">
        <f t="shared" si="5"/>
        <v>0</v>
      </c>
      <c r="I28" s="21">
        <f t="shared" si="5"/>
        <v>0</v>
      </c>
      <c r="J28" s="21">
        <f t="shared" si="5"/>
        <v>0</v>
      </c>
      <c r="K28" s="21">
        <f t="shared" si="5"/>
        <v>0</v>
      </c>
      <c r="L28" s="21">
        <f t="shared" si="5"/>
        <v>0</v>
      </c>
      <c r="M28" s="21">
        <f t="shared" si="5"/>
        <v>0</v>
      </c>
      <c r="N28" s="21">
        <f t="shared" si="5"/>
        <v>0</v>
      </c>
      <c r="O28" s="21">
        <f t="shared" si="5"/>
        <v>0</v>
      </c>
    </row>
    <row r="29" spans="1:15" ht="15" customHeight="1">
      <c r="A29" s="9"/>
      <c r="B29" s="156" t="s">
        <v>10</v>
      </c>
      <c r="C29" s="156"/>
      <c r="D29" s="156"/>
      <c r="E29" s="157"/>
      <c r="F29" s="16"/>
      <c r="G29" s="16"/>
      <c r="H29" s="16"/>
      <c r="I29" s="16"/>
      <c r="J29" s="16"/>
      <c r="K29" s="16"/>
      <c r="L29" s="16"/>
      <c r="M29" s="16"/>
      <c r="N29" s="16"/>
      <c r="O29" s="16"/>
    </row>
    <row r="30" spans="1:15" ht="15" customHeight="1">
      <c r="A30" s="9"/>
      <c r="B30" s="10"/>
      <c r="C30" s="10" t="s">
        <v>3</v>
      </c>
      <c r="D30" s="10"/>
      <c r="E30" s="11"/>
      <c r="F30" s="16"/>
      <c r="G30" s="16"/>
      <c r="H30" s="16"/>
      <c r="I30" s="16"/>
      <c r="J30" s="16"/>
      <c r="K30" s="16"/>
      <c r="L30" s="16"/>
      <c r="M30" s="16"/>
      <c r="N30" s="16"/>
      <c r="O30" s="16"/>
    </row>
    <row r="31" spans="1:15" ht="15" customHeight="1">
      <c r="A31" s="9"/>
      <c r="B31" s="10"/>
      <c r="C31" s="10"/>
      <c r="D31" s="10" t="s">
        <v>30</v>
      </c>
      <c r="E31" s="11"/>
      <c r="F31" s="16"/>
      <c r="G31" s="16"/>
      <c r="H31" s="16"/>
      <c r="I31" s="16"/>
      <c r="J31" s="16"/>
      <c r="K31" s="16"/>
      <c r="L31" s="16"/>
      <c r="M31" s="16"/>
      <c r="N31" s="16"/>
      <c r="O31" s="16"/>
    </row>
    <row r="32" spans="1:15" ht="15" customHeight="1">
      <c r="A32" s="9"/>
      <c r="B32" s="10"/>
      <c r="C32" s="10"/>
      <c r="D32" s="10" t="s">
        <v>4</v>
      </c>
      <c r="E32" s="11"/>
      <c r="F32" s="16"/>
      <c r="G32" s="16"/>
      <c r="H32" s="16"/>
      <c r="I32" s="16"/>
      <c r="J32" s="16"/>
      <c r="K32" s="16"/>
      <c r="L32" s="16"/>
      <c r="M32" s="16"/>
      <c r="N32" s="16"/>
      <c r="O32" s="16"/>
    </row>
    <row r="33" spans="1:15" ht="15" customHeight="1">
      <c r="A33" s="9"/>
      <c r="B33" s="10"/>
      <c r="C33" s="10" t="s">
        <v>7</v>
      </c>
      <c r="D33" s="10"/>
      <c r="E33" s="11"/>
      <c r="F33" s="16">
        <f aca="true" t="shared" si="6" ref="F33:O33">SUM(F31:F32)</f>
        <v>0</v>
      </c>
      <c r="G33" s="16">
        <f t="shared" si="6"/>
        <v>0</v>
      </c>
      <c r="H33" s="16">
        <f t="shared" si="6"/>
        <v>0</v>
      </c>
      <c r="I33" s="16">
        <f t="shared" si="6"/>
        <v>0</v>
      </c>
      <c r="J33" s="16">
        <f t="shared" si="6"/>
        <v>0</v>
      </c>
      <c r="K33" s="16">
        <f t="shared" si="6"/>
        <v>0</v>
      </c>
      <c r="L33" s="16">
        <f t="shared" si="6"/>
        <v>0</v>
      </c>
      <c r="M33" s="16">
        <f t="shared" si="6"/>
        <v>0</v>
      </c>
      <c r="N33" s="16">
        <f t="shared" si="6"/>
        <v>0</v>
      </c>
      <c r="O33" s="16">
        <f t="shared" si="6"/>
        <v>0</v>
      </c>
    </row>
    <row r="34" spans="1:15" ht="15" customHeight="1">
      <c r="A34" s="9"/>
      <c r="B34" s="10"/>
      <c r="C34" s="10" t="s">
        <v>5</v>
      </c>
      <c r="D34" s="10"/>
      <c r="E34" s="11"/>
      <c r="F34" s="16"/>
      <c r="G34" s="16"/>
      <c r="H34" s="16"/>
      <c r="I34" s="16"/>
      <c r="J34" s="16"/>
      <c r="K34" s="16"/>
      <c r="L34" s="16"/>
      <c r="M34" s="16"/>
      <c r="N34" s="16"/>
      <c r="O34" s="16"/>
    </row>
    <row r="35" spans="1:15" ht="15" customHeight="1">
      <c r="A35" s="9"/>
      <c r="B35" s="10"/>
      <c r="C35" s="10"/>
      <c r="D35" s="10" t="s">
        <v>30</v>
      </c>
      <c r="E35" s="11"/>
      <c r="F35" s="16"/>
      <c r="G35" s="16"/>
      <c r="H35" s="16"/>
      <c r="I35" s="16"/>
      <c r="J35" s="16"/>
      <c r="K35" s="16"/>
      <c r="L35" s="16"/>
      <c r="M35" s="16"/>
      <c r="N35" s="16"/>
      <c r="O35" s="16"/>
    </row>
    <row r="36" spans="1:15" ht="15" customHeight="1">
      <c r="A36" s="9"/>
      <c r="B36" s="10"/>
      <c r="C36" s="10"/>
      <c r="D36" s="10" t="s">
        <v>4</v>
      </c>
      <c r="E36" s="11"/>
      <c r="F36" s="16"/>
      <c r="G36" s="16"/>
      <c r="H36" s="16"/>
      <c r="I36" s="16"/>
      <c r="J36" s="16"/>
      <c r="K36" s="16"/>
      <c r="L36" s="16"/>
      <c r="M36" s="16"/>
      <c r="N36" s="16"/>
      <c r="O36" s="16"/>
    </row>
    <row r="37" spans="1:15" ht="15" customHeight="1">
      <c r="A37" s="9"/>
      <c r="B37" s="10"/>
      <c r="C37" s="10" t="s">
        <v>8</v>
      </c>
      <c r="D37" s="10"/>
      <c r="E37" s="11"/>
      <c r="F37" s="16">
        <f aca="true" t="shared" si="7" ref="F37:O37">SUM(F35:F36)</f>
        <v>0</v>
      </c>
      <c r="G37" s="16">
        <f t="shared" si="7"/>
        <v>0</v>
      </c>
      <c r="H37" s="16">
        <f t="shared" si="7"/>
        <v>0</v>
      </c>
      <c r="I37" s="16">
        <f t="shared" si="7"/>
        <v>0</v>
      </c>
      <c r="J37" s="16">
        <f t="shared" si="7"/>
        <v>0</v>
      </c>
      <c r="K37" s="16">
        <f t="shared" si="7"/>
        <v>0</v>
      </c>
      <c r="L37" s="16">
        <f t="shared" si="7"/>
        <v>0</v>
      </c>
      <c r="M37" s="16">
        <f t="shared" si="7"/>
        <v>0</v>
      </c>
      <c r="N37" s="16">
        <f t="shared" si="7"/>
        <v>0</v>
      </c>
      <c r="O37" s="16">
        <f t="shared" si="7"/>
        <v>0</v>
      </c>
    </row>
    <row r="38" spans="1:15" ht="15" customHeight="1">
      <c r="A38" s="18"/>
      <c r="B38" s="19" t="s">
        <v>11</v>
      </c>
      <c r="C38" s="19"/>
      <c r="D38" s="19"/>
      <c r="E38" s="20"/>
      <c r="F38" s="21">
        <f aca="true" t="shared" si="8" ref="F38:O38">F37+F33</f>
        <v>0</v>
      </c>
      <c r="G38" s="21">
        <f t="shared" si="8"/>
        <v>0</v>
      </c>
      <c r="H38" s="21">
        <f t="shared" si="8"/>
        <v>0</v>
      </c>
      <c r="I38" s="21">
        <f t="shared" si="8"/>
        <v>0</v>
      </c>
      <c r="J38" s="21">
        <f t="shared" si="8"/>
        <v>0</v>
      </c>
      <c r="K38" s="21">
        <f t="shared" si="8"/>
        <v>0</v>
      </c>
      <c r="L38" s="21">
        <f t="shared" si="8"/>
        <v>0</v>
      </c>
      <c r="M38" s="21">
        <f t="shared" si="8"/>
        <v>0</v>
      </c>
      <c r="N38" s="21">
        <f t="shared" si="8"/>
        <v>0</v>
      </c>
      <c r="O38" s="21">
        <f t="shared" si="8"/>
        <v>0</v>
      </c>
    </row>
    <row r="39" spans="1:15" ht="15" customHeight="1">
      <c r="A39" s="12" t="s">
        <v>96</v>
      </c>
      <c r="B39" s="13"/>
      <c r="C39" s="13"/>
      <c r="D39" s="13"/>
      <c r="E39" s="14"/>
      <c r="F39" s="17">
        <f aca="true" t="shared" si="9" ref="F39:O39">F18+F28+F38</f>
        <v>0</v>
      </c>
      <c r="G39" s="17">
        <f t="shared" si="9"/>
        <v>0</v>
      </c>
      <c r="H39" s="17">
        <f t="shared" si="9"/>
        <v>0</v>
      </c>
      <c r="I39" s="17">
        <f t="shared" si="9"/>
        <v>0</v>
      </c>
      <c r="J39" s="17">
        <f t="shared" si="9"/>
        <v>0</v>
      </c>
      <c r="K39" s="17">
        <f t="shared" si="9"/>
        <v>0</v>
      </c>
      <c r="L39" s="17">
        <f t="shared" si="9"/>
        <v>0</v>
      </c>
      <c r="M39" s="17">
        <f t="shared" si="9"/>
        <v>0</v>
      </c>
      <c r="N39" s="17">
        <f t="shared" si="9"/>
        <v>0</v>
      </c>
      <c r="O39" s="17">
        <f t="shared" si="9"/>
        <v>0</v>
      </c>
    </row>
    <row r="41" spans="6:7" ht="12.75">
      <c r="F41" s="30"/>
      <c r="G41" s="30"/>
    </row>
    <row r="42" spans="6:7" ht="12.75">
      <c r="F42" s="30"/>
      <c r="G42" s="30"/>
    </row>
    <row r="43" spans="6:7" ht="12.75">
      <c r="F43" s="30"/>
      <c r="G43" s="30"/>
    </row>
    <row r="44" ht="12.75">
      <c r="F44" s="31"/>
    </row>
  </sheetData>
  <mergeCells count="9">
    <mergeCell ref="A1:O1"/>
    <mergeCell ref="B29:E29"/>
    <mergeCell ref="A5:E7"/>
    <mergeCell ref="B9:E9"/>
    <mergeCell ref="B19:E19"/>
    <mergeCell ref="F6:F7"/>
    <mergeCell ref="D3:E3"/>
    <mergeCell ref="D2:E2"/>
    <mergeCell ref="G6:O6"/>
  </mergeCells>
  <printOptions horizontalCentered="1"/>
  <pageMargins left="0.5" right="0.5" top="0.75" bottom="0.75" header="0.5" footer="0.5"/>
  <pageSetup fitToHeight="1" fitToWidth="1" horizontalDpi="600" verticalDpi="600" orientation="landscape" scale="72" r:id="rId1"/>
  <headerFooter alignWithMargins="0">
    <oddHeader>&amp;REnclosure 2</oddHeader>
    <oddFooter>&amp;LPage 5&amp;Rver 4 (12/2008)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39"/>
  <sheetViews>
    <sheetView workbookViewId="0" topLeftCell="A1">
      <pane xSplit="5" ySplit="7" topLeftCell="F8" activePane="bottomRight" state="frozen"/>
      <selection pane="topLeft" activeCell="A1" sqref="A1:O1"/>
      <selection pane="topRight" activeCell="A1" sqref="A1:O1"/>
      <selection pane="bottomLeft" activeCell="A1" sqref="A1:O1"/>
      <selection pane="bottomRight" activeCell="A1" sqref="A1:O1"/>
    </sheetView>
  </sheetViews>
  <sheetFormatPr defaultColWidth="9.140625" defaultRowHeight="12.75"/>
  <cols>
    <col min="1" max="3" width="4.7109375" style="0" customWidth="1"/>
    <col min="4" max="4" width="3.7109375" style="0" customWidth="1"/>
    <col min="5" max="5" width="22.7109375" style="0" customWidth="1"/>
    <col min="6" max="18" width="12.7109375" style="0" customWidth="1"/>
  </cols>
  <sheetData>
    <row r="1" spans="1:15" ht="32.1" customHeight="1">
      <c r="A1" s="155" t="s">
        <v>78</v>
      </c>
      <c r="B1" s="155"/>
      <c r="C1" s="155"/>
      <c r="D1" s="155"/>
      <c r="E1" s="155"/>
      <c r="F1" s="155"/>
      <c r="G1" s="155"/>
      <c r="H1" s="155"/>
      <c r="I1" s="155"/>
      <c r="J1" s="155"/>
      <c r="K1" s="155"/>
      <c r="L1" s="155"/>
      <c r="M1" s="155"/>
      <c r="N1" s="155"/>
      <c r="O1" s="155"/>
    </row>
    <row r="2" spans="1:15" ht="20.1" customHeight="1">
      <c r="A2" s="22" t="s">
        <v>25</v>
      </c>
      <c r="B2" s="22"/>
      <c r="C2" s="22"/>
      <c r="D2" s="165" t="str">
        <f>'CSS WP 1'!D2:E2</f>
        <v>Monterey</v>
      </c>
      <c r="E2" s="165"/>
      <c r="N2" s="24" t="s">
        <v>26</v>
      </c>
      <c r="O2" s="23">
        <f>'CSS WP 1'!O2</f>
        <v>39850</v>
      </c>
    </row>
    <row r="3" spans="1:5" ht="20.1" customHeight="1">
      <c r="A3" s="22" t="s">
        <v>97</v>
      </c>
      <c r="B3" s="22"/>
      <c r="C3" s="22"/>
      <c r="D3" s="173"/>
      <c r="E3" s="173"/>
    </row>
    <row r="5" spans="1:15" s="3" customFormat="1" ht="15" customHeight="1">
      <c r="A5" s="158" t="s">
        <v>27</v>
      </c>
      <c r="B5" s="159"/>
      <c r="C5" s="159"/>
      <c r="D5" s="159"/>
      <c r="E5" s="160"/>
      <c r="F5" s="4" t="s">
        <v>16</v>
      </c>
      <c r="G5" s="26" t="s">
        <v>17</v>
      </c>
      <c r="H5" s="26" t="s">
        <v>24</v>
      </c>
      <c r="I5" s="26" t="s">
        <v>18</v>
      </c>
      <c r="J5" s="26" t="s">
        <v>19</v>
      </c>
      <c r="K5" s="26" t="s">
        <v>20</v>
      </c>
      <c r="L5" s="26" t="s">
        <v>21</v>
      </c>
      <c r="M5" s="26" t="s">
        <v>22</v>
      </c>
      <c r="N5" s="26" t="s">
        <v>23</v>
      </c>
      <c r="O5" s="26" t="s">
        <v>52</v>
      </c>
    </row>
    <row r="6" spans="1:15" s="3" customFormat="1" ht="15" customHeight="1">
      <c r="A6" s="161"/>
      <c r="B6" s="162"/>
      <c r="C6" s="162"/>
      <c r="D6" s="162"/>
      <c r="E6" s="163"/>
      <c r="F6" s="171" t="s">
        <v>6</v>
      </c>
      <c r="G6" s="174" t="s">
        <v>29</v>
      </c>
      <c r="H6" s="173"/>
      <c r="I6" s="173"/>
      <c r="J6" s="173"/>
      <c r="K6" s="173"/>
      <c r="L6" s="173"/>
      <c r="M6" s="173"/>
      <c r="N6" s="173"/>
      <c r="O6" s="175"/>
    </row>
    <row r="7" spans="1:18" s="1" customFormat="1" ht="42" customHeight="1">
      <c r="A7" s="164"/>
      <c r="B7" s="165"/>
      <c r="C7" s="165"/>
      <c r="D7" s="165"/>
      <c r="E7" s="166"/>
      <c r="F7" s="172"/>
      <c r="G7" s="25" t="s">
        <v>0</v>
      </c>
      <c r="H7" s="25" t="s">
        <v>28</v>
      </c>
      <c r="I7" s="25" t="s">
        <v>15</v>
      </c>
      <c r="J7" s="25" t="s">
        <v>1</v>
      </c>
      <c r="K7" s="25" t="s">
        <v>12</v>
      </c>
      <c r="L7" s="25" t="s">
        <v>13</v>
      </c>
      <c r="M7" s="25" t="s">
        <v>2</v>
      </c>
      <c r="N7" s="25" t="s">
        <v>14</v>
      </c>
      <c r="O7" s="5" t="s">
        <v>51</v>
      </c>
      <c r="P7" s="2"/>
      <c r="Q7" s="2"/>
      <c r="R7" s="2"/>
    </row>
    <row r="8" spans="1:15" ht="15" customHeight="1">
      <c r="A8" s="6" t="s">
        <v>98</v>
      </c>
      <c r="B8" s="7"/>
      <c r="C8" s="7"/>
      <c r="D8" s="7"/>
      <c r="E8" s="8"/>
      <c r="F8" s="15"/>
      <c r="G8" s="15"/>
      <c r="H8" s="15"/>
      <c r="I8" s="15"/>
      <c r="J8" s="15"/>
      <c r="K8" s="15"/>
      <c r="L8" s="15"/>
      <c r="M8" s="15"/>
      <c r="N8" s="15"/>
      <c r="O8" s="15"/>
    </row>
    <row r="9" spans="1:15" ht="15" customHeight="1">
      <c r="A9" s="9"/>
      <c r="B9" s="167" t="s">
        <v>72</v>
      </c>
      <c r="C9" s="167"/>
      <c r="D9" s="167"/>
      <c r="E9" s="168"/>
      <c r="F9" s="16"/>
      <c r="G9" s="16"/>
      <c r="H9" s="16"/>
      <c r="I9" s="16"/>
      <c r="J9" s="16"/>
      <c r="K9" s="16"/>
      <c r="L9" s="16"/>
      <c r="M9" s="16"/>
      <c r="N9" s="16"/>
      <c r="O9" s="16"/>
    </row>
    <row r="10" spans="1:15" ht="15" customHeight="1">
      <c r="A10" s="9"/>
      <c r="B10" s="10"/>
      <c r="C10" s="10" t="s">
        <v>3</v>
      </c>
      <c r="D10" s="10"/>
      <c r="E10" s="11"/>
      <c r="F10" s="16"/>
      <c r="G10" s="16"/>
      <c r="H10" s="16"/>
      <c r="I10" s="16"/>
      <c r="J10" s="16"/>
      <c r="K10" s="16"/>
      <c r="L10" s="16"/>
      <c r="M10" s="16"/>
      <c r="N10" s="16"/>
      <c r="O10" s="16"/>
    </row>
    <row r="11" spans="1:15" ht="15" customHeight="1">
      <c r="A11" s="9"/>
      <c r="B11" s="10"/>
      <c r="C11" s="10"/>
      <c r="D11" s="10" t="s">
        <v>30</v>
      </c>
      <c r="E11" s="11"/>
      <c r="F11" s="16"/>
      <c r="G11" s="16"/>
      <c r="H11" s="16"/>
      <c r="I11" s="16"/>
      <c r="J11" s="16"/>
      <c r="K11" s="16"/>
      <c r="L11" s="16"/>
      <c r="M11" s="16"/>
      <c r="N11" s="16"/>
      <c r="O11" s="16"/>
    </row>
    <row r="12" spans="1:15" ht="15" customHeight="1">
      <c r="A12" s="9"/>
      <c r="B12" s="10"/>
      <c r="C12" s="10"/>
      <c r="D12" s="10" t="s">
        <v>4</v>
      </c>
      <c r="E12" s="11"/>
      <c r="F12" s="16"/>
      <c r="G12" s="16"/>
      <c r="H12" s="16"/>
      <c r="I12" s="16"/>
      <c r="J12" s="16"/>
      <c r="K12" s="16"/>
      <c r="L12" s="16"/>
      <c r="M12" s="16"/>
      <c r="N12" s="16"/>
      <c r="O12" s="16"/>
    </row>
    <row r="13" spans="1:15" ht="15" customHeight="1">
      <c r="A13" s="9"/>
      <c r="B13" s="10"/>
      <c r="C13" s="10" t="s">
        <v>7</v>
      </c>
      <c r="D13" s="10"/>
      <c r="E13" s="11"/>
      <c r="F13" s="16">
        <f aca="true" t="shared" si="0" ref="F13:O13">SUM(F11:F12)</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row>
    <row r="14" spans="1:15" ht="15" customHeight="1">
      <c r="A14" s="9"/>
      <c r="B14" s="10"/>
      <c r="C14" s="10" t="s">
        <v>5</v>
      </c>
      <c r="D14" s="10"/>
      <c r="E14" s="11"/>
      <c r="F14" s="16"/>
      <c r="G14" s="16"/>
      <c r="H14" s="16"/>
      <c r="I14" s="16"/>
      <c r="J14" s="16"/>
      <c r="K14" s="16"/>
      <c r="L14" s="16"/>
      <c r="M14" s="16"/>
      <c r="N14" s="16"/>
      <c r="O14" s="16"/>
    </row>
    <row r="15" spans="1:15" ht="15" customHeight="1">
      <c r="A15" s="9"/>
      <c r="B15" s="10"/>
      <c r="C15" s="10"/>
      <c r="D15" s="10" t="s">
        <v>30</v>
      </c>
      <c r="E15" s="11"/>
      <c r="F15" s="16"/>
      <c r="G15" s="16"/>
      <c r="H15" s="16"/>
      <c r="I15" s="16"/>
      <c r="J15" s="16"/>
      <c r="K15" s="16"/>
      <c r="L15" s="16"/>
      <c r="M15" s="16"/>
      <c r="N15" s="16"/>
      <c r="O15" s="16"/>
    </row>
    <row r="16" spans="1:15" ht="15" customHeight="1">
      <c r="A16" s="9"/>
      <c r="B16" s="10"/>
      <c r="C16" s="10"/>
      <c r="D16" s="10" t="s">
        <v>4</v>
      </c>
      <c r="E16" s="11"/>
      <c r="F16" s="16"/>
      <c r="G16" s="16"/>
      <c r="H16" s="16"/>
      <c r="I16" s="16"/>
      <c r="J16" s="16"/>
      <c r="K16" s="16"/>
      <c r="L16" s="16"/>
      <c r="M16" s="16"/>
      <c r="N16" s="16"/>
      <c r="O16" s="16"/>
    </row>
    <row r="17" spans="1:15" ht="15" customHeight="1">
      <c r="A17" s="9"/>
      <c r="B17" s="10"/>
      <c r="C17" s="10" t="s">
        <v>8</v>
      </c>
      <c r="D17" s="10"/>
      <c r="E17" s="11"/>
      <c r="F17" s="16">
        <f aca="true" t="shared" si="1" ref="F17:O17">SUM(F15:F16)</f>
        <v>0</v>
      </c>
      <c r="G17" s="16">
        <f t="shared" si="1"/>
        <v>0</v>
      </c>
      <c r="H17" s="16">
        <f t="shared" si="1"/>
        <v>0</v>
      </c>
      <c r="I17" s="16">
        <f t="shared" si="1"/>
        <v>0</v>
      </c>
      <c r="J17" s="16">
        <f t="shared" si="1"/>
        <v>0</v>
      </c>
      <c r="K17" s="16">
        <f t="shared" si="1"/>
        <v>0</v>
      </c>
      <c r="L17" s="16">
        <f t="shared" si="1"/>
        <v>0</v>
      </c>
      <c r="M17" s="16">
        <f t="shared" si="1"/>
        <v>0</v>
      </c>
      <c r="N17" s="16">
        <f t="shared" si="1"/>
        <v>0</v>
      </c>
      <c r="O17" s="16">
        <f t="shared" si="1"/>
        <v>0</v>
      </c>
    </row>
    <row r="18" spans="1:15" ht="15" customHeight="1">
      <c r="A18" s="18"/>
      <c r="B18" s="19" t="s">
        <v>9</v>
      </c>
      <c r="C18" s="19"/>
      <c r="D18" s="19"/>
      <c r="E18" s="20"/>
      <c r="F18" s="21">
        <f aca="true" t="shared" si="2" ref="F18:O18">F13+F17</f>
        <v>0</v>
      </c>
      <c r="G18" s="21">
        <f t="shared" si="2"/>
        <v>0</v>
      </c>
      <c r="H18" s="21">
        <f t="shared" si="2"/>
        <v>0</v>
      </c>
      <c r="I18" s="21">
        <f t="shared" si="2"/>
        <v>0</v>
      </c>
      <c r="J18" s="21">
        <f t="shared" si="2"/>
        <v>0</v>
      </c>
      <c r="K18" s="21">
        <f t="shared" si="2"/>
        <v>0</v>
      </c>
      <c r="L18" s="21">
        <f t="shared" si="2"/>
        <v>0</v>
      </c>
      <c r="M18" s="21">
        <f t="shared" si="2"/>
        <v>0</v>
      </c>
      <c r="N18" s="21">
        <f t="shared" si="2"/>
        <v>0</v>
      </c>
      <c r="O18" s="21">
        <f t="shared" si="2"/>
        <v>0</v>
      </c>
    </row>
    <row r="19" spans="1:15" ht="15" customHeight="1">
      <c r="A19" s="9"/>
      <c r="B19" s="169" t="s">
        <v>65</v>
      </c>
      <c r="C19" s="169"/>
      <c r="D19" s="169"/>
      <c r="E19" s="170"/>
      <c r="F19" s="16"/>
      <c r="G19" s="16"/>
      <c r="H19" s="16"/>
      <c r="I19" s="16"/>
      <c r="J19" s="16"/>
      <c r="K19" s="16"/>
      <c r="L19" s="16"/>
      <c r="M19" s="16"/>
      <c r="N19" s="16"/>
      <c r="O19" s="16"/>
    </row>
    <row r="20" spans="1:15" ht="15" customHeight="1">
      <c r="A20" s="9"/>
      <c r="B20" s="10"/>
      <c r="C20" s="10" t="s">
        <v>3</v>
      </c>
      <c r="D20" s="10"/>
      <c r="E20" s="11"/>
      <c r="F20" s="16"/>
      <c r="G20" s="16"/>
      <c r="H20" s="16"/>
      <c r="I20" s="16"/>
      <c r="J20" s="16"/>
      <c r="K20" s="16"/>
      <c r="L20" s="16"/>
      <c r="M20" s="16"/>
      <c r="N20" s="16"/>
      <c r="O20" s="16"/>
    </row>
    <row r="21" spans="1:15" ht="15" customHeight="1">
      <c r="A21" s="9"/>
      <c r="B21" s="10"/>
      <c r="C21" s="10"/>
      <c r="D21" s="10" t="s">
        <v>30</v>
      </c>
      <c r="E21" s="11"/>
      <c r="F21" s="16"/>
      <c r="G21" s="16"/>
      <c r="H21" s="16"/>
      <c r="I21" s="16"/>
      <c r="J21" s="16"/>
      <c r="K21" s="16"/>
      <c r="L21" s="16"/>
      <c r="M21" s="16"/>
      <c r="N21" s="16"/>
      <c r="O21" s="16"/>
    </row>
    <row r="22" spans="1:15" ht="15" customHeight="1">
      <c r="A22" s="9"/>
      <c r="B22" s="10"/>
      <c r="C22" s="10"/>
      <c r="D22" s="10" t="s">
        <v>4</v>
      </c>
      <c r="E22" s="11"/>
      <c r="F22" s="16"/>
      <c r="G22" s="16"/>
      <c r="H22" s="16"/>
      <c r="I22" s="16"/>
      <c r="J22" s="16"/>
      <c r="K22" s="16"/>
      <c r="L22" s="16"/>
      <c r="M22" s="16"/>
      <c r="N22" s="16"/>
      <c r="O22" s="16"/>
    </row>
    <row r="23" spans="1:15" ht="15" customHeight="1">
      <c r="A23" s="9"/>
      <c r="B23" s="10"/>
      <c r="C23" s="10" t="s">
        <v>7</v>
      </c>
      <c r="D23" s="10"/>
      <c r="E23" s="11"/>
      <c r="F23" s="16">
        <f aca="true" t="shared" si="3" ref="F23:O23">SUM(F21:F22)</f>
        <v>0</v>
      </c>
      <c r="G23" s="16">
        <f t="shared" si="3"/>
        <v>0</v>
      </c>
      <c r="H23" s="16">
        <f t="shared" si="3"/>
        <v>0</v>
      </c>
      <c r="I23" s="16">
        <f t="shared" si="3"/>
        <v>0</v>
      </c>
      <c r="J23" s="16">
        <f t="shared" si="3"/>
        <v>0</v>
      </c>
      <c r="K23" s="16">
        <f t="shared" si="3"/>
        <v>0</v>
      </c>
      <c r="L23" s="16">
        <f t="shared" si="3"/>
        <v>0</v>
      </c>
      <c r="M23" s="16">
        <f t="shared" si="3"/>
        <v>0</v>
      </c>
      <c r="N23" s="16">
        <f t="shared" si="3"/>
        <v>0</v>
      </c>
      <c r="O23" s="16">
        <f t="shared" si="3"/>
        <v>0</v>
      </c>
    </row>
    <row r="24" spans="1:15" ht="15" customHeight="1">
      <c r="A24" s="9"/>
      <c r="B24" s="10"/>
      <c r="C24" s="10" t="s">
        <v>5</v>
      </c>
      <c r="D24" s="10"/>
      <c r="E24" s="11"/>
      <c r="F24" s="16"/>
      <c r="G24" s="16"/>
      <c r="H24" s="16"/>
      <c r="I24" s="16"/>
      <c r="J24" s="16"/>
      <c r="K24" s="16"/>
      <c r="L24" s="16"/>
      <c r="M24" s="16"/>
      <c r="N24" s="16"/>
      <c r="O24" s="16"/>
    </row>
    <row r="25" spans="1:15" ht="15" customHeight="1">
      <c r="A25" s="9"/>
      <c r="B25" s="10"/>
      <c r="C25" s="10"/>
      <c r="D25" s="10" t="s">
        <v>30</v>
      </c>
      <c r="E25" s="11"/>
      <c r="F25" s="16"/>
      <c r="G25" s="16"/>
      <c r="H25" s="16"/>
      <c r="I25" s="16"/>
      <c r="J25" s="16"/>
      <c r="K25" s="16"/>
      <c r="L25" s="16"/>
      <c r="M25" s="16"/>
      <c r="N25" s="16"/>
      <c r="O25" s="16"/>
    </row>
    <row r="26" spans="1:15" ht="15" customHeight="1">
      <c r="A26" s="9"/>
      <c r="B26" s="10"/>
      <c r="C26" s="10"/>
      <c r="D26" s="10" t="s">
        <v>4</v>
      </c>
      <c r="E26" s="11"/>
      <c r="F26" s="16"/>
      <c r="G26" s="16"/>
      <c r="H26" s="16"/>
      <c r="I26" s="16"/>
      <c r="J26" s="16"/>
      <c r="K26" s="16"/>
      <c r="L26" s="16"/>
      <c r="M26" s="16"/>
      <c r="N26" s="16"/>
      <c r="O26" s="16"/>
    </row>
    <row r="27" spans="1:15" ht="15" customHeight="1">
      <c r="A27" s="9"/>
      <c r="B27" s="10"/>
      <c r="C27" s="10" t="s">
        <v>8</v>
      </c>
      <c r="D27" s="10"/>
      <c r="E27" s="11"/>
      <c r="F27" s="16">
        <f aca="true" t="shared" si="4" ref="F27:O27">SUM(F25:F26)</f>
        <v>0</v>
      </c>
      <c r="G27" s="16">
        <f t="shared" si="4"/>
        <v>0</v>
      </c>
      <c r="H27" s="16">
        <f t="shared" si="4"/>
        <v>0</v>
      </c>
      <c r="I27" s="16">
        <f t="shared" si="4"/>
        <v>0</v>
      </c>
      <c r="J27" s="16">
        <f t="shared" si="4"/>
        <v>0</v>
      </c>
      <c r="K27" s="16">
        <f t="shared" si="4"/>
        <v>0</v>
      </c>
      <c r="L27" s="16">
        <f t="shared" si="4"/>
        <v>0</v>
      </c>
      <c r="M27" s="16">
        <f t="shared" si="4"/>
        <v>0</v>
      </c>
      <c r="N27" s="16">
        <f t="shared" si="4"/>
        <v>0</v>
      </c>
      <c r="O27" s="16">
        <f t="shared" si="4"/>
        <v>0</v>
      </c>
    </row>
    <row r="28" spans="1:15" ht="15" customHeight="1">
      <c r="A28" s="18"/>
      <c r="B28" s="19" t="s">
        <v>66</v>
      </c>
      <c r="C28" s="19"/>
      <c r="D28" s="19"/>
      <c r="E28" s="20"/>
      <c r="F28" s="21">
        <f>F23+F27</f>
        <v>0</v>
      </c>
      <c r="G28" s="21">
        <f aca="true" t="shared" si="5" ref="G28:O28">G23+G27</f>
        <v>0</v>
      </c>
      <c r="H28" s="21">
        <f t="shared" si="5"/>
        <v>0</v>
      </c>
      <c r="I28" s="21">
        <f t="shared" si="5"/>
        <v>0</v>
      </c>
      <c r="J28" s="21">
        <f t="shared" si="5"/>
        <v>0</v>
      </c>
      <c r="K28" s="21">
        <f t="shared" si="5"/>
        <v>0</v>
      </c>
      <c r="L28" s="21">
        <f t="shared" si="5"/>
        <v>0</v>
      </c>
      <c r="M28" s="21">
        <f t="shared" si="5"/>
        <v>0</v>
      </c>
      <c r="N28" s="21">
        <f t="shared" si="5"/>
        <v>0</v>
      </c>
      <c r="O28" s="21">
        <f t="shared" si="5"/>
        <v>0</v>
      </c>
    </row>
    <row r="29" spans="1:15" ht="15" customHeight="1">
      <c r="A29" s="9"/>
      <c r="B29" s="156" t="s">
        <v>10</v>
      </c>
      <c r="C29" s="156"/>
      <c r="D29" s="156"/>
      <c r="E29" s="157"/>
      <c r="F29" s="16"/>
      <c r="G29" s="16"/>
      <c r="H29" s="16"/>
      <c r="I29" s="16"/>
      <c r="J29" s="16"/>
      <c r="K29" s="16"/>
      <c r="L29" s="16"/>
      <c r="M29" s="16"/>
      <c r="N29" s="16"/>
      <c r="O29" s="16"/>
    </row>
    <row r="30" spans="1:15" ht="15" customHeight="1">
      <c r="A30" s="9"/>
      <c r="B30" s="10"/>
      <c r="C30" s="10" t="s">
        <v>3</v>
      </c>
      <c r="D30" s="10"/>
      <c r="E30" s="11"/>
      <c r="F30" s="16"/>
      <c r="G30" s="16"/>
      <c r="H30" s="16"/>
      <c r="I30" s="16"/>
      <c r="J30" s="16"/>
      <c r="K30" s="16"/>
      <c r="L30" s="16"/>
      <c r="M30" s="16"/>
      <c r="N30" s="16"/>
      <c r="O30" s="16"/>
    </row>
    <row r="31" spans="1:15" ht="15" customHeight="1">
      <c r="A31" s="9"/>
      <c r="B31" s="10"/>
      <c r="C31" s="10"/>
      <c r="D31" s="10" t="s">
        <v>30</v>
      </c>
      <c r="E31" s="11"/>
      <c r="F31" s="16"/>
      <c r="G31" s="16"/>
      <c r="H31" s="16"/>
      <c r="I31" s="16"/>
      <c r="J31" s="16"/>
      <c r="K31" s="16"/>
      <c r="L31" s="16"/>
      <c r="M31" s="16"/>
      <c r="N31" s="16"/>
      <c r="O31" s="16"/>
    </row>
    <row r="32" spans="1:15" ht="15" customHeight="1">
      <c r="A32" s="9"/>
      <c r="B32" s="10"/>
      <c r="C32" s="10"/>
      <c r="D32" s="10" t="s">
        <v>4</v>
      </c>
      <c r="E32" s="11"/>
      <c r="F32" s="16"/>
      <c r="G32" s="16"/>
      <c r="H32" s="16"/>
      <c r="I32" s="16"/>
      <c r="J32" s="16"/>
      <c r="K32" s="16"/>
      <c r="L32" s="16"/>
      <c r="M32" s="16"/>
      <c r="N32" s="16"/>
      <c r="O32" s="16"/>
    </row>
    <row r="33" spans="1:15" ht="15" customHeight="1">
      <c r="A33" s="9"/>
      <c r="B33" s="10"/>
      <c r="C33" s="10" t="s">
        <v>7</v>
      </c>
      <c r="D33" s="10"/>
      <c r="E33" s="11"/>
      <c r="F33" s="16">
        <f aca="true" t="shared" si="6" ref="F33:O33">SUM(F31:F32)</f>
        <v>0</v>
      </c>
      <c r="G33" s="16">
        <f t="shared" si="6"/>
        <v>0</v>
      </c>
      <c r="H33" s="16">
        <f t="shared" si="6"/>
        <v>0</v>
      </c>
      <c r="I33" s="16">
        <f t="shared" si="6"/>
        <v>0</v>
      </c>
      <c r="J33" s="16">
        <f t="shared" si="6"/>
        <v>0</v>
      </c>
      <c r="K33" s="16">
        <f t="shared" si="6"/>
        <v>0</v>
      </c>
      <c r="L33" s="16">
        <f t="shared" si="6"/>
        <v>0</v>
      </c>
      <c r="M33" s="16">
        <f t="shared" si="6"/>
        <v>0</v>
      </c>
      <c r="N33" s="16">
        <f t="shared" si="6"/>
        <v>0</v>
      </c>
      <c r="O33" s="16">
        <f t="shared" si="6"/>
        <v>0</v>
      </c>
    </row>
    <row r="34" spans="1:15" ht="15" customHeight="1">
      <c r="A34" s="9"/>
      <c r="B34" s="10"/>
      <c r="C34" s="10" t="s">
        <v>5</v>
      </c>
      <c r="D34" s="10"/>
      <c r="E34" s="11"/>
      <c r="F34" s="16"/>
      <c r="G34" s="16"/>
      <c r="H34" s="16"/>
      <c r="I34" s="16"/>
      <c r="J34" s="16"/>
      <c r="K34" s="16"/>
      <c r="L34" s="16"/>
      <c r="M34" s="16"/>
      <c r="N34" s="16"/>
      <c r="O34" s="16"/>
    </row>
    <row r="35" spans="1:15" ht="15" customHeight="1">
      <c r="A35" s="9"/>
      <c r="B35" s="10"/>
      <c r="C35" s="10"/>
      <c r="D35" s="10" t="s">
        <v>30</v>
      </c>
      <c r="E35" s="11"/>
      <c r="F35" s="16"/>
      <c r="G35" s="16"/>
      <c r="H35" s="16"/>
      <c r="I35" s="16"/>
      <c r="J35" s="16"/>
      <c r="K35" s="16"/>
      <c r="L35" s="16"/>
      <c r="M35" s="16"/>
      <c r="N35" s="16"/>
      <c r="O35" s="16"/>
    </row>
    <row r="36" spans="1:15" ht="15" customHeight="1">
      <c r="A36" s="9"/>
      <c r="B36" s="10"/>
      <c r="C36" s="10"/>
      <c r="D36" s="10" t="s">
        <v>4</v>
      </c>
      <c r="E36" s="11"/>
      <c r="F36" s="16"/>
      <c r="G36" s="16"/>
      <c r="H36" s="16"/>
      <c r="I36" s="16"/>
      <c r="J36" s="16"/>
      <c r="K36" s="16"/>
      <c r="L36" s="16"/>
      <c r="M36" s="16"/>
      <c r="N36" s="16"/>
      <c r="O36" s="16"/>
    </row>
    <row r="37" spans="1:15" ht="15" customHeight="1">
      <c r="A37" s="9"/>
      <c r="B37" s="10"/>
      <c r="C37" s="10" t="s">
        <v>8</v>
      </c>
      <c r="D37" s="10"/>
      <c r="E37" s="11"/>
      <c r="F37" s="16">
        <f aca="true" t="shared" si="7" ref="F37:O37">SUM(F35:F36)</f>
        <v>0</v>
      </c>
      <c r="G37" s="16">
        <f t="shared" si="7"/>
        <v>0</v>
      </c>
      <c r="H37" s="16">
        <f t="shared" si="7"/>
        <v>0</v>
      </c>
      <c r="I37" s="16">
        <f t="shared" si="7"/>
        <v>0</v>
      </c>
      <c r="J37" s="16">
        <f t="shared" si="7"/>
        <v>0</v>
      </c>
      <c r="K37" s="16">
        <f t="shared" si="7"/>
        <v>0</v>
      </c>
      <c r="L37" s="16">
        <f t="shared" si="7"/>
        <v>0</v>
      </c>
      <c r="M37" s="16">
        <f t="shared" si="7"/>
        <v>0</v>
      </c>
      <c r="N37" s="16">
        <f t="shared" si="7"/>
        <v>0</v>
      </c>
      <c r="O37" s="16">
        <f t="shared" si="7"/>
        <v>0</v>
      </c>
    </row>
    <row r="38" spans="1:15" ht="15" customHeight="1">
      <c r="A38" s="18"/>
      <c r="B38" s="19" t="s">
        <v>11</v>
      </c>
      <c r="C38" s="19"/>
      <c r="D38" s="19"/>
      <c r="E38" s="20"/>
      <c r="F38" s="21">
        <f aca="true" t="shared" si="8" ref="F38:O38">F37+F33</f>
        <v>0</v>
      </c>
      <c r="G38" s="21">
        <f t="shared" si="8"/>
        <v>0</v>
      </c>
      <c r="H38" s="21">
        <f t="shared" si="8"/>
        <v>0</v>
      </c>
      <c r="I38" s="21">
        <f t="shared" si="8"/>
        <v>0</v>
      </c>
      <c r="J38" s="21">
        <f t="shared" si="8"/>
        <v>0</v>
      </c>
      <c r="K38" s="21">
        <f t="shared" si="8"/>
        <v>0</v>
      </c>
      <c r="L38" s="21">
        <f t="shared" si="8"/>
        <v>0</v>
      </c>
      <c r="M38" s="21">
        <f t="shared" si="8"/>
        <v>0</v>
      </c>
      <c r="N38" s="21">
        <f t="shared" si="8"/>
        <v>0</v>
      </c>
      <c r="O38" s="21">
        <f t="shared" si="8"/>
        <v>0</v>
      </c>
    </row>
    <row r="39" spans="1:15" ht="15" customHeight="1">
      <c r="A39" s="12" t="s">
        <v>99</v>
      </c>
      <c r="B39" s="13"/>
      <c r="C39" s="13"/>
      <c r="D39" s="13"/>
      <c r="E39" s="14"/>
      <c r="F39" s="17">
        <f aca="true" t="shared" si="9" ref="F39:O39">F18+F28+F38</f>
        <v>0</v>
      </c>
      <c r="G39" s="17">
        <f t="shared" si="9"/>
        <v>0</v>
      </c>
      <c r="H39" s="17">
        <f t="shared" si="9"/>
        <v>0</v>
      </c>
      <c r="I39" s="17">
        <f t="shared" si="9"/>
        <v>0</v>
      </c>
      <c r="J39" s="17">
        <f t="shared" si="9"/>
        <v>0</v>
      </c>
      <c r="K39" s="17">
        <f t="shared" si="9"/>
        <v>0</v>
      </c>
      <c r="L39" s="17">
        <f t="shared" si="9"/>
        <v>0</v>
      </c>
      <c r="M39" s="17">
        <f t="shared" si="9"/>
        <v>0</v>
      </c>
      <c r="N39" s="17">
        <f t="shared" si="9"/>
        <v>0</v>
      </c>
      <c r="O39" s="17">
        <f t="shared" si="9"/>
        <v>0</v>
      </c>
    </row>
  </sheetData>
  <mergeCells count="9">
    <mergeCell ref="A1:O1"/>
    <mergeCell ref="B29:E29"/>
    <mergeCell ref="A5:E7"/>
    <mergeCell ref="B9:E9"/>
    <mergeCell ref="B19:E19"/>
    <mergeCell ref="F6:F7"/>
    <mergeCell ref="D3:E3"/>
    <mergeCell ref="D2:E2"/>
    <mergeCell ref="G6:O6"/>
  </mergeCells>
  <printOptions horizontalCentered="1"/>
  <pageMargins left="0.5" right="0.5" top="0.75" bottom="0.75" header="0.5" footer="0.5"/>
  <pageSetup fitToHeight="1" fitToWidth="1" horizontalDpi="600" verticalDpi="600" orientation="portrait" scale="58" r:id="rId1"/>
  <headerFooter alignWithMargins="0">
    <oddHeader>&amp;REnclosure 2</oddHeader>
    <oddFooter>&amp;LPage 6&amp;Rver 4 (12/2008)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39"/>
  <sheetViews>
    <sheetView workbookViewId="0" topLeftCell="A1">
      <pane xSplit="5" ySplit="7" topLeftCell="F8" activePane="bottomRight" state="frozen"/>
      <selection pane="topLeft" activeCell="O2" sqref="O2"/>
      <selection pane="topRight" activeCell="O2" sqref="O2"/>
      <selection pane="bottomLeft" activeCell="O2" sqref="O2"/>
      <selection pane="bottomRight" activeCell="O2" sqref="O2"/>
    </sheetView>
  </sheetViews>
  <sheetFormatPr defaultColWidth="9.140625" defaultRowHeight="12.75"/>
  <cols>
    <col min="1" max="3" width="4.7109375" style="0" customWidth="1"/>
    <col min="4" max="4" width="3.7109375" style="0" customWidth="1"/>
    <col min="5" max="5" width="22.7109375" style="0" customWidth="1"/>
    <col min="6" max="18" width="12.7109375" style="0" customWidth="1"/>
  </cols>
  <sheetData>
    <row r="1" spans="1:15" ht="32.1" customHeight="1">
      <c r="A1" s="155" t="s">
        <v>78</v>
      </c>
      <c r="B1" s="155"/>
      <c r="C1" s="155"/>
      <c r="D1" s="155"/>
      <c r="E1" s="155"/>
      <c r="F1" s="155"/>
      <c r="G1" s="155"/>
      <c r="H1" s="155"/>
      <c r="I1" s="155"/>
      <c r="J1" s="155"/>
      <c r="K1" s="155"/>
      <c r="L1" s="155"/>
      <c r="M1" s="155"/>
      <c r="N1" s="155"/>
      <c r="O1" s="155"/>
    </row>
    <row r="2" spans="1:15" ht="20.1" customHeight="1">
      <c r="A2" s="22" t="s">
        <v>25</v>
      </c>
      <c r="B2" s="22"/>
      <c r="C2" s="22"/>
      <c r="D2" s="165" t="str">
        <f>'CSS WP 1'!D2:E2</f>
        <v>Monterey</v>
      </c>
      <c r="E2" s="165"/>
      <c r="N2" s="24" t="s">
        <v>26</v>
      </c>
      <c r="O2" s="23">
        <f>'CSS WP 1'!O2</f>
        <v>39850</v>
      </c>
    </row>
    <row r="3" spans="1:5" ht="20.1" customHeight="1">
      <c r="A3" s="22" t="s">
        <v>100</v>
      </c>
      <c r="B3" s="22"/>
      <c r="C3" s="22"/>
      <c r="D3" s="173"/>
      <c r="E3" s="173"/>
    </row>
    <row r="5" spans="1:15" s="3" customFormat="1" ht="15" customHeight="1">
      <c r="A5" s="158" t="s">
        <v>27</v>
      </c>
      <c r="B5" s="159"/>
      <c r="C5" s="159"/>
      <c r="D5" s="159"/>
      <c r="E5" s="160"/>
      <c r="F5" s="4" t="s">
        <v>16</v>
      </c>
      <c r="G5" s="26" t="s">
        <v>17</v>
      </c>
      <c r="H5" s="26" t="s">
        <v>24</v>
      </c>
      <c r="I5" s="26" t="s">
        <v>18</v>
      </c>
      <c r="J5" s="26" t="s">
        <v>19</v>
      </c>
      <c r="K5" s="26" t="s">
        <v>20</v>
      </c>
      <c r="L5" s="26" t="s">
        <v>21</v>
      </c>
      <c r="M5" s="26" t="s">
        <v>22</v>
      </c>
      <c r="N5" s="26" t="s">
        <v>23</v>
      </c>
      <c r="O5" s="26" t="s">
        <v>52</v>
      </c>
    </row>
    <row r="6" spans="1:15" s="3" customFormat="1" ht="15" customHeight="1">
      <c r="A6" s="161"/>
      <c r="B6" s="162"/>
      <c r="C6" s="162"/>
      <c r="D6" s="162"/>
      <c r="E6" s="163"/>
      <c r="F6" s="171" t="s">
        <v>6</v>
      </c>
      <c r="G6" s="174" t="s">
        <v>29</v>
      </c>
      <c r="H6" s="173"/>
      <c r="I6" s="173"/>
      <c r="J6" s="173"/>
      <c r="K6" s="173"/>
      <c r="L6" s="173"/>
      <c r="M6" s="173"/>
      <c r="N6" s="173"/>
      <c r="O6" s="175"/>
    </row>
    <row r="7" spans="1:18" s="1" customFormat="1" ht="42" customHeight="1">
      <c r="A7" s="164"/>
      <c r="B7" s="165"/>
      <c r="C7" s="165"/>
      <c r="D7" s="165"/>
      <c r="E7" s="166"/>
      <c r="F7" s="172"/>
      <c r="G7" s="25" t="s">
        <v>0</v>
      </c>
      <c r="H7" s="25" t="s">
        <v>28</v>
      </c>
      <c r="I7" s="25" t="s">
        <v>15</v>
      </c>
      <c r="J7" s="25" t="s">
        <v>1</v>
      </c>
      <c r="K7" s="25" t="s">
        <v>12</v>
      </c>
      <c r="L7" s="25" t="s">
        <v>13</v>
      </c>
      <c r="M7" s="25" t="s">
        <v>2</v>
      </c>
      <c r="N7" s="25" t="s">
        <v>14</v>
      </c>
      <c r="O7" s="5" t="s">
        <v>51</v>
      </c>
      <c r="P7" s="2"/>
      <c r="Q7" s="2"/>
      <c r="R7" s="2"/>
    </row>
    <row r="8" spans="1:15" ht="15" customHeight="1">
      <c r="A8" s="6" t="s">
        <v>101</v>
      </c>
      <c r="B8" s="7"/>
      <c r="C8" s="7"/>
      <c r="D8" s="7"/>
      <c r="E8" s="8"/>
      <c r="F8" s="15"/>
      <c r="G8" s="15"/>
      <c r="H8" s="15"/>
      <c r="I8" s="15"/>
      <c r="J8" s="15"/>
      <c r="K8" s="15"/>
      <c r="L8" s="15"/>
      <c r="M8" s="15"/>
      <c r="N8" s="15"/>
      <c r="O8" s="15"/>
    </row>
    <row r="9" spans="1:15" ht="15" customHeight="1">
      <c r="A9" s="9"/>
      <c r="B9" s="167" t="s">
        <v>72</v>
      </c>
      <c r="C9" s="167"/>
      <c r="D9" s="167"/>
      <c r="E9" s="168"/>
      <c r="F9" s="16"/>
      <c r="G9" s="16"/>
      <c r="H9" s="16"/>
      <c r="I9" s="16"/>
      <c r="J9" s="16"/>
      <c r="K9" s="16"/>
      <c r="L9" s="16"/>
      <c r="M9" s="16"/>
      <c r="N9" s="16"/>
      <c r="O9" s="16"/>
    </row>
    <row r="10" spans="1:15" ht="15" customHeight="1">
      <c r="A10" s="9"/>
      <c r="B10" s="10"/>
      <c r="C10" s="10" t="s">
        <v>3</v>
      </c>
      <c r="D10" s="10"/>
      <c r="E10" s="11"/>
      <c r="F10" s="16"/>
      <c r="G10" s="16"/>
      <c r="H10" s="16"/>
      <c r="I10" s="16"/>
      <c r="J10" s="16"/>
      <c r="K10" s="16"/>
      <c r="L10" s="16"/>
      <c r="M10" s="16"/>
      <c r="N10" s="16"/>
      <c r="O10" s="16"/>
    </row>
    <row r="11" spans="1:15" ht="15" customHeight="1">
      <c r="A11" s="9"/>
      <c r="B11" s="10"/>
      <c r="C11" s="10"/>
      <c r="D11" s="10" t="s">
        <v>30</v>
      </c>
      <c r="E11" s="11"/>
      <c r="F11" s="16"/>
      <c r="G11" s="16"/>
      <c r="H11" s="16"/>
      <c r="I11" s="16"/>
      <c r="J11" s="16"/>
      <c r="K11" s="16"/>
      <c r="L11" s="16"/>
      <c r="M11" s="16"/>
      <c r="N11" s="16"/>
      <c r="O11" s="16"/>
    </row>
    <row r="12" spans="1:15" ht="15" customHeight="1">
      <c r="A12" s="9"/>
      <c r="B12" s="10"/>
      <c r="C12" s="10"/>
      <c r="D12" s="10" t="s">
        <v>4</v>
      </c>
      <c r="E12" s="11"/>
      <c r="F12" s="16"/>
      <c r="G12" s="16"/>
      <c r="H12" s="16"/>
      <c r="I12" s="16"/>
      <c r="J12" s="16"/>
      <c r="K12" s="16"/>
      <c r="L12" s="16"/>
      <c r="M12" s="16"/>
      <c r="N12" s="16"/>
      <c r="O12" s="16"/>
    </row>
    <row r="13" spans="1:15" ht="15" customHeight="1">
      <c r="A13" s="9"/>
      <c r="B13" s="10"/>
      <c r="C13" s="10" t="s">
        <v>7</v>
      </c>
      <c r="D13" s="10"/>
      <c r="E13" s="11"/>
      <c r="F13" s="16">
        <f aca="true" t="shared" si="0" ref="F13:O13">SUM(F11:F12)</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row>
    <row r="14" spans="1:15" ht="15" customHeight="1">
      <c r="A14" s="9"/>
      <c r="B14" s="10"/>
      <c r="C14" s="10" t="s">
        <v>5</v>
      </c>
      <c r="D14" s="10"/>
      <c r="E14" s="11"/>
      <c r="F14" s="16"/>
      <c r="G14" s="16"/>
      <c r="H14" s="16"/>
      <c r="I14" s="16"/>
      <c r="J14" s="16"/>
      <c r="K14" s="16"/>
      <c r="L14" s="16"/>
      <c r="M14" s="16"/>
      <c r="N14" s="16"/>
      <c r="O14" s="16"/>
    </row>
    <row r="15" spans="1:15" ht="15" customHeight="1">
      <c r="A15" s="9"/>
      <c r="B15" s="10"/>
      <c r="C15" s="10"/>
      <c r="D15" s="10" t="s">
        <v>30</v>
      </c>
      <c r="E15" s="11"/>
      <c r="F15" s="16"/>
      <c r="G15" s="16"/>
      <c r="H15" s="16"/>
      <c r="I15" s="16"/>
      <c r="J15" s="16"/>
      <c r="K15" s="16"/>
      <c r="L15" s="16"/>
      <c r="M15" s="16"/>
      <c r="N15" s="16"/>
      <c r="O15" s="16"/>
    </row>
    <row r="16" spans="1:15" ht="15" customHeight="1">
      <c r="A16" s="9"/>
      <c r="B16" s="10"/>
      <c r="C16" s="10"/>
      <c r="D16" s="10" t="s">
        <v>4</v>
      </c>
      <c r="E16" s="11"/>
      <c r="F16" s="16"/>
      <c r="G16" s="16"/>
      <c r="H16" s="16"/>
      <c r="I16" s="16"/>
      <c r="J16" s="16"/>
      <c r="K16" s="16"/>
      <c r="L16" s="16"/>
      <c r="M16" s="16"/>
      <c r="N16" s="16"/>
      <c r="O16" s="16"/>
    </row>
    <row r="17" spans="1:15" ht="15" customHeight="1">
      <c r="A17" s="9"/>
      <c r="B17" s="10"/>
      <c r="C17" s="10" t="s">
        <v>8</v>
      </c>
      <c r="D17" s="10"/>
      <c r="E17" s="11"/>
      <c r="F17" s="16">
        <f aca="true" t="shared" si="1" ref="F17:O17">SUM(F15:F16)</f>
        <v>0</v>
      </c>
      <c r="G17" s="16">
        <f t="shared" si="1"/>
        <v>0</v>
      </c>
      <c r="H17" s="16">
        <f t="shared" si="1"/>
        <v>0</v>
      </c>
      <c r="I17" s="16">
        <f t="shared" si="1"/>
        <v>0</v>
      </c>
      <c r="J17" s="16">
        <f t="shared" si="1"/>
        <v>0</v>
      </c>
      <c r="K17" s="16">
        <f t="shared" si="1"/>
        <v>0</v>
      </c>
      <c r="L17" s="16">
        <f t="shared" si="1"/>
        <v>0</v>
      </c>
      <c r="M17" s="16">
        <f t="shared" si="1"/>
        <v>0</v>
      </c>
      <c r="N17" s="16">
        <f t="shared" si="1"/>
        <v>0</v>
      </c>
      <c r="O17" s="16">
        <f t="shared" si="1"/>
        <v>0</v>
      </c>
    </row>
    <row r="18" spans="1:15" ht="15" customHeight="1">
      <c r="A18" s="18"/>
      <c r="B18" s="19" t="s">
        <v>9</v>
      </c>
      <c r="C18" s="19"/>
      <c r="D18" s="19"/>
      <c r="E18" s="20"/>
      <c r="F18" s="21">
        <f aca="true" t="shared" si="2" ref="F18:O18">F13+F17</f>
        <v>0</v>
      </c>
      <c r="G18" s="21">
        <f t="shared" si="2"/>
        <v>0</v>
      </c>
      <c r="H18" s="21">
        <f t="shared" si="2"/>
        <v>0</v>
      </c>
      <c r="I18" s="21">
        <f t="shared" si="2"/>
        <v>0</v>
      </c>
      <c r="J18" s="21">
        <f t="shared" si="2"/>
        <v>0</v>
      </c>
      <c r="K18" s="21">
        <f t="shared" si="2"/>
        <v>0</v>
      </c>
      <c r="L18" s="21">
        <f t="shared" si="2"/>
        <v>0</v>
      </c>
      <c r="M18" s="21">
        <f t="shared" si="2"/>
        <v>0</v>
      </c>
      <c r="N18" s="21">
        <f t="shared" si="2"/>
        <v>0</v>
      </c>
      <c r="O18" s="21">
        <f t="shared" si="2"/>
        <v>0</v>
      </c>
    </row>
    <row r="19" spans="1:15" ht="15" customHeight="1">
      <c r="A19" s="9"/>
      <c r="B19" s="169" t="s">
        <v>65</v>
      </c>
      <c r="C19" s="169"/>
      <c r="D19" s="169"/>
      <c r="E19" s="170"/>
      <c r="F19" s="16"/>
      <c r="G19" s="16"/>
      <c r="H19" s="16"/>
      <c r="I19" s="16"/>
      <c r="J19" s="16"/>
      <c r="K19" s="16"/>
      <c r="L19" s="16"/>
      <c r="M19" s="16"/>
      <c r="N19" s="16"/>
      <c r="O19" s="16"/>
    </row>
    <row r="20" spans="1:15" ht="15" customHeight="1">
      <c r="A20" s="9"/>
      <c r="B20" s="10"/>
      <c r="C20" s="10" t="s">
        <v>3</v>
      </c>
      <c r="D20" s="10"/>
      <c r="E20" s="11"/>
      <c r="F20" s="16"/>
      <c r="G20" s="16"/>
      <c r="H20" s="16"/>
      <c r="I20" s="16"/>
      <c r="J20" s="16"/>
      <c r="K20" s="16"/>
      <c r="L20" s="16"/>
      <c r="M20" s="16"/>
      <c r="N20" s="16"/>
      <c r="O20" s="16"/>
    </row>
    <row r="21" spans="1:15" ht="15" customHeight="1">
      <c r="A21" s="9"/>
      <c r="B21" s="10"/>
      <c r="C21" s="10"/>
      <c r="D21" s="10" t="s">
        <v>30</v>
      </c>
      <c r="E21" s="11"/>
      <c r="F21" s="16"/>
      <c r="G21" s="16"/>
      <c r="H21" s="16"/>
      <c r="I21" s="16"/>
      <c r="J21" s="16"/>
      <c r="K21" s="16"/>
      <c r="L21" s="16"/>
      <c r="M21" s="16"/>
      <c r="N21" s="16"/>
      <c r="O21" s="16"/>
    </row>
    <row r="22" spans="1:15" ht="15" customHeight="1">
      <c r="A22" s="9"/>
      <c r="B22" s="10"/>
      <c r="C22" s="10"/>
      <c r="D22" s="10" t="s">
        <v>4</v>
      </c>
      <c r="E22" s="11"/>
      <c r="F22" s="16"/>
      <c r="G22" s="16"/>
      <c r="H22" s="16"/>
      <c r="I22" s="16"/>
      <c r="J22" s="16"/>
      <c r="K22" s="16"/>
      <c r="L22" s="16"/>
      <c r="M22" s="16"/>
      <c r="N22" s="16"/>
      <c r="O22" s="16"/>
    </row>
    <row r="23" spans="1:15" ht="15" customHeight="1">
      <c r="A23" s="9"/>
      <c r="B23" s="10"/>
      <c r="C23" s="10" t="s">
        <v>7</v>
      </c>
      <c r="D23" s="10"/>
      <c r="E23" s="11"/>
      <c r="F23" s="16">
        <f aca="true" t="shared" si="3" ref="F23:O23">SUM(F21:F22)</f>
        <v>0</v>
      </c>
      <c r="G23" s="16">
        <f t="shared" si="3"/>
        <v>0</v>
      </c>
      <c r="H23" s="16">
        <f t="shared" si="3"/>
        <v>0</v>
      </c>
      <c r="I23" s="16">
        <f t="shared" si="3"/>
        <v>0</v>
      </c>
      <c r="J23" s="16">
        <f t="shared" si="3"/>
        <v>0</v>
      </c>
      <c r="K23" s="16">
        <f t="shared" si="3"/>
        <v>0</v>
      </c>
      <c r="L23" s="16">
        <f t="shared" si="3"/>
        <v>0</v>
      </c>
      <c r="M23" s="16">
        <f t="shared" si="3"/>
        <v>0</v>
      </c>
      <c r="N23" s="16">
        <f t="shared" si="3"/>
        <v>0</v>
      </c>
      <c r="O23" s="16">
        <f t="shared" si="3"/>
        <v>0</v>
      </c>
    </row>
    <row r="24" spans="1:15" ht="15" customHeight="1">
      <c r="A24" s="9"/>
      <c r="B24" s="10"/>
      <c r="C24" s="10" t="s">
        <v>5</v>
      </c>
      <c r="D24" s="10"/>
      <c r="E24" s="11"/>
      <c r="F24" s="16"/>
      <c r="G24" s="16"/>
      <c r="H24" s="16"/>
      <c r="I24" s="16"/>
      <c r="J24" s="16"/>
      <c r="K24" s="16"/>
      <c r="L24" s="16"/>
      <c r="M24" s="16"/>
      <c r="N24" s="16"/>
      <c r="O24" s="16"/>
    </row>
    <row r="25" spans="1:15" ht="15" customHeight="1">
      <c r="A25" s="9"/>
      <c r="B25" s="10"/>
      <c r="C25" s="10"/>
      <c r="D25" s="10" t="s">
        <v>30</v>
      </c>
      <c r="E25" s="11"/>
      <c r="F25" s="16"/>
      <c r="G25" s="16"/>
      <c r="H25" s="16"/>
      <c r="I25" s="16"/>
      <c r="J25" s="16"/>
      <c r="K25" s="16"/>
      <c r="L25" s="16"/>
      <c r="M25" s="16"/>
      <c r="N25" s="16"/>
      <c r="O25" s="16"/>
    </row>
    <row r="26" spans="1:15" ht="15" customHeight="1">
      <c r="A26" s="9"/>
      <c r="B26" s="10"/>
      <c r="C26" s="10"/>
      <c r="D26" s="10" t="s">
        <v>4</v>
      </c>
      <c r="E26" s="11"/>
      <c r="F26" s="16"/>
      <c r="G26" s="16"/>
      <c r="H26" s="16"/>
      <c r="I26" s="16"/>
      <c r="J26" s="16"/>
      <c r="K26" s="16"/>
      <c r="L26" s="16"/>
      <c r="M26" s="16"/>
      <c r="N26" s="16"/>
      <c r="O26" s="16"/>
    </row>
    <row r="27" spans="1:15" ht="15" customHeight="1">
      <c r="A27" s="9"/>
      <c r="B27" s="10"/>
      <c r="C27" s="10" t="s">
        <v>8</v>
      </c>
      <c r="D27" s="10"/>
      <c r="E27" s="11"/>
      <c r="F27" s="16">
        <f aca="true" t="shared" si="4" ref="F27:O27">SUM(F25:F26)</f>
        <v>0</v>
      </c>
      <c r="G27" s="16">
        <f t="shared" si="4"/>
        <v>0</v>
      </c>
      <c r="H27" s="16">
        <f t="shared" si="4"/>
        <v>0</v>
      </c>
      <c r="I27" s="16">
        <f t="shared" si="4"/>
        <v>0</v>
      </c>
      <c r="J27" s="16">
        <f t="shared" si="4"/>
        <v>0</v>
      </c>
      <c r="K27" s="16">
        <f t="shared" si="4"/>
        <v>0</v>
      </c>
      <c r="L27" s="16">
        <f t="shared" si="4"/>
        <v>0</v>
      </c>
      <c r="M27" s="16">
        <f t="shared" si="4"/>
        <v>0</v>
      </c>
      <c r="N27" s="16">
        <f t="shared" si="4"/>
        <v>0</v>
      </c>
      <c r="O27" s="16">
        <f t="shared" si="4"/>
        <v>0</v>
      </c>
    </row>
    <row r="28" spans="1:15" ht="15" customHeight="1">
      <c r="A28" s="18"/>
      <c r="B28" s="19" t="s">
        <v>66</v>
      </c>
      <c r="C28" s="19"/>
      <c r="D28" s="19"/>
      <c r="E28" s="20"/>
      <c r="F28" s="21">
        <f>F23+F27</f>
        <v>0</v>
      </c>
      <c r="G28" s="21">
        <f aca="true" t="shared" si="5" ref="G28:O28">G23+G27</f>
        <v>0</v>
      </c>
      <c r="H28" s="21">
        <f t="shared" si="5"/>
        <v>0</v>
      </c>
      <c r="I28" s="21">
        <f t="shared" si="5"/>
        <v>0</v>
      </c>
      <c r="J28" s="21">
        <f t="shared" si="5"/>
        <v>0</v>
      </c>
      <c r="K28" s="21">
        <f t="shared" si="5"/>
        <v>0</v>
      </c>
      <c r="L28" s="21">
        <f t="shared" si="5"/>
        <v>0</v>
      </c>
      <c r="M28" s="21">
        <f t="shared" si="5"/>
        <v>0</v>
      </c>
      <c r="N28" s="21">
        <f t="shared" si="5"/>
        <v>0</v>
      </c>
      <c r="O28" s="21">
        <f t="shared" si="5"/>
        <v>0</v>
      </c>
    </row>
    <row r="29" spans="1:15" ht="15" customHeight="1">
      <c r="A29" s="9"/>
      <c r="B29" s="156" t="s">
        <v>10</v>
      </c>
      <c r="C29" s="156"/>
      <c r="D29" s="156"/>
      <c r="E29" s="157"/>
      <c r="F29" s="16"/>
      <c r="G29" s="16"/>
      <c r="H29" s="16"/>
      <c r="I29" s="16"/>
      <c r="J29" s="16"/>
      <c r="K29" s="16"/>
      <c r="L29" s="16"/>
      <c r="M29" s="16"/>
      <c r="N29" s="16"/>
      <c r="O29" s="16"/>
    </row>
    <row r="30" spans="1:15" ht="15" customHeight="1">
      <c r="A30" s="9"/>
      <c r="B30" s="10"/>
      <c r="C30" s="10" t="s">
        <v>3</v>
      </c>
      <c r="D30" s="10"/>
      <c r="E30" s="11"/>
      <c r="F30" s="16"/>
      <c r="G30" s="16"/>
      <c r="H30" s="16"/>
      <c r="I30" s="16"/>
      <c r="J30" s="16"/>
      <c r="K30" s="16"/>
      <c r="L30" s="16"/>
      <c r="M30" s="16"/>
      <c r="N30" s="16"/>
      <c r="O30" s="16"/>
    </row>
    <row r="31" spans="1:15" ht="15" customHeight="1">
      <c r="A31" s="9"/>
      <c r="B31" s="10"/>
      <c r="C31" s="10"/>
      <c r="D31" s="10" t="s">
        <v>30</v>
      </c>
      <c r="E31" s="11"/>
      <c r="F31" s="16"/>
      <c r="G31" s="16"/>
      <c r="H31" s="16"/>
      <c r="I31" s="16"/>
      <c r="J31" s="16"/>
      <c r="K31" s="16"/>
      <c r="L31" s="16"/>
      <c r="M31" s="16"/>
      <c r="N31" s="16"/>
      <c r="O31" s="16"/>
    </row>
    <row r="32" spans="1:15" ht="15" customHeight="1">
      <c r="A32" s="9"/>
      <c r="B32" s="10"/>
      <c r="C32" s="10"/>
      <c r="D32" s="10" t="s">
        <v>4</v>
      </c>
      <c r="E32" s="11"/>
      <c r="F32" s="16"/>
      <c r="G32" s="16"/>
      <c r="H32" s="16"/>
      <c r="I32" s="16"/>
      <c r="J32" s="16"/>
      <c r="K32" s="16"/>
      <c r="L32" s="16"/>
      <c r="M32" s="16"/>
      <c r="N32" s="16"/>
      <c r="O32" s="16"/>
    </row>
    <row r="33" spans="1:15" ht="15" customHeight="1">
      <c r="A33" s="9"/>
      <c r="B33" s="10"/>
      <c r="C33" s="10" t="s">
        <v>7</v>
      </c>
      <c r="D33" s="10"/>
      <c r="E33" s="11"/>
      <c r="F33" s="16">
        <f aca="true" t="shared" si="6" ref="F33:O33">SUM(F31:F32)</f>
        <v>0</v>
      </c>
      <c r="G33" s="16">
        <f t="shared" si="6"/>
        <v>0</v>
      </c>
      <c r="H33" s="16">
        <f t="shared" si="6"/>
        <v>0</v>
      </c>
      <c r="I33" s="16">
        <f t="shared" si="6"/>
        <v>0</v>
      </c>
      <c r="J33" s="16">
        <f t="shared" si="6"/>
        <v>0</v>
      </c>
      <c r="K33" s="16">
        <f t="shared" si="6"/>
        <v>0</v>
      </c>
      <c r="L33" s="16">
        <f t="shared" si="6"/>
        <v>0</v>
      </c>
      <c r="M33" s="16">
        <f t="shared" si="6"/>
        <v>0</v>
      </c>
      <c r="N33" s="16">
        <f t="shared" si="6"/>
        <v>0</v>
      </c>
      <c r="O33" s="16">
        <f t="shared" si="6"/>
        <v>0</v>
      </c>
    </row>
    <row r="34" spans="1:15" ht="15" customHeight="1">
      <c r="A34" s="9"/>
      <c r="B34" s="10"/>
      <c r="C34" s="10" t="s">
        <v>5</v>
      </c>
      <c r="D34" s="10"/>
      <c r="E34" s="11"/>
      <c r="F34" s="16"/>
      <c r="G34" s="16"/>
      <c r="H34" s="16"/>
      <c r="I34" s="16"/>
      <c r="J34" s="16"/>
      <c r="K34" s="16"/>
      <c r="L34" s="16"/>
      <c r="M34" s="16"/>
      <c r="N34" s="16"/>
      <c r="O34" s="16"/>
    </row>
    <row r="35" spans="1:15" ht="15" customHeight="1">
      <c r="A35" s="9"/>
      <c r="B35" s="10"/>
      <c r="C35" s="10"/>
      <c r="D35" s="10" t="s">
        <v>30</v>
      </c>
      <c r="E35" s="11"/>
      <c r="F35" s="16"/>
      <c r="G35" s="16"/>
      <c r="H35" s="16"/>
      <c r="I35" s="16"/>
      <c r="J35" s="16"/>
      <c r="K35" s="16"/>
      <c r="L35" s="16"/>
      <c r="M35" s="16"/>
      <c r="N35" s="16"/>
      <c r="O35" s="16"/>
    </row>
    <row r="36" spans="1:15" ht="15" customHeight="1">
      <c r="A36" s="9"/>
      <c r="B36" s="10"/>
      <c r="C36" s="10"/>
      <c r="D36" s="10" t="s">
        <v>4</v>
      </c>
      <c r="E36" s="11"/>
      <c r="F36" s="16"/>
      <c r="G36" s="16"/>
      <c r="H36" s="16"/>
      <c r="I36" s="16"/>
      <c r="J36" s="16"/>
      <c r="K36" s="16"/>
      <c r="L36" s="16"/>
      <c r="M36" s="16"/>
      <c r="N36" s="16"/>
      <c r="O36" s="16"/>
    </row>
    <row r="37" spans="1:15" ht="15" customHeight="1">
      <c r="A37" s="9"/>
      <c r="B37" s="10"/>
      <c r="C37" s="10" t="s">
        <v>8</v>
      </c>
      <c r="D37" s="10"/>
      <c r="E37" s="11"/>
      <c r="F37" s="16">
        <f aca="true" t="shared" si="7" ref="F37:O37">SUM(F35:F36)</f>
        <v>0</v>
      </c>
      <c r="G37" s="16">
        <f t="shared" si="7"/>
        <v>0</v>
      </c>
      <c r="H37" s="16">
        <f t="shared" si="7"/>
        <v>0</v>
      </c>
      <c r="I37" s="16">
        <f t="shared" si="7"/>
        <v>0</v>
      </c>
      <c r="J37" s="16">
        <f t="shared" si="7"/>
        <v>0</v>
      </c>
      <c r="K37" s="16">
        <f t="shared" si="7"/>
        <v>0</v>
      </c>
      <c r="L37" s="16">
        <f t="shared" si="7"/>
        <v>0</v>
      </c>
      <c r="M37" s="16">
        <f t="shared" si="7"/>
        <v>0</v>
      </c>
      <c r="N37" s="16">
        <f t="shared" si="7"/>
        <v>0</v>
      </c>
      <c r="O37" s="16">
        <f t="shared" si="7"/>
        <v>0</v>
      </c>
    </row>
    <row r="38" spans="1:15" ht="15" customHeight="1">
      <c r="A38" s="18"/>
      <c r="B38" s="19" t="s">
        <v>11</v>
      </c>
      <c r="C38" s="19"/>
      <c r="D38" s="19"/>
      <c r="E38" s="20"/>
      <c r="F38" s="21">
        <f aca="true" t="shared" si="8" ref="F38:O38">F37+F33</f>
        <v>0</v>
      </c>
      <c r="G38" s="21">
        <f t="shared" si="8"/>
        <v>0</v>
      </c>
      <c r="H38" s="21">
        <f t="shared" si="8"/>
        <v>0</v>
      </c>
      <c r="I38" s="21">
        <f t="shared" si="8"/>
        <v>0</v>
      </c>
      <c r="J38" s="21">
        <f t="shared" si="8"/>
        <v>0</v>
      </c>
      <c r="K38" s="21">
        <f t="shared" si="8"/>
        <v>0</v>
      </c>
      <c r="L38" s="21">
        <f t="shared" si="8"/>
        <v>0</v>
      </c>
      <c r="M38" s="21">
        <f t="shared" si="8"/>
        <v>0</v>
      </c>
      <c r="N38" s="21">
        <f t="shared" si="8"/>
        <v>0</v>
      </c>
      <c r="O38" s="21">
        <f t="shared" si="8"/>
        <v>0</v>
      </c>
    </row>
    <row r="39" spans="1:15" ht="15" customHeight="1">
      <c r="A39" s="12" t="s">
        <v>102</v>
      </c>
      <c r="B39" s="13"/>
      <c r="C39" s="13"/>
      <c r="D39" s="13"/>
      <c r="E39" s="14"/>
      <c r="F39" s="17">
        <f aca="true" t="shared" si="9" ref="F39:O39">F18+F28+F38</f>
        <v>0</v>
      </c>
      <c r="G39" s="17">
        <f t="shared" si="9"/>
        <v>0</v>
      </c>
      <c r="H39" s="17">
        <f t="shared" si="9"/>
        <v>0</v>
      </c>
      <c r="I39" s="17">
        <f t="shared" si="9"/>
        <v>0</v>
      </c>
      <c r="J39" s="17">
        <f t="shared" si="9"/>
        <v>0</v>
      </c>
      <c r="K39" s="17">
        <f t="shared" si="9"/>
        <v>0</v>
      </c>
      <c r="L39" s="17">
        <f t="shared" si="9"/>
        <v>0</v>
      </c>
      <c r="M39" s="17">
        <f t="shared" si="9"/>
        <v>0</v>
      </c>
      <c r="N39" s="17">
        <f t="shared" si="9"/>
        <v>0</v>
      </c>
      <c r="O39" s="17">
        <f t="shared" si="9"/>
        <v>0</v>
      </c>
    </row>
  </sheetData>
  <mergeCells count="9">
    <mergeCell ref="A1:O1"/>
    <mergeCell ref="B29:E29"/>
    <mergeCell ref="A5:E7"/>
    <mergeCell ref="B9:E9"/>
    <mergeCell ref="B19:E19"/>
    <mergeCell ref="F6:F7"/>
    <mergeCell ref="D3:E3"/>
    <mergeCell ref="D2:E2"/>
    <mergeCell ref="G6:O6"/>
  </mergeCells>
  <printOptions horizontalCentered="1"/>
  <pageMargins left="0.5" right="0.5" top="0.75" bottom="0.75" header="0.5" footer="0.5"/>
  <pageSetup fitToHeight="1" fitToWidth="1" horizontalDpi="600" verticalDpi="600" orientation="portrait" scale="58" r:id="rId1"/>
  <headerFooter alignWithMargins="0">
    <oddHeader>&amp;REnclosure 2</oddHeader>
    <oddFooter>&amp;LPage 7&amp;Rver 4 (12/2008)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39"/>
  <sheetViews>
    <sheetView workbookViewId="0" topLeftCell="A1">
      <pane xSplit="5" ySplit="7" topLeftCell="F8" activePane="bottomRight" state="frozen"/>
      <selection pane="topLeft" activeCell="O2" sqref="O2"/>
      <selection pane="topRight" activeCell="O2" sqref="O2"/>
      <selection pane="bottomLeft" activeCell="O2" sqref="O2"/>
      <selection pane="bottomRight" activeCell="O2" sqref="O2"/>
    </sheetView>
  </sheetViews>
  <sheetFormatPr defaultColWidth="9.140625" defaultRowHeight="12.75"/>
  <cols>
    <col min="1" max="3" width="4.7109375" style="0" customWidth="1"/>
    <col min="4" max="4" width="3.7109375" style="0" customWidth="1"/>
    <col min="5" max="5" width="22.7109375" style="0" customWidth="1"/>
    <col min="6" max="18" width="12.7109375" style="0" customWidth="1"/>
  </cols>
  <sheetData>
    <row r="1" spans="1:15" ht="32.1" customHeight="1">
      <c r="A1" s="155" t="s">
        <v>78</v>
      </c>
      <c r="B1" s="155"/>
      <c r="C1" s="155"/>
      <c r="D1" s="155"/>
      <c r="E1" s="155"/>
      <c r="F1" s="155"/>
      <c r="G1" s="155"/>
      <c r="H1" s="155"/>
      <c r="I1" s="155"/>
      <c r="J1" s="155"/>
      <c r="K1" s="155"/>
      <c r="L1" s="155"/>
      <c r="M1" s="155"/>
      <c r="N1" s="155"/>
      <c r="O1" s="155"/>
    </row>
    <row r="2" spans="1:15" ht="20.1" customHeight="1">
      <c r="A2" s="22" t="s">
        <v>25</v>
      </c>
      <c r="B2" s="22"/>
      <c r="C2" s="22"/>
      <c r="D2" s="165" t="str">
        <f>'CSS WP 1'!D2:E2</f>
        <v>Monterey</v>
      </c>
      <c r="E2" s="165"/>
      <c r="N2" s="24" t="s">
        <v>26</v>
      </c>
      <c r="O2" s="23">
        <f>'CSS WP 1'!O2</f>
        <v>39850</v>
      </c>
    </row>
    <row r="3" spans="1:5" ht="20.1" customHeight="1">
      <c r="A3" s="22" t="s">
        <v>103</v>
      </c>
      <c r="B3" s="22"/>
      <c r="C3" s="22"/>
      <c r="D3" s="173"/>
      <c r="E3" s="173"/>
    </row>
    <row r="5" spans="1:15" s="3" customFormat="1" ht="15" customHeight="1">
      <c r="A5" s="158" t="s">
        <v>27</v>
      </c>
      <c r="B5" s="159"/>
      <c r="C5" s="159"/>
      <c r="D5" s="159"/>
      <c r="E5" s="160"/>
      <c r="F5" s="4" t="s">
        <v>16</v>
      </c>
      <c r="G5" s="26" t="s">
        <v>17</v>
      </c>
      <c r="H5" s="26" t="s">
        <v>24</v>
      </c>
      <c r="I5" s="26" t="s">
        <v>18</v>
      </c>
      <c r="J5" s="26" t="s">
        <v>19</v>
      </c>
      <c r="K5" s="26" t="s">
        <v>20</v>
      </c>
      <c r="L5" s="26" t="s">
        <v>21</v>
      </c>
      <c r="M5" s="26" t="s">
        <v>22</v>
      </c>
      <c r="N5" s="26" t="s">
        <v>23</v>
      </c>
      <c r="O5" s="26" t="s">
        <v>52</v>
      </c>
    </row>
    <row r="6" spans="1:15" s="3" customFormat="1" ht="15" customHeight="1">
      <c r="A6" s="161"/>
      <c r="B6" s="162"/>
      <c r="C6" s="162"/>
      <c r="D6" s="162"/>
      <c r="E6" s="163"/>
      <c r="F6" s="171" t="s">
        <v>6</v>
      </c>
      <c r="G6" s="174" t="s">
        <v>29</v>
      </c>
      <c r="H6" s="173"/>
      <c r="I6" s="173"/>
      <c r="J6" s="173"/>
      <c r="K6" s="173"/>
      <c r="L6" s="173"/>
      <c r="M6" s="173"/>
      <c r="N6" s="173"/>
      <c r="O6" s="175"/>
    </row>
    <row r="7" spans="1:18" s="1" customFormat="1" ht="42" customHeight="1">
      <c r="A7" s="164"/>
      <c r="B7" s="165"/>
      <c r="C7" s="165"/>
      <c r="D7" s="165"/>
      <c r="E7" s="166"/>
      <c r="F7" s="172"/>
      <c r="G7" s="25" t="s">
        <v>0</v>
      </c>
      <c r="H7" s="25" t="s">
        <v>28</v>
      </c>
      <c r="I7" s="25" t="s">
        <v>15</v>
      </c>
      <c r="J7" s="25" t="s">
        <v>1</v>
      </c>
      <c r="K7" s="25" t="s">
        <v>12</v>
      </c>
      <c r="L7" s="25" t="s">
        <v>13</v>
      </c>
      <c r="M7" s="25" t="s">
        <v>2</v>
      </c>
      <c r="N7" s="25" t="s">
        <v>14</v>
      </c>
      <c r="O7" s="5" t="s">
        <v>51</v>
      </c>
      <c r="P7" s="2"/>
      <c r="Q7" s="2"/>
      <c r="R7" s="2"/>
    </row>
    <row r="8" spans="1:15" ht="15" customHeight="1">
      <c r="A8" s="6" t="s">
        <v>104</v>
      </c>
      <c r="B8" s="7"/>
      <c r="C8" s="7"/>
      <c r="D8" s="7"/>
      <c r="E8" s="8"/>
      <c r="F8" s="15"/>
      <c r="G8" s="15"/>
      <c r="H8" s="15"/>
      <c r="I8" s="15"/>
      <c r="J8" s="15"/>
      <c r="K8" s="15"/>
      <c r="L8" s="15"/>
      <c r="M8" s="15"/>
      <c r="N8" s="15"/>
      <c r="O8" s="15"/>
    </row>
    <row r="9" spans="1:15" ht="15" customHeight="1">
      <c r="A9" s="9"/>
      <c r="B9" s="167" t="s">
        <v>72</v>
      </c>
      <c r="C9" s="167"/>
      <c r="D9" s="167"/>
      <c r="E9" s="168"/>
      <c r="F9" s="16"/>
      <c r="G9" s="16"/>
      <c r="H9" s="16"/>
      <c r="I9" s="16"/>
      <c r="J9" s="16"/>
      <c r="K9" s="16"/>
      <c r="L9" s="16"/>
      <c r="M9" s="16"/>
      <c r="N9" s="16"/>
      <c r="O9" s="16"/>
    </row>
    <row r="10" spans="1:15" ht="15" customHeight="1">
      <c r="A10" s="9"/>
      <c r="B10" s="10"/>
      <c r="C10" s="10" t="s">
        <v>3</v>
      </c>
      <c r="D10" s="10"/>
      <c r="E10" s="11"/>
      <c r="F10" s="16"/>
      <c r="G10" s="16"/>
      <c r="H10" s="16"/>
      <c r="I10" s="16"/>
      <c r="J10" s="16"/>
      <c r="K10" s="16"/>
      <c r="L10" s="16"/>
      <c r="M10" s="16"/>
      <c r="N10" s="16"/>
      <c r="O10" s="16"/>
    </row>
    <row r="11" spans="1:15" ht="15" customHeight="1">
      <c r="A11" s="9"/>
      <c r="B11" s="10"/>
      <c r="C11" s="10"/>
      <c r="D11" s="10" t="s">
        <v>30</v>
      </c>
      <c r="E11" s="11"/>
      <c r="F11" s="16"/>
      <c r="G11" s="16"/>
      <c r="H11" s="16"/>
      <c r="I11" s="16"/>
      <c r="J11" s="16"/>
      <c r="K11" s="16"/>
      <c r="L11" s="16"/>
      <c r="M11" s="16"/>
      <c r="N11" s="16"/>
      <c r="O11" s="16"/>
    </row>
    <row r="12" spans="1:15" ht="15" customHeight="1">
      <c r="A12" s="9"/>
      <c r="B12" s="10"/>
      <c r="C12" s="10"/>
      <c r="D12" s="10" t="s">
        <v>4</v>
      </c>
      <c r="E12" s="11"/>
      <c r="F12" s="16"/>
      <c r="G12" s="16"/>
      <c r="H12" s="16"/>
      <c r="I12" s="16"/>
      <c r="J12" s="16"/>
      <c r="K12" s="16"/>
      <c r="L12" s="16"/>
      <c r="M12" s="16"/>
      <c r="N12" s="16"/>
      <c r="O12" s="16"/>
    </row>
    <row r="13" spans="1:15" ht="15" customHeight="1">
      <c r="A13" s="9"/>
      <c r="B13" s="10"/>
      <c r="C13" s="10" t="s">
        <v>7</v>
      </c>
      <c r="D13" s="10"/>
      <c r="E13" s="11"/>
      <c r="F13" s="16">
        <f aca="true" t="shared" si="0" ref="F13:O13">SUM(F11:F12)</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row>
    <row r="14" spans="1:15" ht="15" customHeight="1">
      <c r="A14" s="9"/>
      <c r="B14" s="10"/>
      <c r="C14" s="10" t="s">
        <v>5</v>
      </c>
      <c r="D14" s="10"/>
      <c r="E14" s="11"/>
      <c r="F14" s="16"/>
      <c r="G14" s="16"/>
      <c r="H14" s="16"/>
      <c r="I14" s="16"/>
      <c r="J14" s="16"/>
      <c r="K14" s="16"/>
      <c r="L14" s="16"/>
      <c r="M14" s="16"/>
      <c r="N14" s="16"/>
      <c r="O14" s="16"/>
    </row>
    <row r="15" spans="1:15" ht="15" customHeight="1">
      <c r="A15" s="9"/>
      <c r="B15" s="10"/>
      <c r="C15" s="10"/>
      <c r="D15" s="10" t="s">
        <v>30</v>
      </c>
      <c r="E15" s="11"/>
      <c r="F15" s="16"/>
      <c r="G15" s="16"/>
      <c r="H15" s="16"/>
      <c r="I15" s="16"/>
      <c r="J15" s="16"/>
      <c r="K15" s="16"/>
      <c r="L15" s="16"/>
      <c r="M15" s="16"/>
      <c r="N15" s="16"/>
      <c r="O15" s="16"/>
    </row>
    <row r="16" spans="1:15" ht="15" customHeight="1">
      <c r="A16" s="9"/>
      <c r="B16" s="10"/>
      <c r="C16" s="10"/>
      <c r="D16" s="10" t="s">
        <v>4</v>
      </c>
      <c r="E16" s="11"/>
      <c r="F16" s="16"/>
      <c r="G16" s="16"/>
      <c r="H16" s="16"/>
      <c r="I16" s="16"/>
      <c r="J16" s="16"/>
      <c r="K16" s="16"/>
      <c r="L16" s="16"/>
      <c r="M16" s="16"/>
      <c r="N16" s="16"/>
      <c r="O16" s="16"/>
    </row>
    <row r="17" spans="1:15" ht="15" customHeight="1">
      <c r="A17" s="9"/>
      <c r="B17" s="10"/>
      <c r="C17" s="10" t="s">
        <v>8</v>
      </c>
      <c r="D17" s="10"/>
      <c r="E17" s="11"/>
      <c r="F17" s="16">
        <f aca="true" t="shared" si="1" ref="F17:O17">SUM(F15:F16)</f>
        <v>0</v>
      </c>
      <c r="G17" s="16">
        <f t="shared" si="1"/>
        <v>0</v>
      </c>
      <c r="H17" s="16">
        <f t="shared" si="1"/>
        <v>0</v>
      </c>
      <c r="I17" s="16">
        <f t="shared" si="1"/>
        <v>0</v>
      </c>
      <c r="J17" s="16">
        <f t="shared" si="1"/>
        <v>0</v>
      </c>
      <c r="K17" s="16">
        <f t="shared" si="1"/>
        <v>0</v>
      </c>
      <c r="L17" s="16">
        <f t="shared" si="1"/>
        <v>0</v>
      </c>
      <c r="M17" s="16">
        <f t="shared" si="1"/>
        <v>0</v>
      </c>
      <c r="N17" s="16">
        <f t="shared" si="1"/>
        <v>0</v>
      </c>
      <c r="O17" s="16">
        <f t="shared" si="1"/>
        <v>0</v>
      </c>
    </row>
    <row r="18" spans="1:15" ht="15" customHeight="1">
      <c r="A18" s="18"/>
      <c r="B18" s="19" t="s">
        <v>9</v>
      </c>
      <c r="C18" s="19"/>
      <c r="D18" s="19"/>
      <c r="E18" s="20"/>
      <c r="F18" s="21">
        <f aca="true" t="shared" si="2" ref="F18:O18">F13+F17</f>
        <v>0</v>
      </c>
      <c r="G18" s="21">
        <f t="shared" si="2"/>
        <v>0</v>
      </c>
      <c r="H18" s="21">
        <f t="shared" si="2"/>
        <v>0</v>
      </c>
      <c r="I18" s="21">
        <f t="shared" si="2"/>
        <v>0</v>
      </c>
      <c r="J18" s="21">
        <f t="shared" si="2"/>
        <v>0</v>
      </c>
      <c r="K18" s="21">
        <f t="shared" si="2"/>
        <v>0</v>
      </c>
      <c r="L18" s="21">
        <f t="shared" si="2"/>
        <v>0</v>
      </c>
      <c r="M18" s="21">
        <f t="shared" si="2"/>
        <v>0</v>
      </c>
      <c r="N18" s="21">
        <f t="shared" si="2"/>
        <v>0</v>
      </c>
      <c r="O18" s="21">
        <f t="shared" si="2"/>
        <v>0</v>
      </c>
    </row>
    <row r="19" spans="1:15" ht="15" customHeight="1">
      <c r="A19" s="9"/>
      <c r="B19" s="169" t="s">
        <v>65</v>
      </c>
      <c r="C19" s="169"/>
      <c r="D19" s="169"/>
      <c r="E19" s="170"/>
      <c r="F19" s="16"/>
      <c r="G19" s="16"/>
      <c r="H19" s="16"/>
      <c r="I19" s="16"/>
      <c r="J19" s="16"/>
      <c r="K19" s="16"/>
      <c r="L19" s="16"/>
      <c r="M19" s="16"/>
      <c r="N19" s="16"/>
      <c r="O19" s="16"/>
    </row>
    <row r="20" spans="1:15" ht="15" customHeight="1">
      <c r="A20" s="9"/>
      <c r="B20" s="10"/>
      <c r="C20" s="10" t="s">
        <v>3</v>
      </c>
      <c r="D20" s="10"/>
      <c r="E20" s="11"/>
      <c r="F20" s="16"/>
      <c r="G20" s="16"/>
      <c r="H20" s="16"/>
      <c r="I20" s="16"/>
      <c r="J20" s="16"/>
      <c r="K20" s="16"/>
      <c r="L20" s="16"/>
      <c r="M20" s="16"/>
      <c r="N20" s="16"/>
      <c r="O20" s="16"/>
    </row>
    <row r="21" spans="1:15" ht="15" customHeight="1">
      <c r="A21" s="9"/>
      <c r="B21" s="10"/>
      <c r="C21" s="10"/>
      <c r="D21" s="10" t="s">
        <v>30</v>
      </c>
      <c r="E21" s="11"/>
      <c r="F21" s="16"/>
      <c r="G21" s="16"/>
      <c r="H21" s="16"/>
      <c r="I21" s="16"/>
      <c r="J21" s="16"/>
      <c r="K21" s="16"/>
      <c r="L21" s="16"/>
      <c r="M21" s="16"/>
      <c r="N21" s="16"/>
      <c r="O21" s="16"/>
    </row>
    <row r="22" spans="1:15" ht="15" customHeight="1">
      <c r="A22" s="9"/>
      <c r="B22" s="10"/>
      <c r="C22" s="10"/>
      <c r="D22" s="10" t="s">
        <v>4</v>
      </c>
      <c r="E22" s="11"/>
      <c r="F22" s="16"/>
      <c r="G22" s="16"/>
      <c r="H22" s="16"/>
      <c r="I22" s="16"/>
      <c r="J22" s="16"/>
      <c r="K22" s="16"/>
      <c r="L22" s="16"/>
      <c r="M22" s="16"/>
      <c r="N22" s="16"/>
      <c r="O22" s="16"/>
    </row>
    <row r="23" spans="1:15" ht="15" customHeight="1">
      <c r="A23" s="9"/>
      <c r="B23" s="10"/>
      <c r="C23" s="10" t="s">
        <v>7</v>
      </c>
      <c r="D23" s="10"/>
      <c r="E23" s="11"/>
      <c r="F23" s="16">
        <f aca="true" t="shared" si="3" ref="F23:O23">SUM(F21:F22)</f>
        <v>0</v>
      </c>
      <c r="G23" s="16">
        <f t="shared" si="3"/>
        <v>0</v>
      </c>
      <c r="H23" s="16">
        <f t="shared" si="3"/>
        <v>0</v>
      </c>
      <c r="I23" s="16">
        <f t="shared" si="3"/>
        <v>0</v>
      </c>
      <c r="J23" s="16">
        <f t="shared" si="3"/>
        <v>0</v>
      </c>
      <c r="K23" s="16">
        <f t="shared" si="3"/>
        <v>0</v>
      </c>
      <c r="L23" s="16">
        <f t="shared" si="3"/>
        <v>0</v>
      </c>
      <c r="M23" s="16">
        <f t="shared" si="3"/>
        <v>0</v>
      </c>
      <c r="N23" s="16">
        <f t="shared" si="3"/>
        <v>0</v>
      </c>
      <c r="O23" s="16">
        <f t="shared" si="3"/>
        <v>0</v>
      </c>
    </row>
    <row r="24" spans="1:15" ht="15" customHeight="1">
      <c r="A24" s="9"/>
      <c r="B24" s="10"/>
      <c r="C24" s="10" t="s">
        <v>5</v>
      </c>
      <c r="D24" s="10"/>
      <c r="E24" s="11"/>
      <c r="F24" s="16"/>
      <c r="G24" s="16"/>
      <c r="H24" s="16"/>
      <c r="I24" s="16"/>
      <c r="J24" s="16"/>
      <c r="K24" s="16"/>
      <c r="L24" s="16"/>
      <c r="M24" s="16"/>
      <c r="N24" s="16"/>
      <c r="O24" s="16"/>
    </row>
    <row r="25" spans="1:15" ht="15" customHeight="1">
      <c r="A25" s="9"/>
      <c r="B25" s="10"/>
      <c r="C25" s="10"/>
      <c r="D25" s="10" t="s">
        <v>30</v>
      </c>
      <c r="E25" s="11"/>
      <c r="F25" s="16"/>
      <c r="G25" s="16"/>
      <c r="H25" s="16"/>
      <c r="I25" s="16"/>
      <c r="J25" s="16"/>
      <c r="K25" s="16"/>
      <c r="L25" s="16"/>
      <c r="M25" s="16"/>
      <c r="N25" s="16"/>
      <c r="O25" s="16"/>
    </row>
    <row r="26" spans="1:15" ht="15" customHeight="1">
      <c r="A26" s="9"/>
      <c r="B26" s="10"/>
      <c r="C26" s="10"/>
      <c r="D26" s="10" t="s">
        <v>4</v>
      </c>
      <c r="E26" s="11"/>
      <c r="F26" s="16"/>
      <c r="G26" s="16"/>
      <c r="H26" s="16"/>
      <c r="I26" s="16"/>
      <c r="J26" s="16"/>
      <c r="K26" s="16"/>
      <c r="L26" s="16"/>
      <c r="M26" s="16"/>
      <c r="N26" s="16"/>
      <c r="O26" s="16"/>
    </row>
    <row r="27" spans="1:15" ht="15" customHeight="1">
      <c r="A27" s="9"/>
      <c r="B27" s="10"/>
      <c r="C27" s="10" t="s">
        <v>8</v>
      </c>
      <c r="D27" s="10"/>
      <c r="E27" s="11"/>
      <c r="F27" s="16">
        <f aca="true" t="shared" si="4" ref="F27:O27">SUM(F25:F26)</f>
        <v>0</v>
      </c>
      <c r="G27" s="16">
        <f t="shared" si="4"/>
        <v>0</v>
      </c>
      <c r="H27" s="16">
        <f t="shared" si="4"/>
        <v>0</v>
      </c>
      <c r="I27" s="16">
        <f t="shared" si="4"/>
        <v>0</v>
      </c>
      <c r="J27" s="16">
        <f t="shared" si="4"/>
        <v>0</v>
      </c>
      <c r="K27" s="16">
        <f t="shared" si="4"/>
        <v>0</v>
      </c>
      <c r="L27" s="16">
        <f t="shared" si="4"/>
        <v>0</v>
      </c>
      <c r="M27" s="16">
        <f t="shared" si="4"/>
        <v>0</v>
      </c>
      <c r="N27" s="16">
        <f t="shared" si="4"/>
        <v>0</v>
      </c>
      <c r="O27" s="16">
        <f t="shared" si="4"/>
        <v>0</v>
      </c>
    </row>
    <row r="28" spans="1:15" ht="15" customHeight="1">
      <c r="A28" s="18"/>
      <c r="B28" s="19" t="s">
        <v>66</v>
      </c>
      <c r="C28" s="19"/>
      <c r="D28" s="19"/>
      <c r="E28" s="20"/>
      <c r="F28" s="21">
        <f>F23+F27</f>
        <v>0</v>
      </c>
      <c r="G28" s="21">
        <f aca="true" t="shared" si="5" ref="G28:O28">G23+G27</f>
        <v>0</v>
      </c>
      <c r="H28" s="21">
        <f t="shared" si="5"/>
        <v>0</v>
      </c>
      <c r="I28" s="21">
        <f t="shared" si="5"/>
        <v>0</v>
      </c>
      <c r="J28" s="21">
        <f t="shared" si="5"/>
        <v>0</v>
      </c>
      <c r="K28" s="21">
        <f t="shared" si="5"/>
        <v>0</v>
      </c>
      <c r="L28" s="21">
        <f t="shared" si="5"/>
        <v>0</v>
      </c>
      <c r="M28" s="21">
        <f t="shared" si="5"/>
        <v>0</v>
      </c>
      <c r="N28" s="21">
        <f t="shared" si="5"/>
        <v>0</v>
      </c>
      <c r="O28" s="21">
        <f t="shared" si="5"/>
        <v>0</v>
      </c>
    </row>
    <row r="29" spans="1:15" ht="15" customHeight="1">
      <c r="A29" s="9"/>
      <c r="B29" s="156" t="s">
        <v>10</v>
      </c>
      <c r="C29" s="156"/>
      <c r="D29" s="156"/>
      <c r="E29" s="157"/>
      <c r="F29" s="16"/>
      <c r="G29" s="16"/>
      <c r="H29" s="16"/>
      <c r="I29" s="16"/>
      <c r="J29" s="16"/>
      <c r="K29" s="16"/>
      <c r="L29" s="16"/>
      <c r="M29" s="16"/>
      <c r="N29" s="16"/>
      <c r="O29" s="16"/>
    </row>
    <row r="30" spans="1:15" ht="15" customHeight="1">
      <c r="A30" s="9"/>
      <c r="B30" s="10"/>
      <c r="C30" s="10" t="s">
        <v>3</v>
      </c>
      <c r="D30" s="10"/>
      <c r="E30" s="11"/>
      <c r="F30" s="16"/>
      <c r="G30" s="16"/>
      <c r="H30" s="16"/>
      <c r="I30" s="16"/>
      <c r="J30" s="16"/>
      <c r="K30" s="16"/>
      <c r="L30" s="16"/>
      <c r="M30" s="16"/>
      <c r="N30" s="16"/>
      <c r="O30" s="16"/>
    </row>
    <row r="31" spans="1:15" ht="15" customHeight="1">
      <c r="A31" s="9"/>
      <c r="B31" s="10"/>
      <c r="C31" s="10"/>
      <c r="D31" s="10" t="s">
        <v>30</v>
      </c>
      <c r="E31" s="11"/>
      <c r="F31" s="16"/>
      <c r="G31" s="16"/>
      <c r="H31" s="16"/>
      <c r="I31" s="16"/>
      <c r="J31" s="16"/>
      <c r="K31" s="16"/>
      <c r="L31" s="16"/>
      <c r="M31" s="16"/>
      <c r="N31" s="16"/>
      <c r="O31" s="16"/>
    </row>
    <row r="32" spans="1:15" ht="15" customHeight="1">
      <c r="A32" s="9"/>
      <c r="B32" s="10"/>
      <c r="C32" s="10"/>
      <c r="D32" s="10" t="s">
        <v>4</v>
      </c>
      <c r="E32" s="11"/>
      <c r="F32" s="16"/>
      <c r="G32" s="16"/>
      <c r="H32" s="16"/>
      <c r="I32" s="16"/>
      <c r="J32" s="16"/>
      <c r="K32" s="16"/>
      <c r="L32" s="16"/>
      <c r="M32" s="16"/>
      <c r="N32" s="16"/>
      <c r="O32" s="16"/>
    </row>
    <row r="33" spans="1:15" ht="15" customHeight="1">
      <c r="A33" s="9"/>
      <c r="B33" s="10"/>
      <c r="C33" s="10" t="s">
        <v>7</v>
      </c>
      <c r="D33" s="10"/>
      <c r="E33" s="11"/>
      <c r="F33" s="16">
        <f aca="true" t="shared" si="6" ref="F33:O33">SUM(F31:F32)</f>
        <v>0</v>
      </c>
      <c r="G33" s="16">
        <f t="shared" si="6"/>
        <v>0</v>
      </c>
      <c r="H33" s="16">
        <f t="shared" si="6"/>
        <v>0</v>
      </c>
      <c r="I33" s="16">
        <f t="shared" si="6"/>
        <v>0</v>
      </c>
      <c r="J33" s="16">
        <f t="shared" si="6"/>
        <v>0</v>
      </c>
      <c r="K33" s="16">
        <f t="shared" si="6"/>
        <v>0</v>
      </c>
      <c r="L33" s="16">
        <f t="shared" si="6"/>
        <v>0</v>
      </c>
      <c r="M33" s="16">
        <f t="shared" si="6"/>
        <v>0</v>
      </c>
      <c r="N33" s="16">
        <f t="shared" si="6"/>
        <v>0</v>
      </c>
      <c r="O33" s="16">
        <f t="shared" si="6"/>
        <v>0</v>
      </c>
    </row>
    <row r="34" spans="1:15" ht="15" customHeight="1">
      <c r="A34" s="9"/>
      <c r="B34" s="10"/>
      <c r="C34" s="10" t="s">
        <v>5</v>
      </c>
      <c r="D34" s="10"/>
      <c r="E34" s="11"/>
      <c r="F34" s="16"/>
      <c r="G34" s="16"/>
      <c r="H34" s="16"/>
      <c r="I34" s="16"/>
      <c r="J34" s="16"/>
      <c r="K34" s="16"/>
      <c r="L34" s="16"/>
      <c r="M34" s="16"/>
      <c r="N34" s="16"/>
      <c r="O34" s="16"/>
    </row>
    <row r="35" spans="1:15" ht="15" customHeight="1">
      <c r="A35" s="9"/>
      <c r="B35" s="10"/>
      <c r="C35" s="10"/>
      <c r="D35" s="10" t="s">
        <v>30</v>
      </c>
      <c r="E35" s="11"/>
      <c r="F35" s="16"/>
      <c r="G35" s="16"/>
      <c r="H35" s="16"/>
      <c r="I35" s="16"/>
      <c r="J35" s="16"/>
      <c r="K35" s="16"/>
      <c r="L35" s="16"/>
      <c r="M35" s="16"/>
      <c r="N35" s="16"/>
      <c r="O35" s="16"/>
    </row>
    <row r="36" spans="1:15" ht="15" customHeight="1">
      <c r="A36" s="9"/>
      <c r="B36" s="10"/>
      <c r="C36" s="10"/>
      <c r="D36" s="10" t="s">
        <v>4</v>
      </c>
      <c r="E36" s="11"/>
      <c r="F36" s="16"/>
      <c r="G36" s="16"/>
      <c r="H36" s="16"/>
      <c r="I36" s="16"/>
      <c r="J36" s="16"/>
      <c r="K36" s="16"/>
      <c r="L36" s="16"/>
      <c r="M36" s="16"/>
      <c r="N36" s="16"/>
      <c r="O36" s="16"/>
    </row>
    <row r="37" spans="1:15" ht="15" customHeight="1">
      <c r="A37" s="9"/>
      <c r="B37" s="10"/>
      <c r="C37" s="10" t="s">
        <v>8</v>
      </c>
      <c r="D37" s="10"/>
      <c r="E37" s="11"/>
      <c r="F37" s="16">
        <f aca="true" t="shared" si="7" ref="F37:O37">SUM(F35:F36)</f>
        <v>0</v>
      </c>
      <c r="G37" s="16">
        <f t="shared" si="7"/>
        <v>0</v>
      </c>
      <c r="H37" s="16">
        <f t="shared" si="7"/>
        <v>0</v>
      </c>
      <c r="I37" s="16">
        <f t="shared" si="7"/>
        <v>0</v>
      </c>
      <c r="J37" s="16">
        <f t="shared" si="7"/>
        <v>0</v>
      </c>
      <c r="K37" s="16">
        <f t="shared" si="7"/>
        <v>0</v>
      </c>
      <c r="L37" s="16">
        <f t="shared" si="7"/>
        <v>0</v>
      </c>
      <c r="M37" s="16">
        <f t="shared" si="7"/>
        <v>0</v>
      </c>
      <c r="N37" s="16">
        <f t="shared" si="7"/>
        <v>0</v>
      </c>
      <c r="O37" s="16">
        <f t="shared" si="7"/>
        <v>0</v>
      </c>
    </row>
    <row r="38" spans="1:15" ht="15" customHeight="1">
      <c r="A38" s="18"/>
      <c r="B38" s="19" t="s">
        <v>11</v>
      </c>
      <c r="C38" s="19"/>
      <c r="D38" s="19"/>
      <c r="E38" s="20"/>
      <c r="F38" s="21">
        <f aca="true" t="shared" si="8" ref="F38:O38">F37+F33</f>
        <v>0</v>
      </c>
      <c r="G38" s="21">
        <f t="shared" si="8"/>
        <v>0</v>
      </c>
      <c r="H38" s="21">
        <f t="shared" si="8"/>
        <v>0</v>
      </c>
      <c r="I38" s="21">
        <f t="shared" si="8"/>
        <v>0</v>
      </c>
      <c r="J38" s="21">
        <f t="shared" si="8"/>
        <v>0</v>
      </c>
      <c r="K38" s="21">
        <f t="shared" si="8"/>
        <v>0</v>
      </c>
      <c r="L38" s="21">
        <f t="shared" si="8"/>
        <v>0</v>
      </c>
      <c r="M38" s="21">
        <f t="shared" si="8"/>
        <v>0</v>
      </c>
      <c r="N38" s="21">
        <f t="shared" si="8"/>
        <v>0</v>
      </c>
      <c r="O38" s="21">
        <f t="shared" si="8"/>
        <v>0</v>
      </c>
    </row>
    <row r="39" spans="1:15" ht="15" customHeight="1">
      <c r="A39" s="12" t="s">
        <v>105</v>
      </c>
      <c r="B39" s="13"/>
      <c r="C39" s="13"/>
      <c r="D39" s="13"/>
      <c r="E39" s="14"/>
      <c r="F39" s="17">
        <f aca="true" t="shared" si="9" ref="F39:O39">F18+F28+F38</f>
        <v>0</v>
      </c>
      <c r="G39" s="17">
        <f t="shared" si="9"/>
        <v>0</v>
      </c>
      <c r="H39" s="17">
        <f t="shared" si="9"/>
        <v>0</v>
      </c>
      <c r="I39" s="17">
        <f t="shared" si="9"/>
        <v>0</v>
      </c>
      <c r="J39" s="17">
        <f t="shared" si="9"/>
        <v>0</v>
      </c>
      <c r="K39" s="17">
        <f t="shared" si="9"/>
        <v>0</v>
      </c>
      <c r="L39" s="17">
        <f t="shared" si="9"/>
        <v>0</v>
      </c>
      <c r="M39" s="17">
        <f t="shared" si="9"/>
        <v>0</v>
      </c>
      <c r="N39" s="17">
        <f t="shared" si="9"/>
        <v>0</v>
      </c>
      <c r="O39" s="17">
        <f t="shared" si="9"/>
        <v>0</v>
      </c>
    </row>
  </sheetData>
  <mergeCells count="9">
    <mergeCell ref="A1:O1"/>
    <mergeCell ref="B29:E29"/>
    <mergeCell ref="A5:E7"/>
    <mergeCell ref="B9:E9"/>
    <mergeCell ref="B19:E19"/>
    <mergeCell ref="F6:F7"/>
    <mergeCell ref="D3:E3"/>
    <mergeCell ref="D2:E2"/>
    <mergeCell ref="G6:O6"/>
  </mergeCells>
  <printOptions horizontalCentered="1"/>
  <pageMargins left="0.5" right="0.5" top="0.75" bottom="0.75" header="0.5" footer="0.5"/>
  <pageSetup fitToHeight="1" fitToWidth="1" horizontalDpi="600" verticalDpi="600" orientation="portrait" scale="58" r:id="rId1"/>
  <headerFooter alignWithMargins="0">
    <oddHeader>&amp;REnclosure 2</oddHeader>
    <oddFooter>&amp;LPage 8&amp;Rver 4 (12/2008)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39"/>
  <sheetViews>
    <sheetView workbookViewId="0" topLeftCell="A1">
      <pane xSplit="5" ySplit="7" topLeftCell="F8" activePane="bottomRight" state="frozen"/>
      <selection pane="topLeft" activeCell="O2" sqref="O2"/>
      <selection pane="topRight" activeCell="O2" sqref="O2"/>
      <selection pane="bottomLeft" activeCell="O2" sqref="O2"/>
      <selection pane="bottomRight" activeCell="O2" sqref="O2"/>
    </sheetView>
  </sheetViews>
  <sheetFormatPr defaultColWidth="9.140625" defaultRowHeight="12.75"/>
  <cols>
    <col min="1" max="3" width="4.7109375" style="0" customWidth="1"/>
    <col min="4" max="4" width="3.7109375" style="0" customWidth="1"/>
    <col min="5" max="5" width="22.7109375" style="0" customWidth="1"/>
    <col min="6" max="18" width="12.7109375" style="0" customWidth="1"/>
  </cols>
  <sheetData>
    <row r="1" spans="1:15" ht="32.1" customHeight="1">
      <c r="A1" s="155" t="s">
        <v>78</v>
      </c>
      <c r="B1" s="155"/>
      <c r="C1" s="155"/>
      <c r="D1" s="155"/>
      <c r="E1" s="155"/>
      <c r="F1" s="155"/>
      <c r="G1" s="155"/>
      <c r="H1" s="155"/>
      <c r="I1" s="155"/>
      <c r="J1" s="155"/>
      <c r="K1" s="155"/>
      <c r="L1" s="155"/>
      <c r="M1" s="155"/>
      <c r="N1" s="155"/>
      <c r="O1" s="155"/>
    </row>
    <row r="2" spans="1:15" ht="20.1" customHeight="1">
      <c r="A2" s="22" t="s">
        <v>25</v>
      </c>
      <c r="B2" s="22"/>
      <c r="C2" s="22"/>
      <c r="D2" s="165" t="str">
        <f>'CSS WP 1'!D2:E2</f>
        <v>Monterey</v>
      </c>
      <c r="E2" s="165"/>
      <c r="N2" s="24" t="s">
        <v>26</v>
      </c>
      <c r="O2" s="23">
        <f>'CSS WP 1'!O2</f>
        <v>39850</v>
      </c>
    </row>
    <row r="3" spans="1:5" ht="20.1" customHeight="1">
      <c r="A3" s="22" t="s">
        <v>106</v>
      </c>
      <c r="B3" s="22"/>
      <c r="C3" s="22"/>
      <c r="D3" s="173"/>
      <c r="E3" s="173"/>
    </row>
    <row r="5" spans="1:15" s="3" customFormat="1" ht="15" customHeight="1">
      <c r="A5" s="158" t="s">
        <v>27</v>
      </c>
      <c r="B5" s="159"/>
      <c r="C5" s="159"/>
      <c r="D5" s="159"/>
      <c r="E5" s="160"/>
      <c r="F5" s="4" t="s">
        <v>16</v>
      </c>
      <c r="G5" s="26" t="s">
        <v>17</v>
      </c>
      <c r="H5" s="26" t="s">
        <v>24</v>
      </c>
      <c r="I5" s="26" t="s">
        <v>18</v>
      </c>
      <c r="J5" s="26" t="s">
        <v>19</v>
      </c>
      <c r="K5" s="26" t="s">
        <v>20</v>
      </c>
      <c r="L5" s="26" t="s">
        <v>21</v>
      </c>
      <c r="M5" s="26" t="s">
        <v>22</v>
      </c>
      <c r="N5" s="26" t="s">
        <v>23</v>
      </c>
      <c r="O5" s="26" t="s">
        <v>52</v>
      </c>
    </row>
    <row r="6" spans="1:15" s="3" customFormat="1" ht="15" customHeight="1">
      <c r="A6" s="161"/>
      <c r="B6" s="162"/>
      <c r="C6" s="162"/>
      <c r="D6" s="162"/>
      <c r="E6" s="163"/>
      <c r="F6" s="171" t="s">
        <v>6</v>
      </c>
      <c r="G6" s="174" t="s">
        <v>29</v>
      </c>
      <c r="H6" s="173"/>
      <c r="I6" s="173"/>
      <c r="J6" s="173"/>
      <c r="K6" s="173"/>
      <c r="L6" s="173"/>
      <c r="M6" s="173"/>
      <c r="N6" s="173"/>
      <c r="O6" s="175"/>
    </row>
    <row r="7" spans="1:18" s="1" customFormat="1" ht="42" customHeight="1">
      <c r="A7" s="164"/>
      <c r="B7" s="165"/>
      <c r="C7" s="165"/>
      <c r="D7" s="165"/>
      <c r="E7" s="166"/>
      <c r="F7" s="172"/>
      <c r="G7" s="25" t="s">
        <v>0</v>
      </c>
      <c r="H7" s="25" t="s">
        <v>28</v>
      </c>
      <c r="I7" s="25" t="s">
        <v>15</v>
      </c>
      <c r="J7" s="25" t="s">
        <v>1</v>
      </c>
      <c r="K7" s="25" t="s">
        <v>12</v>
      </c>
      <c r="L7" s="25" t="s">
        <v>13</v>
      </c>
      <c r="M7" s="25" t="s">
        <v>2</v>
      </c>
      <c r="N7" s="25" t="s">
        <v>14</v>
      </c>
      <c r="O7" s="5" t="s">
        <v>51</v>
      </c>
      <c r="P7" s="2"/>
      <c r="Q7" s="2"/>
      <c r="R7" s="2"/>
    </row>
    <row r="8" spans="1:15" ht="15" customHeight="1">
      <c r="A8" s="6" t="s">
        <v>107</v>
      </c>
      <c r="B8" s="7"/>
      <c r="C8" s="7"/>
      <c r="D8" s="7"/>
      <c r="E8" s="8"/>
      <c r="F8" s="15"/>
      <c r="G8" s="15"/>
      <c r="H8" s="15"/>
      <c r="I8" s="15"/>
      <c r="J8" s="15"/>
      <c r="K8" s="15"/>
      <c r="L8" s="15"/>
      <c r="M8" s="15"/>
      <c r="N8" s="15"/>
      <c r="O8" s="15"/>
    </row>
    <row r="9" spans="1:15" ht="15" customHeight="1">
      <c r="A9" s="9"/>
      <c r="B9" s="167" t="s">
        <v>72</v>
      </c>
      <c r="C9" s="167"/>
      <c r="D9" s="167"/>
      <c r="E9" s="168"/>
      <c r="F9" s="16"/>
      <c r="G9" s="16"/>
      <c r="H9" s="16"/>
      <c r="I9" s="16"/>
      <c r="J9" s="16"/>
      <c r="K9" s="16"/>
      <c r="L9" s="16"/>
      <c r="M9" s="16"/>
      <c r="N9" s="16"/>
      <c r="O9" s="16"/>
    </row>
    <row r="10" spans="1:15" ht="15" customHeight="1">
      <c r="A10" s="9"/>
      <c r="B10" s="10"/>
      <c r="C10" s="10" t="s">
        <v>3</v>
      </c>
      <c r="D10" s="10"/>
      <c r="E10" s="11"/>
      <c r="F10" s="16"/>
      <c r="G10" s="16"/>
      <c r="H10" s="16"/>
      <c r="I10" s="16"/>
      <c r="J10" s="16"/>
      <c r="K10" s="16"/>
      <c r="L10" s="16"/>
      <c r="M10" s="16"/>
      <c r="N10" s="16"/>
      <c r="O10" s="16"/>
    </row>
    <row r="11" spans="1:15" ht="15" customHeight="1">
      <c r="A11" s="9"/>
      <c r="B11" s="10"/>
      <c r="C11" s="10"/>
      <c r="D11" s="10" t="s">
        <v>30</v>
      </c>
      <c r="E11" s="11"/>
      <c r="F11" s="16"/>
      <c r="G11" s="16"/>
      <c r="H11" s="16"/>
      <c r="I11" s="16"/>
      <c r="J11" s="16"/>
      <c r="K11" s="16"/>
      <c r="L11" s="16"/>
      <c r="M11" s="16"/>
      <c r="N11" s="16"/>
      <c r="O11" s="16"/>
    </row>
    <row r="12" spans="1:15" ht="15" customHeight="1">
      <c r="A12" s="9"/>
      <c r="B12" s="10"/>
      <c r="C12" s="10"/>
      <c r="D12" s="10" t="s">
        <v>4</v>
      </c>
      <c r="E12" s="11"/>
      <c r="F12" s="16"/>
      <c r="G12" s="16"/>
      <c r="H12" s="16"/>
      <c r="I12" s="16"/>
      <c r="J12" s="16"/>
      <c r="K12" s="16"/>
      <c r="L12" s="16"/>
      <c r="M12" s="16"/>
      <c r="N12" s="16"/>
      <c r="O12" s="16"/>
    </row>
    <row r="13" spans="1:15" ht="15" customHeight="1">
      <c r="A13" s="9"/>
      <c r="B13" s="10"/>
      <c r="C13" s="10" t="s">
        <v>7</v>
      </c>
      <c r="D13" s="10"/>
      <c r="E13" s="11"/>
      <c r="F13" s="16">
        <f aca="true" t="shared" si="0" ref="F13:O13">SUM(F11:F12)</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row>
    <row r="14" spans="1:15" ht="15" customHeight="1">
      <c r="A14" s="9"/>
      <c r="B14" s="10"/>
      <c r="C14" s="10" t="s">
        <v>5</v>
      </c>
      <c r="D14" s="10"/>
      <c r="E14" s="11"/>
      <c r="F14" s="16"/>
      <c r="G14" s="16"/>
      <c r="H14" s="16"/>
      <c r="I14" s="16"/>
      <c r="J14" s="16"/>
      <c r="K14" s="16"/>
      <c r="L14" s="16"/>
      <c r="M14" s="16"/>
      <c r="N14" s="16"/>
      <c r="O14" s="16"/>
    </row>
    <row r="15" spans="1:15" ht="15" customHeight="1">
      <c r="A15" s="9"/>
      <c r="B15" s="10"/>
      <c r="C15" s="10"/>
      <c r="D15" s="10" t="s">
        <v>30</v>
      </c>
      <c r="E15" s="11"/>
      <c r="F15" s="16"/>
      <c r="G15" s="16"/>
      <c r="H15" s="16"/>
      <c r="I15" s="16"/>
      <c r="J15" s="16"/>
      <c r="K15" s="16"/>
      <c r="L15" s="16"/>
      <c r="M15" s="16"/>
      <c r="N15" s="16"/>
      <c r="O15" s="16"/>
    </row>
    <row r="16" spans="1:15" ht="15" customHeight="1">
      <c r="A16" s="9"/>
      <c r="B16" s="10"/>
      <c r="C16" s="10"/>
      <c r="D16" s="10" t="s">
        <v>4</v>
      </c>
      <c r="E16" s="11"/>
      <c r="F16" s="16"/>
      <c r="G16" s="16"/>
      <c r="H16" s="16"/>
      <c r="I16" s="16"/>
      <c r="J16" s="16"/>
      <c r="K16" s="16"/>
      <c r="L16" s="16"/>
      <c r="M16" s="16"/>
      <c r="N16" s="16"/>
      <c r="O16" s="16"/>
    </row>
    <row r="17" spans="1:15" ht="15" customHeight="1">
      <c r="A17" s="9"/>
      <c r="B17" s="10"/>
      <c r="C17" s="10" t="s">
        <v>8</v>
      </c>
      <c r="D17" s="10"/>
      <c r="E17" s="11"/>
      <c r="F17" s="16">
        <f aca="true" t="shared" si="1" ref="F17:O17">SUM(F15:F16)</f>
        <v>0</v>
      </c>
      <c r="G17" s="16">
        <f t="shared" si="1"/>
        <v>0</v>
      </c>
      <c r="H17" s="16">
        <f t="shared" si="1"/>
        <v>0</v>
      </c>
      <c r="I17" s="16">
        <f t="shared" si="1"/>
        <v>0</v>
      </c>
      <c r="J17" s="16">
        <f t="shared" si="1"/>
        <v>0</v>
      </c>
      <c r="K17" s="16">
        <f t="shared" si="1"/>
        <v>0</v>
      </c>
      <c r="L17" s="16">
        <f t="shared" si="1"/>
        <v>0</v>
      </c>
      <c r="M17" s="16">
        <f t="shared" si="1"/>
        <v>0</v>
      </c>
      <c r="N17" s="16">
        <f t="shared" si="1"/>
        <v>0</v>
      </c>
      <c r="O17" s="16">
        <f t="shared" si="1"/>
        <v>0</v>
      </c>
    </row>
    <row r="18" spans="1:15" ht="15" customHeight="1">
      <c r="A18" s="18"/>
      <c r="B18" s="19" t="s">
        <v>9</v>
      </c>
      <c r="C18" s="19"/>
      <c r="D18" s="19"/>
      <c r="E18" s="20"/>
      <c r="F18" s="21">
        <f aca="true" t="shared" si="2" ref="F18:O18">F13+F17</f>
        <v>0</v>
      </c>
      <c r="G18" s="21">
        <f t="shared" si="2"/>
        <v>0</v>
      </c>
      <c r="H18" s="21">
        <f t="shared" si="2"/>
        <v>0</v>
      </c>
      <c r="I18" s="21">
        <f t="shared" si="2"/>
        <v>0</v>
      </c>
      <c r="J18" s="21">
        <f t="shared" si="2"/>
        <v>0</v>
      </c>
      <c r="K18" s="21">
        <f t="shared" si="2"/>
        <v>0</v>
      </c>
      <c r="L18" s="21">
        <f t="shared" si="2"/>
        <v>0</v>
      </c>
      <c r="M18" s="21">
        <f t="shared" si="2"/>
        <v>0</v>
      </c>
      <c r="N18" s="21">
        <f t="shared" si="2"/>
        <v>0</v>
      </c>
      <c r="O18" s="21">
        <f t="shared" si="2"/>
        <v>0</v>
      </c>
    </row>
    <row r="19" spans="1:15" ht="15" customHeight="1">
      <c r="A19" s="9"/>
      <c r="B19" s="169" t="s">
        <v>65</v>
      </c>
      <c r="C19" s="169"/>
      <c r="D19" s="169"/>
      <c r="E19" s="170"/>
      <c r="F19" s="16"/>
      <c r="G19" s="16"/>
      <c r="H19" s="16"/>
      <c r="I19" s="16"/>
      <c r="J19" s="16"/>
      <c r="K19" s="16"/>
      <c r="L19" s="16"/>
      <c r="M19" s="16"/>
      <c r="N19" s="16"/>
      <c r="O19" s="16"/>
    </row>
    <row r="20" spans="1:15" ht="15" customHeight="1">
      <c r="A20" s="9"/>
      <c r="B20" s="10"/>
      <c r="C20" s="10" t="s">
        <v>3</v>
      </c>
      <c r="D20" s="10"/>
      <c r="E20" s="11"/>
      <c r="F20" s="16"/>
      <c r="G20" s="16"/>
      <c r="H20" s="16"/>
      <c r="I20" s="16"/>
      <c r="J20" s="16"/>
      <c r="K20" s="16"/>
      <c r="L20" s="16"/>
      <c r="M20" s="16"/>
      <c r="N20" s="16"/>
      <c r="O20" s="16"/>
    </row>
    <row r="21" spans="1:15" ht="15" customHeight="1">
      <c r="A21" s="9"/>
      <c r="B21" s="10"/>
      <c r="C21" s="10"/>
      <c r="D21" s="10" t="s">
        <v>30</v>
      </c>
      <c r="E21" s="11"/>
      <c r="F21" s="16"/>
      <c r="G21" s="16"/>
      <c r="H21" s="16"/>
      <c r="I21" s="16"/>
      <c r="J21" s="16"/>
      <c r="K21" s="16"/>
      <c r="L21" s="16"/>
      <c r="M21" s="16"/>
      <c r="N21" s="16"/>
      <c r="O21" s="16"/>
    </row>
    <row r="22" spans="1:15" ht="15" customHeight="1">
      <c r="A22" s="9"/>
      <c r="B22" s="10"/>
      <c r="C22" s="10"/>
      <c r="D22" s="10" t="s">
        <v>4</v>
      </c>
      <c r="E22" s="11"/>
      <c r="F22" s="16"/>
      <c r="G22" s="16"/>
      <c r="H22" s="16"/>
      <c r="I22" s="16"/>
      <c r="J22" s="16"/>
      <c r="K22" s="16"/>
      <c r="L22" s="16"/>
      <c r="M22" s="16"/>
      <c r="N22" s="16"/>
      <c r="O22" s="16"/>
    </row>
    <row r="23" spans="1:15" ht="15" customHeight="1">
      <c r="A23" s="9"/>
      <c r="B23" s="10"/>
      <c r="C23" s="10" t="s">
        <v>7</v>
      </c>
      <c r="D23" s="10"/>
      <c r="E23" s="11"/>
      <c r="F23" s="16">
        <f aca="true" t="shared" si="3" ref="F23:O23">SUM(F21:F22)</f>
        <v>0</v>
      </c>
      <c r="G23" s="16">
        <f t="shared" si="3"/>
        <v>0</v>
      </c>
      <c r="H23" s="16">
        <f t="shared" si="3"/>
        <v>0</v>
      </c>
      <c r="I23" s="16">
        <f t="shared" si="3"/>
        <v>0</v>
      </c>
      <c r="J23" s="16">
        <f t="shared" si="3"/>
        <v>0</v>
      </c>
      <c r="K23" s="16">
        <f t="shared" si="3"/>
        <v>0</v>
      </c>
      <c r="L23" s="16">
        <f t="shared" si="3"/>
        <v>0</v>
      </c>
      <c r="M23" s="16">
        <f t="shared" si="3"/>
        <v>0</v>
      </c>
      <c r="N23" s="16">
        <f t="shared" si="3"/>
        <v>0</v>
      </c>
      <c r="O23" s="16">
        <f t="shared" si="3"/>
        <v>0</v>
      </c>
    </row>
    <row r="24" spans="1:15" ht="15" customHeight="1">
      <c r="A24" s="9"/>
      <c r="B24" s="10"/>
      <c r="C24" s="10" t="s">
        <v>5</v>
      </c>
      <c r="D24" s="10"/>
      <c r="E24" s="11"/>
      <c r="F24" s="16"/>
      <c r="G24" s="16"/>
      <c r="H24" s="16"/>
      <c r="I24" s="16"/>
      <c r="J24" s="16"/>
      <c r="K24" s="16"/>
      <c r="L24" s="16"/>
      <c r="M24" s="16"/>
      <c r="N24" s="16"/>
      <c r="O24" s="16"/>
    </row>
    <row r="25" spans="1:15" ht="15" customHeight="1">
      <c r="A25" s="9"/>
      <c r="B25" s="10"/>
      <c r="C25" s="10"/>
      <c r="D25" s="10" t="s">
        <v>30</v>
      </c>
      <c r="E25" s="11"/>
      <c r="F25" s="16"/>
      <c r="G25" s="16"/>
      <c r="H25" s="16"/>
      <c r="I25" s="16"/>
      <c r="J25" s="16"/>
      <c r="K25" s="16"/>
      <c r="L25" s="16"/>
      <c r="M25" s="16"/>
      <c r="N25" s="16"/>
      <c r="O25" s="16"/>
    </row>
    <row r="26" spans="1:15" ht="15" customHeight="1">
      <c r="A26" s="9"/>
      <c r="B26" s="10"/>
      <c r="C26" s="10"/>
      <c r="D26" s="10" t="s">
        <v>4</v>
      </c>
      <c r="E26" s="11"/>
      <c r="F26" s="16"/>
      <c r="G26" s="16"/>
      <c r="H26" s="16"/>
      <c r="I26" s="16"/>
      <c r="J26" s="16"/>
      <c r="K26" s="16"/>
      <c r="L26" s="16"/>
      <c r="M26" s="16"/>
      <c r="N26" s="16"/>
      <c r="O26" s="16"/>
    </row>
    <row r="27" spans="1:15" ht="15" customHeight="1">
      <c r="A27" s="9"/>
      <c r="B27" s="10"/>
      <c r="C27" s="10" t="s">
        <v>8</v>
      </c>
      <c r="D27" s="10"/>
      <c r="E27" s="11"/>
      <c r="F27" s="16">
        <f aca="true" t="shared" si="4" ref="F27:O27">SUM(F25:F26)</f>
        <v>0</v>
      </c>
      <c r="G27" s="16">
        <f t="shared" si="4"/>
        <v>0</v>
      </c>
      <c r="H27" s="16">
        <f t="shared" si="4"/>
        <v>0</v>
      </c>
      <c r="I27" s="16">
        <f t="shared" si="4"/>
        <v>0</v>
      </c>
      <c r="J27" s="16">
        <f t="shared" si="4"/>
        <v>0</v>
      </c>
      <c r="K27" s="16">
        <f t="shared" si="4"/>
        <v>0</v>
      </c>
      <c r="L27" s="16">
        <f t="shared" si="4"/>
        <v>0</v>
      </c>
      <c r="M27" s="16">
        <f t="shared" si="4"/>
        <v>0</v>
      </c>
      <c r="N27" s="16">
        <f t="shared" si="4"/>
        <v>0</v>
      </c>
      <c r="O27" s="16">
        <f t="shared" si="4"/>
        <v>0</v>
      </c>
    </row>
    <row r="28" spans="1:15" ht="15" customHeight="1">
      <c r="A28" s="18"/>
      <c r="B28" s="19" t="s">
        <v>66</v>
      </c>
      <c r="C28" s="19"/>
      <c r="D28" s="19"/>
      <c r="E28" s="20"/>
      <c r="F28" s="21">
        <f>F23+F27</f>
        <v>0</v>
      </c>
      <c r="G28" s="21">
        <f aca="true" t="shared" si="5" ref="G28:O28">G23+G27</f>
        <v>0</v>
      </c>
      <c r="H28" s="21">
        <f t="shared" si="5"/>
        <v>0</v>
      </c>
      <c r="I28" s="21">
        <f t="shared" si="5"/>
        <v>0</v>
      </c>
      <c r="J28" s="21">
        <f t="shared" si="5"/>
        <v>0</v>
      </c>
      <c r="K28" s="21">
        <f t="shared" si="5"/>
        <v>0</v>
      </c>
      <c r="L28" s="21">
        <f t="shared" si="5"/>
        <v>0</v>
      </c>
      <c r="M28" s="21">
        <f t="shared" si="5"/>
        <v>0</v>
      </c>
      <c r="N28" s="21">
        <f t="shared" si="5"/>
        <v>0</v>
      </c>
      <c r="O28" s="21">
        <f t="shared" si="5"/>
        <v>0</v>
      </c>
    </row>
    <row r="29" spans="1:15" ht="15" customHeight="1">
      <c r="A29" s="9"/>
      <c r="B29" s="156" t="s">
        <v>10</v>
      </c>
      <c r="C29" s="156"/>
      <c r="D29" s="156"/>
      <c r="E29" s="157"/>
      <c r="F29" s="16"/>
      <c r="G29" s="16"/>
      <c r="H29" s="16"/>
      <c r="I29" s="16"/>
      <c r="J29" s="16"/>
      <c r="K29" s="16"/>
      <c r="L29" s="16"/>
      <c r="M29" s="16"/>
      <c r="N29" s="16"/>
      <c r="O29" s="16"/>
    </row>
    <row r="30" spans="1:15" ht="15" customHeight="1">
      <c r="A30" s="9"/>
      <c r="B30" s="10"/>
      <c r="C30" s="10" t="s">
        <v>3</v>
      </c>
      <c r="D30" s="10"/>
      <c r="E30" s="11"/>
      <c r="F30" s="16"/>
      <c r="G30" s="16"/>
      <c r="H30" s="16"/>
      <c r="I30" s="16"/>
      <c r="J30" s="16"/>
      <c r="K30" s="16"/>
      <c r="L30" s="16"/>
      <c r="M30" s="16"/>
      <c r="N30" s="16"/>
      <c r="O30" s="16"/>
    </row>
    <row r="31" spans="1:15" ht="15" customHeight="1">
      <c r="A31" s="9"/>
      <c r="B31" s="10"/>
      <c r="C31" s="10"/>
      <c r="D31" s="10" t="s">
        <v>30</v>
      </c>
      <c r="E31" s="11"/>
      <c r="F31" s="16"/>
      <c r="G31" s="16"/>
      <c r="H31" s="16"/>
      <c r="I31" s="16"/>
      <c r="J31" s="16"/>
      <c r="K31" s="16"/>
      <c r="L31" s="16"/>
      <c r="M31" s="16"/>
      <c r="N31" s="16"/>
      <c r="O31" s="16"/>
    </row>
    <row r="32" spans="1:15" ht="15" customHeight="1">
      <c r="A32" s="9"/>
      <c r="B32" s="10"/>
      <c r="C32" s="10"/>
      <c r="D32" s="10" t="s">
        <v>4</v>
      </c>
      <c r="E32" s="11"/>
      <c r="F32" s="16"/>
      <c r="G32" s="16"/>
      <c r="H32" s="16"/>
      <c r="I32" s="16"/>
      <c r="J32" s="16"/>
      <c r="K32" s="16"/>
      <c r="L32" s="16"/>
      <c r="M32" s="16"/>
      <c r="N32" s="16"/>
      <c r="O32" s="16"/>
    </row>
    <row r="33" spans="1:15" ht="15" customHeight="1">
      <c r="A33" s="9"/>
      <c r="B33" s="10"/>
      <c r="C33" s="10" t="s">
        <v>7</v>
      </c>
      <c r="D33" s="10"/>
      <c r="E33" s="11"/>
      <c r="F33" s="16">
        <f aca="true" t="shared" si="6" ref="F33:O33">SUM(F31:F32)</f>
        <v>0</v>
      </c>
      <c r="G33" s="16">
        <f t="shared" si="6"/>
        <v>0</v>
      </c>
      <c r="H33" s="16">
        <f t="shared" si="6"/>
        <v>0</v>
      </c>
      <c r="I33" s="16">
        <f t="shared" si="6"/>
        <v>0</v>
      </c>
      <c r="J33" s="16">
        <f t="shared" si="6"/>
        <v>0</v>
      </c>
      <c r="K33" s="16">
        <f t="shared" si="6"/>
        <v>0</v>
      </c>
      <c r="L33" s="16">
        <f t="shared" si="6"/>
        <v>0</v>
      </c>
      <c r="M33" s="16">
        <f t="shared" si="6"/>
        <v>0</v>
      </c>
      <c r="N33" s="16">
        <f t="shared" si="6"/>
        <v>0</v>
      </c>
      <c r="O33" s="16">
        <f t="shared" si="6"/>
        <v>0</v>
      </c>
    </row>
    <row r="34" spans="1:15" ht="15" customHeight="1">
      <c r="A34" s="9"/>
      <c r="B34" s="10"/>
      <c r="C34" s="10" t="s">
        <v>5</v>
      </c>
      <c r="D34" s="10"/>
      <c r="E34" s="11"/>
      <c r="F34" s="16"/>
      <c r="G34" s="16"/>
      <c r="H34" s="16"/>
      <c r="I34" s="16"/>
      <c r="J34" s="16"/>
      <c r="K34" s="16"/>
      <c r="L34" s="16"/>
      <c r="M34" s="16"/>
      <c r="N34" s="16"/>
      <c r="O34" s="16"/>
    </row>
    <row r="35" spans="1:15" ht="15" customHeight="1">
      <c r="A35" s="9"/>
      <c r="B35" s="10"/>
      <c r="C35" s="10"/>
      <c r="D35" s="10" t="s">
        <v>30</v>
      </c>
      <c r="E35" s="11"/>
      <c r="F35" s="16"/>
      <c r="G35" s="16"/>
      <c r="H35" s="16"/>
      <c r="I35" s="16"/>
      <c r="J35" s="16"/>
      <c r="K35" s="16"/>
      <c r="L35" s="16"/>
      <c r="M35" s="16"/>
      <c r="N35" s="16"/>
      <c r="O35" s="16"/>
    </row>
    <row r="36" spans="1:15" ht="15" customHeight="1">
      <c r="A36" s="9"/>
      <c r="B36" s="10"/>
      <c r="C36" s="10"/>
      <c r="D36" s="10" t="s">
        <v>4</v>
      </c>
      <c r="E36" s="11"/>
      <c r="F36" s="16"/>
      <c r="G36" s="16"/>
      <c r="H36" s="16"/>
      <c r="I36" s="16"/>
      <c r="J36" s="16"/>
      <c r="K36" s="16"/>
      <c r="L36" s="16"/>
      <c r="M36" s="16"/>
      <c r="N36" s="16"/>
      <c r="O36" s="16"/>
    </row>
    <row r="37" spans="1:15" ht="15" customHeight="1">
      <c r="A37" s="9"/>
      <c r="B37" s="10"/>
      <c r="C37" s="10" t="s">
        <v>8</v>
      </c>
      <c r="D37" s="10"/>
      <c r="E37" s="11"/>
      <c r="F37" s="16">
        <f aca="true" t="shared" si="7" ref="F37:O37">SUM(F35:F36)</f>
        <v>0</v>
      </c>
      <c r="G37" s="16">
        <f t="shared" si="7"/>
        <v>0</v>
      </c>
      <c r="H37" s="16">
        <f t="shared" si="7"/>
        <v>0</v>
      </c>
      <c r="I37" s="16">
        <f t="shared" si="7"/>
        <v>0</v>
      </c>
      <c r="J37" s="16">
        <f t="shared" si="7"/>
        <v>0</v>
      </c>
      <c r="K37" s="16">
        <f t="shared" si="7"/>
        <v>0</v>
      </c>
      <c r="L37" s="16">
        <f t="shared" si="7"/>
        <v>0</v>
      </c>
      <c r="M37" s="16">
        <f t="shared" si="7"/>
        <v>0</v>
      </c>
      <c r="N37" s="16">
        <f t="shared" si="7"/>
        <v>0</v>
      </c>
      <c r="O37" s="16">
        <f t="shared" si="7"/>
        <v>0</v>
      </c>
    </row>
    <row r="38" spans="1:15" ht="15" customHeight="1">
      <c r="A38" s="18"/>
      <c r="B38" s="19" t="s">
        <v>11</v>
      </c>
      <c r="C38" s="19"/>
      <c r="D38" s="19"/>
      <c r="E38" s="20"/>
      <c r="F38" s="21">
        <f aca="true" t="shared" si="8" ref="F38:O38">F37+F33</f>
        <v>0</v>
      </c>
      <c r="G38" s="21">
        <f t="shared" si="8"/>
        <v>0</v>
      </c>
      <c r="H38" s="21">
        <f t="shared" si="8"/>
        <v>0</v>
      </c>
      <c r="I38" s="21">
        <f t="shared" si="8"/>
        <v>0</v>
      </c>
      <c r="J38" s="21">
        <f t="shared" si="8"/>
        <v>0</v>
      </c>
      <c r="K38" s="21">
        <f t="shared" si="8"/>
        <v>0</v>
      </c>
      <c r="L38" s="21">
        <f t="shared" si="8"/>
        <v>0</v>
      </c>
      <c r="M38" s="21">
        <f t="shared" si="8"/>
        <v>0</v>
      </c>
      <c r="N38" s="21">
        <f t="shared" si="8"/>
        <v>0</v>
      </c>
      <c r="O38" s="21">
        <f t="shared" si="8"/>
        <v>0</v>
      </c>
    </row>
    <row r="39" spans="1:15" ht="15" customHeight="1">
      <c r="A39" s="12" t="s">
        <v>108</v>
      </c>
      <c r="B39" s="13"/>
      <c r="C39" s="13"/>
      <c r="D39" s="13"/>
      <c r="E39" s="14"/>
      <c r="F39" s="17">
        <f aca="true" t="shared" si="9" ref="F39:O39">F18+F28+F38</f>
        <v>0</v>
      </c>
      <c r="G39" s="17">
        <f t="shared" si="9"/>
        <v>0</v>
      </c>
      <c r="H39" s="17">
        <f t="shared" si="9"/>
        <v>0</v>
      </c>
      <c r="I39" s="17">
        <f t="shared" si="9"/>
        <v>0</v>
      </c>
      <c r="J39" s="17">
        <f t="shared" si="9"/>
        <v>0</v>
      </c>
      <c r="K39" s="17">
        <f t="shared" si="9"/>
        <v>0</v>
      </c>
      <c r="L39" s="17">
        <f t="shared" si="9"/>
        <v>0</v>
      </c>
      <c r="M39" s="17">
        <f t="shared" si="9"/>
        <v>0</v>
      </c>
      <c r="N39" s="17">
        <f t="shared" si="9"/>
        <v>0</v>
      </c>
      <c r="O39" s="17">
        <f t="shared" si="9"/>
        <v>0</v>
      </c>
    </row>
  </sheetData>
  <mergeCells count="9">
    <mergeCell ref="A1:O1"/>
    <mergeCell ref="B29:E29"/>
    <mergeCell ref="A5:E7"/>
    <mergeCell ref="B9:E9"/>
    <mergeCell ref="B19:E19"/>
    <mergeCell ref="F6:F7"/>
    <mergeCell ref="D3:E3"/>
    <mergeCell ref="D2:E2"/>
    <mergeCell ref="G6:O6"/>
  </mergeCells>
  <printOptions horizontalCentered="1"/>
  <pageMargins left="0.5" right="0.5" top="0.75" bottom="0.75" header="0.5" footer="0.5"/>
  <pageSetup fitToHeight="1" fitToWidth="1" horizontalDpi="600" verticalDpi="600" orientation="portrait" scale="58" r:id="rId1"/>
  <headerFooter alignWithMargins="0">
    <oddHeader>&amp;REnclosure 2</oddHeader>
    <oddFooter>&amp;LPage 9&amp;Rver 4 (12/2008)</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891E1F48-9ACA-48D1-B45B-BB360E1F8B91}">
  <ds:schemaRefs>
    <ds:schemaRef ds:uri="http://schemas.microsoft.com/sharepoint/v3/contenttype/forms"/>
  </ds:schemaRefs>
</ds:datastoreItem>
</file>

<file path=customXml/itemProps2.xml><?xml version="1.0" encoding="utf-8"?>
<ds:datastoreItem xmlns:ds="http://schemas.openxmlformats.org/officeDocument/2006/customXml" ds:itemID="{C6F5BC18-58CD-48F1-A490-B27510884186}">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3.xml><?xml version="1.0" encoding="utf-8"?>
<ds:datastoreItem xmlns:ds="http://schemas.openxmlformats.org/officeDocument/2006/customXml" ds:itemID="{39B7992F-EDD1-49F6-91F0-4D56B10A093B}"/>
</file>

<file path=customXml/itemProps4.xml><?xml version="1.0" encoding="utf-8"?>
<ds:datastoreItem xmlns:ds="http://schemas.openxmlformats.org/officeDocument/2006/customXml" ds:itemID="{0A869CB6-E3B4-4180-9080-4689287B54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65049F88-FA14-4B03-8C23-4AE5989571E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Monterey_FY07-08_RER_ADA</dc:title>
  <dc:subject/>
  <dc:creator>Mike Geiss</dc:creator>
  <cp:keywords>Monterey_FY07-08_RER_ADA</cp:keywords>
  <dc:description/>
  <cp:lastModifiedBy>westj</cp:lastModifiedBy>
  <cp:lastPrinted>2009-02-06T17:51:55Z</cp:lastPrinted>
  <dcterms:created xsi:type="dcterms:W3CDTF">2007-09-20T19:02:25Z</dcterms:created>
  <dcterms:modified xsi:type="dcterms:W3CDTF">2020-11-04T03:43:10Z</dcterms:modified>
  <cp:category/>
  <cp:version/>
  <cp:contentType/>
  <cp:contentStatus>Not Started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-1932915123</vt:i4>
  </property>
  <property fmtid="{D5CDD505-2E9C-101B-9397-08002B2CF9AE}" pid="3" name="_EmailSubject">
    <vt:lpwstr>Monterey County's FY 2007-2008 Annual MHSA Revenue and Expenditure Report</vt:lpwstr>
  </property>
  <property fmtid="{D5CDD505-2E9C-101B-9397-08002B2CF9AE}" pid="4" name="_AuthorEmail">
    <vt:lpwstr>PerezJO@co.monterey.ca.us</vt:lpwstr>
  </property>
  <property fmtid="{D5CDD505-2E9C-101B-9397-08002B2CF9AE}" pid="5" name="_AuthorEmailDisplayName">
    <vt:lpwstr>Perez, Jonabel O. x4559</vt:lpwstr>
  </property>
  <property fmtid="{D5CDD505-2E9C-101B-9397-08002B2CF9AE}" pid="6" name="_ReviewingToolsShownOnce">
    <vt:lpwstr/>
  </property>
  <property fmtid="{D5CDD505-2E9C-101B-9397-08002B2CF9AE}" pid="7" name="_Status">
    <vt:lpwstr>Not Started</vt:lpwstr>
  </property>
  <property fmtid="{D5CDD505-2E9C-101B-9397-08002B2CF9AE}" pid="8" name="display_urn:schemas-microsoft-com:office:office#Editor">
    <vt:lpwstr>System Account</vt:lpwstr>
  </property>
  <property fmtid="{D5CDD505-2E9C-101B-9397-08002B2CF9AE}" pid="9" name="display_urn:schemas-microsoft-com:office:office#Author">
    <vt:lpwstr>John SS01. Trapper</vt:lpwstr>
  </property>
  <property fmtid="{D5CDD505-2E9C-101B-9397-08002B2CF9AE}" pid="10" name="_dlc_DocId">
    <vt:lpwstr>DHCSDOC-1363137784-1455</vt:lpwstr>
  </property>
  <property fmtid="{D5CDD505-2E9C-101B-9397-08002B2CF9AE}" pid="11" name="_dlc_DocIdItemGuid">
    <vt:lpwstr>bea5164f-2af3-49c7-a4a6-1c38e38ccab9</vt:lpwstr>
  </property>
  <property fmtid="{D5CDD505-2E9C-101B-9397-08002B2CF9AE}" pid="12" name="_dlc_DocIdUrl">
    <vt:lpwstr>http://dhcs2016prod:88/services/MH/_layouts/15/DocIdRedir.aspx?ID=DHCSDOC-1363137784-1455, DHCSDOC-1363137784-1455</vt:lpwstr>
  </property>
  <property fmtid="{D5CDD505-2E9C-101B-9397-08002B2CF9AE}" pid="13" name="ContentTypeId">
    <vt:lpwstr>0x0101000DD778A44A894D44A57135C48A267F0A</vt:lpwstr>
  </property>
</Properties>
</file>