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65416" yWindow="65416" windowWidth="20730" windowHeight="10545" activeTab="0"/>
  </bookViews>
  <sheets>
    <sheet name="CSS Pgm 1" sheetId="1" r:id="rId1"/>
    <sheet name="CSS Pgm 2" sheetId="7" r:id="rId2"/>
    <sheet name="CSS Pgm 3" sheetId="15" r:id="rId3"/>
    <sheet name="CSS Pgm 4" sheetId="16" r:id="rId4"/>
    <sheet name="CSS Pgm 5" sheetId="17" r:id="rId5"/>
    <sheet name="CSS Pgm 6" sheetId="18" r:id="rId6"/>
    <sheet name="CSS Pgm 7" sheetId="19" r:id="rId7"/>
    <sheet name="CSS Pgm 8" sheetId="20" r:id="rId8"/>
    <sheet name="CSS Pgm 9" sheetId="21" r:id="rId9"/>
    <sheet name="CSS Pgm 10" sheetId="22" r:id="rId10"/>
    <sheet name="CSS Pgm 11" sheetId="23" r:id="rId11"/>
    <sheet name="CSS Pgm 12" sheetId="24" r:id="rId12"/>
    <sheet name="CSS Pgm 13" sheetId="25" r:id="rId13"/>
    <sheet name="CSS Pgm 14" sheetId="26" r:id="rId14"/>
    <sheet name="CSS Pgm 15" sheetId="27" r:id="rId15"/>
    <sheet name="CSS Pgm 16" sheetId="32" r:id="rId16"/>
    <sheet name="CSS Pgm 17" sheetId="31" r:id="rId17"/>
    <sheet name="CSS Pgm 18" sheetId="30" r:id="rId18"/>
    <sheet name="CSS Pgm 19" sheetId="29" r:id="rId19"/>
    <sheet name="CSS Pgm 20" sheetId="28" r:id="rId20"/>
    <sheet name="Unused" sheetId="34" r:id="rId21"/>
    <sheet name="CSS Pgm Summary" sheetId="5" r:id="rId22"/>
    <sheet name="CSS Summary" sheetId="6" r:id="rId23"/>
    <sheet name="WET Planning" sheetId="8" r:id="rId24"/>
    <sheet name="CPP" sheetId="13" r:id="rId25"/>
    <sheet name="County Summary" sheetId="12" r:id="rId26"/>
    <sheet name="Unspent" sheetId="10" r:id="rId27"/>
    <sheet name="CSS 1 Time" sheetId="9" r:id="rId28"/>
    <sheet name="CSS Crosswalk" sheetId="14" r:id="rId29"/>
  </sheets>
  <definedNames>
    <definedName name="_Pgm1" localSheetId="25">'County Summary'!$D$3</definedName>
    <definedName name="_Pgm1" localSheetId="24">'CPP'!$D$3</definedName>
    <definedName name="_Pgm1" localSheetId="27">'CSS 1 Time'!$D$3</definedName>
    <definedName name="_Pgm1" localSheetId="28">'CSS Crosswalk'!$D$3</definedName>
    <definedName name="_Pgm1" localSheetId="21">'CSS Pgm Summary'!$D$3</definedName>
    <definedName name="_Pgm1" localSheetId="22">'CSS Summary'!$D$3</definedName>
    <definedName name="_Pgm1" localSheetId="26">'Unspent'!$D$3</definedName>
    <definedName name="_Pgm1" localSheetId="23">'WET Planning'!$D$3</definedName>
    <definedName name="_Pgm1">'CSS Pgm 1'!$D$3</definedName>
    <definedName name="_pgm10">'CSS Pgm 10'!$D$3</definedName>
    <definedName name="_Pgm11">'CSS Pgm 11'!$D$3</definedName>
    <definedName name="_Pgm12">'CSS Pgm 12'!$D$3</definedName>
    <definedName name="_Pgm13">'CSS Pgm 13'!$D$3</definedName>
    <definedName name="_Pgm14">'CSS Pgm 14'!$D$3</definedName>
    <definedName name="_Pgm15">'CSS Pgm 15'!$D$3</definedName>
    <definedName name="_Pgm2" localSheetId="9">'CSS Pgm 10'!$D$3</definedName>
    <definedName name="_Pgm2" localSheetId="10">'CSS Pgm 11'!$D$3</definedName>
    <definedName name="_Pgm2" localSheetId="11">'CSS Pgm 12'!$D$3</definedName>
    <definedName name="_Pgm2" localSheetId="12">'CSS Pgm 13'!$D$3</definedName>
    <definedName name="_Pgm2" localSheetId="13">'CSS Pgm 14'!$D$3</definedName>
    <definedName name="_Pgm2" localSheetId="14">'CSS Pgm 15'!$D$3</definedName>
    <definedName name="_Pgm2" localSheetId="2">'CSS Pgm 3'!$D$3</definedName>
    <definedName name="_Pgm2" localSheetId="3">'CSS Pgm 4'!$D$3</definedName>
    <definedName name="_Pgm2" localSheetId="4">'CSS Pgm 5'!$D$3</definedName>
    <definedName name="_Pgm2" localSheetId="5">'CSS Pgm 6'!$D$3</definedName>
    <definedName name="_Pgm2" localSheetId="6">'CSS Pgm 7'!$D$3</definedName>
    <definedName name="_Pgm2" localSheetId="7">'CSS Pgm 8'!$D$3</definedName>
    <definedName name="_Pgm2" localSheetId="8">'CSS Pgm 9'!$D$3</definedName>
    <definedName name="_Pgm2">'CSS Pgm 2'!$D$3</definedName>
    <definedName name="_Pgm3">'CSS Pgm 3'!$D$3</definedName>
    <definedName name="_Pgm4">'CSS Pgm 4'!$D$3</definedName>
    <definedName name="_Pgm5">'CSS Pgm 5'!$D$3</definedName>
    <definedName name="_Pgm6">'CSS Pgm 6'!$D$3</definedName>
    <definedName name="_Pgm7">'CSS Pgm 7'!$D$3</definedName>
    <definedName name="_Pgm8">'CSS Pgm 8'!$D$3</definedName>
    <definedName name="_Pgm9">'CSS Pgm 9'!$D$3</definedName>
    <definedName name="CSS_Pgm1">'CSS Pgm 1'!$D$3</definedName>
    <definedName name="_xlnm.Print_Area" localSheetId="25">'County Summary'!$A$1:$O$17</definedName>
    <definedName name="_xlnm.Print_Area" localSheetId="24">'CPP'!$A$1:$O$11</definedName>
    <definedName name="_xlnm.Print_Area" localSheetId="27">'CSS 1 Time'!$A$1:$H$34</definedName>
    <definedName name="_xlnm.Print_Area" localSheetId="28">'CSS Crosswalk'!$A$1:$L$33</definedName>
    <definedName name="_xlnm.Print_Area" localSheetId="0">'CSS Pgm 1'!$A$1:$O$59</definedName>
    <definedName name="_xlnm.Print_Area" localSheetId="9">'CSS Pgm 10'!$A$1:$O$59</definedName>
    <definedName name="_xlnm.Print_Area" localSheetId="10">'CSS Pgm 11'!$A$1:$O$59</definedName>
    <definedName name="_xlnm.Print_Area" localSheetId="11">'CSS Pgm 12'!$A$1:$O$59</definedName>
    <definedName name="_xlnm.Print_Area" localSheetId="12">'CSS Pgm 13'!$A$1:$O$59</definedName>
    <definedName name="_xlnm.Print_Area" localSheetId="13">'CSS Pgm 14'!$A$1:$O$59</definedName>
    <definedName name="_xlnm.Print_Area" localSheetId="14">'CSS Pgm 15'!$A$1:$O$59</definedName>
    <definedName name="_xlnm.Print_Area" localSheetId="1">'CSS Pgm 2'!$A$1:$O$59</definedName>
    <definedName name="_xlnm.Print_Area" localSheetId="2">'CSS Pgm 3'!$A$1:$O$59</definedName>
    <definedName name="_xlnm.Print_Area" localSheetId="3">'CSS Pgm 4'!$A$1:$O$59</definedName>
    <definedName name="_xlnm.Print_Area" localSheetId="4">'CSS Pgm 5'!$A$1:$O$59</definedName>
    <definedName name="_xlnm.Print_Area" localSheetId="5">'CSS Pgm 6'!$A$1:$O$59</definedName>
    <definedName name="_xlnm.Print_Area" localSheetId="6">'CSS Pgm 7'!$A$1:$O$59</definedName>
    <definedName name="_xlnm.Print_Area" localSheetId="7">'CSS Pgm 8'!$A$1:$O$59</definedName>
    <definedName name="_xlnm.Print_Area" localSheetId="8">'CSS Pgm 9'!$A$1:$O$59</definedName>
    <definedName name="_xlnm.Print_Area" localSheetId="21">'CSS Pgm Summary'!$A$1:$O$59</definedName>
    <definedName name="_xlnm.Print_Area" localSheetId="22">'CSS Summary'!$A$1:$O$56</definedName>
    <definedName name="_xlnm.Print_Area" localSheetId="26">'Unspent'!$A$1:$K$17</definedName>
    <definedName name="_xlnm.Print_Area" localSheetId="23">'WET Planning'!$A$1:$O$13</definedName>
  </definedNames>
  <calcPr calcId="191029"/>
</workbook>
</file>

<file path=xl/sharedStrings.xml><?xml version="1.0" encoding="utf-8"?>
<sst xmlns="http://schemas.openxmlformats.org/spreadsheetml/2006/main" count="1971" uniqueCount="207">
  <si>
    <t>MHSA</t>
  </si>
  <si>
    <t>Medi-Cal FFP</t>
  </si>
  <si>
    <t>Realignment</t>
  </si>
  <si>
    <t>Program 1</t>
  </si>
  <si>
    <t>County</t>
  </si>
  <si>
    <t>Other</t>
  </si>
  <si>
    <t>Contract Provider</t>
  </si>
  <si>
    <t>Total Mental Health Expenditures</t>
  </si>
  <si>
    <t>Total County</t>
  </si>
  <si>
    <t>Total Contract Provider</t>
  </si>
  <si>
    <t>Total FSP</t>
  </si>
  <si>
    <t>Client Housing</t>
  </si>
  <si>
    <t>Other Client Supports</t>
  </si>
  <si>
    <t>Outreach and Engagement (O&amp;E)</t>
  </si>
  <si>
    <t>Total O&amp;E</t>
  </si>
  <si>
    <t>Total Program 1</t>
  </si>
  <si>
    <t>Medicare</t>
  </si>
  <si>
    <t>Other Federal Funds</t>
  </si>
  <si>
    <t>County Funds</t>
  </si>
  <si>
    <t>Other State Funds</t>
  </si>
  <si>
    <t>(A)</t>
  </si>
  <si>
    <t>(B)</t>
  </si>
  <si>
    <t>(D)</t>
  </si>
  <si>
    <t>(E)</t>
  </si>
  <si>
    <t>(F)</t>
  </si>
  <si>
    <t>(G)</t>
  </si>
  <si>
    <t>(H)</t>
  </si>
  <si>
    <t>(I)</t>
  </si>
  <si>
    <t>(C)</t>
  </si>
  <si>
    <t>County:</t>
  </si>
  <si>
    <t>Date:</t>
  </si>
  <si>
    <t>Activity</t>
  </si>
  <si>
    <t>New Programs</t>
  </si>
  <si>
    <t>Total New Programs</t>
  </si>
  <si>
    <t>Existing Programs</t>
  </si>
  <si>
    <t>Total Existing Programs</t>
  </si>
  <si>
    <t>Total One-Time Expenditures</t>
  </si>
  <si>
    <t>State General Fund</t>
  </si>
  <si>
    <t>Funding Source</t>
  </si>
  <si>
    <t>Personnel</t>
  </si>
  <si>
    <t>All Programs</t>
  </si>
  <si>
    <t>Total CSS Programs</t>
  </si>
  <si>
    <t>Operating Costs</t>
  </si>
  <si>
    <t>Total CSS</t>
  </si>
  <si>
    <t>City/County Allocated Administration</t>
  </si>
  <si>
    <t>Total CSS Administration</t>
  </si>
  <si>
    <t>CSS Programs:</t>
  </si>
  <si>
    <t>Program 2</t>
  </si>
  <si>
    <t>Funding Category</t>
  </si>
  <si>
    <t>Workforce Staffing Support</t>
  </si>
  <si>
    <t>Training and Technical Assistance</t>
  </si>
  <si>
    <t>Mental Health Career Pathways Programs</t>
  </si>
  <si>
    <t>Residency and Internship Programs</t>
  </si>
  <si>
    <t>Financial Incentive Programs</t>
  </si>
  <si>
    <t>Total WET Planning/Early Implementation</t>
  </si>
  <si>
    <t>Extension of Community Program Planning</t>
  </si>
  <si>
    <t>System Improvement</t>
  </si>
  <si>
    <t>Information Technology One-Time</t>
  </si>
  <si>
    <t>Actual Expenditures</t>
  </si>
  <si>
    <t>Balance</t>
  </si>
  <si>
    <t>Approved Amount</t>
  </si>
  <si>
    <t>Total Use of Approved One-Time Expenditure Funding</t>
  </si>
  <si>
    <t>CSS Approved One-Time Expenditures</t>
  </si>
  <si>
    <t>Other Approved One-Time (please list)</t>
  </si>
  <si>
    <t>Community Services and Supports</t>
  </si>
  <si>
    <t>Workforce Education and Training</t>
  </si>
  <si>
    <t>Prevention and Early Intervention</t>
  </si>
  <si>
    <t>Capital Facilities and Technological Needs</t>
  </si>
  <si>
    <t>Total-All Components</t>
  </si>
  <si>
    <t>MHSA FY 2006-07 Expenditures</t>
  </si>
  <si>
    <t>Community Program Planning</t>
  </si>
  <si>
    <t>Fiscal Year 2006-07</t>
  </si>
  <si>
    <t>Evaluation</t>
  </si>
  <si>
    <t>Professional Services</t>
  </si>
  <si>
    <t>Administration</t>
  </si>
  <si>
    <t>Other Funds</t>
  </si>
  <si>
    <t>(J)</t>
  </si>
  <si>
    <t>Distributions from Department of Mental Health</t>
  </si>
  <si>
    <t>Interest Income Posted to MHS Fund</t>
  </si>
  <si>
    <t>Total Deposits</t>
  </si>
  <si>
    <t>Total CSS Evaluation</t>
  </si>
  <si>
    <t>MHSA Components</t>
  </si>
  <si>
    <t>Total MHSA Components</t>
  </si>
  <si>
    <t>Total County Mental Health Services</t>
  </si>
  <si>
    <t>Non-MHSA Mental Health Services</t>
  </si>
  <si>
    <t>MHSA Funds Subject to Reversion from Prior Fiscal Year</t>
  </si>
  <si>
    <t>Total Program 2</t>
  </si>
  <si>
    <t>Deposits to Local MHS Fund during FY 2006-07</t>
  </si>
  <si>
    <t>Other Costs</t>
  </si>
  <si>
    <t>Total CPP</t>
  </si>
  <si>
    <t>Balance from SD/MC Cost Report-MH 1992 Summary</t>
  </si>
  <si>
    <t>Client and Service Information (CSI) System Provider Number(s) 
Associated with each CSS Program</t>
  </si>
  <si>
    <t>Total MHSA Unspent Funds</t>
  </si>
  <si>
    <t>Total MHSA Unspent Funds Available from Prior Fiscal Years</t>
  </si>
  <si>
    <t>MHSA Unspent Funds Available from Prior Fiscal Years</t>
  </si>
  <si>
    <t>Contributions to Local Prudent Reserve in FY 06-07</t>
  </si>
  <si>
    <t>General System Development (GSD)</t>
  </si>
  <si>
    <t>Total GSD</t>
  </si>
  <si>
    <t>CSS Planning, Evaluation and Administration</t>
  </si>
  <si>
    <t>Planning</t>
  </si>
  <si>
    <t>Total CSS Planning</t>
  </si>
  <si>
    <t>Total CSS Planning, Evaluation and Admin.</t>
  </si>
  <si>
    <t>One-Time Expenditures Redirected to CSS Services</t>
  </si>
  <si>
    <t>Program 1:</t>
  </si>
  <si>
    <t>Program 2:</t>
  </si>
  <si>
    <t xml:space="preserve">Full Service Partnership (FSP) </t>
  </si>
  <si>
    <t>Full Service Partnership (FSP)</t>
  </si>
  <si>
    <t>Program 3</t>
  </si>
  <si>
    <t>Program 3:</t>
  </si>
  <si>
    <t>Program 4</t>
  </si>
  <si>
    <t>Program 4:</t>
  </si>
  <si>
    <t>Program 5:</t>
  </si>
  <si>
    <t>Program 5</t>
  </si>
  <si>
    <t>Program 6</t>
  </si>
  <si>
    <t>Program 6:</t>
  </si>
  <si>
    <t>Program 7:</t>
  </si>
  <si>
    <t>Program 7</t>
  </si>
  <si>
    <t>Program 8</t>
  </si>
  <si>
    <t>Program 8:</t>
  </si>
  <si>
    <t>Program 9:</t>
  </si>
  <si>
    <t>Program 9</t>
  </si>
  <si>
    <t>Program 10:</t>
  </si>
  <si>
    <t>Program 10</t>
  </si>
  <si>
    <t>Program 11</t>
  </si>
  <si>
    <t>Program 11:</t>
  </si>
  <si>
    <t>Program 12:</t>
  </si>
  <si>
    <t>Program 12</t>
  </si>
  <si>
    <t>Program 13:</t>
  </si>
  <si>
    <t>Program 13</t>
  </si>
  <si>
    <t>Program 14</t>
  </si>
  <si>
    <t>Program 14:</t>
  </si>
  <si>
    <t>Program 15:</t>
  </si>
  <si>
    <t>Program 15</t>
  </si>
  <si>
    <t>Total Program 15</t>
  </si>
  <si>
    <t>Total Program 14</t>
  </si>
  <si>
    <t>Total Program 13</t>
  </si>
  <si>
    <t>Total Program 12</t>
  </si>
  <si>
    <t>Total Program 11</t>
  </si>
  <si>
    <t>Total Program 10</t>
  </si>
  <si>
    <t>Total Program 9</t>
  </si>
  <si>
    <t>Total Program 8</t>
  </si>
  <si>
    <t>Total Program 7</t>
  </si>
  <si>
    <t>Total Program 6</t>
  </si>
  <si>
    <t>Total Program 5</t>
  </si>
  <si>
    <t>Total Program 4</t>
  </si>
  <si>
    <t>Total Program 3</t>
  </si>
  <si>
    <t>Annual Mental Health Services Act Revenue and Expenditure Report for Fiscal Year 2006-07
Community Services and Supports (CSS) Program Summary</t>
  </si>
  <si>
    <t>Annual Mental Health Services Act Revenue and Expenditure Report for Fiscal Year 2006-07
Community Services and Supports (CSS) Programs</t>
  </si>
  <si>
    <t>Annual Mental Health Services Act Revenue and Expenditure Report for Fiscal Year 2006-07
Community Services and Supports (CSS) Summary</t>
  </si>
  <si>
    <t>Annual Mental Health Services Act Revenue and Expenditure Report for Fiscal Year 2006-07
Workforce Education and Training (WET) Planning Summary</t>
  </si>
  <si>
    <t>Annual Mental Health Services Act Revenue and Expenditure Report for Fiscal Year 2006-07
Community Program Planning (CPP) Summary</t>
  </si>
  <si>
    <t>Annual Mental Health Services Act Revenue and Expenditure Report for Fiscal Year 2006-07
County Summary</t>
  </si>
  <si>
    <t>Annual Mental Health Services Act Revenue and Expenditure Report for Fiscal Year 2006-07
Identification of Unspent Funds</t>
  </si>
  <si>
    <t>Annual Mental Health Services Act Revenue and Expenditure Report for Fiscal Year 2006-07
Community Services and Supports (CSS) One-Time Expenditures</t>
  </si>
  <si>
    <t>Annual Mental Health Services Act Revenue and Expenditure Report for Fiscal Year 2006-07
Community Services and Supports (CSS) Crosswalk to CSI Provider Numbers</t>
  </si>
  <si>
    <t>Santa Clara</t>
  </si>
  <si>
    <t>C01 Child FSP</t>
  </si>
  <si>
    <t>T01 Trans Age Youth FSP</t>
  </si>
  <si>
    <t>C02 0-5 System Development</t>
  </si>
  <si>
    <t>C03 Behavioral Health Recovery</t>
  </si>
  <si>
    <t xml:space="preserve">T02 Behavioral Health Redesign </t>
  </si>
  <si>
    <t>T04 Educational Partnership</t>
  </si>
  <si>
    <t>A01 Adult FSP</t>
  </si>
  <si>
    <t>A02 Wellness/Recovery</t>
  </si>
  <si>
    <t>A03 Criminal Justice FSP</t>
  </si>
  <si>
    <t>A04 Urgent Care</t>
  </si>
  <si>
    <t>A05 Consumer/Family Self Help</t>
  </si>
  <si>
    <t>OA01 Older Adult FSP</t>
  </si>
  <si>
    <t>OA02 Behavioral Health Redesign</t>
  </si>
  <si>
    <t>OA03 Mobile Assessmen/Outreach</t>
  </si>
  <si>
    <t>Program 16:</t>
  </si>
  <si>
    <t>Program 17:</t>
  </si>
  <si>
    <t>OA04 Family/Caregiver Support</t>
  </si>
  <si>
    <t>HO01 Housing Options</t>
  </si>
  <si>
    <t>Program 18:</t>
  </si>
  <si>
    <t>Program 19:</t>
  </si>
  <si>
    <t>CC01 Learning Partnership</t>
  </si>
  <si>
    <t>HC01 BHS/Primary Care</t>
  </si>
  <si>
    <t>ST01 Survivors of Torture</t>
  </si>
  <si>
    <t>T03 Crisis &amp; Drop In</t>
  </si>
  <si>
    <t>HC01 BHS/Primary Care Partnership</t>
  </si>
  <si>
    <t>Program 22:</t>
  </si>
  <si>
    <t>T01 Transitional Age Youth FSP</t>
  </si>
  <si>
    <t>AD01 Administration</t>
  </si>
  <si>
    <t>43BC</t>
  </si>
  <si>
    <t>43AG</t>
  </si>
  <si>
    <t>43AR</t>
  </si>
  <si>
    <t>43BB</t>
  </si>
  <si>
    <t>43BH</t>
  </si>
  <si>
    <t>All Other Plans (Implementation Pending)</t>
  </si>
  <si>
    <t>Total Program 16</t>
  </si>
  <si>
    <t>Program 16</t>
  </si>
  <si>
    <t>Program 17</t>
  </si>
  <si>
    <t>Total Program 17</t>
  </si>
  <si>
    <t>Program 18</t>
  </si>
  <si>
    <t>Total Program 18</t>
  </si>
  <si>
    <t>Program 19</t>
  </si>
  <si>
    <t>Total Program 19</t>
  </si>
  <si>
    <t>Program 20:</t>
  </si>
  <si>
    <t>Program 20</t>
  </si>
  <si>
    <t>Total Program 20</t>
  </si>
  <si>
    <t>Sum of Sources</t>
  </si>
  <si>
    <t>check</t>
  </si>
  <si>
    <t>Total</t>
  </si>
  <si>
    <t>OK</t>
  </si>
  <si>
    <r>
      <t>Start-up and One-Time Implementation</t>
    </r>
    <r>
      <rPr>
        <vertAlign val="superscript"/>
        <sz val="12"/>
        <rFont val="Arial"/>
        <family val="2"/>
      </rPr>
      <t>a/</t>
    </r>
  </si>
  <si>
    <r>
      <t>Enhancement of Local Infrastructure</t>
    </r>
    <r>
      <rPr>
        <vertAlign val="superscript"/>
        <sz val="12"/>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</si>
</sst>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m/dd/yy;@"/>
  </numFmts>
  <fonts count="7">
    <font>
      <sz val="10"/>
      <name val="Arial"/>
      <family val="2"/>
    </font>
    <font>
      <b/>
      <sz val="10"/>
      <name val="Arial"/>
      <family val="2"/>
    </font>
    <font>
      <sz val="8"/>
      <name val="Arial"/>
      <family val="2"/>
    </font>
    <font>
      <b/>
      <sz val="12"/>
      <name val="Arial"/>
      <family val="2"/>
    </font>
    <font>
      <sz val="12"/>
      <name val="Arial"/>
      <family val="2"/>
    </font>
    <font>
      <i/>
      <sz val="12"/>
      <name val="Arial"/>
      <family val="2"/>
    </font>
    <font>
      <vertAlign val="superscript"/>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6">
    <border>
      <left/>
      <right/>
      <top/>
      <bottom/>
      <diagonal/>
    </border>
    <border>
      <left style="thin"/>
      <right/>
      <top/>
      <bottom/>
    </border>
    <border>
      <left/>
      <right/>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right style="thin"/>
      <top/>
      <bottom/>
    </border>
    <border>
      <left style="thin"/>
      <right/>
      <top/>
      <bottom style="hair"/>
    </border>
    <border>
      <left/>
      <right/>
      <top/>
      <bottom style="hair"/>
    </border>
    <border>
      <left/>
      <right style="thin"/>
      <top/>
      <bottom style="hair"/>
    </border>
    <border>
      <left style="thin"/>
      <right style="thin"/>
      <top/>
      <bottom style="hair"/>
    </border>
    <border>
      <left style="thin"/>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top style="hair"/>
      <bottom/>
    </border>
    <border>
      <left/>
      <right style="thin"/>
      <top style="hair"/>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2">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164" fontId="0" fillId="0" borderId="1" xfId="0" applyNumberFormat="1" applyBorder="1"/>
    <xf numFmtId="0" fontId="0" fillId="0" borderId="0" xfId="0" applyAlignment="1">
      <alignment horizontal="center"/>
    </xf>
    <xf numFmtId="164" fontId="0" fillId="0" borderId="0" xfId="0" applyNumberFormat="1" applyFill="1"/>
    <xf numFmtId="0" fontId="0" fillId="0" borderId="0" xfId="0" applyFill="1" applyAlignment="1">
      <alignment horizontal="center"/>
    </xf>
    <xf numFmtId="0" fontId="0" fillId="0" borderId="0" xfId="0" applyFill="1"/>
    <xf numFmtId="0" fontId="4" fillId="0" borderId="0" xfId="0" applyFont="1"/>
    <xf numFmtId="0" fontId="3" fillId="0" borderId="0" xfId="0" applyFont="1" applyAlignment="1">
      <alignment horizontal="center"/>
    </xf>
    <xf numFmtId="0" fontId="4" fillId="0" borderId="0" xfId="0" applyFont="1" applyAlignment="1">
      <alignment horizontal="center" wrapText="1"/>
    </xf>
    <xf numFmtId="0" fontId="4" fillId="0" borderId="0" xfId="0" applyFont="1" applyProtection="1">
      <protection locked="0"/>
    </xf>
    <xf numFmtId="0" fontId="3" fillId="0" borderId="2" xfId="0" applyFont="1" applyBorder="1" applyProtection="1">
      <protection locked="0"/>
    </xf>
    <xf numFmtId="0" fontId="3" fillId="0" borderId="2" xfId="0" applyFont="1" applyBorder="1" applyAlignment="1" applyProtection="1">
      <alignment horizontal="left"/>
      <protection locked="0"/>
    </xf>
    <xf numFmtId="14" fontId="3" fillId="0" borderId="2" xfId="0" applyNumberFormat="1" applyFont="1" applyBorder="1" applyAlignment="1" applyProtection="1">
      <alignment horizontal="right"/>
      <protection locked="0"/>
    </xf>
    <xf numFmtId="0" fontId="3" fillId="0" borderId="0" xfId="0" applyFont="1" applyAlignment="1" applyProtection="1">
      <alignment horizontal="center"/>
      <protection locked="0"/>
    </xf>
    <xf numFmtId="0" fontId="4" fillId="0" borderId="0" xfId="0" applyFont="1" applyAlignment="1" applyProtection="1">
      <alignment horizontal="center" wrapText="1"/>
      <protection locked="0"/>
    </xf>
    <xf numFmtId="0" fontId="3" fillId="0" borderId="3" xfId="0" applyFon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164" fontId="4" fillId="0" borderId="6" xfId="0" applyNumberFormat="1" applyFont="1" applyBorder="1" applyProtection="1">
      <protection locked="0"/>
    </xf>
    <xf numFmtId="0" fontId="4" fillId="0" borderId="1" xfId="0" applyFont="1" applyBorder="1" applyProtection="1">
      <protection locked="0"/>
    </xf>
    <xf numFmtId="164" fontId="4" fillId="0" borderId="7" xfId="0" applyNumberFormat="1" applyFont="1" applyBorder="1" applyProtection="1">
      <protection locked="0"/>
    </xf>
    <xf numFmtId="0" fontId="4" fillId="0" borderId="0" xfId="0" applyFont="1" applyBorder="1" applyProtection="1">
      <protection locked="0"/>
    </xf>
    <xf numFmtId="0" fontId="4" fillId="0" borderId="8"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164" fontId="4" fillId="0" borderId="12" xfId="0" applyNumberFormat="1" applyFont="1" applyBorder="1" applyProtection="1">
      <protection locked="0"/>
    </xf>
    <xf numFmtId="0" fontId="3" fillId="0" borderId="13" xfId="0" applyFont="1" applyBorder="1" applyProtection="1">
      <protection locked="0"/>
    </xf>
    <xf numFmtId="0" fontId="4" fillId="0" borderId="2" xfId="0" applyFont="1" applyBorder="1" applyProtection="1">
      <protection locked="0"/>
    </xf>
    <xf numFmtId="0" fontId="4" fillId="0" borderId="14" xfId="0" applyFont="1" applyBorder="1" applyProtection="1">
      <protection locked="0"/>
    </xf>
    <xf numFmtId="164" fontId="4" fillId="0" borderId="15" xfId="0" applyNumberFormat="1" applyFont="1" applyBorder="1" applyProtection="1">
      <protection locked="0"/>
    </xf>
    <xf numFmtId="164" fontId="4" fillId="0" borderId="0" xfId="0" applyNumberFormat="1" applyFont="1" applyProtection="1">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165" fontId="3" fillId="0" borderId="2" xfId="0" applyNumberFormat="1" applyFont="1" applyBorder="1" applyAlignment="1" applyProtection="1">
      <alignment horizontal="right"/>
      <protection locked="0"/>
    </xf>
    <xf numFmtId="0" fontId="3" fillId="0" borderId="15" xfId="0" applyFont="1" applyBorder="1" applyAlignment="1" applyProtection="1">
      <alignment horizontal="center" vertical="center" wrapText="1"/>
      <protection locked="0"/>
    </xf>
    <xf numFmtId="0" fontId="4" fillId="0" borderId="0" xfId="0" applyFont="1" applyProtection="1">
      <protection hidden="1"/>
    </xf>
    <xf numFmtId="0" fontId="3" fillId="0" borderId="2" xfId="0" applyFont="1" applyBorder="1" applyAlignment="1" applyProtection="1">
      <alignment horizontal="right"/>
      <protection locked="0"/>
    </xf>
    <xf numFmtId="0" fontId="3" fillId="0" borderId="16"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4" fillId="0" borderId="0" xfId="0" applyFont="1" applyAlignment="1" applyProtection="1">
      <alignment vertical="center"/>
      <protection hidden="1"/>
    </xf>
    <xf numFmtId="0" fontId="3" fillId="0" borderId="2" xfId="0" applyFont="1" applyBorder="1" applyProtection="1">
      <protection hidden="1"/>
    </xf>
    <xf numFmtId="0" fontId="4" fillId="0" borderId="0" xfId="0" applyFont="1" applyAlignment="1" applyProtection="1">
      <alignment horizontal="center"/>
      <protection locked="0"/>
    </xf>
    <xf numFmtId="164" fontId="4" fillId="2" borderId="0" xfId="0" applyNumberFormat="1" applyFont="1" applyFill="1" applyProtection="1">
      <protection locked="0"/>
    </xf>
    <xf numFmtId="0" fontId="4" fillId="2" borderId="0" xfId="0" applyFont="1" applyFill="1" applyAlignment="1" applyProtection="1">
      <alignment horizontal="center"/>
      <protection locked="0"/>
    </xf>
    <xf numFmtId="164" fontId="4" fillId="0" borderId="0" xfId="0" applyNumberFormat="1" applyFont="1" applyFill="1" applyProtection="1">
      <protection locked="0"/>
    </xf>
    <xf numFmtId="0" fontId="4" fillId="0" borderId="0" xfId="0" applyFont="1" applyFill="1" applyAlignment="1" applyProtection="1">
      <alignment horizontal="center"/>
      <protection locked="0"/>
    </xf>
    <xf numFmtId="0" fontId="4" fillId="0" borderId="0" xfId="0" applyFont="1" applyFill="1" applyProtection="1">
      <protection locked="0"/>
    </xf>
    <xf numFmtId="0" fontId="3" fillId="2" borderId="16" xfId="0" applyFont="1" applyFill="1" applyBorder="1" applyAlignment="1" applyProtection="1">
      <alignment horizontal="center" vertical="center" wrapText="1"/>
      <protection locked="0"/>
    </xf>
    <xf numFmtId="0" fontId="4"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4" xfId="0" applyFont="1" applyBorder="1" applyProtection="1">
      <protection hidden="1"/>
    </xf>
    <xf numFmtId="0" fontId="3" fillId="0" borderId="1" xfId="0" applyFont="1" applyBorder="1" applyProtection="1">
      <protection locked="0"/>
    </xf>
    <xf numFmtId="0" fontId="4" fillId="0" borderId="0" xfId="0" applyFont="1" applyFill="1" applyBorder="1" applyProtection="1">
      <protection locked="0"/>
    </xf>
    <xf numFmtId="0" fontId="3" fillId="0" borderId="17" xfId="0" applyFont="1" applyBorder="1" applyProtection="1">
      <protection locked="0"/>
    </xf>
    <xf numFmtId="0" fontId="4" fillId="0" borderId="18" xfId="0" applyFont="1" applyBorder="1" applyProtection="1">
      <protection locked="0"/>
    </xf>
    <xf numFmtId="0" fontId="4" fillId="0" borderId="19" xfId="0" applyFont="1" applyBorder="1" applyProtection="1">
      <protection locked="0"/>
    </xf>
    <xf numFmtId="164" fontId="4" fillId="0" borderId="16" xfId="0" applyNumberFormat="1" applyFont="1" applyBorder="1" applyProtection="1">
      <protection locked="0"/>
    </xf>
    <xf numFmtId="0" fontId="4" fillId="0" borderId="3" xfId="0" applyFont="1" applyBorder="1" applyProtection="1">
      <protection locked="0"/>
    </xf>
    <xf numFmtId="0" fontId="4" fillId="0" borderId="13" xfId="0" applyFont="1" applyBorder="1" applyProtection="1">
      <protection locked="0"/>
    </xf>
    <xf numFmtId="0" fontId="4" fillId="0" borderId="1"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4" fillId="0" borderId="8" xfId="0" applyFont="1" applyBorder="1" applyAlignment="1" applyProtection="1">
      <alignment horizontal="left"/>
      <protection locked="0"/>
    </xf>
    <xf numFmtId="164" fontId="4" fillId="3" borderId="7" xfId="0" applyNumberFormat="1" applyFont="1" applyFill="1" applyBorder="1" applyProtection="1">
      <protection locked="0"/>
    </xf>
    <xf numFmtId="0" fontId="4" fillId="0" borderId="9" xfId="0" applyFont="1" applyBorder="1" applyAlignment="1" applyProtection="1">
      <alignment horizontal="right"/>
      <protection locked="0"/>
    </xf>
    <xf numFmtId="164" fontId="4" fillId="3" borderId="7" xfId="0" applyNumberFormat="1" applyFont="1" applyFill="1" applyBorder="1" applyProtection="1">
      <protection hidden="1"/>
    </xf>
    <xf numFmtId="0" fontId="4" fillId="2" borderId="0" xfId="0" applyFont="1" applyFill="1" applyProtection="1">
      <protection locked="0"/>
    </xf>
    <xf numFmtId="164" fontId="4" fillId="3" borderId="12" xfId="0" applyNumberFormat="1" applyFont="1" applyFill="1" applyBorder="1" applyProtection="1">
      <protection locked="0"/>
    </xf>
    <xf numFmtId="0" fontId="4" fillId="0" borderId="10" xfId="0" applyFont="1" applyFill="1" applyBorder="1" applyProtection="1">
      <protection locked="0"/>
    </xf>
    <xf numFmtId="0" fontId="3" fillId="0" borderId="20" xfId="0" applyFont="1" applyBorder="1" applyProtection="1">
      <protection locked="0"/>
    </xf>
    <xf numFmtId="0" fontId="4" fillId="0" borderId="21" xfId="0" applyFont="1" applyBorder="1" applyProtection="1">
      <protection locked="0"/>
    </xf>
    <xf numFmtId="0" fontId="4" fillId="0" borderId="22" xfId="0" applyFont="1" applyBorder="1" applyProtection="1">
      <protection locked="0"/>
    </xf>
    <xf numFmtId="164" fontId="4" fillId="0" borderId="23" xfId="0" applyNumberFormat="1" applyFont="1" applyBorder="1" applyProtection="1">
      <protection locked="0"/>
    </xf>
    <xf numFmtId="164" fontId="4" fillId="0" borderId="23" xfId="0" applyNumberFormat="1" applyFont="1" applyFill="1" applyBorder="1" applyProtection="1">
      <protection locked="0"/>
    </xf>
    <xf numFmtId="164" fontId="4" fillId="3" borderId="23" xfId="0" applyNumberFormat="1" applyFont="1" applyFill="1" applyBorder="1" applyProtection="1">
      <protection locked="0"/>
    </xf>
    <xf numFmtId="164" fontId="4" fillId="0" borderId="16" xfId="0" applyNumberFormat="1" applyFont="1" applyFill="1" applyBorder="1" applyProtection="1">
      <protection locked="0"/>
    </xf>
    <xf numFmtId="164" fontId="4" fillId="3" borderId="16" xfId="0" applyNumberFormat="1" applyFont="1" applyFill="1" applyBorder="1" applyProtection="1">
      <protection locked="0"/>
    </xf>
    <xf numFmtId="0" fontId="3" fillId="0" borderId="0" xfId="0" applyFont="1" applyAlignment="1" applyProtection="1">
      <alignment horizontal="center" vertical="center"/>
      <protection hidden="1"/>
    </xf>
    <xf numFmtId="164" fontId="4" fillId="3" borderId="15" xfId="0" applyNumberFormat="1" applyFont="1" applyFill="1" applyBorder="1" applyProtection="1">
      <protection hidden="1"/>
    </xf>
    <xf numFmtId="0" fontId="4" fillId="0" borderId="7" xfId="0" applyNumberFormat="1" applyFont="1" applyBorder="1" applyAlignment="1" applyProtection="1">
      <alignment horizontal="left"/>
      <protection locked="0"/>
    </xf>
    <xf numFmtId="0" fontId="4" fillId="0" borderId="7" xfId="0" applyNumberFormat="1" applyFont="1" applyBorder="1" applyProtection="1">
      <protection locked="0"/>
    </xf>
    <xf numFmtId="0" fontId="4" fillId="0" borderId="15" xfId="0" applyNumberFormat="1" applyFont="1" applyBorder="1" applyProtection="1">
      <protection locked="0"/>
    </xf>
    <xf numFmtId="0" fontId="3" fillId="0" borderId="0" xfId="0" applyFont="1" applyAlignment="1" applyProtection="1">
      <alignment horizontal="center" vertical="center" wrapText="1"/>
      <protection locked="0"/>
    </xf>
    <xf numFmtId="0" fontId="5" fillId="0" borderId="2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5" fillId="0" borderId="0"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5" fillId="0" borderId="24" xfId="0" applyFont="1" applyBorder="1" applyAlignment="1" applyProtection="1">
      <alignment horizontal="left" wrapText="1"/>
      <protection locked="0"/>
    </xf>
    <xf numFmtId="0" fontId="5" fillId="0" borderId="25" xfId="0" applyFont="1" applyBorder="1" applyAlignment="1" applyProtection="1">
      <alignment horizontal="left" wrapText="1"/>
      <protection locked="0"/>
    </xf>
    <xf numFmtId="0" fontId="3" fillId="0" borderId="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8" xfId="0" applyFont="1" applyBorder="1" applyAlignment="1" applyProtection="1">
      <alignment horizont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7"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4" fillId="0" borderId="0" xfId="0" applyFont="1" applyBorder="1" applyAlignment="1" applyProtection="1">
      <alignment horizontal="left"/>
      <protection locked="0"/>
    </xf>
    <xf numFmtId="0" fontId="4" fillId="0" borderId="0" xfId="0" applyFont="1" applyProtection="1">
      <protection locked="0"/>
    </xf>
    <xf numFmtId="0" fontId="4" fillId="0" borderId="8" xfId="0" applyFont="1" applyBorder="1" applyProtection="1">
      <protection locked="0"/>
    </xf>
    <xf numFmtId="0" fontId="3" fillId="0" borderId="3" xfId="0" applyFont="1" applyBorder="1" applyAlignment="1" applyProtection="1">
      <alignment horizontal="left"/>
      <protection locked="0"/>
    </xf>
    <xf numFmtId="0" fontId="4" fillId="0" borderId="4" xfId="0" applyFont="1" applyBorder="1" applyProtection="1">
      <protection locked="0"/>
    </xf>
    <xf numFmtId="0" fontId="4" fillId="0" borderId="5" xfId="0" applyFont="1" applyBorder="1" applyProtection="1">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0" xfId="0" applyFont="1" applyBorder="1" applyProtection="1">
      <protection locked="0"/>
    </xf>
    <xf numFmtId="0" fontId="4" fillId="0" borderId="2" xfId="0" applyFont="1" applyBorder="1" applyAlignment="1" applyProtection="1">
      <alignment horizontal="left"/>
      <protection locked="0"/>
    </xf>
    <xf numFmtId="0" fontId="4" fillId="0" borderId="2" xfId="0" applyFont="1" applyBorder="1" applyProtection="1">
      <protection locked="0"/>
    </xf>
    <xf numFmtId="0" fontId="4" fillId="0" borderId="14" xfId="0" applyFont="1" applyBorder="1" applyProtection="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customXml" Target="../customXml/item1.xml" /><Relationship Id="rId33" Type="http://schemas.openxmlformats.org/officeDocument/2006/relationships/customXml" Target="../customXml/item2.xml" /><Relationship Id="rId34" Type="http://schemas.openxmlformats.org/officeDocument/2006/relationships/customXml" Target="../customXml/item4.xml" /><Relationship Id="rId35" Type="http://schemas.openxmlformats.org/officeDocument/2006/relationships/customXml" Target="../customXml/item5.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tabSelected="1" zoomScale="80" zoomScaleNormal="80" workbookViewId="0" topLeftCell="A31">
      <selection activeCell="N2" sqref="N2"/>
    </sheetView>
  </sheetViews>
  <sheetFormatPr defaultColWidth="0" defaultRowHeight="12.75" zeroHeight="1"/>
  <cols>
    <col min="1" max="1" width="5.00390625" style="12" customWidth="1"/>
    <col min="2" max="2" width="4.8515625" style="12" customWidth="1"/>
    <col min="3" max="4" width="3.7109375" style="12" customWidth="1"/>
    <col min="5" max="5" width="27.140625" style="12" customWidth="1"/>
    <col min="6" max="6" width="17.28125" style="12" customWidth="1"/>
    <col min="7" max="7" width="14.28125" style="12" customWidth="1"/>
    <col min="8" max="8" width="18.28125" style="12" customWidth="1"/>
    <col min="9" max="9" width="15.7109375" style="12" customWidth="1"/>
    <col min="10" max="10" width="12.7109375" style="12" customWidth="1"/>
    <col min="11" max="11" width="14.7109375" style="12" customWidth="1"/>
    <col min="12" max="12" width="18.28125" style="12" customWidth="1"/>
    <col min="13" max="13" width="16.421875" style="12" customWidth="1"/>
    <col min="14" max="15" width="12.7109375" style="12" customWidth="1"/>
    <col min="16" max="16" width="12.7109375" style="12" hidden="1" customWidth="1"/>
    <col min="17" max="18" width="12.7109375" style="0" hidden="1" customWidth="1"/>
    <col min="19" max="16384" width="9.140625" style="0" hidden="1" customWidth="1"/>
  </cols>
  <sheetData>
    <row r="1" spans="1:15" ht="47.25" customHeight="1">
      <c r="A1" s="86" t="s">
        <v>147</v>
      </c>
      <c r="B1" s="86"/>
      <c r="C1" s="86"/>
      <c r="D1" s="86"/>
      <c r="E1" s="86"/>
      <c r="F1" s="86"/>
      <c r="G1" s="86"/>
      <c r="H1" s="86"/>
      <c r="I1" s="86"/>
      <c r="J1" s="86"/>
      <c r="K1" s="86"/>
      <c r="L1" s="86"/>
      <c r="M1" s="86"/>
      <c r="N1" s="86"/>
      <c r="O1" s="86"/>
    </row>
    <row r="2" spans="1:15" ht="20.1" customHeight="1">
      <c r="A2" s="13" t="s">
        <v>29</v>
      </c>
      <c r="B2" s="13"/>
      <c r="C2" s="13"/>
      <c r="D2" s="96" t="s">
        <v>155</v>
      </c>
      <c r="E2" s="96"/>
      <c r="F2" s="40"/>
      <c r="G2" s="40"/>
      <c r="H2" s="40"/>
      <c r="I2" s="40"/>
      <c r="J2" s="40"/>
      <c r="K2" s="40"/>
      <c r="L2" s="40"/>
      <c r="M2" s="40"/>
      <c r="N2" s="14" t="s">
        <v>30</v>
      </c>
      <c r="O2" s="15">
        <v>39614</v>
      </c>
    </row>
    <row r="3" spans="1:15" ht="20.1" customHeight="1">
      <c r="A3" s="13" t="s">
        <v>103</v>
      </c>
      <c r="B3" s="13"/>
      <c r="C3" s="13"/>
      <c r="D3" s="104" t="s">
        <v>156</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6" s="3" customFormat="1" ht="24.75" customHeight="1">
      <c r="A5" s="89" t="s">
        <v>31</v>
      </c>
      <c r="B5" s="90"/>
      <c r="C5" s="90"/>
      <c r="D5" s="90"/>
      <c r="E5" s="91"/>
      <c r="F5" s="36" t="s">
        <v>20</v>
      </c>
      <c r="G5" s="37" t="s">
        <v>21</v>
      </c>
      <c r="H5" s="37" t="s">
        <v>28</v>
      </c>
      <c r="I5" s="37" t="s">
        <v>22</v>
      </c>
      <c r="J5" s="37" t="s">
        <v>23</v>
      </c>
      <c r="K5" s="37" t="s">
        <v>24</v>
      </c>
      <c r="L5" s="37" t="s">
        <v>25</v>
      </c>
      <c r="M5" s="37" t="s">
        <v>26</v>
      </c>
      <c r="N5" s="37" t="s">
        <v>27</v>
      </c>
      <c r="O5" s="37" t="s">
        <v>76</v>
      </c>
      <c r="P5" s="16"/>
    </row>
    <row r="6" spans="1:16" s="3" customFormat="1" ht="32.25" customHeight="1">
      <c r="A6" s="92"/>
      <c r="B6" s="93"/>
      <c r="C6" s="93"/>
      <c r="D6" s="93"/>
      <c r="E6" s="94"/>
      <c r="F6" s="102" t="s">
        <v>7</v>
      </c>
      <c r="G6" s="105" t="s">
        <v>38</v>
      </c>
      <c r="H6" s="106"/>
      <c r="I6" s="106"/>
      <c r="J6" s="106"/>
      <c r="K6" s="106"/>
      <c r="L6" s="106"/>
      <c r="M6" s="106"/>
      <c r="N6" s="106"/>
      <c r="O6" s="107"/>
      <c r="P6" s="16"/>
    </row>
    <row r="7" spans="1:18" s="1" customFormat="1" ht="42" customHeight="1">
      <c r="A7" s="95"/>
      <c r="B7" s="96"/>
      <c r="C7" s="96"/>
      <c r="D7" s="96"/>
      <c r="E7" s="97"/>
      <c r="F7" s="103"/>
      <c r="G7" s="35" t="s">
        <v>0</v>
      </c>
      <c r="H7" s="35" t="s">
        <v>37</v>
      </c>
      <c r="I7" s="35" t="s">
        <v>19</v>
      </c>
      <c r="J7" s="35" t="s">
        <v>1</v>
      </c>
      <c r="K7" s="35" t="s">
        <v>16</v>
      </c>
      <c r="L7" s="35" t="s">
        <v>17</v>
      </c>
      <c r="M7" s="35" t="s">
        <v>2</v>
      </c>
      <c r="N7" s="35" t="s">
        <v>18</v>
      </c>
      <c r="O7" s="35" t="s">
        <v>75</v>
      </c>
      <c r="P7" s="17"/>
      <c r="Q7" s="2"/>
      <c r="R7" s="2"/>
    </row>
    <row r="8" spans="1:15" ht="15" customHeight="1">
      <c r="A8" s="18" t="s">
        <v>3</v>
      </c>
      <c r="B8" s="19"/>
      <c r="C8" s="19"/>
      <c r="D8" s="19"/>
      <c r="E8" s="20"/>
      <c r="F8" s="21"/>
      <c r="G8" s="21"/>
      <c r="H8" s="21"/>
      <c r="I8" s="21"/>
      <c r="J8" s="21"/>
      <c r="K8" s="21"/>
      <c r="L8" s="21"/>
      <c r="M8" s="21"/>
      <c r="N8" s="21"/>
      <c r="O8" s="21"/>
    </row>
    <row r="9" spans="1:15" ht="15" customHeight="1">
      <c r="A9" s="22"/>
      <c r="B9" s="98" t="s">
        <v>105</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SUM(F11:F14)</f>
        <v>0</v>
      </c>
      <c r="G15" s="23">
        <f aca="true" t="shared" si="0" ref="G15:O15">SUM(G11:G14)</f>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v>1165.44</v>
      </c>
      <c r="G17" s="23">
        <v>1052.067</v>
      </c>
      <c r="H17" s="23">
        <v>53.703</v>
      </c>
      <c r="I17" s="23">
        <v>0</v>
      </c>
      <c r="J17" s="23">
        <v>59.67</v>
      </c>
      <c r="K17" s="23">
        <v>0</v>
      </c>
      <c r="L17" s="23">
        <v>0</v>
      </c>
      <c r="M17" s="23">
        <v>0</v>
      </c>
      <c r="N17" s="23">
        <v>0</v>
      </c>
      <c r="O17" s="23">
        <v>0</v>
      </c>
    </row>
    <row r="18" spans="1:15" ht="15" customHeight="1">
      <c r="A18" s="22"/>
      <c r="B18" s="24"/>
      <c r="C18" s="24"/>
      <c r="D18" s="24" t="s">
        <v>12</v>
      </c>
      <c r="E18" s="25"/>
      <c r="F18" s="23">
        <v>1553.92</v>
      </c>
      <c r="G18" s="23">
        <v>1402.756</v>
      </c>
      <c r="H18" s="23">
        <v>71.60400000000001</v>
      </c>
      <c r="I18" s="23">
        <v>0</v>
      </c>
      <c r="J18" s="23">
        <v>79.56</v>
      </c>
      <c r="K18" s="23">
        <v>0</v>
      </c>
      <c r="L18" s="23">
        <v>0</v>
      </c>
      <c r="M18" s="23">
        <v>0</v>
      </c>
      <c r="N18" s="23">
        <v>0</v>
      </c>
      <c r="O18" s="23">
        <v>0</v>
      </c>
    </row>
    <row r="19" spans="1:15" ht="15" customHeight="1">
      <c r="A19" s="22"/>
      <c r="B19" s="24"/>
      <c r="C19" s="24"/>
      <c r="D19" s="24" t="s">
        <v>39</v>
      </c>
      <c r="E19" s="25"/>
      <c r="F19" s="23">
        <v>190999.19</v>
      </c>
      <c r="G19" s="23">
        <v>137530.0265</v>
      </c>
      <c r="H19" s="23">
        <v>25327.498499999998</v>
      </c>
      <c r="I19" s="23">
        <v>0</v>
      </c>
      <c r="J19" s="23">
        <v>28141.664999999997</v>
      </c>
      <c r="K19" s="23">
        <v>0</v>
      </c>
      <c r="L19" s="23">
        <v>0</v>
      </c>
      <c r="M19" s="23">
        <v>0</v>
      </c>
      <c r="N19" s="23">
        <v>0</v>
      </c>
      <c r="O19" s="23">
        <v>0</v>
      </c>
    </row>
    <row r="20" spans="1:15" ht="15" customHeight="1">
      <c r="A20" s="22"/>
      <c r="B20" s="24"/>
      <c r="C20" s="24"/>
      <c r="D20" s="24" t="s">
        <v>5</v>
      </c>
      <c r="E20" s="25"/>
      <c r="F20" s="23">
        <v>50910.45</v>
      </c>
      <c r="G20" s="23">
        <v>38812.00050000001</v>
      </c>
      <c r="H20" s="23">
        <v>5730.8445</v>
      </c>
      <c r="I20" s="23">
        <v>0</v>
      </c>
      <c r="J20" s="23">
        <v>6367.605000000001</v>
      </c>
      <c r="K20" s="23">
        <v>0</v>
      </c>
      <c r="L20" s="23">
        <v>0</v>
      </c>
      <c r="M20" s="23">
        <v>0</v>
      </c>
      <c r="N20" s="23">
        <v>0</v>
      </c>
      <c r="O20" s="23">
        <v>0</v>
      </c>
    </row>
    <row r="21" spans="1:15" ht="15" customHeight="1">
      <c r="A21" s="22"/>
      <c r="B21" s="24"/>
      <c r="C21" s="24" t="s">
        <v>9</v>
      </c>
      <c r="D21" s="24"/>
      <c r="E21" s="25"/>
      <c r="F21" s="23">
        <f>SUM(F17:F20)</f>
        <v>244629</v>
      </c>
      <c r="G21" s="23">
        <f aca="true" t="shared" si="1" ref="G21:O21">SUM(G17:G20)</f>
        <v>178796.85000000003</v>
      </c>
      <c r="H21" s="23">
        <f t="shared" si="1"/>
        <v>31183.649999999998</v>
      </c>
      <c r="I21" s="23">
        <f t="shared" si="1"/>
        <v>0</v>
      </c>
      <c r="J21" s="23">
        <f t="shared" si="1"/>
        <v>34648.5</v>
      </c>
      <c r="K21" s="23">
        <f t="shared" si="1"/>
        <v>0</v>
      </c>
      <c r="L21" s="23">
        <f t="shared" si="1"/>
        <v>0</v>
      </c>
      <c r="M21" s="23">
        <f t="shared" si="1"/>
        <v>0</v>
      </c>
      <c r="N21" s="23">
        <f t="shared" si="1"/>
        <v>0</v>
      </c>
      <c r="O21" s="23">
        <f t="shared" si="1"/>
        <v>0</v>
      </c>
    </row>
    <row r="22" spans="1:15" ht="15" customHeight="1">
      <c r="A22" s="26"/>
      <c r="B22" s="27" t="s">
        <v>10</v>
      </c>
      <c r="C22" s="27"/>
      <c r="D22" s="27"/>
      <c r="E22" s="28"/>
      <c r="F22" s="29">
        <f>F15+F21</f>
        <v>244629</v>
      </c>
      <c r="G22" s="29">
        <f aca="true" t="shared" si="2" ref="G22:O22">G15+G21</f>
        <v>178796.85000000003</v>
      </c>
      <c r="H22" s="29">
        <f t="shared" si="2"/>
        <v>31183.649999999998</v>
      </c>
      <c r="I22" s="29">
        <f t="shared" si="2"/>
        <v>0</v>
      </c>
      <c r="J22" s="29">
        <f t="shared" si="2"/>
        <v>34648.5</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SUM(F26:F27)</f>
        <v>0</v>
      </c>
      <c r="G28" s="23">
        <f aca="true" t="shared" si="3" ref="G28:O28">SUM(G26:G27)</f>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SUM(F30:F31)</f>
        <v>0</v>
      </c>
      <c r="G32" s="23">
        <f aca="true" t="shared" si="4" ref="G32:O32">SUM(G30:G31)</f>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F28+F32</f>
        <v>0</v>
      </c>
      <c r="G33" s="23">
        <f aca="true" t="shared" si="5" ref="G33:O33">G28+G32</f>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SUM(F36:F37)</f>
        <v>0</v>
      </c>
      <c r="G38" s="23">
        <f aca="true" t="shared" si="6" ref="G38:O38">SUM(G36:G37)</f>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SUM(F40:F41)</f>
        <v>0</v>
      </c>
      <c r="G42" s="23">
        <f aca="true" t="shared" si="7" ref="G42:O42">SUM(G40:G41)</f>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F38+F42</f>
        <v>0</v>
      </c>
      <c r="G43" s="23">
        <f aca="true" t="shared" si="8" ref="G43:O43">G38+G42</f>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F33+F43</f>
        <v>0</v>
      </c>
      <c r="G44" s="29">
        <f aca="true" t="shared" si="9" ref="G44:O44">G33+G43</f>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SUM(F47:F50)</f>
        <v>0</v>
      </c>
      <c r="G51" s="23">
        <f aca="true" t="shared" si="10" ref="G51:O51">SUM(G47:G50)</f>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SUM(F53:F56)</f>
        <v>0</v>
      </c>
      <c r="G57" s="23">
        <f aca="true" t="shared" si="11" ref="G57:O57">SUM(G53:G56)</f>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F57+F51</f>
        <v>0</v>
      </c>
      <c r="G58" s="29">
        <f aca="true" t="shared" si="12" ref="G58:O58">G57+G51</f>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15</v>
      </c>
      <c r="B59" s="31"/>
      <c r="C59" s="31"/>
      <c r="D59" s="31"/>
      <c r="E59" s="32"/>
      <c r="F59" s="33">
        <f>F22+F44+F58</f>
        <v>244629</v>
      </c>
      <c r="G59" s="33">
        <f aca="true" t="shared" si="13" ref="G59:O59">G22+G44+G58</f>
        <v>178796.85000000003</v>
      </c>
      <c r="H59" s="33">
        <f t="shared" si="13"/>
        <v>31183.649999999998</v>
      </c>
      <c r="I59" s="33">
        <f t="shared" si="13"/>
        <v>0</v>
      </c>
      <c r="J59" s="33">
        <f t="shared" si="13"/>
        <v>34648.5</v>
      </c>
      <c r="K59" s="33">
        <f t="shared" si="13"/>
        <v>0</v>
      </c>
      <c r="L59" s="33">
        <f t="shared" si="13"/>
        <v>0</v>
      </c>
      <c r="M59" s="33">
        <f t="shared" si="13"/>
        <v>0</v>
      </c>
      <c r="N59" s="33">
        <f t="shared" si="13"/>
        <v>0</v>
      </c>
      <c r="O59" s="33">
        <f t="shared" si="13"/>
        <v>0</v>
      </c>
    </row>
    <row r="63" ht="12.75" hidden="1">
      <c r="I63" s="34"/>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59"/>
  <sheetViews>
    <sheetView zoomScale="90" zoomScaleNormal="90" workbookViewId="0" topLeftCell="A1">
      <selection activeCell="A1" sqref="A1:O1"/>
    </sheetView>
  </sheetViews>
  <sheetFormatPr defaultColWidth="0" defaultRowHeight="12.75" zeroHeight="1"/>
  <cols>
    <col min="1" max="1" width="3.7109375" style="12" customWidth="1"/>
    <col min="2" max="2" width="6.00390625" style="12" customWidth="1"/>
    <col min="3" max="3" width="5.28125" style="12" customWidth="1"/>
    <col min="4" max="4" width="7.140625" style="12" customWidth="1"/>
    <col min="5" max="5" width="22.7109375" style="12" customWidth="1"/>
    <col min="6" max="6" width="18.57421875" style="12" customWidth="1"/>
    <col min="7" max="7" width="12.7109375" style="12" customWidth="1"/>
    <col min="8" max="8" width="16.7109375" style="12" customWidth="1"/>
    <col min="9" max="9" width="18.00390625" style="12" customWidth="1"/>
    <col min="10" max="11" width="12.7109375" style="12" customWidth="1"/>
    <col min="12" max="12" width="17.140625" style="12" customWidth="1"/>
    <col min="13" max="13" width="16.8515625" style="12" customWidth="1"/>
    <col min="14" max="15" width="12.7109375" style="12" customWidth="1"/>
    <col min="16" max="18" width="12.7109375" style="0" hidden="1" customWidth="1"/>
    <col min="19" max="16384" width="9.140625" style="0" hidden="1" customWidth="1"/>
  </cols>
  <sheetData>
    <row r="1" spans="1:15" ht="58.5" customHeight="1">
      <c r="A1" s="86" t="s">
        <v>147</v>
      </c>
      <c r="B1" s="86"/>
      <c r="C1" s="86"/>
      <c r="D1" s="86"/>
      <c r="E1" s="86"/>
      <c r="F1" s="86"/>
      <c r="G1" s="86"/>
      <c r="H1" s="86"/>
      <c r="I1" s="86"/>
      <c r="J1" s="86"/>
      <c r="K1" s="86"/>
      <c r="L1" s="86"/>
      <c r="M1" s="86"/>
      <c r="N1" s="86"/>
      <c r="O1" s="86"/>
    </row>
    <row r="2" spans="1:15" ht="20.1" customHeight="1">
      <c r="A2" s="13" t="s">
        <v>29</v>
      </c>
      <c r="B2" s="13"/>
      <c r="C2" s="45"/>
      <c r="D2" s="96" t="str">
        <f>'CSS Pgm 1'!D2:E2</f>
        <v>Santa Clara</v>
      </c>
      <c r="E2" s="96"/>
      <c r="F2" s="44"/>
      <c r="G2" s="44"/>
      <c r="H2" s="44"/>
      <c r="I2" s="44"/>
      <c r="J2" s="44"/>
      <c r="K2" s="44"/>
      <c r="L2" s="44"/>
      <c r="M2" s="44"/>
      <c r="N2" s="14" t="s">
        <v>30</v>
      </c>
      <c r="O2" s="38">
        <f>'CSS Pgm 1'!O2</f>
        <v>39614</v>
      </c>
    </row>
    <row r="3" spans="1:15" ht="20.1" customHeight="1">
      <c r="A3" s="13" t="s">
        <v>121</v>
      </c>
      <c r="B3" s="13"/>
      <c r="C3" s="13"/>
      <c r="D3" s="104" t="s">
        <v>164</v>
      </c>
      <c r="E3" s="104"/>
      <c r="F3" s="44"/>
      <c r="G3" s="44"/>
      <c r="H3" s="44"/>
      <c r="I3" s="44"/>
      <c r="J3" s="44"/>
      <c r="K3" s="44"/>
      <c r="L3" s="44"/>
      <c r="M3" s="44"/>
      <c r="N3" s="40"/>
      <c r="O3" s="40"/>
    </row>
    <row r="4" spans="1:15" ht="12.75">
      <c r="A4" s="40"/>
      <c r="B4" s="40"/>
      <c r="C4" s="40"/>
      <c r="D4" s="40"/>
      <c r="E4" s="40"/>
      <c r="F4" s="44"/>
      <c r="G4" s="44"/>
      <c r="H4" s="44"/>
      <c r="I4" s="44"/>
      <c r="J4" s="44"/>
      <c r="K4" s="44"/>
      <c r="L4" s="44"/>
      <c r="M4" s="44"/>
      <c r="N4" s="40"/>
      <c r="O4" s="40"/>
    </row>
    <row r="5" spans="1:15" s="3" customFormat="1" ht="1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22.5" customHeight="1">
      <c r="A6" s="111"/>
      <c r="B6" s="112"/>
      <c r="C6" s="112"/>
      <c r="D6" s="112"/>
      <c r="E6" s="113"/>
      <c r="F6" s="102" t="s">
        <v>7</v>
      </c>
      <c r="G6" s="105" t="s">
        <v>38</v>
      </c>
      <c r="H6" s="106"/>
      <c r="I6" s="106"/>
      <c r="J6" s="106"/>
      <c r="K6" s="106"/>
      <c r="L6" s="106"/>
      <c r="M6" s="106"/>
      <c r="N6" s="106"/>
      <c r="O6" s="107"/>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122</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v>42719.43</v>
      </c>
      <c r="G13" s="23">
        <v>42719.43</v>
      </c>
      <c r="H13" s="23">
        <v>0</v>
      </c>
      <c r="I13" s="23">
        <v>0</v>
      </c>
      <c r="J13" s="23">
        <v>0</v>
      </c>
      <c r="K13" s="23">
        <v>0</v>
      </c>
      <c r="L13" s="23">
        <v>0</v>
      </c>
      <c r="M13" s="23">
        <v>0</v>
      </c>
      <c r="N13" s="23">
        <v>0</v>
      </c>
      <c r="O13" s="23">
        <v>0</v>
      </c>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42719.43</v>
      </c>
      <c r="G15" s="23">
        <f t="shared" si="0"/>
        <v>42719.43</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v>57208</v>
      </c>
      <c r="G17" s="23">
        <v>57208</v>
      </c>
      <c r="H17" s="23">
        <v>0</v>
      </c>
      <c r="I17" s="23">
        <v>0</v>
      </c>
      <c r="J17" s="23">
        <v>0</v>
      </c>
      <c r="K17" s="23">
        <v>0</v>
      </c>
      <c r="L17" s="23">
        <v>0</v>
      </c>
      <c r="M17" s="23">
        <v>0</v>
      </c>
      <c r="N17" s="23">
        <v>0</v>
      </c>
      <c r="O17" s="23">
        <v>0</v>
      </c>
    </row>
    <row r="18" spans="1:15" ht="15" customHeight="1">
      <c r="A18" s="22"/>
      <c r="B18" s="24"/>
      <c r="C18" s="24"/>
      <c r="D18" s="24" t="s">
        <v>12</v>
      </c>
      <c r="E18" s="25"/>
      <c r="F18" s="23">
        <v>12319.26</v>
      </c>
      <c r="G18" s="23">
        <v>11979.54</v>
      </c>
      <c r="H18" s="23">
        <v>0</v>
      </c>
      <c r="I18" s="23">
        <v>0</v>
      </c>
      <c r="J18" s="23">
        <v>339.72</v>
      </c>
      <c r="K18" s="23">
        <v>0</v>
      </c>
      <c r="L18" s="23">
        <v>0</v>
      </c>
      <c r="M18" s="23">
        <v>0</v>
      </c>
      <c r="N18" s="23">
        <v>0</v>
      </c>
      <c r="O18" s="23">
        <v>0</v>
      </c>
    </row>
    <row r="19" spans="1:15" ht="15" customHeight="1">
      <c r="A19" s="22"/>
      <c r="B19" s="24"/>
      <c r="C19" s="24"/>
      <c r="D19" s="24" t="s">
        <v>39</v>
      </c>
      <c r="E19" s="25"/>
      <c r="F19" s="23">
        <v>186242.34</v>
      </c>
      <c r="G19" s="23">
        <v>175267.11</v>
      </c>
      <c r="H19" s="23">
        <v>0</v>
      </c>
      <c r="I19" s="23">
        <v>0</v>
      </c>
      <c r="J19" s="23">
        <v>10975.23</v>
      </c>
      <c r="K19" s="23">
        <v>0</v>
      </c>
      <c r="L19" s="23">
        <v>0</v>
      </c>
      <c r="M19" s="23">
        <v>0</v>
      </c>
      <c r="N19" s="23">
        <v>0</v>
      </c>
      <c r="O19" s="23">
        <v>0</v>
      </c>
    </row>
    <row r="20" spans="1:15" ht="15" customHeight="1">
      <c r="A20" s="22"/>
      <c r="B20" s="24"/>
      <c r="C20" s="24"/>
      <c r="D20" s="24" t="s">
        <v>5</v>
      </c>
      <c r="E20" s="25"/>
      <c r="F20" s="23">
        <v>141863.4</v>
      </c>
      <c r="G20" s="23">
        <v>134213.35</v>
      </c>
      <c r="H20" s="23">
        <v>0</v>
      </c>
      <c r="I20" s="23">
        <v>0</v>
      </c>
      <c r="J20" s="23">
        <v>7650.05</v>
      </c>
      <c r="K20" s="23">
        <v>0</v>
      </c>
      <c r="L20" s="23">
        <v>0</v>
      </c>
      <c r="M20" s="23">
        <v>0</v>
      </c>
      <c r="N20" s="23">
        <v>0</v>
      </c>
      <c r="O20" s="23">
        <v>0</v>
      </c>
    </row>
    <row r="21" spans="1:15" ht="15" customHeight="1">
      <c r="A21" s="22"/>
      <c r="B21" s="24"/>
      <c r="C21" s="24" t="s">
        <v>9</v>
      </c>
      <c r="D21" s="24"/>
      <c r="E21" s="25"/>
      <c r="F21" s="23">
        <f aca="true" t="shared" si="1" ref="F21:O21">SUM(F17:F20)</f>
        <v>397633</v>
      </c>
      <c r="G21" s="23">
        <f t="shared" si="1"/>
        <v>378668</v>
      </c>
      <c r="H21" s="23">
        <f t="shared" si="1"/>
        <v>0</v>
      </c>
      <c r="I21" s="23">
        <f t="shared" si="1"/>
        <v>0</v>
      </c>
      <c r="J21" s="23">
        <f t="shared" si="1"/>
        <v>18965</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440352.43</v>
      </c>
      <c r="G22" s="29">
        <f t="shared" si="2"/>
        <v>421387.43</v>
      </c>
      <c r="H22" s="29">
        <f t="shared" si="2"/>
        <v>0</v>
      </c>
      <c r="I22" s="29">
        <f t="shared" si="2"/>
        <v>0</v>
      </c>
      <c r="J22" s="29">
        <f t="shared" si="2"/>
        <v>18965</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138</v>
      </c>
      <c r="B59" s="31"/>
      <c r="C59" s="31"/>
      <c r="D59" s="31"/>
      <c r="E59" s="32"/>
      <c r="F59" s="33">
        <f aca="true" t="shared" si="13" ref="F59:O59">F22+F44+F58</f>
        <v>440352.43</v>
      </c>
      <c r="G59" s="33">
        <f t="shared" si="13"/>
        <v>421387.43</v>
      </c>
      <c r="H59" s="33">
        <f t="shared" si="13"/>
        <v>0</v>
      </c>
      <c r="I59" s="33">
        <f t="shared" si="13"/>
        <v>0</v>
      </c>
      <c r="J59" s="33">
        <f t="shared" si="13"/>
        <v>18965</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1" width="3.7109375" style="12" customWidth="1"/>
    <col min="2" max="2" width="7.140625" style="12" customWidth="1"/>
    <col min="3" max="3" width="4.28125" style="12" customWidth="1"/>
    <col min="4" max="4" width="3.7109375" style="12" customWidth="1"/>
    <col min="5" max="5" width="22.7109375" style="12" customWidth="1"/>
    <col min="6" max="6" width="17.28125" style="12" customWidth="1"/>
    <col min="7" max="7" width="13.00390625" style="12" customWidth="1"/>
    <col min="8" max="8" width="17.140625" style="12" customWidth="1"/>
    <col min="9" max="9" width="16.57421875" style="12" customWidth="1"/>
    <col min="10" max="10" width="14.57421875" style="12" customWidth="1"/>
    <col min="11" max="11" width="12.7109375" style="12" customWidth="1"/>
    <col min="12" max="12" width="17.00390625" style="12" customWidth="1"/>
    <col min="13" max="13" width="16.00390625" style="12" customWidth="1"/>
    <col min="14" max="15" width="12.7109375" style="12" customWidth="1"/>
    <col min="16" max="18" width="12.7109375" style="0" hidden="1" customWidth="1"/>
    <col min="19" max="16384" width="9.140625" style="0" hidden="1" customWidth="1"/>
  </cols>
  <sheetData>
    <row r="1" spans="1:15" ht="53.25" customHeight="1">
      <c r="A1" s="86" t="s">
        <v>147</v>
      </c>
      <c r="B1" s="86"/>
      <c r="C1" s="86"/>
      <c r="D1" s="86"/>
      <c r="E1" s="86"/>
      <c r="F1" s="86"/>
      <c r="G1" s="86"/>
      <c r="H1" s="86"/>
      <c r="I1" s="86"/>
      <c r="J1" s="86"/>
      <c r="K1" s="86"/>
      <c r="L1" s="86"/>
      <c r="M1" s="86"/>
      <c r="N1" s="86"/>
      <c r="O1" s="86"/>
    </row>
    <row r="2" spans="1:15" ht="20.1" customHeight="1">
      <c r="A2" s="13" t="s">
        <v>29</v>
      </c>
      <c r="B2" s="13"/>
      <c r="C2" s="45"/>
      <c r="D2" s="96" t="str">
        <f>'CSS Pgm 1'!D2:E2</f>
        <v>Santa Clara</v>
      </c>
      <c r="E2" s="96"/>
      <c r="F2" s="40"/>
      <c r="G2" s="40"/>
      <c r="H2" s="40"/>
      <c r="I2" s="40"/>
      <c r="J2" s="40"/>
      <c r="K2" s="40"/>
      <c r="L2" s="40"/>
      <c r="M2" s="40"/>
      <c r="N2" s="14" t="s">
        <v>30</v>
      </c>
      <c r="O2" s="38">
        <f>'CSS Pgm 1'!O2</f>
        <v>39614</v>
      </c>
    </row>
    <row r="3" spans="1:15" ht="20.1" customHeight="1">
      <c r="A3" s="13" t="s">
        <v>124</v>
      </c>
      <c r="B3" s="13"/>
      <c r="C3" s="13"/>
      <c r="D3" s="104" t="s">
        <v>165</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27"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15" customHeight="1">
      <c r="A6" s="111"/>
      <c r="B6" s="112"/>
      <c r="C6" s="112"/>
      <c r="D6" s="112"/>
      <c r="E6" s="113"/>
      <c r="F6" s="117" t="s">
        <v>7</v>
      </c>
      <c r="G6" s="119" t="s">
        <v>38</v>
      </c>
      <c r="H6" s="104"/>
      <c r="I6" s="104"/>
      <c r="J6" s="104"/>
      <c r="K6" s="104"/>
      <c r="L6" s="104"/>
      <c r="M6" s="104"/>
      <c r="N6" s="104"/>
      <c r="O6" s="120"/>
    </row>
    <row r="7" spans="1:18" s="1" customFormat="1" ht="42" customHeight="1">
      <c r="A7" s="114"/>
      <c r="B7" s="115"/>
      <c r="C7" s="115"/>
      <c r="D7" s="115"/>
      <c r="E7" s="116"/>
      <c r="F7" s="118"/>
      <c r="G7" s="39" t="s">
        <v>0</v>
      </c>
      <c r="H7" s="39" t="s">
        <v>37</v>
      </c>
      <c r="I7" s="39" t="s">
        <v>19</v>
      </c>
      <c r="J7" s="39" t="s">
        <v>1</v>
      </c>
      <c r="K7" s="39" t="s">
        <v>16</v>
      </c>
      <c r="L7" s="39" t="s">
        <v>17</v>
      </c>
      <c r="M7" s="39" t="s">
        <v>2</v>
      </c>
      <c r="N7" s="39" t="s">
        <v>18</v>
      </c>
      <c r="O7" s="35" t="s">
        <v>75</v>
      </c>
      <c r="P7" s="2"/>
      <c r="Q7" s="2"/>
      <c r="R7" s="2"/>
    </row>
    <row r="8" spans="1:15" ht="15" customHeight="1">
      <c r="A8" s="18" t="s">
        <v>123</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v>0</v>
      </c>
      <c r="G11" s="23">
        <v>0</v>
      </c>
      <c r="H11" s="23">
        <v>0</v>
      </c>
      <c r="I11" s="23">
        <v>0</v>
      </c>
      <c r="J11" s="23">
        <v>0</v>
      </c>
      <c r="K11" s="23">
        <v>0</v>
      </c>
      <c r="L11" s="23">
        <v>0</v>
      </c>
      <c r="M11" s="23">
        <v>0</v>
      </c>
      <c r="N11" s="23">
        <v>0</v>
      </c>
      <c r="O11" s="23">
        <v>0</v>
      </c>
    </row>
    <row r="12" spans="1:15" ht="15" customHeight="1">
      <c r="A12" s="22"/>
      <c r="B12" s="24"/>
      <c r="C12" s="24"/>
      <c r="D12" s="24" t="s">
        <v>12</v>
      </c>
      <c r="E12" s="25"/>
      <c r="F12" s="23">
        <v>0</v>
      </c>
      <c r="G12" s="23">
        <v>0</v>
      </c>
      <c r="H12" s="23">
        <v>0</v>
      </c>
      <c r="I12" s="23">
        <v>0</v>
      </c>
      <c r="J12" s="23">
        <v>0</v>
      </c>
      <c r="K12" s="23">
        <v>0</v>
      </c>
      <c r="L12" s="23">
        <v>0</v>
      </c>
      <c r="M12" s="23">
        <v>0</v>
      </c>
      <c r="N12" s="23">
        <v>0</v>
      </c>
      <c r="O12" s="23">
        <v>0</v>
      </c>
    </row>
    <row r="13" spans="1:15" ht="15" customHeight="1">
      <c r="A13" s="22"/>
      <c r="B13" s="24"/>
      <c r="C13" s="24"/>
      <c r="D13" s="24" t="s">
        <v>39</v>
      </c>
      <c r="E13" s="25"/>
      <c r="F13" s="23">
        <v>68918.11</v>
      </c>
      <c r="G13" s="23">
        <v>67629.27278571833</v>
      </c>
      <c r="H13" s="23">
        <v>0</v>
      </c>
      <c r="I13" s="23">
        <v>0</v>
      </c>
      <c r="J13" s="23">
        <v>1288.8372142816743</v>
      </c>
      <c r="K13" s="23">
        <v>0</v>
      </c>
      <c r="L13" s="23">
        <v>0</v>
      </c>
      <c r="M13" s="23">
        <v>0</v>
      </c>
      <c r="N13" s="23">
        <v>0</v>
      </c>
      <c r="O13" s="23">
        <v>0</v>
      </c>
    </row>
    <row r="14" spans="1:15" ht="15" customHeight="1">
      <c r="A14" s="22"/>
      <c r="B14" s="24"/>
      <c r="C14" s="24"/>
      <c r="D14" s="24" t="s">
        <v>5</v>
      </c>
      <c r="E14" s="25"/>
      <c r="F14" s="23">
        <v>17053.252500000002</v>
      </c>
      <c r="G14" s="23">
        <v>16734.339714281672</v>
      </c>
      <c r="H14" s="23">
        <v>0</v>
      </c>
      <c r="I14" s="23">
        <v>0</v>
      </c>
      <c r="J14" s="23">
        <v>318.9127857183257</v>
      </c>
      <c r="K14" s="23">
        <v>0</v>
      </c>
      <c r="L14" s="23">
        <v>0</v>
      </c>
      <c r="M14" s="23">
        <v>0</v>
      </c>
      <c r="N14" s="23">
        <v>0</v>
      </c>
      <c r="O14" s="23">
        <v>0</v>
      </c>
    </row>
    <row r="15" spans="1:15" ht="15" customHeight="1">
      <c r="A15" s="22"/>
      <c r="B15" s="24"/>
      <c r="C15" s="24" t="s">
        <v>8</v>
      </c>
      <c r="D15" s="24"/>
      <c r="E15" s="25"/>
      <c r="F15" s="23">
        <f aca="true" t="shared" si="0" ref="F15:O15">SUM(F11:F14)</f>
        <v>85971.3625</v>
      </c>
      <c r="G15" s="23">
        <f t="shared" si="0"/>
        <v>84363.6125</v>
      </c>
      <c r="H15" s="23">
        <f t="shared" si="0"/>
        <v>0</v>
      </c>
      <c r="I15" s="23">
        <f t="shared" si="0"/>
        <v>0</v>
      </c>
      <c r="J15" s="23">
        <f t="shared" si="0"/>
        <v>1607.75</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85971.3625</v>
      </c>
      <c r="G22" s="29">
        <f t="shared" si="2"/>
        <v>84363.6125</v>
      </c>
      <c r="H22" s="29">
        <f t="shared" si="2"/>
        <v>0</v>
      </c>
      <c r="I22" s="29">
        <f t="shared" si="2"/>
        <v>0</v>
      </c>
      <c r="J22" s="29">
        <f t="shared" si="2"/>
        <v>1607.75</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v>206754.33</v>
      </c>
      <c r="G26" s="23">
        <v>202887.81835715502</v>
      </c>
      <c r="H26" s="23">
        <v>0</v>
      </c>
      <c r="I26" s="23">
        <v>0</v>
      </c>
      <c r="J26" s="23">
        <v>3866.511642845023</v>
      </c>
      <c r="K26" s="23">
        <v>0</v>
      </c>
      <c r="L26" s="23">
        <v>0</v>
      </c>
      <c r="M26" s="23">
        <v>0</v>
      </c>
      <c r="N26" s="23">
        <v>0</v>
      </c>
      <c r="O26" s="23">
        <v>0</v>
      </c>
    </row>
    <row r="27" spans="1:15" ht="15" customHeight="1">
      <c r="A27" s="22"/>
      <c r="B27" s="24"/>
      <c r="C27" s="24"/>
      <c r="D27" s="24"/>
      <c r="E27" s="25" t="s">
        <v>5</v>
      </c>
      <c r="F27" s="23">
        <v>51159.75749999999</v>
      </c>
      <c r="G27" s="23">
        <v>50203.01914284502</v>
      </c>
      <c r="H27" s="23">
        <v>0</v>
      </c>
      <c r="I27" s="23">
        <v>0</v>
      </c>
      <c r="J27" s="23">
        <v>956.7383571549772</v>
      </c>
      <c r="K27" s="23">
        <v>0</v>
      </c>
      <c r="L27" s="23">
        <v>0</v>
      </c>
      <c r="M27" s="23">
        <v>0</v>
      </c>
      <c r="N27" s="23">
        <v>0</v>
      </c>
      <c r="O27" s="23">
        <v>0</v>
      </c>
    </row>
    <row r="28" spans="1:15" ht="15" customHeight="1">
      <c r="A28" s="22"/>
      <c r="B28" s="24"/>
      <c r="C28" s="24"/>
      <c r="D28" s="24" t="s">
        <v>8</v>
      </c>
      <c r="E28" s="25"/>
      <c r="F28" s="23">
        <f aca="true" t="shared" si="3" ref="F28:O28">SUM(F26:F27)</f>
        <v>257914.08749999997</v>
      </c>
      <c r="G28" s="23">
        <f t="shared" si="3"/>
        <v>253090.83750000002</v>
      </c>
      <c r="H28" s="23">
        <f t="shared" si="3"/>
        <v>0</v>
      </c>
      <c r="I28" s="23">
        <f t="shared" si="3"/>
        <v>0</v>
      </c>
      <c r="J28" s="23">
        <f t="shared" si="3"/>
        <v>4823.25</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257914.08749999997</v>
      </c>
      <c r="G33" s="23">
        <f t="shared" si="5"/>
        <v>253090.83750000002</v>
      </c>
      <c r="H33" s="23">
        <f t="shared" si="5"/>
        <v>0</v>
      </c>
      <c r="I33" s="23">
        <f t="shared" si="5"/>
        <v>0</v>
      </c>
      <c r="J33" s="23">
        <f t="shared" si="5"/>
        <v>4823.25</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257914.08749999997</v>
      </c>
      <c r="G44" s="29">
        <f t="shared" si="9"/>
        <v>253090.83750000002</v>
      </c>
      <c r="H44" s="29">
        <f t="shared" si="9"/>
        <v>0</v>
      </c>
      <c r="I44" s="29">
        <f t="shared" si="9"/>
        <v>0</v>
      </c>
      <c r="J44" s="29">
        <f t="shared" si="9"/>
        <v>4823.25</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137</v>
      </c>
      <c r="B59" s="31"/>
      <c r="C59" s="31"/>
      <c r="D59" s="31"/>
      <c r="E59" s="32"/>
      <c r="F59" s="33">
        <f aca="true" t="shared" si="13" ref="F59:O59">F22+F44+F58</f>
        <v>343885.44999999995</v>
      </c>
      <c r="G59" s="33">
        <f t="shared" si="13"/>
        <v>337454.45</v>
      </c>
      <c r="H59" s="33">
        <f t="shared" si="13"/>
        <v>0</v>
      </c>
      <c r="I59" s="33">
        <f t="shared" si="13"/>
        <v>0</v>
      </c>
      <c r="J59" s="33">
        <f t="shared" si="13"/>
        <v>6431</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2" width="3.7109375" style="12" customWidth="1"/>
    <col min="3" max="3" width="8.140625" style="12" customWidth="1"/>
    <col min="4" max="4" width="7.00390625" style="12" customWidth="1"/>
    <col min="5" max="5" width="31.7109375" style="12" customWidth="1"/>
    <col min="6" max="6" width="18.421875" style="12" customWidth="1"/>
    <col min="7" max="7" width="14.140625" style="12" customWidth="1"/>
    <col min="8" max="8" width="19.421875" style="12" customWidth="1"/>
    <col min="9" max="9" width="14.8515625" style="12" customWidth="1"/>
    <col min="10" max="10" width="14.7109375" style="12" customWidth="1"/>
    <col min="11" max="11" width="13.8515625" style="12" customWidth="1"/>
    <col min="12" max="12" width="17.57421875" style="12" customWidth="1"/>
    <col min="13" max="13" width="16.421875" style="12" customWidth="1"/>
    <col min="14" max="14" width="15.421875" style="12" customWidth="1"/>
    <col min="15" max="15" width="12.7109375" style="12" customWidth="1"/>
    <col min="16" max="18" width="12.7109375" style="12" hidden="1" customWidth="1"/>
    <col min="19" max="16384" width="9.140625" style="12" hidden="1" customWidth="1"/>
  </cols>
  <sheetData>
    <row r="1" spans="1:15" ht="43.5" customHeight="1">
      <c r="A1" s="86" t="s">
        <v>147</v>
      </c>
      <c r="B1" s="86"/>
      <c r="C1" s="86"/>
      <c r="D1" s="86"/>
      <c r="E1" s="86"/>
      <c r="F1" s="86"/>
      <c r="G1" s="86"/>
      <c r="H1" s="86"/>
      <c r="I1" s="86"/>
      <c r="J1" s="86"/>
      <c r="K1" s="86"/>
      <c r="L1" s="86"/>
      <c r="M1" s="86"/>
      <c r="N1" s="86"/>
      <c r="O1" s="86"/>
    </row>
    <row r="2" spans="1:15" ht="20.1" customHeight="1">
      <c r="A2" s="13" t="s">
        <v>29</v>
      </c>
      <c r="B2" s="13"/>
      <c r="C2" s="45"/>
      <c r="D2" s="96" t="str">
        <f>'CSS Pgm 1'!D2:E2</f>
        <v>Santa Clara</v>
      </c>
      <c r="E2" s="96"/>
      <c r="F2" s="40"/>
      <c r="G2" s="40"/>
      <c r="H2" s="40"/>
      <c r="I2" s="40"/>
      <c r="J2" s="40"/>
      <c r="K2" s="40"/>
      <c r="L2" s="40"/>
      <c r="M2" s="40"/>
      <c r="N2" s="14" t="s">
        <v>30</v>
      </c>
      <c r="O2" s="38">
        <f>'CSS Pgm 1'!O2</f>
        <v>39614</v>
      </c>
    </row>
    <row r="3" spans="1:15" ht="20.1" customHeight="1">
      <c r="A3" s="13" t="s">
        <v>125</v>
      </c>
      <c r="B3" s="13"/>
      <c r="C3" s="13"/>
      <c r="D3" s="104" t="s">
        <v>166</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1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15" customHeight="1">
      <c r="A6" s="111"/>
      <c r="B6" s="112"/>
      <c r="C6" s="112"/>
      <c r="D6" s="112"/>
      <c r="E6" s="113"/>
      <c r="F6" s="102" t="s">
        <v>7</v>
      </c>
      <c r="G6" s="105" t="s">
        <v>38</v>
      </c>
      <c r="H6" s="106"/>
      <c r="I6" s="106"/>
      <c r="J6" s="106"/>
      <c r="K6" s="106"/>
      <c r="L6" s="106"/>
      <c r="M6" s="106"/>
      <c r="N6" s="106"/>
      <c r="O6" s="107"/>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126</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v>0</v>
      </c>
      <c r="G11" s="23">
        <f>+F11</f>
        <v>0</v>
      </c>
      <c r="H11" s="23"/>
      <c r="I11" s="23"/>
      <c r="J11" s="23"/>
      <c r="K11" s="23"/>
      <c r="L11" s="23"/>
      <c r="M11" s="23"/>
      <c r="N11" s="23"/>
      <c r="O11" s="23"/>
    </row>
    <row r="12" spans="1:15" ht="15" customHeight="1">
      <c r="A12" s="22"/>
      <c r="B12" s="24"/>
      <c r="C12" s="24"/>
      <c r="D12" s="24" t="s">
        <v>12</v>
      </c>
      <c r="E12" s="25"/>
      <c r="F12" s="23">
        <v>0</v>
      </c>
      <c r="G12" s="23">
        <f>+F12</f>
        <v>0</v>
      </c>
      <c r="H12" s="23"/>
      <c r="I12" s="23"/>
      <c r="J12" s="23"/>
      <c r="K12" s="23"/>
      <c r="L12" s="23"/>
      <c r="M12" s="23"/>
      <c r="N12" s="23"/>
      <c r="O12" s="23"/>
    </row>
    <row r="13" spans="1:15" ht="15" customHeight="1">
      <c r="A13" s="22"/>
      <c r="B13" s="24"/>
      <c r="C13" s="24"/>
      <c r="D13" s="24" t="s">
        <v>39</v>
      </c>
      <c r="E13" s="25"/>
      <c r="F13" s="23">
        <v>9040.6125</v>
      </c>
      <c r="G13" s="23">
        <f>+F13</f>
        <v>9040.6125</v>
      </c>
      <c r="H13" s="23"/>
      <c r="I13" s="23"/>
      <c r="J13" s="23"/>
      <c r="K13" s="23"/>
      <c r="L13" s="23"/>
      <c r="M13" s="23"/>
      <c r="N13" s="23"/>
      <c r="O13" s="23"/>
    </row>
    <row r="14" spans="1:15" ht="15" customHeight="1">
      <c r="A14" s="22"/>
      <c r="B14" s="24"/>
      <c r="C14" s="24"/>
      <c r="D14" s="24" t="s">
        <v>5</v>
      </c>
      <c r="E14" s="25"/>
      <c r="F14" s="23">
        <v>5546.067500000001</v>
      </c>
      <c r="G14" s="23">
        <f>+F14</f>
        <v>5546.067500000001</v>
      </c>
      <c r="H14" s="23"/>
      <c r="I14" s="23"/>
      <c r="J14" s="23"/>
      <c r="K14" s="23"/>
      <c r="L14" s="23"/>
      <c r="M14" s="23"/>
      <c r="N14" s="23"/>
      <c r="O14" s="23"/>
    </row>
    <row r="15" spans="1:15" ht="15" customHeight="1">
      <c r="A15" s="22"/>
      <c r="B15" s="24"/>
      <c r="C15" s="24" t="s">
        <v>8</v>
      </c>
      <c r="D15" s="24"/>
      <c r="E15" s="25"/>
      <c r="F15" s="23">
        <f aca="true" t="shared" si="0" ref="F15:O15">SUM(F11:F14)</f>
        <v>14586.68</v>
      </c>
      <c r="G15" s="23">
        <f t="shared" si="0"/>
        <v>14586.68</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14586.68</v>
      </c>
      <c r="G22" s="29">
        <f t="shared" si="2"/>
        <v>14586.68</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v>9040.6125</v>
      </c>
      <c r="G26" s="23">
        <f>+F26</f>
        <v>9040.6125</v>
      </c>
      <c r="H26" s="23"/>
      <c r="I26" s="23"/>
      <c r="J26" s="23"/>
      <c r="K26" s="23"/>
      <c r="L26" s="23"/>
      <c r="M26" s="23"/>
      <c r="N26" s="23"/>
      <c r="O26" s="23"/>
    </row>
    <row r="27" spans="1:15" ht="15" customHeight="1">
      <c r="A27" s="22"/>
      <c r="B27" s="24"/>
      <c r="C27" s="24"/>
      <c r="D27" s="24"/>
      <c r="E27" s="25" t="s">
        <v>5</v>
      </c>
      <c r="F27" s="23">
        <v>5546.067500000001</v>
      </c>
      <c r="G27" s="23">
        <f>+F27</f>
        <v>5546.067500000001</v>
      </c>
      <c r="H27" s="23"/>
      <c r="I27" s="23"/>
      <c r="J27" s="23"/>
      <c r="K27" s="23"/>
      <c r="L27" s="23"/>
      <c r="M27" s="23"/>
      <c r="N27" s="23"/>
      <c r="O27" s="23"/>
    </row>
    <row r="28" spans="1:15" ht="15" customHeight="1">
      <c r="A28" s="22"/>
      <c r="B28" s="24"/>
      <c r="C28" s="24"/>
      <c r="D28" s="24" t="s">
        <v>8</v>
      </c>
      <c r="E28" s="25"/>
      <c r="F28" s="23">
        <f aca="true" t="shared" si="3" ref="F28:O28">SUM(F26:F27)</f>
        <v>14586.68</v>
      </c>
      <c r="G28" s="23">
        <f t="shared" si="3"/>
        <v>14586.68</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14586.68</v>
      </c>
      <c r="G33" s="23">
        <f t="shared" si="5"/>
        <v>14586.68</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14586.68</v>
      </c>
      <c r="G44" s="29">
        <f t="shared" si="9"/>
        <v>14586.68</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v>0</v>
      </c>
      <c r="G47" s="23"/>
      <c r="H47" s="23"/>
      <c r="I47" s="23"/>
      <c r="J47" s="23"/>
      <c r="K47" s="23"/>
      <c r="L47" s="23"/>
      <c r="M47" s="23"/>
      <c r="N47" s="23"/>
      <c r="O47" s="23"/>
    </row>
    <row r="48" spans="1:15" ht="15" customHeight="1">
      <c r="A48" s="22"/>
      <c r="B48" s="24"/>
      <c r="C48" s="24"/>
      <c r="D48" s="24" t="s">
        <v>12</v>
      </c>
      <c r="E48" s="25"/>
      <c r="F48" s="23">
        <v>0</v>
      </c>
      <c r="G48" s="23"/>
      <c r="H48" s="23"/>
      <c r="I48" s="23"/>
      <c r="J48" s="23"/>
      <c r="K48" s="23"/>
      <c r="L48" s="23"/>
      <c r="M48" s="23"/>
      <c r="N48" s="23"/>
      <c r="O48" s="23"/>
    </row>
    <row r="49" spans="1:15" ht="15" customHeight="1">
      <c r="A49" s="22"/>
      <c r="B49" s="24"/>
      <c r="C49" s="24"/>
      <c r="D49" s="24" t="s">
        <v>39</v>
      </c>
      <c r="E49" s="25"/>
      <c r="F49" s="23">
        <v>18081.225</v>
      </c>
      <c r="G49" s="23">
        <f>+F49</f>
        <v>18081.225</v>
      </c>
      <c r="H49" s="23"/>
      <c r="I49" s="23"/>
      <c r="J49" s="23"/>
      <c r="K49" s="23"/>
      <c r="L49" s="23"/>
      <c r="M49" s="23"/>
      <c r="N49" s="23"/>
      <c r="O49" s="23"/>
    </row>
    <row r="50" spans="1:15" ht="15" customHeight="1">
      <c r="A50" s="22"/>
      <c r="B50" s="24"/>
      <c r="C50" s="24"/>
      <c r="D50" s="24" t="s">
        <v>5</v>
      </c>
      <c r="E50" s="25"/>
      <c r="F50" s="23">
        <v>11092.135000000002</v>
      </c>
      <c r="G50" s="23">
        <f>+F50</f>
        <v>11092.135000000002</v>
      </c>
      <c r="H50" s="23"/>
      <c r="I50" s="23"/>
      <c r="J50" s="23"/>
      <c r="K50" s="23"/>
      <c r="L50" s="23"/>
      <c r="M50" s="23"/>
      <c r="N50" s="23"/>
      <c r="O50" s="23"/>
    </row>
    <row r="51" spans="1:15" ht="15" customHeight="1">
      <c r="A51" s="22"/>
      <c r="B51" s="24"/>
      <c r="C51" s="24" t="s">
        <v>8</v>
      </c>
      <c r="D51" s="24"/>
      <c r="E51" s="25"/>
      <c r="F51" s="23">
        <f aca="true" t="shared" si="10" ref="F51:O51">SUM(F47:F50)</f>
        <v>29173.36</v>
      </c>
      <c r="G51" s="23">
        <f t="shared" si="10"/>
        <v>29173.36</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29173.36</v>
      </c>
      <c r="G58" s="29">
        <f t="shared" si="12"/>
        <v>29173.36</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136</v>
      </c>
      <c r="B59" s="31"/>
      <c r="C59" s="31"/>
      <c r="D59" s="31"/>
      <c r="E59" s="32"/>
      <c r="F59" s="33">
        <f aca="true" t="shared" si="13" ref="F59:O59">F22+F44+F58</f>
        <v>58346.72</v>
      </c>
      <c r="G59" s="33">
        <f t="shared" si="13"/>
        <v>58346.72</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59"/>
  <sheetViews>
    <sheetView zoomScale="80" zoomScaleNormal="80" workbookViewId="0" topLeftCell="A1">
      <selection activeCell="A5" sqref="A5:E7"/>
    </sheetView>
  </sheetViews>
  <sheetFormatPr defaultColWidth="0" defaultRowHeight="12.75" zeroHeight="1"/>
  <cols>
    <col min="1" max="2" width="3.7109375" style="12" customWidth="1"/>
    <col min="3" max="3" width="8.421875" style="12" customWidth="1"/>
    <col min="4" max="4" width="3.7109375" style="12" customWidth="1"/>
    <col min="5" max="5" width="25.00390625" style="12" customWidth="1"/>
    <col min="6" max="6" width="17.140625" style="12" customWidth="1"/>
    <col min="7" max="7" width="12.7109375" style="12" customWidth="1"/>
    <col min="8" max="8" width="17.140625" style="12" customWidth="1"/>
    <col min="9" max="9" width="16.8515625" style="12" customWidth="1"/>
    <col min="10" max="10" width="13.8515625" style="12" customWidth="1"/>
    <col min="11" max="11" width="15.57421875" style="12" customWidth="1"/>
    <col min="12" max="12" width="17.57421875" style="12" customWidth="1"/>
    <col min="13" max="13" width="16.8515625" style="12" customWidth="1"/>
    <col min="14" max="14" width="13.421875" style="12" customWidth="1"/>
    <col min="15" max="15" width="12.7109375" style="12" customWidth="1"/>
    <col min="16" max="18" width="12.7109375" style="0" hidden="1" customWidth="1"/>
    <col min="19" max="16384" width="9.140625" style="0" hidden="1" customWidth="1"/>
  </cols>
  <sheetData>
    <row r="1" spans="1:15" ht="52.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38">
        <f>'CSS Pgm 1'!O2</f>
        <v>39614</v>
      </c>
    </row>
    <row r="3" spans="1:15" ht="20.1" customHeight="1">
      <c r="A3" s="13" t="s">
        <v>127</v>
      </c>
      <c r="B3" s="13"/>
      <c r="C3" s="13"/>
      <c r="D3" s="104" t="s">
        <v>167</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25.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15" customHeight="1">
      <c r="A6" s="111"/>
      <c r="B6" s="112"/>
      <c r="C6" s="112"/>
      <c r="D6" s="112"/>
      <c r="E6" s="113"/>
      <c r="F6" s="117" t="s">
        <v>7</v>
      </c>
      <c r="G6" s="105" t="s">
        <v>38</v>
      </c>
      <c r="H6" s="106"/>
      <c r="I6" s="106"/>
      <c r="J6" s="106"/>
      <c r="K6" s="106"/>
      <c r="L6" s="106"/>
      <c r="M6" s="106"/>
      <c r="N6" s="106"/>
      <c r="O6" s="107"/>
    </row>
    <row r="7" spans="1:18" s="1" customFormat="1" ht="42" customHeight="1">
      <c r="A7" s="114"/>
      <c r="B7" s="115"/>
      <c r="C7" s="115"/>
      <c r="D7" s="115"/>
      <c r="E7" s="116"/>
      <c r="F7" s="118"/>
      <c r="G7" s="39" t="s">
        <v>0</v>
      </c>
      <c r="H7" s="39" t="s">
        <v>37</v>
      </c>
      <c r="I7" s="39" t="s">
        <v>19</v>
      </c>
      <c r="J7" s="39" t="s">
        <v>1</v>
      </c>
      <c r="K7" s="39" t="s">
        <v>16</v>
      </c>
      <c r="L7" s="39" t="s">
        <v>17</v>
      </c>
      <c r="M7" s="39" t="s">
        <v>2</v>
      </c>
      <c r="N7" s="39" t="s">
        <v>18</v>
      </c>
      <c r="O7" s="35" t="s">
        <v>75</v>
      </c>
      <c r="P7" s="2"/>
      <c r="Q7" s="2"/>
      <c r="R7" s="2"/>
    </row>
    <row r="8" spans="1:15" ht="15" customHeight="1">
      <c r="A8" s="18" t="s">
        <v>128</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v>2615.31</v>
      </c>
      <c r="G17" s="23">
        <v>2468.82</v>
      </c>
      <c r="H17" s="23">
        <v>0</v>
      </c>
      <c r="I17" s="23">
        <v>0</v>
      </c>
      <c r="J17" s="23">
        <v>146.49</v>
      </c>
      <c r="K17" s="23">
        <v>0</v>
      </c>
      <c r="L17" s="23">
        <v>0</v>
      </c>
      <c r="M17" s="23">
        <v>0</v>
      </c>
      <c r="N17" s="23">
        <v>0</v>
      </c>
      <c r="O17" s="23">
        <v>0</v>
      </c>
    </row>
    <row r="18" spans="1:15" ht="15" customHeight="1">
      <c r="A18" s="22"/>
      <c r="B18" s="24"/>
      <c r="C18" s="24"/>
      <c r="D18" s="24" t="s">
        <v>12</v>
      </c>
      <c r="E18" s="25"/>
      <c r="F18" s="23">
        <v>6907.08</v>
      </c>
      <c r="G18" s="23">
        <v>5827.12</v>
      </c>
      <c r="H18" s="23">
        <v>0</v>
      </c>
      <c r="I18" s="23">
        <v>0</v>
      </c>
      <c r="J18" s="23">
        <v>1079.96</v>
      </c>
      <c r="K18" s="23">
        <v>0</v>
      </c>
      <c r="L18" s="23">
        <v>0</v>
      </c>
      <c r="M18" s="23">
        <v>0</v>
      </c>
      <c r="N18" s="23">
        <v>0</v>
      </c>
      <c r="O18" s="23">
        <v>0</v>
      </c>
    </row>
    <row r="19" spans="1:15" ht="15" customHeight="1">
      <c r="A19" s="22"/>
      <c r="B19" s="24"/>
      <c r="C19" s="24"/>
      <c r="D19" s="24" t="s">
        <v>39</v>
      </c>
      <c r="E19" s="25"/>
      <c r="F19" s="23">
        <v>65424.54</v>
      </c>
      <c r="G19" s="23">
        <v>57688.12</v>
      </c>
      <c r="H19" s="23">
        <v>0</v>
      </c>
      <c r="I19" s="23">
        <v>0</v>
      </c>
      <c r="J19" s="23">
        <v>7736.42</v>
      </c>
      <c r="K19" s="23">
        <v>0</v>
      </c>
      <c r="L19" s="23">
        <v>0</v>
      </c>
      <c r="M19" s="23">
        <v>0</v>
      </c>
      <c r="N19" s="23">
        <v>0</v>
      </c>
      <c r="O19" s="23">
        <v>0</v>
      </c>
    </row>
    <row r="20" spans="1:15" ht="15" customHeight="1">
      <c r="A20" s="22"/>
      <c r="B20" s="24"/>
      <c r="C20" s="24"/>
      <c r="D20" s="24" t="s">
        <v>5</v>
      </c>
      <c r="E20" s="25"/>
      <c r="F20" s="23">
        <v>54980.07</v>
      </c>
      <c r="G20" s="23">
        <v>48001.94</v>
      </c>
      <c r="H20" s="23">
        <v>0</v>
      </c>
      <c r="I20" s="23">
        <v>0</v>
      </c>
      <c r="J20" s="23">
        <v>6978.13</v>
      </c>
      <c r="K20" s="23">
        <v>0</v>
      </c>
      <c r="L20" s="23">
        <v>0</v>
      </c>
      <c r="M20" s="23">
        <v>0</v>
      </c>
      <c r="N20" s="23">
        <v>0</v>
      </c>
      <c r="O20" s="23">
        <v>0</v>
      </c>
    </row>
    <row r="21" spans="1:15" ht="15" customHeight="1">
      <c r="A21" s="22"/>
      <c r="B21" s="24"/>
      <c r="C21" s="24" t="s">
        <v>9</v>
      </c>
      <c r="D21" s="24"/>
      <c r="E21" s="25"/>
      <c r="F21" s="23">
        <f aca="true" t="shared" si="1" ref="F21:O21">SUM(F17:F20)</f>
        <v>129927</v>
      </c>
      <c r="G21" s="23">
        <f t="shared" si="1"/>
        <v>113986</v>
      </c>
      <c r="H21" s="23">
        <f t="shared" si="1"/>
        <v>0</v>
      </c>
      <c r="I21" s="23">
        <f t="shared" si="1"/>
        <v>0</v>
      </c>
      <c r="J21" s="23">
        <f t="shared" si="1"/>
        <v>15941</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129927</v>
      </c>
      <c r="G22" s="29">
        <f t="shared" si="2"/>
        <v>113986</v>
      </c>
      <c r="H22" s="29">
        <f t="shared" si="2"/>
        <v>0</v>
      </c>
      <c r="I22" s="29">
        <f t="shared" si="2"/>
        <v>0</v>
      </c>
      <c r="J22" s="29">
        <f t="shared" si="2"/>
        <v>15941</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135</v>
      </c>
      <c r="B59" s="31"/>
      <c r="C59" s="31"/>
      <c r="D59" s="31"/>
      <c r="E59" s="32"/>
      <c r="F59" s="33">
        <f aca="true" t="shared" si="13" ref="F59:O59">F22+F44+F58</f>
        <v>129927</v>
      </c>
      <c r="G59" s="33">
        <f t="shared" si="13"/>
        <v>113986</v>
      </c>
      <c r="H59" s="33">
        <f t="shared" si="13"/>
        <v>0</v>
      </c>
      <c r="I59" s="33">
        <f t="shared" si="13"/>
        <v>0</v>
      </c>
      <c r="J59" s="33">
        <f t="shared" si="13"/>
        <v>15941</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2" width="3.7109375" style="12" customWidth="1"/>
    <col min="3" max="3" width="9.00390625" style="12" customWidth="1"/>
    <col min="4" max="4" width="3.7109375" style="12" customWidth="1"/>
    <col min="5" max="5" width="35.28125" style="12" customWidth="1"/>
    <col min="6" max="6" width="17.7109375" style="12" customWidth="1"/>
    <col min="7" max="7" width="12.57421875" style="12" customWidth="1"/>
    <col min="8" max="8" width="17.00390625" style="12" customWidth="1"/>
    <col min="9" max="9" width="16.140625" style="12" customWidth="1"/>
    <col min="10" max="10" width="13.421875" style="12" customWidth="1"/>
    <col min="11" max="11" width="13.28125" style="12" customWidth="1"/>
    <col min="12" max="12" width="17.140625" style="12" customWidth="1"/>
    <col min="13" max="13" width="17.7109375" style="12" customWidth="1"/>
    <col min="14" max="14" width="13.8515625" style="12" customWidth="1"/>
    <col min="15" max="15" width="12.7109375" style="12" customWidth="1"/>
    <col min="16" max="18" width="12.7109375" style="0" hidden="1" customWidth="1"/>
    <col min="19" max="16384" width="9.140625" style="0" hidden="1" customWidth="1"/>
  </cols>
  <sheetData>
    <row r="1" spans="1:15" ht="47.25" customHeight="1">
      <c r="A1" s="86" t="s">
        <v>147</v>
      </c>
      <c r="B1" s="86"/>
      <c r="C1" s="86"/>
      <c r="D1" s="86"/>
      <c r="E1" s="86"/>
      <c r="F1" s="86"/>
      <c r="G1" s="86"/>
      <c r="H1" s="86"/>
      <c r="I1" s="86"/>
      <c r="J1" s="86"/>
      <c r="K1" s="86"/>
      <c r="L1" s="86"/>
      <c r="M1" s="86"/>
      <c r="N1" s="86"/>
      <c r="O1" s="86"/>
    </row>
    <row r="2" spans="1:15" ht="20.1" customHeight="1">
      <c r="A2" s="13" t="s">
        <v>29</v>
      </c>
      <c r="B2" s="13"/>
      <c r="C2" s="45"/>
      <c r="D2" s="96" t="str">
        <f>'CSS Pgm 1'!D2:E2</f>
        <v>Santa Clara</v>
      </c>
      <c r="E2" s="96"/>
      <c r="F2" s="40"/>
      <c r="G2" s="40"/>
      <c r="H2" s="40"/>
      <c r="I2" s="40"/>
      <c r="J2" s="40"/>
      <c r="K2" s="40"/>
      <c r="L2" s="40"/>
      <c r="M2" s="40"/>
      <c r="N2" s="14" t="s">
        <v>30</v>
      </c>
      <c r="O2" s="41">
        <f>'CSS Pgm 1'!O2</f>
        <v>39614</v>
      </c>
    </row>
    <row r="3" spans="1:15" ht="20.1" customHeight="1">
      <c r="A3" s="13" t="s">
        <v>130</v>
      </c>
      <c r="B3" s="13"/>
      <c r="C3" s="13"/>
      <c r="D3" s="104" t="s">
        <v>168</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1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15" customHeight="1">
      <c r="A6" s="111"/>
      <c r="B6" s="112"/>
      <c r="C6" s="112"/>
      <c r="D6" s="112"/>
      <c r="E6" s="113"/>
      <c r="F6" s="102" t="s">
        <v>7</v>
      </c>
      <c r="G6" s="105" t="s">
        <v>38</v>
      </c>
      <c r="H6" s="106"/>
      <c r="I6" s="106"/>
      <c r="J6" s="106"/>
      <c r="K6" s="106"/>
      <c r="L6" s="106"/>
      <c r="M6" s="106"/>
      <c r="N6" s="106"/>
      <c r="O6" s="107"/>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129</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134</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2" width="3.7109375" style="12" customWidth="1"/>
    <col min="3" max="3" width="8.28125" style="12" customWidth="1"/>
    <col min="4" max="4" width="11.28125" style="12" customWidth="1"/>
    <col min="5" max="5" width="29.8515625" style="12" customWidth="1"/>
    <col min="6" max="6" width="18.421875" style="12" customWidth="1"/>
    <col min="7" max="7" width="15.28125" style="12" customWidth="1"/>
    <col min="8" max="8" width="18.140625" style="12" customWidth="1"/>
    <col min="9" max="9" width="18.8515625" style="12" customWidth="1"/>
    <col min="10" max="10" width="19.421875" style="12" customWidth="1"/>
    <col min="11" max="11" width="15.28125" style="12" customWidth="1"/>
    <col min="12" max="12" width="20.28125" style="12" customWidth="1"/>
    <col min="13" max="13" width="18.140625" style="12" customWidth="1"/>
    <col min="14" max="14" width="17.57421875" style="12" customWidth="1"/>
    <col min="15" max="15" width="14.00390625" style="12" customWidth="1"/>
    <col min="16" max="18" width="12.7109375" style="0" hidden="1" customWidth="1"/>
    <col min="19" max="16384" width="9.140625" style="0" hidden="1" customWidth="1"/>
  </cols>
  <sheetData>
    <row r="1" spans="1:15" ht="4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41">
        <f>'CSS Pgm 1'!O2</f>
        <v>39614</v>
      </c>
    </row>
    <row r="3" spans="1:15" ht="20.1" customHeight="1">
      <c r="A3" s="13" t="s">
        <v>131</v>
      </c>
      <c r="B3" s="13"/>
      <c r="C3" s="13"/>
      <c r="D3" s="104" t="s">
        <v>169</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18"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24.75" customHeight="1">
      <c r="A6" s="111"/>
      <c r="B6" s="112"/>
      <c r="C6" s="112"/>
      <c r="D6" s="112"/>
      <c r="E6" s="113"/>
      <c r="F6" s="102" t="s">
        <v>7</v>
      </c>
      <c r="G6" s="105" t="s">
        <v>38</v>
      </c>
      <c r="H6" s="106"/>
      <c r="I6" s="106"/>
      <c r="J6" s="106"/>
      <c r="K6" s="106"/>
      <c r="L6" s="106"/>
      <c r="M6" s="106"/>
      <c r="N6" s="106"/>
      <c r="O6" s="107"/>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132</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133</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59"/>
  <sheetViews>
    <sheetView zoomScale="80" zoomScaleNormal="80" workbookViewId="0" topLeftCell="A1">
      <selection activeCell="A1" sqref="A1:O1"/>
    </sheetView>
  </sheetViews>
  <sheetFormatPr defaultColWidth="0" defaultRowHeight="12.75" zeroHeight="1"/>
  <cols>
    <col min="1" max="1" width="3.7109375" style="12" customWidth="1"/>
    <col min="2" max="2" width="5.28125" style="12" customWidth="1"/>
    <col min="3" max="3" width="7.140625" style="12" customWidth="1"/>
    <col min="4" max="4" width="3.7109375" style="12" customWidth="1"/>
    <col min="5" max="5" width="35.00390625" style="12" customWidth="1"/>
    <col min="6" max="6" width="16.140625" style="12" customWidth="1"/>
    <col min="7" max="7" width="12.8515625" style="12" customWidth="1"/>
    <col min="8" max="8" width="15.421875" style="12" customWidth="1"/>
    <col min="9" max="9" width="14.140625" style="12" customWidth="1"/>
    <col min="10" max="10" width="14.00390625" style="12" customWidth="1"/>
    <col min="11" max="11" width="15.28125" style="12" customWidth="1"/>
    <col min="12" max="12" width="12.7109375" style="12" customWidth="1"/>
    <col min="13" max="13" width="15.8515625" style="12" customWidth="1"/>
    <col min="14" max="14" width="14.421875" style="12" customWidth="1"/>
    <col min="15" max="15" width="12.7109375" style="12" customWidth="1"/>
    <col min="16" max="16384" width="9.140625" style="0" hidden="1" customWidth="1"/>
  </cols>
  <sheetData>
    <row r="1" spans="1:15" ht="45.75" customHeight="1">
      <c r="A1" s="86" t="s">
        <v>147</v>
      </c>
      <c r="B1" s="86"/>
      <c r="C1" s="86"/>
      <c r="D1" s="86"/>
      <c r="E1" s="86"/>
      <c r="F1" s="86"/>
      <c r="G1" s="86"/>
      <c r="H1" s="86"/>
      <c r="I1" s="86"/>
      <c r="J1" s="86"/>
      <c r="K1" s="86"/>
      <c r="L1" s="86"/>
      <c r="M1" s="86"/>
      <c r="N1" s="86"/>
      <c r="O1" s="86"/>
    </row>
    <row r="2" spans="1:15" ht="15.75">
      <c r="A2" s="13" t="s">
        <v>29</v>
      </c>
      <c r="B2" s="13"/>
      <c r="C2" s="45"/>
      <c r="D2" s="96" t="str">
        <f>'CSS Pgm 1'!D2:E2</f>
        <v>Santa Clara</v>
      </c>
      <c r="E2" s="96"/>
      <c r="F2" s="40"/>
      <c r="G2" s="40"/>
      <c r="H2" s="40"/>
      <c r="I2" s="40"/>
      <c r="J2" s="40"/>
      <c r="K2" s="40"/>
      <c r="L2" s="40"/>
      <c r="M2" s="40"/>
      <c r="N2" s="14" t="s">
        <v>30</v>
      </c>
      <c r="O2" s="41">
        <f>'CSS Pgm 1'!O2</f>
        <v>39614</v>
      </c>
    </row>
    <row r="3" spans="1:15" ht="15.75">
      <c r="A3" s="13" t="s">
        <v>170</v>
      </c>
      <c r="B3" s="13"/>
      <c r="C3" s="13"/>
      <c r="D3" s="104" t="s">
        <v>172</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ht="15.75">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ht="15.75">
      <c r="A6" s="111"/>
      <c r="B6" s="112"/>
      <c r="C6" s="112"/>
      <c r="D6" s="112"/>
      <c r="E6" s="113"/>
      <c r="F6" s="102" t="s">
        <v>7</v>
      </c>
      <c r="G6" s="105" t="s">
        <v>38</v>
      </c>
      <c r="H6" s="106"/>
      <c r="I6" s="106"/>
      <c r="J6" s="106"/>
      <c r="K6" s="106"/>
      <c r="L6" s="106"/>
      <c r="M6" s="106"/>
      <c r="N6" s="106"/>
      <c r="O6" s="107"/>
    </row>
    <row r="7" spans="1:15" ht="47.25">
      <c r="A7" s="114"/>
      <c r="B7" s="115"/>
      <c r="C7" s="115"/>
      <c r="D7" s="115"/>
      <c r="E7" s="116"/>
      <c r="F7" s="103"/>
      <c r="G7" s="39" t="s">
        <v>0</v>
      </c>
      <c r="H7" s="39" t="s">
        <v>37</v>
      </c>
      <c r="I7" s="39" t="s">
        <v>19</v>
      </c>
      <c r="J7" s="39" t="s">
        <v>1</v>
      </c>
      <c r="K7" s="39" t="s">
        <v>16</v>
      </c>
      <c r="L7" s="39" t="s">
        <v>17</v>
      </c>
      <c r="M7" s="39" t="s">
        <v>2</v>
      </c>
      <c r="N7" s="39" t="s">
        <v>18</v>
      </c>
      <c r="O7" s="35" t="s">
        <v>75</v>
      </c>
    </row>
    <row r="8" spans="1:15" ht="15.75">
      <c r="A8" s="18" t="s">
        <v>191</v>
      </c>
      <c r="B8" s="19"/>
      <c r="C8" s="19"/>
      <c r="D8" s="19"/>
      <c r="E8" s="20"/>
      <c r="F8" s="21"/>
      <c r="G8" s="21"/>
      <c r="H8" s="21"/>
      <c r="I8" s="21"/>
      <c r="J8" s="21"/>
      <c r="K8" s="21"/>
      <c r="L8" s="21"/>
      <c r="M8" s="21"/>
      <c r="N8" s="21"/>
      <c r="O8" s="21"/>
    </row>
    <row r="9" spans="1:15" ht="12.75">
      <c r="A9" s="22"/>
      <c r="B9" s="98" t="s">
        <v>106</v>
      </c>
      <c r="C9" s="98"/>
      <c r="D9" s="98"/>
      <c r="E9" s="99"/>
      <c r="F9" s="23"/>
      <c r="G9" s="23"/>
      <c r="H9" s="23"/>
      <c r="I9" s="23"/>
      <c r="J9" s="23"/>
      <c r="K9" s="23"/>
      <c r="L9" s="23"/>
      <c r="M9" s="23"/>
      <c r="N9" s="23"/>
      <c r="O9" s="23"/>
    </row>
    <row r="10" spans="1:15" ht="12.75">
      <c r="A10" s="22"/>
      <c r="B10" s="24"/>
      <c r="C10" s="24" t="s">
        <v>4</v>
      </c>
      <c r="D10" s="24"/>
      <c r="E10" s="25"/>
      <c r="F10" s="23"/>
      <c r="G10" s="23"/>
      <c r="H10" s="23"/>
      <c r="I10" s="23"/>
      <c r="J10" s="23"/>
      <c r="K10" s="23"/>
      <c r="L10" s="23"/>
      <c r="M10" s="23"/>
      <c r="N10" s="23"/>
      <c r="O10" s="23"/>
    </row>
    <row r="11" spans="1:15" ht="12.75">
      <c r="A11" s="22"/>
      <c r="B11" s="24"/>
      <c r="C11" s="24"/>
      <c r="D11" s="24" t="s">
        <v>11</v>
      </c>
      <c r="E11" s="25"/>
      <c r="F11" s="23"/>
      <c r="G11" s="23"/>
      <c r="H11" s="23"/>
      <c r="I11" s="23"/>
      <c r="J11" s="23"/>
      <c r="K11" s="23"/>
      <c r="L11" s="23"/>
      <c r="M11" s="23"/>
      <c r="N11" s="23"/>
      <c r="O11" s="23"/>
    </row>
    <row r="12" spans="1:15" ht="12.75">
      <c r="A12" s="22"/>
      <c r="B12" s="24"/>
      <c r="C12" s="24"/>
      <c r="D12" s="24" t="s">
        <v>12</v>
      </c>
      <c r="E12" s="25"/>
      <c r="F12" s="23"/>
      <c r="G12" s="23"/>
      <c r="H12" s="23"/>
      <c r="I12" s="23"/>
      <c r="J12" s="23"/>
      <c r="K12" s="23"/>
      <c r="L12" s="23"/>
      <c r="M12" s="23"/>
      <c r="N12" s="23"/>
      <c r="O12" s="23"/>
    </row>
    <row r="13" spans="1:15" ht="12.75">
      <c r="A13" s="22"/>
      <c r="B13" s="24"/>
      <c r="C13" s="24"/>
      <c r="D13" s="24" t="s">
        <v>39</v>
      </c>
      <c r="E13" s="25"/>
      <c r="F13" s="23"/>
      <c r="G13" s="23"/>
      <c r="H13" s="23"/>
      <c r="I13" s="23"/>
      <c r="J13" s="23"/>
      <c r="K13" s="23"/>
      <c r="L13" s="23"/>
      <c r="M13" s="23"/>
      <c r="N13" s="23"/>
      <c r="O13" s="23"/>
    </row>
    <row r="14" spans="1:15" ht="12.75">
      <c r="A14" s="22"/>
      <c r="B14" s="24"/>
      <c r="C14" s="24"/>
      <c r="D14" s="24" t="s">
        <v>5</v>
      </c>
      <c r="E14" s="25"/>
      <c r="F14" s="23"/>
      <c r="G14" s="23"/>
      <c r="H14" s="23"/>
      <c r="I14" s="23"/>
      <c r="J14" s="23"/>
      <c r="K14" s="23"/>
      <c r="L14" s="23"/>
      <c r="M14" s="23"/>
      <c r="N14" s="23"/>
      <c r="O14" s="23"/>
    </row>
    <row r="15" spans="1:15" ht="12.75">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2.75">
      <c r="A16" s="22"/>
      <c r="B16" s="24"/>
      <c r="C16" s="24" t="s">
        <v>6</v>
      </c>
      <c r="D16" s="24"/>
      <c r="E16" s="25"/>
      <c r="F16" s="23"/>
      <c r="G16" s="23"/>
      <c r="H16" s="23"/>
      <c r="I16" s="23"/>
      <c r="J16" s="23"/>
      <c r="K16" s="23"/>
      <c r="L16" s="23"/>
      <c r="M16" s="23"/>
      <c r="N16" s="23"/>
      <c r="O16" s="23"/>
    </row>
    <row r="17" spans="1:15" ht="12.75">
      <c r="A17" s="22"/>
      <c r="B17" s="24"/>
      <c r="C17" s="24"/>
      <c r="D17" s="24" t="s">
        <v>11</v>
      </c>
      <c r="E17" s="25"/>
      <c r="F17" s="23"/>
      <c r="G17" s="23"/>
      <c r="H17" s="23"/>
      <c r="I17" s="23"/>
      <c r="J17" s="23"/>
      <c r="K17" s="23"/>
      <c r="L17" s="23"/>
      <c r="M17" s="23"/>
      <c r="N17" s="23"/>
      <c r="O17" s="23"/>
    </row>
    <row r="18" spans="1:15" ht="12.75">
      <c r="A18" s="22"/>
      <c r="B18" s="24"/>
      <c r="C18" s="24"/>
      <c r="D18" s="24" t="s">
        <v>12</v>
      </c>
      <c r="E18" s="25"/>
      <c r="F18" s="23"/>
      <c r="G18" s="23"/>
      <c r="H18" s="23"/>
      <c r="I18" s="23"/>
      <c r="J18" s="23"/>
      <c r="K18" s="23"/>
      <c r="L18" s="23"/>
      <c r="M18" s="23"/>
      <c r="N18" s="23"/>
      <c r="O18" s="23"/>
    </row>
    <row r="19" spans="1:15" ht="12.75">
      <c r="A19" s="22"/>
      <c r="B19" s="24"/>
      <c r="C19" s="24"/>
      <c r="D19" s="24" t="s">
        <v>39</v>
      </c>
      <c r="E19" s="25"/>
      <c r="F19" s="23"/>
      <c r="G19" s="23"/>
      <c r="H19" s="23"/>
      <c r="I19" s="23"/>
      <c r="J19" s="23"/>
      <c r="K19" s="23"/>
      <c r="L19" s="23"/>
      <c r="M19" s="23"/>
      <c r="N19" s="23"/>
      <c r="O19" s="23"/>
    </row>
    <row r="20" spans="1:15" ht="12.75">
      <c r="A20" s="22"/>
      <c r="B20" s="24"/>
      <c r="C20" s="24"/>
      <c r="D20" s="24" t="s">
        <v>5</v>
      </c>
      <c r="E20" s="25"/>
      <c r="F20" s="23"/>
      <c r="G20" s="23"/>
      <c r="H20" s="23"/>
      <c r="I20" s="23"/>
      <c r="J20" s="23"/>
      <c r="K20" s="23"/>
      <c r="L20" s="23"/>
      <c r="M20" s="23"/>
      <c r="N20" s="23"/>
      <c r="O20" s="23"/>
    </row>
    <row r="21" spans="1:15" ht="12.75">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2.75">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2.75">
      <c r="A23" s="22"/>
      <c r="B23" s="100" t="s">
        <v>96</v>
      </c>
      <c r="C23" s="100"/>
      <c r="D23" s="100"/>
      <c r="E23" s="101"/>
      <c r="F23" s="23"/>
      <c r="G23" s="23"/>
      <c r="H23" s="23"/>
      <c r="I23" s="23"/>
      <c r="J23" s="23"/>
      <c r="K23" s="23"/>
      <c r="L23" s="23"/>
      <c r="M23" s="23"/>
      <c r="N23" s="23"/>
      <c r="O23" s="23"/>
    </row>
    <row r="24" spans="1:15" ht="12.75">
      <c r="A24" s="22"/>
      <c r="B24" s="24"/>
      <c r="C24" s="24" t="s">
        <v>32</v>
      </c>
      <c r="D24" s="24"/>
      <c r="E24" s="25"/>
      <c r="F24" s="23"/>
      <c r="G24" s="23"/>
      <c r="H24" s="23"/>
      <c r="I24" s="23"/>
      <c r="J24" s="23"/>
      <c r="K24" s="23"/>
      <c r="L24" s="23"/>
      <c r="M24" s="23"/>
      <c r="N24" s="23"/>
      <c r="O24" s="23"/>
    </row>
    <row r="25" spans="1:15" ht="12.75">
      <c r="A25" s="22"/>
      <c r="B25" s="24"/>
      <c r="C25" s="24"/>
      <c r="D25" s="24" t="s">
        <v>4</v>
      </c>
      <c r="E25" s="25"/>
      <c r="F25" s="23"/>
      <c r="G25" s="23"/>
      <c r="H25" s="23"/>
      <c r="I25" s="23"/>
      <c r="J25" s="23"/>
      <c r="K25" s="23"/>
      <c r="L25" s="23"/>
      <c r="M25" s="23"/>
      <c r="N25" s="23"/>
      <c r="O25" s="23"/>
    </row>
    <row r="26" spans="1:15" ht="12.75">
      <c r="A26" s="22"/>
      <c r="B26" s="24"/>
      <c r="C26" s="24"/>
      <c r="D26" s="24"/>
      <c r="E26" s="25" t="s">
        <v>39</v>
      </c>
      <c r="F26" s="23"/>
      <c r="G26" s="23"/>
      <c r="H26" s="23"/>
      <c r="I26" s="23"/>
      <c r="J26" s="23"/>
      <c r="K26" s="23"/>
      <c r="L26" s="23"/>
      <c r="M26" s="23"/>
      <c r="N26" s="23"/>
      <c r="O26" s="23"/>
    </row>
    <row r="27" spans="1:15" ht="12.75">
      <c r="A27" s="22"/>
      <c r="B27" s="24"/>
      <c r="C27" s="24"/>
      <c r="D27" s="24"/>
      <c r="E27" s="25" t="s">
        <v>5</v>
      </c>
      <c r="F27" s="23"/>
      <c r="G27" s="23"/>
      <c r="H27" s="23"/>
      <c r="I27" s="23"/>
      <c r="J27" s="23"/>
      <c r="K27" s="23"/>
      <c r="L27" s="23"/>
      <c r="M27" s="23"/>
      <c r="N27" s="23"/>
      <c r="O27" s="23"/>
    </row>
    <row r="28" spans="1:15" ht="12.75">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2.75">
      <c r="A29" s="22"/>
      <c r="B29" s="24"/>
      <c r="C29" s="24"/>
      <c r="D29" s="24" t="s">
        <v>6</v>
      </c>
      <c r="E29" s="25"/>
      <c r="F29" s="23"/>
      <c r="G29" s="23"/>
      <c r="H29" s="23"/>
      <c r="I29" s="23"/>
      <c r="J29" s="23"/>
      <c r="K29" s="23"/>
      <c r="L29" s="23"/>
      <c r="M29" s="23"/>
      <c r="N29" s="23"/>
      <c r="O29" s="23"/>
    </row>
    <row r="30" spans="1:15" ht="12.75">
      <c r="A30" s="22"/>
      <c r="B30" s="24"/>
      <c r="C30" s="24"/>
      <c r="D30" s="24"/>
      <c r="E30" s="25" t="s">
        <v>39</v>
      </c>
      <c r="F30" s="23"/>
      <c r="G30" s="23"/>
      <c r="H30" s="23"/>
      <c r="I30" s="23"/>
      <c r="J30" s="23"/>
      <c r="K30" s="23"/>
      <c r="L30" s="23"/>
      <c r="M30" s="23"/>
      <c r="N30" s="23"/>
      <c r="O30" s="23"/>
    </row>
    <row r="31" spans="1:15" ht="12.75">
      <c r="A31" s="22"/>
      <c r="B31" s="24"/>
      <c r="C31" s="24"/>
      <c r="D31" s="24"/>
      <c r="E31" s="25" t="s">
        <v>5</v>
      </c>
      <c r="F31" s="23"/>
      <c r="G31" s="23"/>
      <c r="H31" s="23"/>
      <c r="I31" s="23"/>
      <c r="J31" s="23"/>
      <c r="K31" s="23"/>
      <c r="L31" s="23"/>
      <c r="M31" s="23"/>
      <c r="N31" s="23"/>
      <c r="O31" s="23"/>
    </row>
    <row r="32" spans="1:15" ht="12.75">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2.75">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2.75">
      <c r="A34" s="22"/>
      <c r="B34" s="24"/>
      <c r="C34" s="24" t="s">
        <v>34</v>
      </c>
      <c r="D34" s="24"/>
      <c r="E34" s="25"/>
      <c r="F34" s="23"/>
      <c r="G34" s="23"/>
      <c r="H34" s="23"/>
      <c r="I34" s="23"/>
      <c r="J34" s="23"/>
      <c r="K34" s="23"/>
      <c r="L34" s="23"/>
      <c r="M34" s="23"/>
      <c r="N34" s="23"/>
      <c r="O34" s="23"/>
    </row>
    <row r="35" spans="1:15" ht="12.75">
      <c r="A35" s="22"/>
      <c r="B35" s="24"/>
      <c r="C35" s="24"/>
      <c r="D35" s="24" t="s">
        <v>4</v>
      </c>
      <c r="E35" s="25"/>
      <c r="F35" s="23"/>
      <c r="G35" s="23"/>
      <c r="H35" s="23"/>
      <c r="I35" s="23"/>
      <c r="J35" s="23"/>
      <c r="K35" s="23"/>
      <c r="L35" s="23"/>
      <c r="M35" s="23"/>
      <c r="N35" s="23"/>
      <c r="O35" s="23"/>
    </row>
    <row r="36" spans="1:15" ht="12.75">
      <c r="A36" s="22"/>
      <c r="B36" s="24"/>
      <c r="C36" s="24"/>
      <c r="D36" s="24"/>
      <c r="E36" s="25" t="s">
        <v>39</v>
      </c>
      <c r="F36" s="23"/>
      <c r="G36" s="23"/>
      <c r="H36" s="23"/>
      <c r="I36" s="23"/>
      <c r="J36" s="23"/>
      <c r="K36" s="23"/>
      <c r="L36" s="23"/>
      <c r="M36" s="23"/>
      <c r="N36" s="23"/>
      <c r="O36" s="23"/>
    </row>
    <row r="37" spans="1:15" ht="12.75">
      <c r="A37" s="22"/>
      <c r="B37" s="24"/>
      <c r="C37" s="24"/>
      <c r="D37" s="24"/>
      <c r="E37" s="25" t="s">
        <v>5</v>
      </c>
      <c r="F37" s="23"/>
      <c r="G37" s="23"/>
      <c r="H37" s="23"/>
      <c r="I37" s="23"/>
      <c r="J37" s="23"/>
      <c r="K37" s="23"/>
      <c r="L37" s="23"/>
      <c r="M37" s="23"/>
      <c r="N37" s="23"/>
      <c r="O37" s="23"/>
    </row>
    <row r="38" spans="1:15" ht="12.75">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2.75">
      <c r="A39" s="22"/>
      <c r="B39" s="24"/>
      <c r="C39" s="24"/>
      <c r="D39" s="24" t="s">
        <v>6</v>
      </c>
      <c r="E39" s="25"/>
      <c r="F39" s="23"/>
      <c r="G39" s="23"/>
      <c r="H39" s="23"/>
      <c r="I39" s="23"/>
      <c r="J39" s="23"/>
      <c r="K39" s="23"/>
      <c r="L39" s="23"/>
      <c r="M39" s="23"/>
      <c r="N39" s="23"/>
      <c r="O39" s="23"/>
    </row>
    <row r="40" spans="1:15" ht="12.75">
      <c r="A40" s="22"/>
      <c r="B40" s="24"/>
      <c r="C40" s="24"/>
      <c r="D40" s="24"/>
      <c r="E40" s="25" t="s">
        <v>39</v>
      </c>
      <c r="F40" s="23"/>
      <c r="G40" s="23"/>
      <c r="H40" s="23"/>
      <c r="I40" s="23"/>
      <c r="J40" s="23"/>
      <c r="K40" s="23"/>
      <c r="L40" s="23"/>
      <c r="M40" s="23"/>
      <c r="N40" s="23"/>
      <c r="O40" s="23"/>
    </row>
    <row r="41" spans="1:15" ht="12.75">
      <c r="A41" s="22"/>
      <c r="B41" s="24"/>
      <c r="C41" s="24"/>
      <c r="D41" s="24"/>
      <c r="E41" s="25" t="s">
        <v>5</v>
      </c>
      <c r="F41" s="23"/>
      <c r="G41" s="23"/>
      <c r="H41" s="23"/>
      <c r="I41" s="23"/>
      <c r="J41" s="23"/>
      <c r="K41" s="23"/>
      <c r="L41" s="23"/>
      <c r="M41" s="23"/>
      <c r="N41" s="23"/>
      <c r="O41" s="23"/>
    </row>
    <row r="42" spans="1:15" ht="12.75">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2.75">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2.75">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2.75">
      <c r="A45" s="22"/>
      <c r="B45" s="87" t="s">
        <v>13</v>
      </c>
      <c r="C45" s="87"/>
      <c r="D45" s="87"/>
      <c r="E45" s="88"/>
      <c r="F45" s="23"/>
      <c r="G45" s="23"/>
      <c r="H45" s="23"/>
      <c r="I45" s="23"/>
      <c r="J45" s="23"/>
      <c r="K45" s="23"/>
      <c r="L45" s="23"/>
      <c r="M45" s="23"/>
      <c r="N45" s="23"/>
      <c r="O45" s="23"/>
    </row>
    <row r="46" spans="1:15" ht="12.75">
      <c r="A46" s="22"/>
      <c r="B46" s="24"/>
      <c r="C46" s="24" t="s">
        <v>4</v>
      </c>
      <c r="D46" s="24"/>
      <c r="E46" s="25"/>
      <c r="F46" s="23"/>
      <c r="G46" s="23"/>
      <c r="H46" s="23"/>
      <c r="I46" s="23"/>
      <c r="J46" s="23"/>
      <c r="K46" s="23"/>
      <c r="L46" s="23"/>
      <c r="M46" s="23"/>
      <c r="N46" s="23"/>
      <c r="O46" s="23"/>
    </row>
    <row r="47" spans="1:15" ht="12.75">
      <c r="A47" s="22"/>
      <c r="B47" s="24"/>
      <c r="C47" s="24"/>
      <c r="D47" s="24" t="s">
        <v>11</v>
      </c>
      <c r="E47" s="25"/>
      <c r="F47" s="23"/>
      <c r="G47" s="23"/>
      <c r="H47" s="23"/>
      <c r="I47" s="23"/>
      <c r="J47" s="23"/>
      <c r="K47" s="23"/>
      <c r="L47" s="23"/>
      <c r="M47" s="23"/>
      <c r="N47" s="23"/>
      <c r="O47" s="23"/>
    </row>
    <row r="48" spans="1:15" ht="12.75">
      <c r="A48" s="22"/>
      <c r="B48" s="24"/>
      <c r="C48" s="24"/>
      <c r="D48" s="24" t="s">
        <v>12</v>
      </c>
      <c r="E48" s="25"/>
      <c r="F48" s="23"/>
      <c r="G48" s="23"/>
      <c r="H48" s="23"/>
      <c r="I48" s="23"/>
      <c r="J48" s="23"/>
      <c r="K48" s="23"/>
      <c r="L48" s="23"/>
      <c r="M48" s="23"/>
      <c r="N48" s="23"/>
      <c r="O48" s="23"/>
    </row>
    <row r="49" spans="1:15" ht="12.75">
      <c r="A49" s="22"/>
      <c r="B49" s="24"/>
      <c r="C49" s="24"/>
      <c r="D49" s="24" t="s">
        <v>39</v>
      </c>
      <c r="E49" s="25"/>
      <c r="F49" s="23"/>
      <c r="G49" s="23"/>
      <c r="H49" s="23"/>
      <c r="I49" s="23"/>
      <c r="J49" s="23"/>
      <c r="K49" s="23"/>
      <c r="L49" s="23"/>
      <c r="M49" s="23"/>
      <c r="N49" s="23"/>
      <c r="O49" s="23"/>
    </row>
    <row r="50" spans="1:15" ht="12.75">
      <c r="A50" s="22"/>
      <c r="B50" s="24"/>
      <c r="C50" s="24"/>
      <c r="D50" s="24" t="s">
        <v>5</v>
      </c>
      <c r="E50" s="25"/>
      <c r="F50" s="23"/>
      <c r="G50" s="23"/>
      <c r="H50" s="23"/>
      <c r="I50" s="23"/>
      <c r="J50" s="23"/>
      <c r="K50" s="23"/>
      <c r="L50" s="23"/>
      <c r="M50" s="23"/>
      <c r="N50" s="23"/>
      <c r="O50" s="23"/>
    </row>
    <row r="51" spans="1:15" ht="12.75">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2.75">
      <c r="A52" s="22"/>
      <c r="B52" s="24"/>
      <c r="C52" s="24" t="s">
        <v>6</v>
      </c>
      <c r="D52" s="24"/>
      <c r="E52" s="25"/>
      <c r="F52" s="23"/>
      <c r="G52" s="23"/>
      <c r="H52" s="23"/>
      <c r="I52" s="23"/>
      <c r="J52" s="23"/>
      <c r="K52" s="23"/>
      <c r="L52" s="23"/>
      <c r="M52" s="23"/>
      <c r="N52" s="23"/>
      <c r="O52" s="23"/>
    </row>
    <row r="53" spans="1:15" ht="12.75">
      <c r="A53" s="22"/>
      <c r="B53" s="24"/>
      <c r="C53" s="24"/>
      <c r="D53" s="24" t="s">
        <v>11</v>
      </c>
      <c r="E53" s="25"/>
      <c r="F53" s="23"/>
      <c r="G53" s="23"/>
      <c r="H53" s="23"/>
      <c r="I53" s="23"/>
      <c r="J53" s="23"/>
      <c r="K53" s="23"/>
      <c r="L53" s="23"/>
      <c r="M53" s="23"/>
      <c r="N53" s="23"/>
      <c r="O53" s="23"/>
    </row>
    <row r="54" spans="1:15" ht="12.75">
      <c r="A54" s="22"/>
      <c r="B54" s="24"/>
      <c r="C54" s="24"/>
      <c r="D54" s="24" t="s">
        <v>12</v>
      </c>
      <c r="E54" s="25"/>
      <c r="F54" s="23"/>
      <c r="G54" s="23"/>
      <c r="H54" s="23"/>
      <c r="I54" s="23"/>
      <c r="J54" s="23"/>
      <c r="K54" s="23"/>
      <c r="L54" s="23"/>
      <c r="M54" s="23"/>
      <c r="N54" s="23"/>
      <c r="O54" s="23"/>
    </row>
    <row r="55" spans="1:15" ht="12.75">
      <c r="A55" s="22"/>
      <c r="B55" s="24"/>
      <c r="C55" s="24"/>
      <c r="D55" s="24" t="s">
        <v>39</v>
      </c>
      <c r="E55" s="25"/>
      <c r="F55" s="23"/>
      <c r="G55" s="23"/>
      <c r="H55" s="23"/>
      <c r="I55" s="23"/>
      <c r="J55" s="23"/>
      <c r="K55" s="23"/>
      <c r="L55" s="23"/>
      <c r="M55" s="23"/>
      <c r="N55" s="23"/>
      <c r="O55" s="23"/>
    </row>
    <row r="56" spans="1:15" ht="12.75">
      <c r="A56" s="22"/>
      <c r="B56" s="24"/>
      <c r="C56" s="24"/>
      <c r="D56" s="24" t="s">
        <v>5</v>
      </c>
      <c r="E56" s="25"/>
      <c r="F56" s="23"/>
      <c r="G56" s="23"/>
      <c r="H56" s="23"/>
      <c r="I56" s="23"/>
      <c r="J56" s="23"/>
      <c r="K56" s="23"/>
      <c r="L56" s="23"/>
      <c r="M56" s="23"/>
      <c r="N56" s="23"/>
      <c r="O56" s="23"/>
    </row>
    <row r="57" spans="1:15" ht="12.75">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2.75">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75">
      <c r="A59" s="30" t="s">
        <v>190</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B9:E9"/>
    <mergeCell ref="B23:E23"/>
    <mergeCell ref="B45:E45"/>
    <mergeCell ref="A1:O1"/>
    <mergeCell ref="D2:E2"/>
    <mergeCell ref="D3:E3"/>
    <mergeCell ref="A5:E7"/>
    <mergeCell ref="F6:F7"/>
    <mergeCell ref="G6:O6"/>
  </mergeCells>
  <printOptions/>
  <pageMargins left="0.75" right="0.75" top="1" bottom="1" header="0.5" footer="0.5"/>
  <pageSetup fitToHeight="1" fitToWidth="1" horizontalDpi="600" verticalDpi="600" orientation="landscape" scale="61" r:id="rId1"/>
  <headerFooter alignWithMargins="0">
    <oddHeader>&amp;L&amp;"Arial,Bold"&amp;16This file was created using most current Excel version.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59"/>
  <sheetViews>
    <sheetView zoomScale="80" zoomScaleNormal="80" workbookViewId="0" topLeftCell="A1">
      <selection activeCell="A1" sqref="A1:O1"/>
    </sheetView>
  </sheetViews>
  <sheetFormatPr defaultColWidth="0" defaultRowHeight="12.75" zeroHeight="1"/>
  <cols>
    <col min="1" max="1" width="3.7109375" style="12" customWidth="1"/>
    <col min="2" max="2" width="4.421875" style="12" customWidth="1"/>
    <col min="3" max="3" width="7.7109375" style="12" customWidth="1"/>
    <col min="4" max="4" width="3.7109375" style="12" customWidth="1"/>
    <col min="5" max="5" width="26.140625" style="12" customWidth="1"/>
    <col min="6" max="6" width="16.28125" style="12" customWidth="1"/>
    <col min="7" max="7" width="14.00390625" style="12" customWidth="1"/>
    <col min="8" max="8" width="17.421875" style="12" customWidth="1"/>
    <col min="9" max="9" width="15.57421875" style="12" customWidth="1"/>
    <col min="10" max="10" width="14.421875" style="12" customWidth="1"/>
    <col min="11" max="11" width="13.28125" style="12" customWidth="1"/>
    <col min="12" max="12" width="17.57421875" style="12" customWidth="1"/>
    <col min="13" max="13" width="16.7109375" style="12" customWidth="1"/>
    <col min="14" max="14" width="15.00390625" style="12" customWidth="1"/>
    <col min="15" max="15" width="12.7109375" style="12" customWidth="1"/>
    <col min="16" max="16384" width="9.140625" style="0" hidden="1" customWidth="1"/>
  </cols>
  <sheetData>
    <row r="1" spans="1:15" ht="48" customHeight="1">
      <c r="A1" s="86" t="s">
        <v>147</v>
      </c>
      <c r="B1" s="86"/>
      <c r="C1" s="86"/>
      <c r="D1" s="86"/>
      <c r="E1" s="86"/>
      <c r="F1" s="86"/>
      <c r="G1" s="86"/>
      <c r="H1" s="86"/>
      <c r="I1" s="86"/>
      <c r="J1" s="86"/>
      <c r="K1" s="86"/>
      <c r="L1" s="86"/>
      <c r="M1" s="86"/>
      <c r="N1" s="86"/>
      <c r="O1" s="86"/>
    </row>
    <row r="2" spans="1:15" ht="18" customHeight="1">
      <c r="A2" s="13" t="s">
        <v>29</v>
      </c>
      <c r="B2" s="13"/>
      <c r="C2" s="45"/>
      <c r="D2" s="96" t="str">
        <f>'CSS Pgm 1'!D2:E2</f>
        <v>Santa Clara</v>
      </c>
      <c r="E2" s="96"/>
      <c r="F2" s="40"/>
      <c r="G2" s="40"/>
      <c r="H2" s="40"/>
      <c r="I2" s="40"/>
      <c r="J2" s="40"/>
      <c r="K2" s="40"/>
      <c r="L2" s="40"/>
      <c r="M2" s="40"/>
      <c r="N2" s="14" t="s">
        <v>30</v>
      </c>
      <c r="O2" s="38">
        <f>'CSS Pgm 1'!O2</f>
        <v>39614</v>
      </c>
    </row>
    <row r="3" spans="1:15" ht="18.75" customHeight="1">
      <c r="A3" s="13" t="s">
        <v>171</v>
      </c>
      <c r="B3" s="13"/>
      <c r="C3" s="13"/>
      <c r="D3" s="104" t="s">
        <v>173</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ht="15.75">
      <c r="A5" s="108" t="s">
        <v>31</v>
      </c>
      <c r="B5" s="109"/>
      <c r="C5" s="109"/>
      <c r="D5" s="109"/>
      <c r="E5" s="110"/>
      <c r="F5" s="42" t="s">
        <v>20</v>
      </c>
      <c r="G5" s="43" t="s">
        <v>21</v>
      </c>
      <c r="H5" s="43" t="s">
        <v>28</v>
      </c>
      <c r="I5" s="43" t="s">
        <v>22</v>
      </c>
      <c r="J5" s="43" t="s">
        <v>23</v>
      </c>
      <c r="K5" s="43" t="s">
        <v>24</v>
      </c>
      <c r="L5" s="43" t="s">
        <v>25</v>
      </c>
      <c r="M5" s="43" t="s">
        <v>26</v>
      </c>
      <c r="N5" s="43" t="s">
        <v>27</v>
      </c>
      <c r="O5" s="43" t="s">
        <v>76</v>
      </c>
    </row>
    <row r="6" spans="1:15" ht="15.75">
      <c r="A6" s="111"/>
      <c r="B6" s="112"/>
      <c r="C6" s="112"/>
      <c r="D6" s="112"/>
      <c r="E6" s="113"/>
      <c r="F6" s="102" t="s">
        <v>7</v>
      </c>
      <c r="G6" s="119" t="s">
        <v>38</v>
      </c>
      <c r="H6" s="104"/>
      <c r="I6" s="104"/>
      <c r="J6" s="104"/>
      <c r="K6" s="104"/>
      <c r="L6" s="104"/>
      <c r="M6" s="104"/>
      <c r="N6" s="104"/>
      <c r="O6" s="120"/>
    </row>
    <row r="7" spans="1:15" ht="31.5">
      <c r="A7" s="114"/>
      <c r="B7" s="115"/>
      <c r="C7" s="115"/>
      <c r="D7" s="115"/>
      <c r="E7" s="116"/>
      <c r="F7" s="103"/>
      <c r="G7" s="39" t="s">
        <v>0</v>
      </c>
      <c r="H7" s="39" t="s">
        <v>37</v>
      </c>
      <c r="I7" s="39" t="s">
        <v>19</v>
      </c>
      <c r="J7" s="39" t="s">
        <v>1</v>
      </c>
      <c r="K7" s="39" t="s">
        <v>16</v>
      </c>
      <c r="L7" s="39" t="s">
        <v>17</v>
      </c>
      <c r="M7" s="39" t="s">
        <v>2</v>
      </c>
      <c r="N7" s="39" t="s">
        <v>18</v>
      </c>
      <c r="O7" s="35" t="s">
        <v>75</v>
      </c>
    </row>
    <row r="8" spans="1:15" ht="15.75">
      <c r="A8" s="18" t="s">
        <v>192</v>
      </c>
      <c r="B8" s="19"/>
      <c r="C8" s="19"/>
      <c r="D8" s="19"/>
      <c r="E8" s="20"/>
      <c r="F8" s="21"/>
      <c r="G8" s="21"/>
      <c r="H8" s="21"/>
      <c r="I8" s="21"/>
      <c r="J8" s="21"/>
      <c r="K8" s="21"/>
      <c r="L8" s="21"/>
      <c r="M8" s="21"/>
      <c r="N8" s="21"/>
      <c r="O8" s="21"/>
    </row>
    <row r="9" spans="1:15" ht="12.75">
      <c r="A9" s="22"/>
      <c r="B9" s="98" t="s">
        <v>106</v>
      </c>
      <c r="C9" s="98"/>
      <c r="D9" s="98"/>
      <c r="E9" s="99"/>
      <c r="F9" s="23"/>
      <c r="G9" s="23"/>
      <c r="H9" s="23"/>
      <c r="I9" s="23"/>
      <c r="J9" s="23"/>
      <c r="K9" s="23"/>
      <c r="L9" s="23"/>
      <c r="M9" s="23"/>
      <c r="N9" s="23"/>
      <c r="O9" s="23"/>
    </row>
    <row r="10" spans="1:15" ht="12.75">
      <c r="A10" s="22"/>
      <c r="B10" s="24"/>
      <c r="C10" s="24" t="s">
        <v>4</v>
      </c>
      <c r="D10" s="24"/>
      <c r="E10" s="25"/>
      <c r="F10" s="23"/>
      <c r="G10" s="23"/>
      <c r="H10" s="23"/>
      <c r="I10" s="23"/>
      <c r="J10" s="23"/>
      <c r="K10" s="23"/>
      <c r="L10" s="23"/>
      <c r="M10" s="23"/>
      <c r="N10" s="23"/>
      <c r="O10" s="23"/>
    </row>
    <row r="11" spans="1:15" ht="12.75">
      <c r="A11" s="22"/>
      <c r="B11" s="24"/>
      <c r="C11" s="24"/>
      <c r="D11" s="24" t="s">
        <v>11</v>
      </c>
      <c r="E11" s="25"/>
      <c r="F11" s="23"/>
      <c r="G11" s="23"/>
      <c r="H11" s="23"/>
      <c r="I11" s="23"/>
      <c r="J11" s="23"/>
      <c r="K11" s="23"/>
      <c r="L11" s="23"/>
      <c r="M11" s="23"/>
      <c r="N11" s="23"/>
      <c r="O11" s="23"/>
    </row>
    <row r="12" spans="1:15" ht="12.75">
      <c r="A12" s="22"/>
      <c r="B12" s="24"/>
      <c r="C12" s="24"/>
      <c r="D12" s="24" t="s">
        <v>12</v>
      </c>
      <c r="E12" s="25"/>
      <c r="F12" s="23"/>
      <c r="G12" s="23"/>
      <c r="H12" s="23"/>
      <c r="I12" s="23"/>
      <c r="J12" s="23"/>
      <c r="K12" s="23"/>
      <c r="L12" s="23"/>
      <c r="M12" s="23"/>
      <c r="N12" s="23"/>
      <c r="O12" s="23"/>
    </row>
    <row r="13" spans="1:15" ht="12.75">
      <c r="A13" s="22"/>
      <c r="B13" s="24"/>
      <c r="C13" s="24"/>
      <c r="D13" s="24" t="s">
        <v>39</v>
      </c>
      <c r="E13" s="25"/>
      <c r="F13" s="23"/>
      <c r="G13" s="23"/>
      <c r="H13" s="23"/>
      <c r="I13" s="23"/>
      <c r="J13" s="23"/>
      <c r="K13" s="23"/>
      <c r="L13" s="23"/>
      <c r="M13" s="23"/>
      <c r="N13" s="23"/>
      <c r="O13" s="23"/>
    </row>
    <row r="14" spans="1:15" ht="12.75">
      <c r="A14" s="22"/>
      <c r="B14" s="24"/>
      <c r="C14" s="24"/>
      <c r="D14" s="24" t="s">
        <v>5</v>
      </c>
      <c r="E14" s="25"/>
      <c r="F14" s="23">
        <v>288041.66</v>
      </c>
      <c r="G14" s="23">
        <f>+F14</f>
        <v>288041.66</v>
      </c>
      <c r="H14" s="23"/>
      <c r="I14" s="23"/>
      <c r="J14" s="23"/>
      <c r="K14" s="23"/>
      <c r="L14" s="23"/>
      <c r="M14" s="23"/>
      <c r="N14" s="23"/>
      <c r="O14" s="23"/>
    </row>
    <row r="15" spans="1:15" ht="12.75">
      <c r="A15" s="22"/>
      <c r="B15" s="24"/>
      <c r="C15" s="24" t="s">
        <v>8</v>
      </c>
      <c r="D15" s="24"/>
      <c r="E15" s="25"/>
      <c r="F15" s="23">
        <f aca="true" t="shared" si="0" ref="F15:O15">SUM(F11:F14)</f>
        <v>288041.66</v>
      </c>
      <c r="G15" s="23">
        <f t="shared" si="0"/>
        <v>288041.66</v>
      </c>
      <c r="H15" s="23">
        <f t="shared" si="0"/>
        <v>0</v>
      </c>
      <c r="I15" s="23">
        <f t="shared" si="0"/>
        <v>0</v>
      </c>
      <c r="J15" s="23">
        <f t="shared" si="0"/>
        <v>0</v>
      </c>
      <c r="K15" s="23">
        <f t="shared" si="0"/>
        <v>0</v>
      </c>
      <c r="L15" s="23">
        <f t="shared" si="0"/>
        <v>0</v>
      </c>
      <c r="M15" s="23">
        <f t="shared" si="0"/>
        <v>0</v>
      </c>
      <c r="N15" s="23">
        <f t="shared" si="0"/>
        <v>0</v>
      </c>
      <c r="O15" s="23">
        <f t="shared" si="0"/>
        <v>0</v>
      </c>
    </row>
    <row r="16" spans="1:15" ht="12.75">
      <c r="A16" s="22"/>
      <c r="B16" s="24"/>
      <c r="C16" s="24" t="s">
        <v>6</v>
      </c>
      <c r="D16" s="24"/>
      <c r="E16" s="25"/>
      <c r="F16" s="23"/>
      <c r="G16" s="23"/>
      <c r="H16" s="23"/>
      <c r="I16" s="23"/>
      <c r="J16" s="23"/>
      <c r="K16" s="23"/>
      <c r="L16" s="23"/>
      <c r="M16" s="23"/>
      <c r="N16" s="23"/>
      <c r="O16" s="23"/>
    </row>
    <row r="17" spans="1:15" ht="12.75">
      <c r="A17" s="22"/>
      <c r="B17" s="24"/>
      <c r="C17" s="24"/>
      <c r="D17" s="24" t="s">
        <v>11</v>
      </c>
      <c r="E17" s="25"/>
      <c r="F17" s="23"/>
      <c r="G17" s="23"/>
      <c r="H17" s="23"/>
      <c r="I17" s="23"/>
      <c r="J17" s="23"/>
      <c r="K17" s="23"/>
      <c r="L17" s="23"/>
      <c r="M17" s="23"/>
      <c r="N17" s="23"/>
      <c r="O17" s="23"/>
    </row>
    <row r="18" spans="1:15" ht="12.75">
      <c r="A18" s="22"/>
      <c r="B18" s="24"/>
      <c r="C18" s="24"/>
      <c r="D18" s="24" t="s">
        <v>12</v>
      </c>
      <c r="E18" s="25"/>
      <c r="F18" s="23"/>
      <c r="G18" s="23"/>
      <c r="H18" s="23"/>
      <c r="I18" s="23"/>
      <c r="J18" s="23"/>
      <c r="K18" s="23"/>
      <c r="L18" s="23"/>
      <c r="M18" s="23"/>
      <c r="N18" s="23"/>
      <c r="O18" s="23"/>
    </row>
    <row r="19" spans="1:15" ht="12.75">
      <c r="A19" s="22"/>
      <c r="B19" s="24"/>
      <c r="C19" s="24"/>
      <c r="D19" s="24" t="s">
        <v>39</v>
      </c>
      <c r="E19" s="25"/>
      <c r="F19" s="23"/>
      <c r="G19" s="23"/>
      <c r="H19" s="23"/>
      <c r="I19" s="23"/>
      <c r="J19" s="23"/>
      <c r="K19" s="23"/>
      <c r="L19" s="23"/>
      <c r="M19" s="23"/>
      <c r="N19" s="23"/>
      <c r="O19" s="23"/>
    </row>
    <row r="20" spans="1:15" ht="12.75">
      <c r="A20" s="22"/>
      <c r="B20" s="24"/>
      <c r="C20" s="24"/>
      <c r="D20" s="24" t="s">
        <v>5</v>
      </c>
      <c r="E20" s="25"/>
      <c r="F20" s="23"/>
      <c r="G20" s="23"/>
      <c r="H20" s="23"/>
      <c r="I20" s="23"/>
      <c r="J20" s="23"/>
      <c r="K20" s="23"/>
      <c r="L20" s="23"/>
      <c r="M20" s="23"/>
      <c r="N20" s="23"/>
      <c r="O20" s="23"/>
    </row>
    <row r="21" spans="1:15" ht="12.75">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2.75">
      <c r="A22" s="26"/>
      <c r="B22" s="27" t="s">
        <v>10</v>
      </c>
      <c r="C22" s="27"/>
      <c r="D22" s="27"/>
      <c r="E22" s="28"/>
      <c r="F22" s="29">
        <f aca="true" t="shared" si="2" ref="F22:O22">F15+F21</f>
        <v>288041.66</v>
      </c>
      <c r="G22" s="29">
        <f t="shared" si="2"/>
        <v>288041.66</v>
      </c>
      <c r="H22" s="29">
        <f t="shared" si="2"/>
        <v>0</v>
      </c>
      <c r="I22" s="29">
        <f t="shared" si="2"/>
        <v>0</v>
      </c>
      <c r="J22" s="29">
        <f t="shared" si="2"/>
        <v>0</v>
      </c>
      <c r="K22" s="29">
        <f t="shared" si="2"/>
        <v>0</v>
      </c>
      <c r="L22" s="29">
        <f t="shared" si="2"/>
        <v>0</v>
      </c>
      <c r="M22" s="29">
        <f t="shared" si="2"/>
        <v>0</v>
      </c>
      <c r="N22" s="29">
        <f t="shared" si="2"/>
        <v>0</v>
      </c>
      <c r="O22" s="29">
        <f t="shared" si="2"/>
        <v>0</v>
      </c>
    </row>
    <row r="23" spans="1:15" ht="12.75">
      <c r="A23" s="22"/>
      <c r="B23" s="100" t="s">
        <v>96</v>
      </c>
      <c r="C23" s="100"/>
      <c r="D23" s="100"/>
      <c r="E23" s="101"/>
      <c r="F23" s="23"/>
      <c r="G23" s="23"/>
      <c r="H23" s="23"/>
      <c r="I23" s="23"/>
      <c r="J23" s="23"/>
      <c r="K23" s="23"/>
      <c r="L23" s="23"/>
      <c r="M23" s="23"/>
      <c r="N23" s="23"/>
      <c r="O23" s="23"/>
    </row>
    <row r="24" spans="1:15" ht="12.75">
      <c r="A24" s="22"/>
      <c r="B24" s="24"/>
      <c r="C24" s="24" t="s">
        <v>32</v>
      </c>
      <c r="D24" s="24"/>
      <c r="E24" s="25"/>
      <c r="F24" s="23"/>
      <c r="G24" s="23"/>
      <c r="H24" s="23"/>
      <c r="I24" s="23"/>
      <c r="J24" s="23"/>
      <c r="K24" s="23"/>
      <c r="L24" s="23"/>
      <c r="M24" s="23"/>
      <c r="N24" s="23"/>
      <c r="O24" s="23"/>
    </row>
    <row r="25" spans="1:15" ht="12.75">
      <c r="A25" s="22"/>
      <c r="B25" s="24"/>
      <c r="C25" s="24"/>
      <c r="D25" s="24" t="s">
        <v>4</v>
      </c>
      <c r="E25" s="25"/>
      <c r="F25" s="23"/>
      <c r="G25" s="23"/>
      <c r="H25" s="23"/>
      <c r="I25" s="23"/>
      <c r="J25" s="23"/>
      <c r="K25" s="23"/>
      <c r="L25" s="23"/>
      <c r="M25" s="23"/>
      <c r="N25" s="23"/>
      <c r="O25" s="23"/>
    </row>
    <row r="26" spans="1:15" ht="12.75">
      <c r="A26" s="22"/>
      <c r="B26" s="24"/>
      <c r="C26" s="24"/>
      <c r="D26" s="24"/>
      <c r="E26" s="25" t="s">
        <v>39</v>
      </c>
      <c r="F26" s="23"/>
      <c r="G26" s="23"/>
      <c r="H26" s="23"/>
      <c r="I26" s="23"/>
      <c r="J26" s="23"/>
      <c r="K26" s="23"/>
      <c r="L26" s="23"/>
      <c r="M26" s="23"/>
      <c r="N26" s="23"/>
      <c r="O26" s="23"/>
    </row>
    <row r="27" spans="1:15" ht="12.75">
      <c r="A27" s="22"/>
      <c r="B27" s="24"/>
      <c r="C27" s="24"/>
      <c r="D27" s="24"/>
      <c r="E27" s="25" t="s">
        <v>5</v>
      </c>
      <c r="F27" s="23"/>
      <c r="G27" s="23"/>
      <c r="H27" s="23"/>
      <c r="I27" s="23"/>
      <c r="J27" s="23"/>
      <c r="K27" s="23"/>
      <c r="L27" s="23"/>
      <c r="M27" s="23"/>
      <c r="N27" s="23"/>
      <c r="O27" s="23"/>
    </row>
    <row r="28" spans="1:15" ht="12.75">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2.75">
      <c r="A29" s="22"/>
      <c r="B29" s="24"/>
      <c r="C29" s="24"/>
      <c r="D29" s="24" t="s">
        <v>6</v>
      </c>
      <c r="E29" s="25"/>
      <c r="F29" s="23"/>
      <c r="G29" s="23"/>
      <c r="H29" s="23"/>
      <c r="I29" s="23"/>
      <c r="J29" s="23"/>
      <c r="K29" s="23"/>
      <c r="L29" s="23"/>
      <c r="M29" s="23"/>
      <c r="N29" s="23"/>
      <c r="O29" s="23"/>
    </row>
    <row r="30" spans="1:15" ht="12.75">
      <c r="A30" s="22"/>
      <c r="B30" s="24"/>
      <c r="C30" s="24"/>
      <c r="D30" s="24"/>
      <c r="E30" s="25" t="s">
        <v>39</v>
      </c>
      <c r="F30" s="23"/>
      <c r="G30" s="23"/>
      <c r="H30" s="23"/>
      <c r="I30" s="23"/>
      <c r="J30" s="23"/>
      <c r="K30" s="23"/>
      <c r="L30" s="23"/>
      <c r="M30" s="23"/>
      <c r="N30" s="23"/>
      <c r="O30" s="23"/>
    </row>
    <row r="31" spans="1:15" ht="12.75">
      <c r="A31" s="22"/>
      <c r="B31" s="24"/>
      <c r="C31" s="24"/>
      <c r="D31" s="24"/>
      <c r="E31" s="25" t="s">
        <v>5</v>
      </c>
      <c r="F31" s="23"/>
      <c r="G31" s="23"/>
      <c r="H31" s="23"/>
      <c r="I31" s="23"/>
      <c r="J31" s="23"/>
      <c r="K31" s="23"/>
      <c r="L31" s="23"/>
      <c r="M31" s="23"/>
      <c r="N31" s="23"/>
      <c r="O31" s="23"/>
    </row>
    <row r="32" spans="1:15" ht="12.75">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2.75">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2.75">
      <c r="A34" s="22"/>
      <c r="B34" s="24"/>
      <c r="C34" s="24" t="s">
        <v>34</v>
      </c>
      <c r="D34" s="24"/>
      <c r="E34" s="25"/>
      <c r="F34" s="23"/>
      <c r="G34" s="23"/>
      <c r="H34" s="23"/>
      <c r="I34" s="23"/>
      <c r="J34" s="23"/>
      <c r="K34" s="23"/>
      <c r="L34" s="23"/>
      <c r="M34" s="23"/>
      <c r="N34" s="23"/>
      <c r="O34" s="23"/>
    </row>
    <row r="35" spans="1:15" ht="12.75">
      <c r="A35" s="22"/>
      <c r="B35" s="24"/>
      <c r="C35" s="24"/>
      <c r="D35" s="24" t="s">
        <v>4</v>
      </c>
      <c r="E35" s="25"/>
      <c r="F35" s="23"/>
      <c r="G35" s="23"/>
      <c r="H35" s="23"/>
      <c r="I35" s="23"/>
      <c r="J35" s="23"/>
      <c r="K35" s="23"/>
      <c r="L35" s="23"/>
      <c r="M35" s="23"/>
      <c r="N35" s="23"/>
      <c r="O35" s="23"/>
    </row>
    <row r="36" spans="1:15" ht="12.75">
      <c r="A36" s="22"/>
      <c r="B36" s="24"/>
      <c r="C36" s="24"/>
      <c r="D36" s="24"/>
      <c r="E36" s="25" t="s">
        <v>39</v>
      </c>
      <c r="F36" s="23"/>
      <c r="G36" s="23"/>
      <c r="H36" s="23"/>
      <c r="I36" s="23"/>
      <c r="J36" s="23"/>
      <c r="K36" s="23"/>
      <c r="L36" s="23"/>
      <c r="M36" s="23"/>
      <c r="N36" s="23"/>
      <c r="O36" s="23"/>
    </row>
    <row r="37" spans="1:15" ht="12.75">
      <c r="A37" s="22"/>
      <c r="B37" s="24"/>
      <c r="C37" s="24"/>
      <c r="D37" s="24"/>
      <c r="E37" s="25" t="s">
        <v>5</v>
      </c>
      <c r="F37" s="23"/>
      <c r="G37" s="23"/>
      <c r="H37" s="23"/>
      <c r="I37" s="23"/>
      <c r="J37" s="23"/>
      <c r="K37" s="23"/>
      <c r="L37" s="23"/>
      <c r="M37" s="23"/>
      <c r="N37" s="23"/>
      <c r="O37" s="23"/>
    </row>
    <row r="38" spans="1:15" ht="12.75">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2.75">
      <c r="A39" s="22"/>
      <c r="B39" s="24"/>
      <c r="C39" s="24"/>
      <c r="D39" s="24" t="s">
        <v>6</v>
      </c>
      <c r="E39" s="25"/>
      <c r="F39" s="23"/>
      <c r="G39" s="23"/>
      <c r="H39" s="23"/>
      <c r="I39" s="23"/>
      <c r="J39" s="23"/>
      <c r="K39" s="23"/>
      <c r="L39" s="23"/>
      <c r="M39" s="23"/>
      <c r="N39" s="23"/>
      <c r="O39" s="23"/>
    </row>
    <row r="40" spans="1:15" ht="12.75">
      <c r="A40" s="22"/>
      <c r="B40" s="24"/>
      <c r="C40" s="24"/>
      <c r="D40" s="24"/>
      <c r="E40" s="25" t="s">
        <v>39</v>
      </c>
      <c r="F40" s="23"/>
      <c r="G40" s="23"/>
      <c r="H40" s="23"/>
      <c r="I40" s="23"/>
      <c r="J40" s="23"/>
      <c r="K40" s="23"/>
      <c r="L40" s="23"/>
      <c r="M40" s="23"/>
      <c r="N40" s="23"/>
      <c r="O40" s="23"/>
    </row>
    <row r="41" spans="1:15" ht="12.75">
      <c r="A41" s="22"/>
      <c r="B41" s="24"/>
      <c r="C41" s="24"/>
      <c r="D41" s="24"/>
      <c r="E41" s="25" t="s">
        <v>5</v>
      </c>
      <c r="F41" s="23"/>
      <c r="G41" s="23"/>
      <c r="H41" s="23"/>
      <c r="I41" s="23"/>
      <c r="J41" s="23"/>
      <c r="K41" s="23"/>
      <c r="L41" s="23"/>
      <c r="M41" s="23"/>
      <c r="N41" s="23"/>
      <c r="O41" s="23"/>
    </row>
    <row r="42" spans="1:15" ht="12.75">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2.75">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2.75">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2.75">
      <c r="A45" s="22"/>
      <c r="B45" s="87" t="s">
        <v>13</v>
      </c>
      <c r="C45" s="87"/>
      <c r="D45" s="87"/>
      <c r="E45" s="88"/>
      <c r="F45" s="23"/>
      <c r="G45" s="23"/>
      <c r="H45" s="23"/>
      <c r="I45" s="23"/>
      <c r="J45" s="23"/>
      <c r="K45" s="23"/>
      <c r="L45" s="23"/>
      <c r="M45" s="23"/>
      <c r="N45" s="23"/>
      <c r="O45" s="23"/>
    </row>
    <row r="46" spans="1:15" ht="12.75">
      <c r="A46" s="22"/>
      <c r="B46" s="24"/>
      <c r="C46" s="24" t="s">
        <v>4</v>
      </c>
      <c r="D46" s="24"/>
      <c r="E46" s="25"/>
      <c r="F46" s="23"/>
      <c r="G46" s="23"/>
      <c r="H46" s="23"/>
      <c r="I46" s="23"/>
      <c r="J46" s="23"/>
      <c r="K46" s="23"/>
      <c r="L46" s="23"/>
      <c r="M46" s="23"/>
      <c r="N46" s="23"/>
      <c r="O46" s="23"/>
    </row>
    <row r="47" spans="1:15" ht="12.75">
      <c r="A47" s="22"/>
      <c r="B47" s="24"/>
      <c r="C47" s="24"/>
      <c r="D47" s="24" t="s">
        <v>11</v>
      </c>
      <c r="E47" s="25"/>
      <c r="F47" s="23"/>
      <c r="G47" s="23"/>
      <c r="H47" s="23"/>
      <c r="I47" s="23"/>
      <c r="J47" s="23"/>
      <c r="K47" s="23"/>
      <c r="L47" s="23"/>
      <c r="M47" s="23"/>
      <c r="N47" s="23"/>
      <c r="O47" s="23"/>
    </row>
    <row r="48" spans="1:15" ht="12.75">
      <c r="A48" s="22"/>
      <c r="B48" s="24"/>
      <c r="C48" s="24"/>
      <c r="D48" s="24" t="s">
        <v>12</v>
      </c>
      <c r="E48" s="25"/>
      <c r="F48" s="23"/>
      <c r="G48" s="23"/>
      <c r="H48" s="23"/>
      <c r="I48" s="23"/>
      <c r="J48" s="23"/>
      <c r="K48" s="23"/>
      <c r="L48" s="23"/>
      <c r="M48" s="23"/>
      <c r="N48" s="23"/>
      <c r="O48" s="23"/>
    </row>
    <row r="49" spans="1:15" ht="12.75">
      <c r="A49" s="22"/>
      <c r="B49" s="24"/>
      <c r="C49" s="24"/>
      <c r="D49" s="24" t="s">
        <v>39</v>
      </c>
      <c r="E49" s="25"/>
      <c r="F49" s="23"/>
      <c r="G49" s="23"/>
      <c r="H49" s="23"/>
      <c r="I49" s="23"/>
      <c r="J49" s="23"/>
      <c r="K49" s="23"/>
      <c r="L49" s="23"/>
      <c r="M49" s="23"/>
      <c r="N49" s="23"/>
      <c r="O49" s="23"/>
    </row>
    <row r="50" spans="1:15" ht="12.75">
      <c r="A50" s="22"/>
      <c r="B50" s="24"/>
      <c r="C50" s="24"/>
      <c r="D50" s="24" t="s">
        <v>5</v>
      </c>
      <c r="E50" s="25"/>
      <c r="F50" s="23"/>
      <c r="G50" s="23"/>
      <c r="H50" s="23"/>
      <c r="I50" s="23"/>
      <c r="J50" s="23"/>
      <c r="K50" s="23"/>
      <c r="L50" s="23"/>
      <c r="M50" s="23"/>
      <c r="N50" s="23"/>
      <c r="O50" s="23"/>
    </row>
    <row r="51" spans="1:15" ht="12.75">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2.75">
      <c r="A52" s="22"/>
      <c r="B52" s="24"/>
      <c r="C52" s="24" t="s">
        <v>6</v>
      </c>
      <c r="D52" s="24"/>
      <c r="E52" s="25"/>
      <c r="F52" s="23"/>
      <c r="G52" s="23"/>
      <c r="H52" s="23"/>
      <c r="I52" s="23"/>
      <c r="J52" s="23"/>
      <c r="K52" s="23"/>
      <c r="L52" s="23"/>
      <c r="M52" s="23"/>
      <c r="N52" s="23"/>
      <c r="O52" s="23"/>
    </row>
    <row r="53" spans="1:15" ht="12.75">
      <c r="A53" s="22"/>
      <c r="B53" s="24"/>
      <c r="C53" s="24"/>
      <c r="D53" s="24" t="s">
        <v>11</v>
      </c>
      <c r="E53" s="25"/>
      <c r="F53" s="23"/>
      <c r="G53" s="23"/>
      <c r="H53" s="23"/>
      <c r="I53" s="23"/>
      <c r="J53" s="23"/>
      <c r="K53" s="23"/>
      <c r="L53" s="23"/>
      <c r="M53" s="23"/>
      <c r="N53" s="23"/>
      <c r="O53" s="23"/>
    </row>
    <row r="54" spans="1:15" ht="12.75">
      <c r="A54" s="22"/>
      <c r="B54" s="24"/>
      <c r="C54" s="24"/>
      <c r="D54" s="24" t="s">
        <v>12</v>
      </c>
      <c r="E54" s="25"/>
      <c r="F54" s="23"/>
      <c r="G54" s="23"/>
      <c r="H54" s="23"/>
      <c r="I54" s="23"/>
      <c r="J54" s="23"/>
      <c r="K54" s="23"/>
      <c r="L54" s="23"/>
      <c r="M54" s="23"/>
      <c r="N54" s="23"/>
      <c r="O54" s="23"/>
    </row>
    <row r="55" spans="1:15" ht="12.75">
      <c r="A55" s="22"/>
      <c r="B55" s="24"/>
      <c r="C55" s="24"/>
      <c r="D55" s="24" t="s">
        <v>39</v>
      </c>
      <c r="E55" s="25"/>
      <c r="F55" s="23"/>
      <c r="G55" s="23"/>
      <c r="H55" s="23"/>
      <c r="I55" s="23"/>
      <c r="J55" s="23"/>
      <c r="K55" s="23"/>
      <c r="L55" s="23"/>
      <c r="M55" s="23"/>
      <c r="N55" s="23"/>
      <c r="O55" s="23"/>
    </row>
    <row r="56" spans="1:15" ht="12.75">
      <c r="A56" s="22"/>
      <c r="B56" s="24"/>
      <c r="C56" s="24"/>
      <c r="D56" s="24" t="s">
        <v>5</v>
      </c>
      <c r="E56" s="25"/>
      <c r="F56" s="23"/>
      <c r="G56" s="23"/>
      <c r="H56" s="23"/>
      <c r="I56" s="23"/>
      <c r="J56" s="23"/>
      <c r="K56" s="23"/>
      <c r="L56" s="23"/>
      <c r="M56" s="23"/>
      <c r="N56" s="23"/>
      <c r="O56" s="23"/>
    </row>
    <row r="57" spans="1:15" ht="12.75">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2.75">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75">
      <c r="A59" s="30" t="s">
        <v>193</v>
      </c>
      <c r="B59" s="31"/>
      <c r="C59" s="31"/>
      <c r="D59" s="31"/>
      <c r="E59" s="32"/>
      <c r="F59" s="33">
        <f aca="true" t="shared" si="13" ref="F59:O59">F22+F44+F58</f>
        <v>288041.66</v>
      </c>
      <c r="G59" s="33">
        <f t="shared" si="13"/>
        <v>288041.66</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B9:E9"/>
    <mergeCell ref="B23:E23"/>
    <mergeCell ref="B45:E45"/>
    <mergeCell ref="A1:O1"/>
    <mergeCell ref="D2:E2"/>
    <mergeCell ref="D3:E3"/>
    <mergeCell ref="A5:E7"/>
    <mergeCell ref="F6:F7"/>
    <mergeCell ref="G6:O6"/>
  </mergeCells>
  <printOptions/>
  <pageMargins left="0.75" right="0.75" top="1" bottom="1" header="0.5" footer="0.5"/>
  <pageSetup fitToHeight="1" fitToWidth="1" horizontalDpi="600" verticalDpi="600" orientation="landscape" scale="61" r:id="rId1"/>
  <headerFooter alignWithMargins="0">
    <oddHeader>&amp;L&amp;"Arial,Bold"&amp;16This file was created using most current Excel version.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59"/>
  <sheetViews>
    <sheetView zoomScale="80" zoomScaleNormal="80" workbookViewId="0" topLeftCell="A1">
      <selection activeCell="A1" sqref="A1:O1"/>
    </sheetView>
  </sheetViews>
  <sheetFormatPr defaultColWidth="0" defaultRowHeight="12.75" zeroHeight="1"/>
  <cols>
    <col min="1" max="1" width="3.7109375" style="12" customWidth="1"/>
    <col min="2" max="2" width="8.421875" style="12" customWidth="1"/>
    <col min="3" max="3" width="3.57421875" style="12" customWidth="1"/>
    <col min="4" max="4" width="3.7109375" style="12" customWidth="1"/>
    <col min="5" max="5" width="29.00390625" style="12" customWidth="1"/>
    <col min="6" max="6" width="16.140625" style="12" customWidth="1"/>
    <col min="7" max="7" width="13.28125" style="12" customWidth="1"/>
    <col min="8" max="8" width="18.421875" style="12" customWidth="1"/>
    <col min="9" max="9" width="14.28125" style="12" customWidth="1"/>
    <col min="10" max="10" width="12.7109375" style="12" customWidth="1"/>
    <col min="11" max="11" width="15.00390625" style="12" customWidth="1"/>
    <col min="12" max="12" width="18.7109375" style="12" customWidth="1"/>
    <col min="13" max="13" width="16.421875" style="12" customWidth="1"/>
    <col min="14" max="15" width="12.7109375" style="12" customWidth="1"/>
    <col min="16" max="16384" width="9.140625" style="0" hidden="1" customWidth="1"/>
  </cols>
  <sheetData>
    <row r="1" spans="1:15" ht="45" customHeight="1">
      <c r="A1" s="86" t="s">
        <v>147</v>
      </c>
      <c r="B1" s="86"/>
      <c r="C1" s="86"/>
      <c r="D1" s="86"/>
      <c r="E1" s="86"/>
      <c r="F1" s="86"/>
      <c r="G1" s="86"/>
      <c r="H1" s="86"/>
      <c r="I1" s="86"/>
      <c r="J1" s="86"/>
      <c r="K1" s="86"/>
      <c r="L1" s="86"/>
      <c r="M1" s="86"/>
      <c r="N1" s="86"/>
      <c r="O1" s="86"/>
    </row>
    <row r="2" spans="1:15" ht="15.75">
      <c r="A2" s="13" t="s">
        <v>29</v>
      </c>
      <c r="B2" s="13"/>
      <c r="C2" s="45"/>
      <c r="D2" s="96" t="str">
        <f>'CSS Pgm 1'!D2:E2</f>
        <v>Santa Clara</v>
      </c>
      <c r="E2" s="96"/>
      <c r="F2" s="40"/>
      <c r="G2" s="40"/>
      <c r="H2" s="40"/>
      <c r="I2" s="40"/>
      <c r="J2" s="40"/>
      <c r="K2" s="40"/>
      <c r="L2" s="40"/>
      <c r="M2" s="40"/>
      <c r="N2" s="14" t="s">
        <v>30</v>
      </c>
      <c r="O2" s="38">
        <f>'CSS Pgm 1'!O2</f>
        <v>39614</v>
      </c>
    </row>
    <row r="3" spans="1:15" ht="15.75">
      <c r="A3" s="13" t="s">
        <v>174</v>
      </c>
      <c r="B3" s="13"/>
      <c r="C3" s="13"/>
      <c r="D3" s="104" t="s">
        <v>176</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ht="15.75">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ht="15.75">
      <c r="A6" s="111"/>
      <c r="B6" s="112"/>
      <c r="C6" s="112"/>
      <c r="D6" s="112"/>
      <c r="E6" s="113"/>
      <c r="F6" s="102" t="s">
        <v>7</v>
      </c>
      <c r="G6" s="105" t="s">
        <v>38</v>
      </c>
      <c r="H6" s="106"/>
      <c r="I6" s="106"/>
      <c r="J6" s="106"/>
      <c r="K6" s="106"/>
      <c r="L6" s="106"/>
      <c r="M6" s="106"/>
      <c r="N6" s="106"/>
      <c r="O6" s="107"/>
    </row>
    <row r="7" spans="1:15" ht="57" customHeight="1">
      <c r="A7" s="114"/>
      <c r="B7" s="115"/>
      <c r="C7" s="115"/>
      <c r="D7" s="115"/>
      <c r="E7" s="116"/>
      <c r="F7" s="103"/>
      <c r="G7" s="39" t="s">
        <v>0</v>
      </c>
      <c r="H7" s="39" t="s">
        <v>37</v>
      </c>
      <c r="I7" s="39" t="s">
        <v>19</v>
      </c>
      <c r="J7" s="39" t="s">
        <v>1</v>
      </c>
      <c r="K7" s="39" t="s">
        <v>16</v>
      </c>
      <c r="L7" s="39" t="s">
        <v>17</v>
      </c>
      <c r="M7" s="39" t="s">
        <v>2</v>
      </c>
      <c r="N7" s="39" t="s">
        <v>18</v>
      </c>
      <c r="O7" s="35" t="s">
        <v>75</v>
      </c>
    </row>
    <row r="8" spans="1:15" ht="15.75">
      <c r="A8" s="18" t="s">
        <v>194</v>
      </c>
      <c r="B8" s="19"/>
      <c r="C8" s="19"/>
      <c r="D8" s="19"/>
      <c r="E8" s="20"/>
      <c r="F8" s="21"/>
      <c r="G8" s="21"/>
      <c r="H8" s="21"/>
      <c r="I8" s="21"/>
      <c r="J8" s="21"/>
      <c r="K8" s="21"/>
      <c r="L8" s="21"/>
      <c r="M8" s="21"/>
      <c r="N8" s="21"/>
      <c r="O8" s="21"/>
    </row>
    <row r="9" spans="1:15" ht="12.75">
      <c r="A9" s="22"/>
      <c r="B9" s="98" t="s">
        <v>106</v>
      </c>
      <c r="C9" s="98"/>
      <c r="D9" s="98"/>
      <c r="E9" s="99"/>
      <c r="F9" s="23"/>
      <c r="G9" s="23"/>
      <c r="H9" s="23"/>
      <c r="I9" s="23"/>
      <c r="J9" s="23"/>
      <c r="K9" s="23"/>
      <c r="L9" s="23"/>
      <c r="M9" s="23"/>
      <c r="N9" s="23"/>
      <c r="O9" s="23"/>
    </row>
    <row r="10" spans="1:15" ht="12.75">
      <c r="A10" s="22"/>
      <c r="B10" s="24"/>
      <c r="C10" s="24" t="s">
        <v>4</v>
      </c>
      <c r="D10" s="24"/>
      <c r="E10" s="25"/>
      <c r="F10" s="23"/>
      <c r="G10" s="23"/>
      <c r="H10" s="23"/>
      <c r="I10" s="23"/>
      <c r="J10" s="23"/>
      <c r="K10" s="23"/>
      <c r="L10" s="23"/>
      <c r="M10" s="23"/>
      <c r="N10" s="23"/>
      <c r="O10" s="23"/>
    </row>
    <row r="11" spans="1:15" ht="12.75">
      <c r="A11" s="22"/>
      <c r="B11" s="24"/>
      <c r="C11" s="24"/>
      <c r="D11" s="24" t="s">
        <v>11</v>
      </c>
      <c r="E11" s="25"/>
      <c r="F11" s="23"/>
      <c r="G11" s="23"/>
      <c r="H11" s="23"/>
      <c r="I11" s="23"/>
      <c r="J11" s="23"/>
      <c r="K11" s="23"/>
      <c r="L11" s="23"/>
      <c r="M11" s="23"/>
      <c r="N11" s="23"/>
      <c r="O11" s="23"/>
    </row>
    <row r="12" spans="1:15" ht="12.75">
      <c r="A12" s="22"/>
      <c r="B12" s="24"/>
      <c r="C12" s="24"/>
      <c r="D12" s="24" t="s">
        <v>12</v>
      </c>
      <c r="E12" s="25"/>
      <c r="F12" s="23"/>
      <c r="G12" s="23"/>
      <c r="H12" s="23"/>
      <c r="I12" s="23"/>
      <c r="J12" s="23"/>
      <c r="K12" s="23"/>
      <c r="L12" s="23"/>
      <c r="M12" s="23"/>
      <c r="N12" s="23"/>
      <c r="O12" s="23"/>
    </row>
    <row r="13" spans="1:15" ht="12.75">
      <c r="A13" s="22"/>
      <c r="B13" s="24"/>
      <c r="C13" s="24"/>
      <c r="D13" s="24" t="s">
        <v>39</v>
      </c>
      <c r="E13" s="25"/>
      <c r="F13" s="23"/>
      <c r="G13" s="23"/>
      <c r="H13" s="23"/>
      <c r="I13" s="23"/>
      <c r="J13" s="23"/>
      <c r="K13" s="23"/>
      <c r="L13" s="23"/>
      <c r="M13" s="23"/>
      <c r="N13" s="23"/>
      <c r="O13" s="23"/>
    </row>
    <row r="14" spans="1:15" ht="12.75">
      <c r="A14" s="22"/>
      <c r="B14" s="24"/>
      <c r="C14" s="24"/>
      <c r="D14" s="24" t="s">
        <v>5</v>
      </c>
      <c r="E14" s="25"/>
      <c r="F14" s="23">
        <v>155234.11499999996</v>
      </c>
      <c r="G14" s="23">
        <f>+F14</f>
        <v>155234.11499999996</v>
      </c>
      <c r="H14" s="23"/>
      <c r="I14" s="23"/>
      <c r="J14" s="23"/>
      <c r="K14" s="23"/>
      <c r="L14" s="23"/>
      <c r="M14" s="23"/>
      <c r="N14" s="23"/>
      <c r="O14" s="23"/>
    </row>
    <row r="15" spans="1:15" ht="12.75">
      <c r="A15" s="22"/>
      <c r="B15" s="24"/>
      <c r="C15" s="24" t="s">
        <v>8</v>
      </c>
      <c r="D15" s="24"/>
      <c r="E15" s="25"/>
      <c r="F15" s="23">
        <f aca="true" t="shared" si="0" ref="F15:O15">SUM(F11:F14)</f>
        <v>155234.11499999996</v>
      </c>
      <c r="G15" s="23">
        <f t="shared" si="0"/>
        <v>155234.11499999996</v>
      </c>
      <c r="H15" s="23">
        <f t="shared" si="0"/>
        <v>0</v>
      </c>
      <c r="I15" s="23">
        <f t="shared" si="0"/>
        <v>0</v>
      </c>
      <c r="J15" s="23">
        <f t="shared" si="0"/>
        <v>0</v>
      </c>
      <c r="K15" s="23">
        <f t="shared" si="0"/>
        <v>0</v>
      </c>
      <c r="L15" s="23">
        <f t="shared" si="0"/>
        <v>0</v>
      </c>
      <c r="M15" s="23">
        <f t="shared" si="0"/>
        <v>0</v>
      </c>
      <c r="N15" s="23">
        <f t="shared" si="0"/>
        <v>0</v>
      </c>
      <c r="O15" s="23">
        <f t="shared" si="0"/>
        <v>0</v>
      </c>
    </row>
    <row r="16" spans="1:15" ht="12.75">
      <c r="A16" s="22"/>
      <c r="B16" s="24"/>
      <c r="C16" s="24" t="s">
        <v>6</v>
      </c>
      <c r="D16" s="24"/>
      <c r="E16" s="25"/>
      <c r="F16" s="23"/>
      <c r="G16" s="23"/>
      <c r="H16" s="23"/>
      <c r="I16" s="23"/>
      <c r="J16" s="23"/>
      <c r="K16" s="23"/>
      <c r="L16" s="23"/>
      <c r="M16" s="23"/>
      <c r="N16" s="23"/>
      <c r="O16" s="23"/>
    </row>
    <row r="17" spans="1:15" ht="12.75">
      <c r="A17" s="22"/>
      <c r="B17" s="24"/>
      <c r="C17" s="24"/>
      <c r="D17" s="24" t="s">
        <v>11</v>
      </c>
      <c r="E17" s="25"/>
      <c r="F17" s="23"/>
      <c r="G17" s="23"/>
      <c r="H17" s="23"/>
      <c r="I17" s="23"/>
      <c r="J17" s="23"/>
      <c r="K17" s="23"/>
      <c r="L17" s="23"/>
      <c r="M17" s="23"/>
      <c r="N17" s="23"/>
      <c r="O17" s="23"/>
    </row>
    <row r="18" spans="1:15" ht="12.75">
      <c r="A18" s="22"/>
      <c r="B18" s="24"/>
      <c r="C18" s="24"/>
      <c r="D18" s="24" t="s">
        <v>12</v>
      </c>
      <c r="E18" s="25"/>
      <c r="F18" s="23"/>
      <c r="G18" s="23"/>
      <c r="H18" s="23"/>
      <c r="I18" s="23"/>
      <c r="J18" s="23"/>
      <c r="K18" s="23"/>
      <c r="L18" s="23"/>
      <c r="M18" s="23"/>
      <c r="N18" s="23"/>
      <c r="O18" s="23"/>
    </row>
    <row r="19" spans="1:15" ht="12.75">
      <c r="A19" s="22"/>
      <c r="B19" s="24"/>
      <c r="C19" s="24"/>
      <c r="D19" s="24" t="s">
        <v>39</v>
      </c>
      <c r="E19" s="25"/>
      <c r="F19" s="23"/>
      <c r="G19" s="23"/>
      <c r="H19" s="23"/>
      <c r="I19" s="23"/>
      <c r="J19" s="23"/>
      <c r="K19" s="23"/>
      <c r="L19" s="23"/>
      <c r="M19" s="23"/>
      <c r="N19" s="23"/>
      <c r="O19" s="23"/>
    </row>
    <row r="20" spans="1:15" ht="12.75">
      <c r="A20" s="22"/>
      <c r="B20" s="24"/>
      <c r="C20" s="24"/>
      <c r="D20" s="24" t="s">
        <v>5</v>
      </c>
      <c r="E20" s="25"/>
      <c r="F20" s="23"/>
      <c r="G20" s="23"/>
      <c r="H20" s="23"/>
      <c r="I20" s="23"/>
      <c r="J20" s="23"/>
      <c r="K20" s="23"/>
      <c r="L20" s="23"/>
      <c r="M20" s="23"/>
      <c r="N20" s="23"/>
      <c r="O20" s="23"/>
    </row>
    <row r="21" spans="1:15" ht="12.75">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2.75">
      <c r="A22" s="26"/>
      <c r="B22" s="27" t="s">
        <v>10</v>
      </c>
      <c r="C22" s="27"/>
      <c r="D22" s="27"/>
      <c r="E22" s="28"/>
      <c r="F22" s="29">
        <f aca="true" t="shared" si="2" ref="F22:O22">F15+F21</f>
        <v>155234.11499999996</v>
      </c>
      <c r="G22" s="29">
        <f t="shared" si="2"/>
        <v>155234.11499999996</v>
      </c>
      <c r="H22" s="29">
        <f t="shared" si="2"/>
        <v>0</v>
      </c>
      <c r="I22" s="29">
        <f t="shared" si="2"/>
        <v>0</v>
      </c>
      <c r="J22" s="29">
        <f t="shared" si="2"/>
        <v>0</v>
      </c>
      <c r="K22" s="29">
        <f t="shared" si="2"/>
        <v>0</v>
      </c>
      <c r="L22" s="29">
        <f t="shared" si="2"/>
        <v>0</v>
      </c>
      <c r="M22" s="29">
        <f t="shared" si="2"/>
        <v>0</v>
      </c>
      <c r="N22" s="29">
        <f t="shared" si="2"/>
        <v>0</v>
      </c>
      <c r="O22" s="29">
        <f t="shared" si="2"/>
        <v>0</v>
      </c>
    </row>
    <row r="23" spans="1:15" ht="12.75">
      <c r="A23" s="22"/>
      <c r="B23" s="100" t="s">
        <v>96</v>
      </c>
      <c r="C23" s="100"/>
      <c r="D23" s="100"/>
      <c r="E23" s="101"/>
      <c r="F23" s="23"/>
      <c r="G23" s="23"/>
      <c r="H23" s="23"/>
      <c r="I23" s="23"/>
      <c r="J23" s="23"/>
      <c r="K23" s="23"/>
      <c r="L23" s="23"/>
      <c r="M23" s="23"/>
      <c r="N23" s="23"/>
      <c r="O23" s="23"/>
    </row>
    <row r="24" spans="1:15" ht="12.75">
      <c r="A24" s="22"/>
      <c r="B24" s="24"/>
      <c r="C24" s="24" t="s">
        <v>32</v>
      </c>
      <c r="D24" s="24"/>
      <c r="E24" s="25"/>
      <c r="F24" s="23"/>
      <c r="G24" s="23"/>
      <c r="H24" s="23"/>
      <c r="I24" s="23"/>
      <c r="J24" s="23"/>
      <c r="K24" s="23"/>
      <c r="L24" s="23"/>
      <c r="M24" s="23"/>
      <c r="N24" s="23"/>
      <c r="O24" s="23"/>
    </row>
    <row r="25" spans="1:15" ht="12.75">
      <c r="A25" s="22"/>
      <c r="B25" s="24"/>
      <c r="C25" s="24"/>
      <c r="D25" s="24" t="s">
        <v>4</v>
      </c>
      <c r="E25" s="25"/>
      <c r="F25" s="23"/>
      <c r="G25" s="23"/>
      <c r="H25" s="23"/>
      <c r="I25" s="23"/>
      <c r="J25" s="23"/>
      <c r="K25" s="23"/>
      <c r="L25" s="23"/>
      <c r="M25" s="23"/>
      <c r="N25" s="23"/>
      <c r="O25" s="23"/>
    </row>
    <row r="26" spans="1:15" ht="12.75">
      <c r="A26" s="22"/>
      <c r="B26" s="24"/>
      <c r="C26" s="24"/>
      <c r="D26" s="24"/>
      <c r="E26" s="25" t="s">
        <v>39</v>
      </c>
      <c r="F26" s="23"/>
      <c r="G26" s="23"/>
      <c r="H26" s="23"/>
      <c r="I26" s="23"/>
      <c r="J26" s="23"/>
      <c r="K26" s="23"/>
      <c r="L26" s="23"/>
      <c r="M26" s="23"/>
      <c r="N26" s="23"/>
      <c r="O26" s="23"/>
    </row>
    <row r="27" spans="1:15" ht="12.75">
      <c r="A27" s="22"/>
      <c r="B27" s="24"/>
      <c r="C27" s="24"/>
      <c r="D27" s="24"/>
      <c r="E27" s="25" t="s">
        <v>5</v>
      </c>
      <c r="F27" s="23">
        <v>77617.05749999998</v>
      </c>
      <c r="G27" s="23">
        <f>+F27</f>
        <v>77617.05749999998</v>
      </c>
      <c r="H27" s="23"/>
      <c r="I27" s="23"/>
      <c r="J27" s="23"/>
      <c r="K27" s="23"/>
      <c r="L27" s="23"/>
      <c r="M27" s="23"/>
      <c r="N27" s="23"/>
      <c r="O27" s="23"/>
    </row>
    <row r="28" spans="1:15" ht="12.75">
      <c r="A28" s="22"/>
      <c r="B28" s="24"/>
      <c r="C28" s="24"/>
      <c r="D28" s="24" t="s">
        <v>8</v>
      </c>
      <c r="E28" s="25"/>
      <c r="F28" s="23">
        <f aca="true" t="shared" si="3" ref="F28:O28">SUM(F26:F27)</f>
        <v>77617.05749999998</v>
      </c>
      <c r="G28" s="23">
        <f t="shared" si="3"/>
        <v>77617.05749999998</v>
      </c>
      <c r="H28" s="23">
        <f t="shared" si="3"/>
        <v>0</v>
      </c>
      <c r="I28" s="23">
        <f t="shared" si="3"/>
        <v>0</v>
      </c>
      <c r="J28" s="23">
        <f t="shared" si="3"/>
        <v>0</v>
      </c>
      <c r="K28" s="23">
        <f t="shared" si="3"/>
        <v>0</v>
      </c>
      <c r="L28" s="23">
        <f t="shared" si="3"/>
        <v>0</v>
      </c>
      <c r="M28" s="23">
        <f t="shared" si="3"/>
        <v>0</v>
      </c>
      <c r="N28" s="23">
        <f t="shared" si="3"/>
        <v>0</v>
      </c>
      <c r="O28" s="23">
        <f t="shared" si="3"/>
        <v>0</v>
      </c>
    </row>
    <row r="29" spans="1:15" ht="12.75">
      <c r="A29" s="22"/>
      <c r="B29" s="24"/>
      <c r="C29" s="24"/>
      <c r="D29" s="24" t="s">
        <v>6</v>
      </c>
      <c r="E29" s="25"/>
      <c r="F29" s="23"/>
      <c r="G29" s="23"/>
      <c r="H29" s="23"/>
      <c r="I29" s="23"/>
      <c r="J29" s="23"/>
      <c r="K29" s="23"/>
      <c r="L29" s="23"/>
      <c r="M29" s="23"/>
      <c r="N29" s="23"/>
      <c r="O29" s="23"/>
    </row>
    <row r="30" spans="1:15" ht="12.75">
      <c r="A30" s="22"/>
      <c r="B30" s="24"/>
      <c r="C30" s="24"/>
      <c r="D30" s="24"/>
      <c r="E30" s="25" t="s">
        <v>39</v>
      </c>
      <c r="F30" s="23"/>
      <c r="G30" s="23"/>
      <c r="H30" s="23"/>
      <c r="I30" s="23"/>
      <c r="J30" s="23"/>
      <c r="K30" s="23"/>
      <c r="L30" s="23"/>
      <c r="M30" s="23"/>
      <c r="N30" s="23"/>
      <c r="O30" s="23"/>
    </row>
    <row r="31" spans="1:15" ht="12.75">
      <c r="A31" s="22"/>
      <c r="B31" s="24"/>
      <c r="C31" s="24"/>
      <c r="D31" s="24"/>
      <c r="E31" s="25" t="s">
        <v>5</v>
      </c>
      <c r="F31" s="23"/>
      <c r="G31" s="23"/>
      <c r="H31" s="23"/>
      <c r="I31" s="23"/>
      <c r="J31" s="23"/>
      <c r="K31" s="23"/>
      <c r="L31" s="23"/>
      <c r="M31" s="23"/>
      <c r="N31" s="23"/>
      <c r="O31" s="23"/>
    </row>
    <row r="32" spans="1:15" ht="12.75">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2.75">
      <c r="A33" s="22"/>
      <c r="B33" s="24"/>
      <c r="C33" s="24" t="s">
        <v>33</v>
      </c>
      <c r="D33" s="24"/>
      <c r="E33" s="25"/>
      <c r="F33" s="23">
        <f aca="true" t="shared" si="5" ref="F33:O33">F28+F32</f>
        <v>77617.05749999998</v>
      </c>
      <c r="G33" s="23">
        <f t="shared" si="5"/>
        <v>77617.05749999998</v>
      </c>
      <c r="H33" s="23">
        <f t="shared" si="5"/>
        <v>0</v>
      </c>
      <c r="I33" s="23">
        <f t="shared" si="5"/>
        <v>0</v>
      </c>
      <c r="J33" s="23">
        <f t="shared" si="5"/>
        <v>0</v>
      </c>
      <c r="K33" s="23">
        <f t="shared" si="5"/>
        <v>0</v>
      </c>
      <c r="L33" s="23">
        <f t="shared" si="5"/>
        <v>0</v>
      </c>
      <c r="M33" s="23">
        <f t="shared" si="5"/>
        <v>0</v>
      </c>
      <c r="N33" s="23">
        <f t="shared" si="5"/>
        <v>0</v>
      </c>
      <c r="O33" s="23">
        <f t="shared" si="5"/>
        <v>0</v>
      </c>
    </row>
    <row r="34" spans="1:15" ht="12.75">
      <c r="A34" s="22"/>
      <c r="B34" s="24"/>
      <c r="C34" s="24" t="s">
        <v>34</v>
      </c>
      <c r="D34" s="24"/>
      <c r="E34" s="25"/>
      <c r="F34" s="23"/>
      <c r="G34" s="23"/>
      <c r="H34" s="23"/>
      <c r="I34" s="23"/>
      <c r="J34" s="23"/>
      <c r="K34" s="23"/>
      <c r="L34" s="23"/>
      <c r="M34" s="23"/>
      <c r="N34" s="23"/>
      <c r="O34" s="23"/>
    </row>
    <row r="35" spans="1:15" ht="12.75">
      <c r="A35" s="22"/>
      <c r="B35" s="24"/>
      <c r="C35" s="24"/>
      <c r="D35" s="24" t="s">
        <v>4</v>
      </c>
      <c r="E35" s="25"/>
      <c r="F35" s="23"/>
      <c r="G35" s="23"/>
      <c r="H35" s="23"/>
      <c r="I35" s="23"/>
      <c r="J35" s="23"/>
      <c r="K35" s="23"/>
      <c r="L35" s="23"/>
      <c r="M35" s="23"/>
      <c r="N35" s="23"/>
      <c r="O35" s="23"/>
    </row>
    <row r="36" spans="1:15" ht="12.75">
      <c r="A36" s="22"/>
      <c r="B36" s="24"/>
      <c r="C36" s="24"/>
      <c r="D36" s="24"/>
      <c r="E36" s="25" t="s">
        <v>39</v>
      </c>
      <c r="F36" s="23"/>
      <c r="G36" s="23"/>
      <c r="H36" s="23"/>
      <c r="I36" s="23"/>
      <c r="J36" s="23"/>
      <c r="K36" s="23"/>
      <c r="L36" s="23"/>
      <c r="M36" s="23"/>
      <c r="N36" s="23"/>
      <c r="O36" s="23"/>
    </row>
    <row r="37" spans="1:15" ht="12.75">
      <c r="A37" s="22"/>
      <c r="B37" s="24"/>
      <c r="C37" s="24"/>
      <c r="D37" s="24"/>
      <c r="E37" s="25" t="s">
        <v>5</v>
      </c>
      <c r="F37" s="23"/>
      <c r="G37" s="23"/>
      <c r="H37" s="23"/>
      <c r="I37" s="23"/>
      <c r="J37" s="23"/>
      <c r="K37" s="23"/>
      <c r="L37" s="23"/>
      <c r="M37" s="23"/>
      <c r="N37" s="23"/>
      <c r="O37" s="23"/>
    </row>
    <row r="38" spans="1:15" ht="12.75">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2.75">
      <c r="A39" s="22"/>
      <c r="B39" s="24"/>
      <c r="C39" s="24"/>
      <c r="D39" s="24" t="s">
        <v>6</v>
      </c>
      <c r="E39" s="25"/>
      <c r="F39" s="23"/>
      <c r="G39" s="23"/>
      <c r="H39" s="23"/>
      <c r="I39" s="23"/>
      <c r="J39" s="23"/>
      <c r="K39" s="23"/>
      <c r="L39" s="23"/>
      <c r="M39" s="23"/>
      <c r="N39" s="23"/>
      <c r="O39" s="23"/>
    </row>
    <row r="40" spans="1:15" ht="12.75">
      <c r="A40" s="22"/>
      <c r="B40" s="24"/>
      <c r="C40" s="24"/>
      <c r="D40" s="24"/>
      <c r="E40" s="25" t="s">
        <v>39</v>
      </c>
      <c r="F40" s="23"/>
      <c r="G40" s="23"/>
      <c r="H40" s="23"/>
      <c r="I40" s="23"/>
      <c r="J40" s="23"/>
      <c r="K40" s="23"/>
      <c r="L40" s="23"/>
      <c r="M40" s="23"/>
      <c r="N40" s="23"/>
      <c r="O40" s="23"/>
    </row>
    <row r="41" spans="1:15" ht="12.75">
      <c r="A41" s="22"/>
      <c r="B41" s="24"/>
      <c r="C41" s="24"/>
      <c r="D41" s="24"/>
      <c r="E41" s="25" t="s">
        <v>5</v>
      </c>
      <c r="F41" s="23"/>
      <c r="G41" s="23"/>
      <c r="H41" s="23"/>
      <c r="I41" s="23"/>
      <c r="J41" s="23"/>
      <c r="K41" s="23"/>
      <c r="L41" s="23"/>
      <c r="M41" s="23"/>
      <c r="N41" s="23"/>
      <c r="O41" s="23"/>
    </row>
    <row r="42" spans="1:15" ht="12.75">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2.75">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2.75">
      <c r="A44" s="26"/>
      <c r="B44" s="27" t="s">
        <v>97</v>
      </c>
      <c r="C44" s="27"/>
      <c r="D44" s="27"/>
      <c r="E44" s="28"/>
      <c r="F44" s="29">
        <f aca="true" t="shared" si="9" ref="F44:O44">F33+F43</f>
        <v>77617.05749999998</v>
      </c>
      <c r="G44" s="29">
        <f t="shared" si="9"/>
        <v>77617.05749999998</v>
      </c>
      <c r="H44" s="29">
        <f t="shared" si="9"/>
        <v>0</v>
      </c>
      <c r="I44" s="29">
        <f t="shared" si="9"/>
        <v>0</v>
      </c>
      <c r="J44" s="29">
        <f t="shared" si="9"/>
        <v>0</v>
      </c>
      <c r="K44" s="29">
        <f t="shared" si="9"/>
        <v>0</v>
      </c>
      <c r="L44" s="29">
        <f t="shared" si="9"/>
        <v>0</v>
      </c>
      <c r="M44" s="29">
        <f t="shared" si="9"/>
        <v>0</v>
      </c>
      <c r="N44" s="29">
        <f t="shared" si="9"/>
        <v>0</v>
      </c>
      <c r="O44" s="29">
        <f t="shared" si="9"/>
        <v>0</v>
      </c>
    </row>
    <row r="45" spans="1:15" ht="12.75">
      <c r="A45" s="22"/>
      <c r="B45" s="87" t="s">
        <v>13</v>
      </c>
      <c r="C45" s="87"/>
      <c r="D45" s="87"/>
      <c r="E45" s="88"/>
      <c r="F45" s="23"/>
      <c r="G45" s="23"/>
      <c r="H45" s="23"/>
      <c r="I45" s="23"/>
      <c r="J45" s="23"/>
      <c r="K45" s="23"/>
      <c r="L45" s="23"/>
      <c r="M45" s="23"/>
      <c r="N45" s="23"/>
      <c r="O45" s="23"/>
    </row>
    <row r="46" spans="1:15" ht="12.75">
      <c r="A46" s="22"/>
      <c r="B46" s="24"/>
      <c r="C46" s="24" t="s">
        <v>4</v>
      </c>
      <c r="D46" s="24"/>
      <c r="E46" s="25"/>
      <c r="F46" s="23"/>
      <c r="G46" s="23"/>
      <c r="H46" s="23"/>
      <c r="I46" s="23"/>
      <c r="J46" s="23"/>
      <c r="K46" s="23"/>
      <c r="L46" s="23"/>
      <c r="M46" s="23"/>
      <c r="N46" s="23"/>
      <c r="O46" s="23"/>
    </row>
    <row r="47" spans="1:15" ht="12.75">
      <c r="A47" s="22"/>
      <c r="B47" s="24"/>
      <c r="C47" s="24"/>
      <c r="D47" s="24" t="s">
        <v>11</v>
      </c>
      <c r="E47" s="25"/>
      <c r="F47" s="23"/>
      <c r="G47" s="23"/>
      <c r="H47" s="23"/>
      <c r="I47" s="23"/>
      <c r="J47" s="23"/>
      <c r="K47" s="23"/>
      <c r="L47" s="23"/>
      <c r="M47" s="23"/>
      <c r="N47" s="23"/>
      <c r="O47" s="23"/>
    </row>
    <row r="48" spans="1:15" ht="12.75">
      <c r="A48" s="22"/>
      <c r="B48" s="24"/>
      <c r="C48" s="24"/>
      <c r="D48" s="24" t="s">
        <v>12</v>
      </c>
      <c r="E48" s="25"/>
      <c r="F48" s="23"/>
      <c r="G48" s="23"/>
      <c r="H48" s="23"/>
      <c r="I48" s="23"/>
      <c r="J48" s="23"/>
      <c r="K48" s="23"/>
      <c r="L48" s="23"/>
      <c r="M48" s="23"/>
      <c r="N48" s="23"/>
      <c r="O48" s="23"/>
    </row>
    <row r="49" spans="1:15" ht="12.75">
      <c r="A49" s="22"/>
      <c r="B49" s="24"/>
      <c r="C49" s="24"/>
      <c r="D49" s="24" t="s">
        <v>39</v>
      </c>
      <c r="E49" s="25"/>
      <c r="F49" s="23"/>
      <c r="G49" s="23"/>
      <c r="H49" s="23"/>
      <c r="I49" s="23"/>
      <c r="J49" s="23"/>
      <c r="K49" s="23"/>
      <c r="L49" s="23"/>
      <c r="M49" s="23"/>
      <c r="N49" s="23"/>
      <c r="O49" s="23"/>
    </row>
    <row r="50" spans="1:15" ht="12.75">
      <c r="A50" s="22"/>
      <c r="B50" s="24"/>
      <c r="C50" s="24"/>
      <c r="D50" s="24" t="s">
        <v>5</v>
      </c>
      <c r="E50" s="25"/>
      <c r="F50" s="23">
        <v>77617.05749999998</v>
      </c>
      <c r="G50" s="23">
        <f>+F50</f>
        <v>77617.05749999998</v>
      </c>
      <c r="H50" s="23"/>
      <c r="I50" s="23"/>
      <c r="J50" s="23"/>
      <c r="K50" s="23"/>
      <c r="L50" s="23"/>
      <c r="M50" s="23"/>
      <c r="N50" s="23"/>
      <c r="O50" s="23"/>
    </row>
    <row r="51" spans="1:15" ht="12.75">
      <c r="A51" s="22"/>
      <c r="B51" s="24"/>
      <c r="C51" s="24" t="s">
        <v>8</v>
      </c>
      <c r="D51" s="24"/>
      <c r="E51" s="25"/>
      <c r="F51" s="23">
        <f aca="true" t="shared" si="10" ref="F51:O51">SUM(F47:F50)</f>
        <v>77617.05749999998</v>
      </c>
      <c r="G51" s="23">
        <f t="shared" si="10"/>
        <v>77617.05749999998</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2.75">
      <c r="A52" s="22"/>
      <c r="B52" s="24"/>
      <c r="C52" s="24" t="s">
        <v>6</v>
      </c>
      <c r="D52" s="24"/>
      <c r="E52" s="25"/>
      <c r="F52" s="23"/>
      <c r="G52" s="23"/>
      <c r="H52" s="23"/>
      <c r="I52" s="23"/>
      <c r="J52" s="23"/>
      <c r="K52" s="23"/>
      <c r="L52" s="23"/>
      <c r="M52" s="23"/>
      <c r="N52" s="23"/>
      <c r="O52" s="23"/>
    </row>
    <row r="53" spans="1:15" ht="12.75">
      <c r="A53" s="22"/>
      <c r="B53" s="24"/>
      <c r="C53" s="24"/>
      <c r="D53" s="24" t="s">
        <v>11</v>
      </c>
      <c r="E53" s="25"/>
      <c r="F53" s="23"/>
      <c r="G53" s="23"/>
      <c r="H53" s="23"/>
      <c r="I53" s="23"/>
      <c r="J53" s="23"/>
      <c r="K53" s="23"/>
      <c r="L53" s="23"/>
      <c r="M53" s="23"/>
      <c r="N53" s="23"/>
      <c r="O53" s="23"/>
    </row>
    <row r="54" spans="1:15" ht="12.75">
      <c r="A54" s="22"/>
      <c r="B54" s="24"/>
      <c r="C54" s="24"/>
      <c r="D54" s="24" t="s">
        <v>12</v>
      </c>
      <c r="E54" s="25"/>
      <c r="F54" s="23"/>
      <c r="G54" s="23"/>
      <c r="H54" s="23"/>
      <c r="I54" s="23"/>
      <c r="J54" s="23"/>
      <c r="K54" s="23"/>
      <c r="L54" s="23"/>
      <c r="M54" s="23"/>
      <c r="N54" s="23"/>
      <c r="O54" s="23"/>
    </row>
    <row r="55" spans="1:15" ht="12.75">
      <c r="A55" s="22"/>
      <c r="B55" s="24"/>
      <c r="C55" s="24"/>
      <c r="D55" s="24" t="s">
        <v>39</v>
      </c>
      <c r="E55" s="25"/>
      <c r="F55" s="23"/>
      <c r="G55" s="23"/>
      <c r="H55" s="23"/>
      <c r="I55" s="23"/>
      <c r="J55" s="23"/>
      <c r="K55" s="23"/>
      <c r="L55" s="23"/>
      <c r="M55" s="23"/>
      <c r="N55" s="23"/>
      <c r="O55" s="23"/>
    </row>
    <row r="56" spans="1:15" ht="12.75">
      <c r="A56" s="22"/>
      <c r="B56" s="24"/>
      <c r="C56" s="24"/>
      <c r="D56" s="24" t="s">
        <v>5</v>
      </c>
      <c r="E56" s="25"/>
      <c r="F56" s="23"/>
      <c r="G56" s="23"/>
      <c r="H56" s="23"/>
      <c r="I56" s="23"/>
      <c r="J56" s="23"/>
      <c r="K56" s="23"/>
      <c r="L56" s="23"/>
      <c r="M56" s="23"/>
      <c r="N56" s="23"/>
      <c r="O56" s="23"/>
    </row>
    <row r="57" spans="1:15" ht="12.75">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2.75">
      <c r="A58" s="26"/>
      <c r="B58" s="27" t="s">
        <v>14</v>
      </c>
      <c r="C58" s="27"/>
      <c r="D58" s="27"/>
      <c r="E58" s="28"/>
      <c r="F58" s="29">
        <f aca="true" t="shared" si="12" ref="F58:O58">F57+F51</f>
        <v>77617.05749999998</v>
      </c>
      <c r="G58" s="29">
        <f t="shared" si="12"/>
        <v>77617.05749999998</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75">
      <c r="A59" s="30" t="s">
        <v>195</v>
      </c>
      <c r="B59" s="31"/>
      <c r="C59" s="31"/>
      <c r="D59" s="31"/>
      <c r="E59" s="32"/>
      <c r="F59" s="33">
        <f aca="true" t="shared" si="13" ref="F59:O59">F22+F44+F58</f>
        <v>310468.2299999999</v>
      </c>
      <c r="G59" s="33">
        <f t="shared" si="13"/>
        <v>310468.2299999999</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B9:E9"/>
    <mergeCell ref="B23:E23"/>
    <mergeCell ref="B45:E45"/>
    <mergeCell ref="A1:O1"/>
    <mergeCell ref="D2:E2"/>
    <mergeCell ref="D3:E3"/>
    <mergeCell ref="A5:E7"/>
    <mergeCell ref="F6:F7"/>
    <mergeCell ref="G6:O6"/>
  </mergeCells>
  <printOptions/>
  <pageMargins left="0.75" right="0.75" top="1" bottom="1" header="0.5" footer="0.5"/>
  <pageSetup fitToHeight="1" fitToWidth="1" horizontalDpi="600" verticalDpi="600" orientation="landscape" scale="61" r:id="rId1"/>
  <headerFooter alignWithMargins="0">
    <oddHeader>&amp;L&amp;"Arial,Bold"&amp;16This file was created using most current Excel version.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59"/>
  <sheetViews>
    <sheetView zoomScale="80" zoomScaleNormal="80" workbookViewId="0" topLeftCell="A1">
      <selection activeCell="A1" sqref="A1:O1"/>
    </sheetView>
  </sheetViews>
  <sheetFormatPr defaultColWidth="0" defaultRowHeight="12.75" zeroHeight="1"/>
  <cols>
    <col min="1" max="2" width="3.7109375" style="12" customWidth="1"/>
    <col min="3" max="3" width="8.28125" style="12" customWidth="1"/>
    <col min="4" max="4" width="3.7109375" style="12" customWidth="1"/>
    <col min="5" max="5" width="25.8515625" style="12" customWidth="1"/>
    <col min="6" max="6" width="17.28125" style="12" customWidth="1"/>
    <col min="7" max="7" width="13.28125" style="12" customWidth="1"/>
    <col min="8" max="8" width="15.8515625" style="12" customWidth="1"/>
    <col min="9" max="9" width="16.140625" style="12" customWidth="1"/>
    <col min="10" max="10" width="11.7109375" style="12" customWidth="1"/>
    <col min="11" max="11" width="12.57421875" style="12" customWidth="1"/>
    <col min="12" max="12" width="17.7109375" style="12" customWidth="1"/>
    <col min="13" max="13" width="16.28125" style="12" customWidth="1"/>
    <col min="14" max="14" width="13.8515625" style="12" customWidth="1"/>
    <col min="15" max="15" width="12.57421875" style="12" customWidth="1"/>
    <col min="16" max="16384" width="9.140625" style="0" hidden="1" customWidth="1"/>
  </cols>
  <sheetData>
    <row r="1" spans="1:15" ht="54" customHeight="1">
      <c r="A1" s="86" t="s">
        <v>147</v>
      </c>
      <c r="B1" s="86"/>
      <c r="C1" s="86"/>
      <c r="D1" s="86"/>
      <c r="E1" s="86"/>
      <c r="F1" s="86"/>
      <c r="G1" s="86"/>
      <c r="H1" s="86"/>
      <c r="I1" s="86"/>
      <c r="J1" s="86"/>
      <c r="K1" s="86"/>
      <c r="L1" s="86"/>
      <c r="M1" s="86"/>
      <c r="N1" s="86"/>
      <c r="O1" s="86"/>
    </row>
    <row r="2" spans="1:15" ht="15.75">
      <c r="A2" s="13" t="s">
        <v>29</v>
      </c>
      <c r="B2" s="13"/>
      <c r="C2" s="13"/>
      <c r="D2" s="96" t="str">
        <f>'CSS Pgm 1'!D2:E2</f>
        <v>Santa Clara</v>
      </c>
      <c r="E2" s="96"/>
      <c r="F2" s="40"/>
      <c r="G2" s="40"/>
      <c r="H2" s="40"/>
      <c r="I2" s="40"/>
      <c r="J2" s="40"/>
      <c r="K2" s="40"/>
      <c r="L2" s="40"/>
      <c r="M2" s="40"/>
      <c r="N2" s="14" t="s">
        <v>30</v>
      </c>
      <c r="O2" s="38">
        <f>'CSS Pgm 1'!O2</f>
        <v>39614</v>
      </c>
    </row>
    <row r="3" spans="1:15" ht="15.75">
      <c r="A3" s="13" t="s">
        <v>175</v>
      </c>
      <c r="B3" s="13"/>
      <c r="C3" s="13"/>
      <c r="D3" s="104" t="s">
        <v>177</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ht="21"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ht="21.75" customHeight="1">
      <c r="A6" s="111"/>
      <c r="B6" s="112"/>
      <c r="C6" s="112"/>
      <c r="D6" s="112"/>
      <c r="E6" s="113"/>
      <c r="F6" s="102" t="s">
        <v>7</v>
      </c>
      <c r="G6" s="105" t="s">
        <v>38</v>
      </c>
      <c r="H6" s="106"/>
      <c r="I6" s="106"/>
      <c r="J6" s="106"/>
      <c r="K6" s="106"/>
      <c r="L6" s="106"/>
      <c r="M6" s="106"/>
      <c r="N6" s="106"/>
      <c r="O6" s="107"/>
    </row>
    <row r="7" spans="1:15" ht="47.25">
      <c r="A7" s="114"/>
      <c r="B7" s="115"/>
      <c r="C7" s="115"/>
      <c r="D7" s="115"/>
      <c r="E7" s="116"/>
      <c r="F7" s="103"/>
      <c r="G7" s="39" t="s">
        <v>0</v>
      </c>
      <c r="H7" s="39" t="s">
        <v>37</v>
      </c>
      <c r="I7" s="39" t="s">
        <v>19</v>
      </c>
      <c r="J7" s="39" t="s">
        <v>1</v>
      </c>
      <c r="K7" s="39" t="s">
        <v>16</v>
      </c>
      <c r="L7" s="39" t="s">
        <v>17</v>
      </c>
      <c r="M7" s="39" t="s">
        <v>2</v>
      </c>
      <c r="N7" s="39" t="s">
        <v>18</v>
      </c>
      <c r="O7" s="35" t="s">
        <v>75</v>
      </c>
    </row>
    <row r="8" spans="1:15" ht="15.75">
      <c r="A8" s="18" t="s">
        <v>196</v>
      </c>
      <c r="B8" s="19"/>
      <c r="C8" s="19"/>
      <c r="D8" s="19"/>
      <c r="E8" s="20"/>
      <c r="F8" s="21"/>
      <c r="G8" s="21"/>
      <c r="H8" s="21"/>
      <c r="I8" s="21"/>
      <c r="J8" s="21"/>
      <c r="K8" s="21"/>
      <c r="L8" s="21"/>
      <c r="M8" s="21"/>
      <c r="N8" s="21"/>
      <c r="O8" s="21"/>
    </row>
    <row r="9" spans="1:15" ht="12.75">
      <c r="A9" s="22"/>
      <c r="B9" s="98" t="s">
        <v>106</v>
      </c>
      <c r="C9" s="98"/>
      <c r="D9" s="98"/>
      <c r="E9" s="99"/>
      <c r="F9" s="23"/>
      <c r="G9" s="23"/>
      <c r="H9" s="23"/>
      <c r="I9" s="23"/>
      <c r="J9" s="23"/>
      <c r="K9" s="23"/>
      <c r="L9" s="23"/>
      <c r="M9" s="23"/>
      <c r="N9" s="23"/>
      <c r="O9" s="23"/>
    </row>
    <row r="10" spans="1:15" ht="12.75">
      <c r="A10" s="22"/>
      <c r="B10" s="24"/>
      <c r="C10" s="24" t="s">
        <v>4</v>
      </c>
      <c r="D10" s="24"/>
      <c r="E10" s="25"/>
      <c r="F10" s="23"/>
      <c r="G10" s="23"/>
      <c r="H10" s="23"/>
      <c r="I10" s="23"/>
      <c r="J10" s="23"/>
      <c r="K10" s="23"/>
      <c r="L10" s="23"/>
      <c r="M10" s="23"/>
      <c r="N10" s="23"/>
      <c r="O10" s="23"/>
    </row>
    <row r="11" spans="1:15" ht="12.75">
      <c r="A11" s="22"/>
      <c r="B11" s="24"/>
      <c r="C11" s="24"/>
      <c r="D11" s="24" t="s">
        <v>11</v>
      </c>
      <c r="E11" s="25"/>
      <c r="F11" s="23"/>
      <c r="G11" s="23"/>
      <c r="H11" s="23"/>
      <c r="I11" s="23"/>
      <c r="J11" s="23"/>
      <c r="K11" s="23"/>
      <c r="L11" s="23"/>
      <c r="M11" s="23"/>
      <c r="N11" s="23"/>
      <c r="O11" s="23"/>
    </row>
    <row r="12" spans="1:15" ht="12.75">
      <c r="A12" s="22"/>
      <c r="B12" s="24"/>
      <c r="C12" s="24"/>
      <c r="D12" s="24" t="s">
        <v>12</v>
      </c>
      <c r="E12" s="25"/>
      <c r="F12" s="23"/>
      <c r="G12" s="23"/>
      <c r="H12" s="23"/>
      <c r="I12" s="23"/>
      <c r="J12" s="23"/>
      <c r="K12" s="23"/>
      <c r="L12" s="23"/>
      <c r="M12" s="23"/>
      <c r="N12" s="23"/>
      <c r="O12" s="23"/>
    </row>
    <row r="13" spans="1:15" ht="12.75">
      <c r="A13" s="22"/>
      <c r="B13" s="24"/>
      <c r="C13" s="24"/>
      <c r="D13" s="24" t="s">
        <v>39</v>
      </c>
      <c r="E13" s="25"/>
      <c r="F13" s="23"/>
      <c r="G13" s="23"/>
      <c r="H13" s="23"/>
      <c r="I13" s="23"/>
      <c r="J13" s="23"/>
      <c r="K13" s="23"/>
      <c r="L13" s="23"/>
      <c r="M13" s="23"/>
      <c r="N13" s="23"/>
      <c r="O13" s="23"/>
    </row>
    <row r="14" spans="1:15" ht="12.75">
      <c r="A14" s="22"/>
      <c r="B14" s="24"/>
      <c r="C14" s="24"/>
      <c r="D14" s="24" t="s">
        <v>5</v>
      </c>
      <c r="E14" s="25"/>
      <c r="F14" s="23"/>
      <c r="G14" s="23"/>
      <c r="H14" s="23"/>
      <c r="I14" s="23"/>
      <c r="J14" s="23"/>
      <c r="K14" s="23"/>
      <c r="L14" s="23"/>
      <c r="M14" s="23"/>
      <c r="N14" s="23"/>
      <c r="O14" s="23"/>
    </row>
    <row r="15" spans="1:15" ht="12.75">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2.75">
      <c r="A16" s="22"/>
      <c r="B16" s="24"/>
      <c r="C16" s="24" t="s">
        <v>6</v>
      </c>
      <c r="D16" s="24"/>
      <c r="E16" s="25"/>
      <c r="F16" s="23"/>
      <c r="G16" s="23"/>
      <c r="H16" s="23"/>
      <c r="I16" s="23"/>
      <c r="J16" s="23"/>
      <c r="K16" s="23"/>
      <c r="L16" s="23"/>
      <c r="M16" s="23"/>
      <c r="N16" s="23"/>
      <c r="O16" s="23"/>
    </row>
    <row r="17" spans="1:15" ht="12.75">
      <c r="A17" s="22"/>
      <c r="B17" s="24"/>
      <c r="C17" s="24"/>
      <c r="D17" s="24" t="s">
        <v>11</v>
      </c>
      <c r="E17" s="25"/>
      <c r="F17" s="23"/>
      <c r="G17" s="23"/>
      <c r="H17" s="23"/>
      <c r="I17" s="23"/>
      <c r="J17" s="23"/>
      <c r="K17" s="23"/>
      <c r="L17" s="23"/>
      <c r="M17" s="23"/>
      <c r="N17" s="23"/>
      <c r="O17" s="23"/>
    </row>
    <row r="18" spans="1:15" ht="12.75">
      <c r="A18" s="22"/>
      <c r="B18" s="24"/>
      <c r="C18" s="24"/>
      <c r="D18" s="24" t="s">
        <v>12</v>
      </c>
      <c r="E18" s="25"/>
      <c r="F18" s="23"/>
      <c r="G18" s="23"/>
      <c r="H18" s="23"/>
      <c r="I18" s="23"/>
      <c r="J18" s="23"/>
      <c r="K18" s="23"/>
      <c r="L18" s="23"/>
      <c r="M18" s="23"/>
      <c r="N18" s="23"/>
      <c r="O18" s="23"/>
    </row>
    <row r="19" spans="1:15" ht="12.75">
      <c r="A19" s="22"/>
      <c r="B19" s="24"/>
      <c r="C19" s="24"/>
      <c r="D19" s="24" t="s">
        <v>39</v>
      </c>
      <c r="E19" s="25"/>
      <c r="F19" s="23"/>
      <c r="G19" s="23"/>
      <c r="H19" s="23"/>
      <c r="I19" s="23"/>
      <c r="J19" s="23"/>
      <c r="K19" s="23"/>
      <c r="L19" s="23"/>
      <c r="M19" s="23"/>
      <c r="N19" s="23"/>
      <c r="O19" s="23"/>
    </row>
    <row r="20" spans="1:15" ht="12.75">
      <c r="A20" s="22"/>
      <c r="B20" s="24"/>
      <c r="C20" s="24"/>
      <c r="D20" s="24" t="s">
        <v>5</v>
      </c>
      <c r="E20" s="25"/>
      <c r="F20" s="23"/>
      <c r="G20" s="23"/>
      <c r="H20" s="23"/>
      <c r="I20" s="23"/>
      <c r="J20" s="23"/>
      <c r="K20" s="23"/>
      <c r="L20" s="23"/>
      <c r="M20" s="23"/>
      <c r="N20" s="23"/>
      <c r="O20" s="23"/>
    </row>
    <row r="21" spans="1:15" ht="12.75">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2.75">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2.75">
      <c r="A23" s="22"/>
      <c r="B23" s="100" t="s">
        <v>96</v>
      </c>
      <c r="C23" s="100"/>
      <c r="D23" s="100"/>
      <c r="E23" s="101"/>
      <c r="F23" s="23"/>
      <c r="G23" s="23"/>
      <c r="H23" s="23"/>
      <c r="I23" s="23"/>
      <c r="J23" s="23"/>
      <c r="K23" s="23"/>
      <c r="L23" s="23"/>
      <c r="M23" s="23"/>
      <c r="N23" s="23"/>
      <c r="O23" s="23"/>
    </row>
    <row r="24" spans="1:15" ht="12.75">
      <c r="A24" s="22"/>
      <c r="B24" s="24"/>
      <c r="C24" s="24" t="s">
        <v>32</v>
      </c>
      <c r="D24" s="24"/>
      <c r="E24" s="25"/>
      <c r="F24" s="23"/>
      <c r="G24" s="23"/>
      <c r="H24" s="23"/>
      <c r="I24" s="23"/>
      <c r="J24" s="23"/>
      <c r="K24" s="23"/>
      <c r="L24" s="23"/>
      <c r="M24" s="23"/>
      <c r="N24" s="23"/>
      <c r="O24" s="23"/>
    </row>
    <row r="25" spans="1:15" ht="12.75">
      <c r="A25" s="22"/>
      <c r="B25" s="24"/>
      <c r="C25" s="24"/>
      <c r="D25" s="24" t="s">
        <v>4</v>
      </c>
      <c r="E25" s="25"/>
      <c r="F25" s="23"/>
      <c r="G25" s="23"/>
      <c r="H25" s="23"/>
      <c r="I25" s="23"/>
      <c r="J25" s="23"/>
      <c r="K25" s="23"/>
      <c r="L25" s="23"/>
      <c r="M25" s="23"/>
      <c r="N25" s="23"/>
      <c r="O25" s="23"/>
    </row>
    <row r="26" spans="1:15" ht="12.75">
      <c r="A26" s="22"/>
      <c r="B26" s="24"/>
      <c r="C26" s="24"/>
      <c r="D26" s="24"/>
      <c r="E26" s="25" t="s">
        <v>39</v>
      </c>
      <c r="F26" s="23"/>
      <c r="G26" s="23"/>
      <c r="H26" s="23"/>
      <c r="I26" s="23"/>
      <c r="J26" s="23"/>
      <c r="K26" s="23"/>
      <c r="L26" s="23"/>
      <c r="M26" s="23"/>
      <c r="N26" s="23"/>
      <c r="O26" s="23"/>
    </row>
    <row r="27" spans="1:15" ht="12.75">
      <c r="A27" s="22"/>
      <c r="B27" s="24"/>
      <c r="C27" s="24"/>
      <c r="D27" s="24"/>
      <c r="E27" s="25" t="s">
        <v>5</v>
      </c>
      <c r="F27" s="23"/>
      <c r="G27" s="23"/>
      <c r="H27" s="23"/>
      <c r="I27" s="23"/>
      <c r="J27" s="23"/>
      <c r="K27" s="23"/>
      <c r="L27" s="23"/>
      <c r="M27" s="23"/>
      <c r="N27" s="23"/>
      <c r="O27" s="23"/>
    </row>
    <row r="28" spans="1:15" ht="12.75">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2.75">
      <c r="A29" s="22"/>
      <c r="B29" s="24"/>
      <c r="C29" s="24"/>
      <c r="D29" s="24" t="s">
        <v>6</v>
      </c>
      <c r="E29" s="25"/>
      <c r="F29" s="23"/>
      <c r="G29" s="23"/>
      <c r="H29" s="23"/>
      <c r="I29" s="23"/>
      <c r="J29" s="23"/>
      <c r="K29" s="23"/>
      <c r="L29" s="23"/>
      <c r="M29" s="23"/>
      <c r="N29" s="23"/>
      <c r="O29" s="23"/>
    </row>
    <row r="30" spans="1:15" ht="12.75">
      <c r="A30" s="22"/>
      <c r="B30" s="24"/>
      <c r="C30" s="24"/>
      <c r="D30" s="24"/>
      <c r="E30" s="25" t="s">
        <v>39</v>
      </c>
      <c r="F30" s="23"/>
      <c r="G30" s="23"/>
      <c r="H30" s="23"/>
      <c r="I30" s="23"/>
      <c r="J30" s="23"/>
      <c r="K30" s="23"/>
      <c r="L30" s="23"/>
      <c r="M30" s="23"/>
      <c r="N30" s="23"/>
      <c r="O30" s="23"/>
    </row>
    <row r="31" spans="1:15" ht="12.75">
      <c r="A31" s="22"/>
      <c r="B31" s="24"/>
      <c r="C31" s="24"/>
      <c r="D31" s="24"/>
      <c r="E31" s="25" t="s">
        <v>5</v>
      </c>
      <c r="F31" s="23"/>
      <c r="G31" s="23"/>
      <c r="H31" s="23"/>
      <c r="I31" s="23"/>
      <c r="J31" s="23"/>
      <c r="K31" s="23"/>
      <c r="L31" s="23"/>
      <c r="M31" s="23"/>
      <c r="N31" s="23"/>
      <c r="O31" s="23"/>
    </row>
    <row r="32" spans="1:15" ht="12.75">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2.75">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2.75">
      <c r="A34" s="22"/>
      <c r="B34" s="24"/>
      <c r="C34" s="24" t="s">
        <v>34</v>
      </c>
      <c r="D34" s="24"/>
      <c r="E34" s="25"/>
      <c r="F34" s="23"/>
      <c r="G34" s="23"/>
      <c r="H34" s="23"/>
      <c r="I34" s="23"/>
      <c r="J34" s="23"/>
      <c r="K34" s="23"/>
      <c r="L34" s="23"/>
      <c r="M34" s="23"/>
      <c r="N34" s="23"/>
      <c r="O34" s="23"/>
    </row>
    <row r="35" spans="1:15" ht="12.75">
      <c r="A35" s="22"/>
      <c r="B35" s="24"/>
      <c r="C35" s="24"/>
      <c r="D35" s="24" t="s">
        <v>4</v>
      </c>
      <c r="E35" s="25"/>
      <c r="F35" s="23"/>
      <c r="G35" s="23"/>
      <c r="H35" s="23"/>
      <c r="I35" s="23"/>
      <c r="J35" s="23"/>
      <c r="K35" s="23"/>
      <c r="L35" s="23"/>
      <c r="M35" s="23"/>
      <c r="N35" s="23"/>
      <c r="O35" s="23"/>
    </row>
    <row r="36" spans="1:15" ht="12.75">
      <c r="A36" s="22"/>
      <c r="B36" s="24"/>
      <c r="C36" s="24"/>
      <c r="D36" s="24"/>
      <c r="E36" s="25" t="s">
        <v>39</v>
      </c>
      <c r="F36" s="23"/>
      <c r="G36" s="23"/>
      <c r="H36" s="23"/>
      <c r="I36" s="23"/>
      <c r="J36" s="23"/>
      <c r="K36" s="23"/>
      <c r="L36" s="23"/>
      <c r="M36" s="23"/>
      <c r="N36" s="23"/>
      <c r="O36" s="23"/>
    </row>
    <row r="37" spans="1:15" ht="12.75">
      <c r="A37" s="22"/>
      <c r="B37" s="24"/>
      <c r="C37" s="24"/>
      <c r="D37" s="24"/>
      <c r="E37" s="25" t="s">
        <v>5</v>
      </c>
      <c r="F37" s="23"/>
      <c r="G37" s="23"/>
      <c r="H37" s="23"/>
      <c r="I37" s="23"/>
      <c r="J37" s="23"/>
      <c r="K37" s="23"/>
      <c r="L37" s="23"/>
      <c r="M37" s="23"/>
      <c r="N37" s="23"/>
      <c r="O37" s="23"/>
    </row>
    <row r="38" spans="1:15" ht="12.75">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2.75">
      <c r="A39" s="22"/>
      <c r="B39" s="24"/>
      <c r="C39" s="24"/>
      <c r="D39" s="24" t="s">
        <v>6</v>
      </c>
      <c r="E39" s="25"/>
      <c r="F39" s="23"/>
      <c r="G39" s="23"/>
      <c r="H39" s="23"/>
      <c r="I39" s="23"/>
      <c r="J39" s="23"/>
      <c r="K39" s="23"/>
      <c r="L39" s="23"/>
      <c r="M39" s="23"/>
      <c r="N39" s="23"/>
      <c r="O39" s="23"/>
    </row>
    <row r="40" spans="1:15" ht="12.75">
      <c r="A40" s="22"/>
      <c r="B40" s="24"/>
      <c r="C40" s="24"/>
      <c r="D40" s="24"/>
      <c r="E40" s="25" t="s">
        <v>39</v>
      </c>
      <c r="F40" s="23"/>
      <c r="G40" s="23"/>
      <c r="H40" s="23"/>
      <c r="I40" s="23"/>
      <c r="J40" s="23"/>
      <c r="K40" s="23"/>
      <c r="L40" s="23"/>
      <c r="M40" s="23"/>
      <c r="N40" s="23"/>
      <c r="O40" s="23"/>
    </row>
    <row r="41" spans="1:15" ht="12.75">
      <c r="A41" s="22"/>
      <c r="B41" s="24"/>
      <c r="C41" s="24"/>
      <c r="D41" s="24"/>
      <c r="E41" s="25" t="s">
        <v>5</v>
      </c>
      <c r="F41" s="23"/>
      <c r="G41" s="23"/>
      <c r="H41" s="23"/>
      <c r="I41" s="23"/>
      <c r="J41" s="23"/>
      <c r="K41" s="23"/>
      <c r="L41" s="23"/>
      <c r="M41" s="23"/>
      <c r="N41" s="23"/>
      <c r="O41" s="23"/>
    </row>
    <row r="42" spans="1:15" ht="12.75">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2.75">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2.75">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2.75">
      <c r="A45" s="22"/>
      <c r="B45" s="87" t="s">
        <v>13</v>
      </c>
      <c r="C45" s="87"/>
      <c r="D45" s="87"/>
      <c r="E45" s="88"/>
      <c r="F45" s="23"/>
      <c r="G45" s="23"/>
      <c r="H45" s="23"/>
      <c r="I45" s="23"/>
      <c r="J45" s="23"/>
      <c r="K45" s="23"/>
      <c r="L45" s="23"/>
      <c r="M45" s="23"/>
      <c r="N45" s="23"/>
      <c r="O45" s="23"/>
    </row>
    <row r="46" spans="1:15" ht="12.75">
      <c r="A46" s="22"/>
      <c r="B46" s="24"/>
      <c r="C46" s="24" t="s">
        <v>4</v>
      </c>
      <c r="D46" s="24"/>
      <c r="E46" s="25"/>
      <c r="F46" s="23"/>
      <c r="G46" s="23"/>
      <c r="H46" s="23"/>
      <c r="I46" s="23"/>
      <c r="J46" s="23"/>
      <c r="K46" s="23"/>
      <c r="L46" s="23"/>
      <c r="M46" s="23"/>
      <c r="N46" s="23"/>
      <c r="O46" s="23"/>
    </row>
    <row r="47" spans="1:15" ht="12.75">
      <c r="A47" s="22"/>
      <c r="B47" s="24"/>
      <c r="C47" s="24"/>
      <c r="D47" s="24" t="s">
        <v>11</v>
      </c>
      <c r="E47" s="25"/>
      <c r="F47" s="23"/>
      <c r="G47" s="23"/>
      <c r="H47" s="23"/>
      <c r="I47" s="23"/>
      <c r="J47" s="23"/>
      <c r="K47" s="23"/>
      <c r="L47" s="23"/>
      <c r="M47" s="23"/>
      <c r="N47" s="23"/>
      <c r="O47" s="23"/>
    </row>
    <row r="48" spans="1:15" ht="12.75">
      <c r="A48" s="22"/>
      <c r="B48" s="24"/>
      <c r="C48" s="24"/>
      <c r="D48" s="24" t="s">
        <v>12</v>
      </c>
      <c r="E48" s="25"/>
      <c r="F48" s="23"/>
      <c r="G48" s="23"/>
      <c r="H48" s="23"/>
      <c r="I48" s="23"/>
      <c r="J48" s="23"/>
      <c r="K48" s="23"/>
      <c r="L48" s="23"/>
      <c r="M48" s="23"/>
      <c r="N48" s="23"/>
      <c r="O48" s="23"/>
    </row>
    <row r="49" spans="1:15" ht="12.75">
      <c r="A49" s="22"/>
      <c r="B49" s="24"/>
      <c r="C49" s="24"/>
      <c r="D49" s="24" t="s">
        <v>39</v>
      </c>
      <c r="E49" s="25"/>
      <c r="F49" s="23"/>
      <c r="G49" s="23"/>
      <c r="H49" s="23"/>
      <c r="I49" s="23"/>
      <c r="J49" s="23"/>
      <c r="K49" s="23"/>
      <c r="L49" s="23"/>
      <c r="M49" s="23"/>
      <c r="N49" s="23"/>
      <c r="O49" s="23"/>
    </row>
    <row r="50" spans="1:15" ht="12.75">
      <c r="A50" s="22"/>
      <c r="B50" s="24"/>
      <c r="C50" s="24"/>
      <c r="D50" s="24" t="s">
        <v>5</v>
      </c>
      <c r="E50" s="25"/>
      <c r="F50" s="23"/>
      <c r="G50" s="23"/>
      <c r="H50" s="23"/>
      <c r="I50" s="23"/>
      <c r="J50" s="23"/>
      <c r="K50" s="23"/>
      <c r="L50" s="23"/>
      <c r="M50" s="23"/>
      <c r="N50" s="23"/>
      <c r="O50" s="23"/>
    </row>
    <row r="51" spans="1:15" ht="12.75">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2.75">
      <c r="A52" s="22"/>
      <c r="B52" s="24"/>
      <c r="C52" s="24" t="s">
        <v>6</v>
      </c>
      <c r="D52" s="24"/>
      <c r="E52" s="25"/>
      <c r="F52" s="23"/>
      <c r="G52" s="23"/>
      <c r="H52" s="23"/>
      <c r="I52" s="23"/>
      <c r="J52" s="23"/>
      <c r="K52" s="23"/>
      <c r="L52" s="23"/>
      <c r="M52" s="23"/>
      <c r="N52" s="23"/>
      <c r="O52" s="23"/>
    </row>
    <row r="53" spans="1:15" ht="12.75">
      <c r="A53" s="22"/>
      <c r="B53" s="24"/>
      <c r="C53" s="24"/>
      <c r="D53" s="24" t="s">
        <v>11</v>
      </c>
      <c r="E53" s="25"/>
      <c r="F53" s="23"/>
      <c r="G53" s="23"/>
      <c r="H53" s="23"/>
      <c r="I53" s="23"/>
      <c r="J53" s="23"/>
      <c r="K53" s="23"/>
      <c r="L53" s="23"/>
      <c r="M53" s="23"/>
      <c r="N53" s="23"/>
      <c r="O53" s="23"/>
    </row>
    <row r="54" spans="1:15" ht="12.75">
      <c r="A54" s="22"/>
      <c r="B54" s="24"/>
      <c r="C54" s="24"/>
      <c r="D54" s="24" t="s">
        <v>12</v>
      </c>
      <c r="E54" s="25"/>
      <c r="F54" s="23"/>
      <c r="G54" s="23"/>
      <c r="H54" s="23"/>
      <c r="I54" s="23"/>
      <c r="J54" s="23"/>
      <c r="K54" s="23"/>
      <c r="L54" s="23"/>
      <c r="M54" s="23"/>
      <c r="N54" s="23"/>
      <c r="O54" s="23"/>
    </row>
    <row r="55" spans="1:15" ht="12.75">
      <c r="A55" s="22"/>
      <c r="B55" s="24"/>
      <c r="C55" s="24"/>
      <c r="D55" s="24" t="s">
        <v>39</v>
      </c>
      <c r="E55" s="25"/>
      <c r="F55" s="23"/>
      <c r="G55" s="23"/>
      <c r="H55" s="23"/>
      <c r="I55" s="23"/>
      <c r="J55" s="23"/>
      <c r="K55" s="23"/>
      <c r="L55" s="23"/>
      <c r="M55" s="23"/>
      <c r="N55" s="23"/>
      <c r="O55" s="23"/>
    </row>
    <row r="56" spans="1:15" ht="12.75">
      <c r="A56" s="22"/>
      <c r="B56" s="24"/>
      <c r="C56" s="24"/>
      <c r="D56" s="24" t="s">
        <v>5</v>
      </c>
      <c r="E56" s="25"/>
      <c r="F56" s="23"/>
      <c r="G56" s="23"/>
      <c r="H56" s="23"/>
      <c r="I56" s="23"/>
      <c r="J56" s="23"/>
      <c r="K56" s="23"/>
      <c r="L56" s="23"/>
      <c r="M56" s="23"/>
      <c r="N56" s="23"/>
      <c r="O56" s="23"/>
    </row>
    <row r="57" spans="1:15" ht="12.75">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2.75">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75">
      <c r="A59" s="30" t="s">
        <v>197</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B9:E9"/>
    <mergeCell ref="B23:E23"/>
    <mergeCell ref="B45:E45"/>
    <mergeCell ref="A1:O1"/>
    <mergeCell ref="D2:E2"/>
    <mergeCell ref="D3:E3"/>
    <mergeCell ref="A5:E7"/>
    <mergeCell ref="F6:F7"/>
    <mergeCell ref="G6:O6"/>
  </mergeCells>
  <printOptions/>
  <pageMargins left="0.75" right="0.75" top="1" bottom="1" header="0.5" footer="0.5"/>
  <pageSetup fitToHeight="1" fitToWidth="1" horizontalDpi="600" verticalDpi="600" orientation="landscape" scale="61" r:id="rId1"/>
  <headerFooter alignWithMargins="0">
    <oddHeader>&amp;L&amp;"Arial,Bold"&amp;16This file was created using most current Excel version.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9"/>
  <sheetViews>
    <sheetView zoomScale="80" zoomScaleNormal="80" workbookViewId="0" topLeftCell="A1">
      <selection activeCell="N2" sqref="N2"/>
    </sheetView>
  </sheetViews>
  <sheetFormatPr defaultColWidth="0" defaultRowHeight="12.75" zeroHeight="1"/>
  <cols>
    <col min="1" max="2" width="3.7109375" style="12" customWidth="1"/>
    <col min="3" max="3" width="6.57421875" style="12" customWidth="1"/>
    <col min="4" max="4" width="3.7109375" style="12" customWidth="1"/>
    <col min="5" max="5" width="31.140625" style="12" customWidth="1"/>
    <col min="6" max="6" width="17.7109375" style="12" customWidth="1"/>
    <col min="7" max="7" width="12.7109375" style="12" customWidth="1"/>
    <col min="8" max="8" width="15.140625" style="12" customWidth="1"/>
    <col min="9" max="9" width="12.8515625" style="12" customWidth="1"/>
    <col min="10" max="11" width="12.7109375" style="12" customWidth="1"/>
    <col min="12" max="12" width="15.57421875" style="12" customWidth="1"/>
    <col min="13" max="13" width="17.00390625" style="12" customWidth="1"/>
    <col min="14" max="15" width="12.7109375" style="12" customWidth="1"/>
    <col min="16" max="18" width="12.7109375" style="0" hidden="1" customWidth="1"/>
    <col min="19" max="16384" width="9.140625" style="0" hidden="1" customWidth="1"/>
  </cols>
  <sheetData>
    <row r="1" spans="1:15" ht="51.7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38">
        <f>'CSS Pgm 1'!O2</f>
        <v>39614</v>
      </c>
    </row>
    <row r="3" spans="1:15" ht="20.1" customHeight="1">
      <c r="A3" s="13" t="s">
        <v>104</v>
      </c>
      <c r="B3" s="13"/>
      <c r="C3" s="13"/>
      <c r="D3" s="104" t="s">
        <v>158</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15" customHeight="1">
      <c r="A5" s="89" t="s">
        <v>31</v>
      </c>
      <c r="B5" s="90"/>
      <c r="C5" s="90"/>
      <c r="D5" s="90"/>
      <c r="E5" s="91"/>
      <c r="F5" s="36" t="s">
        <v>20</v>
      </c>
      <c r="G5" s="37" t="s">
        <v>21</v>
      </c>
      <c r="H5" s="37" t="s">
        <v>28</v>
      </c>
      <c r="I5" s="37" t="s">
        <v>22</v>
      </c>
      <c r="J5" s="37" t="s">
        <v>23</v>
      </c>
      <c r="K5" s="37" t="s">
        <v>24</v>
      </c>
      <c r="L5" s="37" t="s">
        <v>25</v>
      </c>
      <c r="M5" s="37" t="s">
        <v>26</v>
      </c>
      <c r="N5" s="37" t="s">
        <v>27</v>
      </c>
      <c r="O5" s="37" t="s">
        <v>76</v>
      </c>
    </row>
    <row r="6" spans="1:15" s="3" customFormat="1" ht="21" customHeight="1">
      <c r="A6" s="92"/>
      <c r="B6" s="93"/>
      <c r="C6" s="93"/>
      <c r="D6" s="93"/>
      <c r="E6" s="94"/>
      <c r="F6" s="102" t="s">
        <v>7</v>
      </c>
      <c r="G6" s="105" t="s">
        <v>38</v>
      </c>
      <c r="H6" s="106"/>
      <c r="I6" s="106"/>
      <c r="J6" s="106"/>
      <c r="K6" s="106"/>
      <c r="L6" s="106"/>
      <c r="M6" s="106"/>
      <c r="N6" s="106"/>
      <c r="O6" s="107"/>
    </row>
    <row r="7" spans="1:18" s="1" customFormat="1" ht="57.75" customHeight="1">
      <c r="A7" s="95"/>
      <c r="B7" s="96"/>
      <c r="C7" s="96"/>
      <c r="D7" s="96"/>
      <c r="E7" s="97"/>
      <c r="F7" s="103"/>
      <c r="G7" s="39" t="s">
        <v>0</v>
      </c>
      <c r="H7" s="39" t="s">
        <v>37</v>
      </c>
      <c r="I7" s="39" t="s">
        <v>19</v>
      </c>
      <c r="J7" s="39" t="s">
        <v>1</v>
      </c>
      <c r="K7" s="39" t="s">
        <v>16</v>
      </c>
      <c r="L7" s="39" t="s">
        <v>17</v>
      </c>
      <c r="M7" s="39" t="s">
        <v>2</v>
      </c>
      <c r="N7" s="39" t="s">
        <v>18</v>
      </c>
      <c r="O7" s="35" t="s">
        <v>75</v>
      </c>
      <c r="P7" s="2"/>
      <c r="Q7" s="2"/>
      <c r="R7" s="2"/>
    </row>
    <row r="8" spans="1:15" ht="15" customHeight="1">
      <c r="A8" s="18" t="s">
        <v>47</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SUM(F11:F14)</f>
        <v>0</v>
      </c>
      <c r="G15" s="23">
        <f aca="true" t="shared" si="0" ref="G15:O15">SUM(G11:G14)</f>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SUM(F17:F20)</f>
        <v>0</v>
      </c>
      <c r="G21" s="23">
        <f aca="true" t="shared" si="1" ref="G21:O21">SUM(G17:G20)</f>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F15+F21</f>
        <v>0</v>
      </c>
      <c r="G22" s="29">
        <f aca="true" t="shared" si="2" ref="G22:O22">G15+G21</f>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SUM(F26:F27)</f>
        <v>0</v>
      </c>
      <c r="G28" s="23">
        <f aca="true" t="shared" si="3" ref="G28:O28">SUM(G26:G27)</f>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SUM(F30:F31)</f>
        <v>0</v>
      </c>
      <c r="G32" s="23">
        <f aca="true" t="shared" si="4" ref="G32:O32">SUM(G30:G31)</f>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F28+F32</f>
        <v>0</v>
      </c>
      <c r="G33" s="23">
        <f aca="true" t="shared" si="5" ref="G33:O33">G28+G32</f>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SUM(F36:F37)</f>
        <v>0</v>
      </c>
      <c r="G38" s="23">
        <f aca="true" t="shared" si="6" ref="G38:O38">SUM(G36:G37)</f>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SUM(F40:F41)</f>
        <v>0</v>
      </c>
      <c r="G42" s="23">
        <f aca="true" t="shared" si="7" ref="G42:O42">SUM(G40:G41)</f>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F38+F42</f>
        <v>0</v>
      </c>
      <c r="G43" s="23">
        <f aca="true" t="shared" si="8" ref="G43:O43">G38+G42</f>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F33+F43</f>
        <v>0</v>
      </c>
      <c r="G44" s="29">
        <f aca="true" t="shared" si="9" ref="G44:O44">G33+G43</f>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SUM(F47:F50)</f>
        <v>0</v>
      </c>
      <c r="G51" s="23">
        <f aca="true" t="shared" si="10" ref="G51:O51">SUM(G47:G50)</f>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SUM(F53:F56)</f>
        <v>0</v>
      </c>
      <c r="G57" s="23">
        <f aca="true" t="shared" si="11" ref="G57:O57">SUM(G53:G56)</f>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F57+F51</f>
        <v>0</v>
      </c>
      <c r="G58" s="29">
        <f aca="true" t="shared" si="12" ref="G58:O58">G57+G51</f>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86</v>
      </c>
      <c r="B59" s="31"/>
      <c r="C59" s="31"/>
      <c r="D59" s="31"/>
      <c r="E59" s="32"/>
      <c r="F59" s="33">
        <f>F22+F44+F58</f>
        <v>0</v>
      </c>
      <c r="G59" s="33">
        <f aca="true" t="shared" si="13" ref="G59:O59">G22+G44+G58</f>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59"/>
  <sheetViews>
    <sheetView zoomScale="80" zoomScaleNormal="80" workbookViewId="0" topLeftCell="A1">
      <selection activeCell="A1" sqref="A1:O1"/>
    </sheetView>
  </sheetViews>
  <sheetFormatPr defaultColWidth="0" defaultRowHeight="12.75" zeroHeight="1"/>
  <cols>
    <col min="1" max="2" width="3.7109375" style="12" customWidth="1"/>
    <col min="3" max="3" width="7.7109375" style="12" customWidth="1"/>
    <col min="4" max="4" width="3.7109375" style="12" customWidth="1"/>
    <col min="5" max="5" width="28.7109375" style="12" customWidth="1"/>
    <col min="6" max="6" width="18.140625" style="12" customWidth="1"/>
    <col min="7" max="7" width="12.7109375" style="12" customWidth="1"/>
    <col min="8" max="8" width="15.8515625" style="12" customWidth="1"/>
    <col min="9" max="9" width="15.00390625" style="12" customWidth="1"/>
    <col min="10" max="10" width="12.7109375" style="12" customWidth="1"/>
    <col min="11" max="11" width="15.28125" style="12" customWidth="1"/>
    <col min="12" max="12" width="15.57421875" style="12" customWidth="1"/>
    <col min="13" max="13" width="17.140625" style="12" customWidth="1"/>
    <col min="14" max="14" width="15.00390625" style="12" customWidth="1"/>
    <col min="15" max="15" width="12.7109375" style="12" customWidth="1"/>
    <col min="16" max="16384" width="9.140625" style="0" hidden="1" customWidth="1"/>
  </cols>
  <sheetData>
    <row r="1" spans="1:15" ht="42.75" customHeight="1">
      <c r="A1" s="86" t="s">
        <v>147</v>
      </c>
      <c r="B1" s="86"/>
      <c r="C1" s="86"/>
      <c r="D1" s="86"/>
      <c r="E1" s="86"/>
      <c r="F1" s="86"/>
      <c r="G1" s="86"/>
      <c r="H1" s="86"/>
      <c r="I1" s="86"/>
      <c r="J1" s="86"/>
      <c r="K1" s="86"/>
      <c r="L1" s="86"/>
      <c r="M1" s="86"/>
      <c r="N1" s="86"/>
      <c r="O1" s="86"/>
    </row>
    <row r="2" spans="1:15" ht="15.75">
      <c r="A2" s="13" t="s">
        <v>29</v>
      </c>
      <c r="B2" s="13"/>
      <c r="C2" s="13"/>
      <c r="D2" s="96" t="str">
        <f>'CSS Pgm 1'!D2:E2</f>
        <v>Santa Clara</v>
      </c>
      <c r="E2" s="96"/>
      <c r="F2" s="40"/>
      <c r="G2" s="40"/>
      <c r="H2" s="40"/>
      <c r="I2" s="40"/>
      <c r="J2" s="40"/>
      <c r="K2" s="40"/>
      <c r="L2" s="40"/>
      <c r="M2" s="40"/>
      <c r="N2" s="14" t="s">
        <v>30</v>
      </c>
      <c r="O2" s="38">
        <f>'CSS Pgm 1'!O2</f>
        <v>39614</v>
      </c>
    </row>
    <row r="3" spans="1:15" ht="15.75">
      <c r="A3" s="13" t="s">
        <v>198</v>
      </c>
      <c r="B3" s="13"/>
      <c r="C3" s="13"/>
      <c r="D3" s="104" t="s">
        <v>178</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ht="17.2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ht="15.75">
      <c r="A6" s="111"/>
      <c r="B6" s="112"/>
      <c r="C6" s="112"/>
      <c r="D6" s="112"/>
      <c r="E6" s="113"/>
      <c r="F6" s="102" t="s">
        <v>7</v>
      </c>
      <c r="G6" s="105" t="s">
        <v>38</v>
      </c>
      <c r="H6" s="106"/>
      <c r="I6" s="106"/>
      <c r="J6" s="106"/>
      <c r="K6" s="106"/>
      <c r="L6" s="106"/>
      <c r="M6" s="106"/>
      <c r="N6" s="106"/>
      <c r="O6" s="107"/>
    </row>
    <row r="7" spans="1:15" ht="55.5" customHeight="1">
      <c r="A7" s="114"/>
      <c r="B7" s="115"/>
      <c r="C7" s="115"/>
      <c r="D7" s="115"/>
      <c r="E7" s="116"/>
      <c r="F7" s="103"/>
      <c r="G7" s="39" t="s">
        <v>0</v>
      </c>
      <c r="H7" s="39" t="s">
        <v>37</v>
      </c>
      <c r="I7" s="39" t="s">
        <v>19</v>
      </c>
      <c r="J7" s="39" t="s">
        <v>1</v>
      </c>
      <c r="K7" s="39" t="s">
        <v>16</v>
      </c>
      <c r="L7" s="39" t="s">
        <v>17</v>
      </c>
      <c r="M7" s="39" t="s">
        <v>2</v>
      </c>
      <c r="N7" s="39" t="s">
        <v>18</v>
      </c>
      <c r="O7" s="35" t="s">
        <v>75</v>
      </c>
    </row>
    <row r="8" spans="1:15" ht="15.75">
      <c r="A8" s="18" t="s">
        <v>199</v>
      </c>
      <c r="B8" s="19"/>
      <c r="C8" s="19"/>
      <c r="D8" s="19"/>
      <c r="E8" s="20"/>
      <c r="F8" s="21"/>
      <c r="G8" s="21"/>
      <c r="H8" s="21"/>
      <c r="I8" s="21"/>
      <c r="J8" s="21"/>
      <c r="K8" s="21"/>
      <c r="L8" s="21"/>
      <c r="M8" s="21"/>
      <c r="N8" s="21"/>
      <c r="O8" s="21"/>
    </row>
    <row r="9" spans="1:15" ht="12.75">
      <c r="A9" s="22"/>
      <c r="B9" s="98" t="s">
        <v>106</v>
      </c>
      <c r="C9" s="98"/>
      <c r="D9" s="98"/>
      <c r="E9" s="99"/>
      <c r="F9" s="23"/>
      <c r="G9" s="23"/>
      <c r="H9" s="23"/>
      <c r="I9" s="23"/>
      <c r="J9" s="23"/>
      <c r="K9" s="23"/>
      <c r="L9" s="23"/>
      <c r="M9" s="23"/>
      <c r="N9" s="23"/>
      <c r="O9" s="23"/>
    </row>
    <row r="10" spans="1:15" ht="12.75">
      <c r="A10" s="22"/>
      <c r="B10" s="24"/>
      <c r="C10" s="24" t="s">
        <v>4</v>
      </c>
      <c r="D10" s="24"/>
      <c r="E10" s="25"/>
      <c r="F10" s="23"/>
      <c r="G10" s="23"/>
      <c r="H10" s="23"/>
      <c r="I10" s="23"/>
      <c r="J10" s="23"/>
      <c r="K10" s="23"/>
      <c r="L10" s="23"/>
      <c r="M10" s="23"/>
      <c r="N10" s="23"/>
      <c r="O10" s="23"/>
    </row>
    <row r="11" spans="1:15" ht="12.75">
      <c r="A11" s="22"/>
      <c r="B11" s="24"/>
      <c r="C11" s="24"/>
      <c r="D11" s="24" t="s">
        <v>11</v>
      </c>
      <c r="E11" s="25"/>
      <c r="F11" s="23"/>
      <c r="G11" s="23"/>
      <c r="H11" s="23"/>
      <c r="I11" s="23"/>
      <c r="J11" s="23"/>
      <c r="K11" s="23"/>
      <c r="L11" s="23"/>
      <c r="M11" s="23"/>
      <c r="N11" s="23"/>
      <c r="O11" s="23"/>
    </row>
    <row r="12" spans="1:15" ht="12.75">
      <c r="A12" s="22"/>
      <c r="B12" s="24"/>
      <c r="C12" s="24"/>
      <c r="D12" s="24" t="s">
        <v>12</v>
      </c>
      <c r="E12" s="25"/>
      <c r="F12" s="23"/>
      <c r="G12" s="23"/>
      <c r="H12" s="23"/>
      <c r="I12" s="23"/>
      <c r="J12" s="23"/>
      <c r="K12" s="23"/>
      <c r="L12" s="23"/>
      <c r="M12" s="23"/>
      <c r="N12" s="23"/>
      <c r="O12" s="23"/>
    </row>
    <row r="13" spans="1:15" ht="12.75">
      <c r="A13" s="22"/>
      <c r="B13" s="24"/>
      <c r="C13" s="24"/>
      <c r="D13" s="24" t="s">
        <v>39</v>
      </c>
      <c r="E13" s="25"/>
      <c r="F13" s="23"/>
      <c r="G13" s="23"/>
      <c r="H13" s="23"/>
      <c r="I13" s="23"/>
      <c r="J13" s="23"/>
      <c r="K13" s="23"/>
      <c r="L13" s="23"/>
      <c r="M13" s="23"/>
      <c r="N13" s="23"/>
      <c r="O13" s="23"/>
    </row>
    <row r="14" spans="1:15" ht="12.75">
      <c r="A14" s="22"/>
      <c r="B14" s="24"/>
      <c r="C14" s="24"/>
      <c r="D14" s="24" t="s">
        <v>5</v>
      </c>
      <c r="E14" s="25"/>
      <c r="F14" s="23"/>
      <c r="G14" s="23"/>
      <c r="H14" s="23"/>
      <c r="I14" s="23"/>
      <c r="J14" s="23"/>
      <c r="K14" s="23"/>
      <c r="L14" s="23"/>
      <c r="M14" s="23"/>
      <c r="N14" s="23"/>
      <c r="O14" s="23"/>
    </row>
    <row r="15" spans="1:15" ht="12.75">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2.75">
      <c r="A16" s="22"/>
      <c r="B16" s="24"/>
      <c r="C16" s="24" t="s">
        <v>6</v>
      </c>
      <c r="D16" s="24"/>
      <c r="E16" s="25"/>
      <c r="F16" s="23"/>
      <c r="G16" s="23"/>
      <c r="H16" s="23"/>
      <c r="I16" s="23"/>
      <c r="J16" s="23"/>
      <c r="K16" s="23"/>
      <c r="L16" s="23"/>
      <c r="M16" s="23"/>
      <c r="N16" s="23"/>
      <c r="O16" s="23"/>
    </row>
    <row r="17" spans="1:15" ht="12.75">
      <c r="A17" s="22"/>
      <c r="B17" s="24"/>
      <c r="C17" s="24"/>
      <c r="D17" s="24" t="s">
        <v>11</v>
      </c>
      <c r="E17" s="25"/>
      <c r="F17" s="23"/>
      <c r="G17" s="23"/>
      <c r="H17" s="23"/>
      <c r="I17" s="23"/>
      <c r="J17" s="23"/>
      <c r="K17" s="23"/>
      <c r="L17" s="23"/>
      <c r="M17" s="23"/>
      <c r="N17" s="23"/>
      <c r="O17" s="23"/>
    </row>
    <row r="18" spans="1:15" ht="12.75">
      <c r="A18" s="22"/>
      <c r="B18" s="24"/>
      <c r="C18" s="24"/>
      <c r="D18" s="24" t="s">
        <v>12</v>
      </c>
      <c r="E18" s="25"/>
      <c r="F18" s="23"/>
      <c r="G18" s="23"/>
      <c r="H18" s="23"/>
      <c r="I18" s="23"/>
      <c r="J18" s="23"/>
      <c r="K18" s="23"/>
      <c r="L18" s="23"/>
      <c r="M18" s="23"/>
      <c r="N18" s="23"/>
      <c r="O18" s="23"/>
    </row>
    <row r="19" spans="1:15" ht="12.75">
      <c r="A19" s="22"/>
      <c r="B19" s="24"/>
      <c r="C19" s="24"/>
      <c r="D19" s="24" t="s">
        <v>39</v>
      </c>
      <c r="E19" s="25"/>
      <c r="F19" s="23"/>
      <c r="G19" s="23"/>
      <c r="H19" s="23"/>
      <c r="I19" s="23"/>
      <c r="J19" s="23"/>
      <c r="K19" s="23"/>
      <c r="L19" s="23"/>
      <c r="M19" s="23"/>
      <c r="N19" s="23"/>
      <c r="O19" s="23"/>
    </row>
    <row r="20" spans="1:15" ht="12.75">
      <c r="A20" s="22"/>
      <c r="B20" s="24"/>
      <c r="C20" s="24"/>
      <c r="D20" s="24" t="s">
        <v>5</v>
      </c>
      <c r="E20" s="25"/>
      <c r="F20" s="23"/>
      <c r="G20" s="23"/>
      <c r="H20" s="23"/>
      <c r="I20" s="23"/>
      <c r="J20" s="23"/>
      <c r="K20" s="23"/>
      <c r="L20" s="23"/>
      <c r="M20" s="23"/>
      <c r="N20" s="23"/>
      <c r="O20" s="23"/>
    </row>
    <row r="21" spans="1:15" ht="12.75">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2.75">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2.75">
      <c r="A23" s="22"/>
      <c r="B23" s="100" t="s">
        <v>96</v>
      </c>
      <c r="C23" s="100"/>
      <c r="D23" s="100"/>
      <c r="E23" s="101"/>
      <c r="F23" s="23"/>
      <c r="G23" s="23"/>
      <c r="H23" s="23"/>
      <c r="I23" s="23"/>
      <c r="J23" s="23"/>
      <c r="K23" s="23"/>
      <c r="L23" s="23"/>
      <c r="M23" s="23"/>
      <c r="N23" s="23"/>
      <c r="O23" s="23"/>
    </row>
    <row r="24" spans="1:15" ht="12.75">
      <c r="A24" s="22"/>
      <c r="B24" s="24"/>
      <c r="C24" s="24" t="s">
        <v>32</v>
      </c>
      <c r="D24" s="24"/>
      <c r="E24" s="25"/>
      <c r="F24" s="23"/>
      <c r="G24" s="23"/>
      <c r="H24" s="23"/>
      <c r="I24" s="23"/>
      <c r="J24" s="23"/>
      <c r="K24" s="23"/>
      <c r="L24" s="23"/>
      <c r="M24" s="23"/>
      <c r="N24" s="23"/>
      <c r="O24" s="23"/>
    </row>
    <row r="25" spans="1:15" ht="12.75">
      <c r="A25" s="22"/>
      <c r="B25" s="24"/>
      <c r="C25" s="24"/>
      <c r="D25" s="24" t="s">
        <v>4</v>
      </c>
      <c r="E25" s="25"/>
      <c r="F25" s="23"/>
      <c r="G25" s="23"/>
      <c r="H25" s="23"/>
      <c r="I25" s="23"/>
      <c r="J25" s="23"/>
      <c r="K25" s="23"/>
      <c r="L25" s="23"/>
      <c r="M25" s="23"/>
      <c r="N25" s="23"/>
      <c r="O25" s="23"/>
    </row>
    <row r="26" spans="1:15" ht="12.75">
      <c r="A26" s="22"/>
      <c r="B26" s="24"/>
      <c r="C26" s="24"/>
      <c r="D26" s="24"/>
      <c r="E26" s="25" t="s">
        <v>39</v>
      </c>
      <c r="F26" s="23"/>
      <c r="G26" s="23"/>
      <c r="H26" s="23"/>
      <c r="I26" s="23"/>
      <c r="J26" s="23"/>
      <c r="K26" s="23"/>
      <c r="L26" s="23"/>
      <c r="M26" s="23"/>
      <c r="N26" s="23"/>
      <c r="O26" s="23"/>
    </row>
    <row r="27" spans="1:15" ht="12.75">
      <c r="A27" s="22"/>
      <c r="B27" s="24"/>
      <c r="C27" s="24"/>
      <c r="D27" s="24"/>
      <c r="E27" s="25" t="s">
        <v>5</v>
      </c>
      <c r="F27" s="23"/>
      <c r="G27" s="23"/>
      <c r="H27" s="23"/>
      <c r="I27" s="23"/>
      <c r="J27" s="23"/>
      <c r="K27" s="23"/>
      <c r="L27" s="23"/>
      <c r="M27" s="23"/>
      <c r="N27" s="23"/>
      <c r="O27" s="23"/>
    </row>
    <row r="28" spans="1:15" ht="12.75">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2.75">
      <c r="A29" s="22"/>
      <c r="B29" s="24"/>
      <c r="C29" s="24"/>
      <c r="D29" s="24" t="s">
        <v>6</v>
      </c>
      <c r="E29" s="25"/>
      <c r="F29" s="23"/>
      <c r="G29" s="23"/>
      <c r="H29" s="23"/>
      <c r="I29" s="23"/>
      <c r="J29" s="23"/>
      <c r="K29" s="23"/>
      <c r="L29" s="23"/>
      <c r="M29" s="23"/>
      <c r="N29" s="23"/>
      <c r="O29" s="23"/>
    </row>
    <row r="30" spans="1:15" ht="12.75">
      <c r="A30" s="22"/>
      <c r="B30" s="24"/>
      <c r="C30" s="24"/>
      <c r="D30" s="24"/>
      <c r="E30" s="25" t="s">
        <v>39</v>
      </c>
      <c r="F30" s="23"/>
      <c r="G30" s="23"/>
      <c r="H30" s="23"/>
      <c r="I30" s="23"/>
      <c r="J30" s="23"/>
      <c r="K30" s="23"/>
      <c r="L30" s="23"/>
      <c r="M30" s="23"/>
      <c r="N30" s="23"/>
      <c r="O30" s="23"/>
    </row>
    <row r="31" spans="1:15" ht="12.75">
      <c r="A31" s="22"/>
      <c r="B31" s="24"/>
      <c r="C31" s="24"/>
      <c r="D31" s="24"/>
      <c r="E31" s="25" t="s">
        <v>5</v>
      </c>
      <c r="F31" s="23"/>
      <c r="G31" s="23"/>
      <c r="H31" s="23"/>
      <c r="I31" s="23"/>
      <c r="J31" s="23"/>
      <c r="K31" s="23"/>
      <c r="L31" s="23"/>
      <c r="M31" s="23"/>
      <c r="N31" s="23"/>
      <c r="O31" s="23"/>
    </row>
    <row r="32" spans="1:15" ht="12.75">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2.75">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2.75">
      <c r="A34" s="22"/>
      <c r="B34" s="24"/>
      <c r="C34" s="24" t="s">
        <v>34</v>
      </c>
      <c r="D34" s="24"/>
      <c r="E34" s="25"/>
      <c r="F34" s="23"/>
      <c r="G34" s="23"/>
      <c r="H34" s="23"/>
      <c r="I34" s="23"/>
      <c r="J34" s="23"/>
      <c r="K34" s="23"/>
      <c r="L34" s="23"/>
      <c r="M34" s="23"/>
      <c r="N34" s="23"/>
      <c r="O34" s="23"/>
    </row>
    <row r="35" spans="1:15" ht="12.75">
      <c r="A35" s="22"/>
      <c r="B35" s="24"/>
      <c r="C35" s="24"/>
      <c r="D35" s="24" t="s">
        <v>4</v>
      </c>
      <c r="E35" s="25"/>
      <c r="F35" s="23"/>
      <c r="G35" s="23"/>
      <c r="H35" s="23"/>
      <c r="I35" s="23"/>
      <c r="J35" s="23"/>
      <c r="K35" s="23"/>
      <c r="L35" s="23"/>
      <c r="M35" s="23"/>
      <c r="N35" s="23"/>
      <c r="O35" s="23"/>
    </row>
    <row r="36" spans="1:15" ht="12.75">
      <c r="A36" s="22"/>
      <c r="B36" s="24"/>
      <c r="C36" s="24"/>
      <c r="D36" s="24"/>
      <c r="E36" s="25" t="s">
        <v>39</v>
      </c>
      <c r="F36" s="23"/>
      <c r="G36" s="23"/>
      <c r="H36" s="23"/>
      <c r="I36" s="23"/>
      <c r="J36" s="23"/>
      <c r="K36" s="23"/>
      <c r="L36" s="23"/>
      <c r="M36" s="23"/>
      <c r="N36" s="23"/>
      <c r="O36" s="23"/>
    </row>
    <row r="37" spans="1:15" ht="12.75">
      <c r="A37" s="22"/>
      <c r="B37" s="24"/>
      <c r="C37" s="24"/>
      <c r="D37" s="24"/>
      <c r="E37" s="25" t="s">
        <v>5</v>
      </c>
      <c r="F37" s="23"/>
      <c r="G37" s="23"/>
      <c r="H37" s="23"/>
      <c r="I37" s="23"/>
      <c r="J37" s="23"/>
      <c r="K37" s="23"/>
      <c r="L37" s="23"/>
      <c r="M37" s="23"/>
      <c r="N37" s="23"/>
      <c r="O37" s="23"/>
    </row>
    <row r="38" spans="1:15" ht="12.75">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2.75">
      <c r="A39" s="22"/>
      <c r="B39" s="24"/>
      <c r="C39" s="24"/>
      <c r="D39" s="24" t="s">
        <v>6</v>
      </c>
      <c r="E39" s="25"/>
      <c r="F39" s="23"/>
      <c r="G39" s="23"/>
      <c r="H39" s="23"/>
      <c r="I39" s="23"/>
      <c r="J39" s="23"/>
      <c r="K39" s="23"/>
      <c r="L39" s="23"/>
      <c r="M39" s="23"/>
      <c r="N39" s="23"/>
      <c r="O39" s="23"/>
    </row>
    <row r="40" spans="1:15" ht="12.75">
      <c r="A40" s="22"/>
      <c r="B40" s="24"/>
      <c r="C40" s="24"/>
      <c r="D40" s="24"/>
      <c r="E40" s="25" t="s">
        <v>39</v>
      </c>
      <c r="F40" s="23"/>
      <c r="G40" s="23"/>
      <c r="H40" s="23"/>
      <c r="I40" s="23"/>
      <c r="J40" s="23"/>
      <c r="K40" s="23"/>
      <c r="L40" s="23"/>
      <c r="M40" s="23"/>
      <c r="N40" s="23"/>
      <c r="O40" s="23"/>
    </row>
    <row r="41" spans="1:15" ht="12.75">
      <c r="A41" s="22"/>
      <c r="B41" s="24"/>
      <c r="C41" s="24"/>
      <c r="D41" s="24"/>
      <c r="E41" s="25" t="s">
        <v>5</v>
      </c>
      <c r="F41" s="23"/>
      <c r="G41" s="23"/>
      <c r="H41" s="23"/>
      <c r="I41" s="23"/>
      <c r="J41" s="23"/>
      <c r="K41" s="23"/>
      <c r="L41" s="23"/>
      <c r="M41" s="23"/>
      <c r="N41" s="23"/>
      <c r="O41" s="23"/>
    </row>
    <row r="42" spans="1:15" ht="12.75">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2.75">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2.75">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2.75">
      <c r="A45" s="22"/>
      <c r="B45" s="87" t="s">
        <v>13</v>
      </c>
      <c r="C45" s="87"/>
      <c r="D45" s="87"/>
      <c r="E45" s="88"/>
      <c r="F45" s="23"/>
      <c r="G45" s="23"/>
      <c r="H45" s="23"/>
      <c r="I45" s="23"/>
      <c r="J45" s="23"/>
      <c r="K45" s="23"/>
      <c r="L45" s="23"/>
      <c r="M45" s="23"/>
      <c r="N45" s="23"/>
      <c r="O45" s="23"/>
    </row>
    <row r="46" spans="1:15" ht="12.75">
      <c r="A46" s="22"/>
      <c r="B46" s="24"/>
      <c r="C46" s="24" t="s">
        <v>4</v>
      </c>
      <c r="D46" s="24"/>
      <c r="E46" s="25"/>
      <c r="F46" s="23"/>
      <c r="G46" s="23"/>
      <c r="H46" s="23"/>
      <c r="I46" s="23"/>
      <c r="J46" s="23"/>
      <c r="K46" s="23"/>
      <c r="L46" s="23"/>
      <c r="M46" s="23"/>
      <c r="N46" s="23"/>
      <c r="O46" s="23"/>
    </row>
    <row r="47" spans="1:15" ht="12.75">
      <c r="A47" s="22"/>
      <c r="B47" s="24"/>
      <c r="C47" s="24"/>
      <c r="D47" s="24" t="s">
        <v>11</v>
      </c>
      <c r="E47" s="25"/>
      <c r="F47" s="23"/>
      <c r="G47" s="23"/>
      <c r="H47" s="23"/>
      <c r="I47" s="23"/>
      <c r="J47" s="23"/>
      <c r="K47" s="23"/>
      <c r="L47" s="23"/>
      <c r="M47" s="23"/>
      <c r="N47" s="23"/>
      <c r="O47" s="23"/>
    </row>
    <row r="48" spans="1:15" ht="12.75">
      <c r="A48" s="22"/>
      <c r="B48" s="24"/>
      <c r="C48" s="24"/>
      <c r="D48" s="24" t="s">
        <v>12</v>
      </c>
      <c r="E48" s="25"/>
      <c r="F48" s="23"/>
      <c r="G48" s="23"/>
      <c r="H48" s="23"/>
      <c r="I48" s="23"/>
      <c r="J48" s="23"/>
      <c r="K48" s="23"/>
      <c r="L48" s="23"/>
      <c r="M48" s="23"/>
      <c r="N48" s="23"/>
      <c r="O48" s="23"/>
    </row>
    <row r="49" spans="1:15" ht="12.75">
      <c r="A49" s="22"/>
      <c r="B49" s="24"/>
      <c r="C49" s="24"/>
      <c r="D49" s="24" t="s">
        <v>39</v>
      </c>
      <c r="E49" s="25"/>
      <c r="F49" s="23"/>
      <c r="G49" s="23"/>
      <c r="H49" s="23"/>
      <c r="I49" s="23"/>
      <c r="J49" s="23"/>
      <c r="K49" s="23"/>
      <c r="L49" s="23"/>
      <c r="M49" s="23"/>
      <c r="N49" s="23"/>
      <c r="O49" s="23"/>
    </row>
    <row r="50" spans="1:15" ht="12.75">
      <c r="A50" s="22"/>
      <c r="B50" s="24"/>
      <c r="C50" s="24"/>
      <c r="D50" s="24" t="s">
        <v>5</v>
      </c>
      <c r="E50" s="25"/>
      <c r="F50" s="23"/>
      <c r="G50" s="23"/>
      <c r="H50" s="23"/>
      <c r="I50" s="23"/>
      <c r="J50" s="23"/>
      <c r="K50" s="23"/>
      <c r="L50" s="23"/>
      <c r="M50" s="23"/>
      <c r="N50" s="23"/>
      <c r="O50" s="23"/>
    </row>
    <row r="51" spans="1:15" ht="12.75">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2.75">
      <c r="A52" s="22"/>
      <c r="B52" s="24"/>
      <c r="C52" s="24" t="s">
        <v>6</v>
      </c>
      <c r="D52" s="24"/>
      <c r="E52" s="25"/>
      <c r="F52" s="23"/>
      <c r="G52" s="23"/>
      <c r="H52" s="23"/>
      <c r="I52" s="23"/>
      <c r="J52" s="23"/>
      <c r="K52" s="23"/>
      <c r="L52" s="23"/>
      <c r="M52" s="23"/>
      <c r="N52" s="23"/>
      <c r="O52" s="23"/>
    </row>
    <row r="53" spans="1:15" ht="12.75">
      <c r="A53" s="22"/>
      <c r="B53" s="24"/>
      <c r="C53" s="24"/>
      <c r="D53" s="24" t="s">
        <v>11</v>
      </c>
      <c r="E53" s="25"/>
      <c r="F53" s="23"/>
      <c r="G53" s="23"/>
      <c r="H53" s="23"/>
      <c r="I53" s="23"/>
      <c r="J53" s="23"/>
      <c r="K53" s="23"/>
      <c r="L53" s="23"/>
      <c r="M53" s="23"/>
      <c r="N53" s="23"/>
      <c r="O53" s="23"/>
    </row>
    <row r="54" spans="1:15" ht="12.75">
      <c r="A54" s="22"/>
      <c r="B54" s="24"/>
      <c r="C54" s="24"/>
      <c r="D54" s="24" t="s">
        <v>12</v>
      </c>
      <c r="E54" s="25"/>
      <c r="F54" s="23"/>
      <c r="G54" s="23"/>
      <c r="H54" s="23"/>
      <c r="I54" s="23"/>
      <c r="J54" s="23"/>
      <c r="K54" s="23"/>
      <c r="L54" s="23"/>
      <c r="M54" s="23"/>
      <c r="N54" s="23"/>
      <c r="O54" s="23"/>
    </row>
    <row r="55" spans="1:15" ht="12.75">
      <c r="A55" s="22"/>
      <c r="B55" s="24"/>
      <c r="C55" s="24"/>
      <c r="D55" s="24" t="s">
        <v>39</v>
      </c>
      <c r="E55" s="25"/>
      <c r="F55" s="23"/>
      <c r="G55" s="23"/>
      <c r="H55" s="23"/>
      <c r="I55" s="23"/>
      <c r="J55" s="23"/>
      <c r="K55" s="23"/>
      <c r="L55" s="23"/>
      <c r="M55" s="23"/>
      <c r="N55" s="23"/>
      <c r="O55" s="23"/>
    </row>
    <row r="56" spans="1:15" ht="12.75">
      <c r="A56" s="22"/>
      <c r="B56" s="24"/>
      <c r="C56" s="24"/>
      <c r="D56" s="24" t="s">
        <v>5</v>
      </c>
      <c r="E56" s="25"/>
      <c r="F56" s="23"/>
      <c r="G56" s="23"/>
      <c r="H56" s="23"/>
      <c r="I56" s="23"/>
      <c r="J56" s="23"/>
      <c r="K56" s="23"/>
      <c r="L56" s="23"/>
      <c r="M56" s="23"/>
      <c r="N56" s="23"/>
      <c r="O56" s="23"/>
    </row>
    <row r="57" spans="1:15" ht="12.75">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2.75">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75">
      <c r="A59" s="30" t="s">
        <v>200</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B9:E9"/>
    <mergeCell ref="B23:E23"/>
    <mergeCell ref="B45:E45"/>
    <mergeCell ref="A1:O1"/>
    <mergeCell ref="D2:E2"/>
    <mergeCell ref="D3:E3"/>
    <mergeCell ref="A5:E7"/>
    <mergeCell ref="F6:F7"/>
    <mergeCell ref="G6:O6"/>
  </mergeCells>
  <printOptions/>
  <pageMargins left="0.75" right="0.75" top="1" bottom="1" header="0.5" footer="0.5"/>
  <pageSetup fitToHeight="1" fitToWidth="1" horizontalDpi="600" verticalDpi="600" orientation="landscape" scale="61" r:id="rId1"/>
  <headerFooter alignWithMargins="0">
    <oddHeader>&amp;L&amp;"Arial,Bold"&amp;16This file was created using most current Excel version.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59"/>
  <sheetViews>
    <sheetView zoomScale="80" zoomScaleNormal="80" workbookViewId="0" topLeftCell="A1">
      <selection activeCell="A1" sqref="A1:O1"/>
    </sheetView>
  </sheetViews>
  <sheetFormatPr defaultColWidth="0" defaultRowHeight="12.75" zeroHeight="1"/>
  <cols>
    <col min="1" max="2" width="3.7109375" style="12" customWidth="1"/>
    <col min="3" max="3" width="8.8515625" style="12" customWidth="1"/>
    <col min="4" max="4" width="3.7109375" style="12" customWidth="1"/>
    <col min="5" max="5" width="22.57421875" style="12" customWidth="1"/>
    <col min="6" max="6" width="18.00390625" style="12" customWidth="1"/>
    <col min="7" max="7" width="12.7109375" style="12" customWidth="1"/>
    <col min="8" max="8" width="16.8515625" style="12" customWidth="1"/>
    <col min="9" max="9" width="15.140625" style="12" customWidth="1"/>
    <col min="10" max="11" width="12.7109375" style="12" customWidth="1"/>
    <col min="12" max="12" width="15.140625" style="12" customWidth="1"/>
    <col min="13" max="13" width="16.28125" style="12" customWidth="1"/>
    <col min="14" max="14" width="13.7109375" style="12" customWidth="1"/>
    <col min="15" max="15" width="12.7109375" style="12" customWidth="1"/>
    <col min="16" max="16384" width="9.140625" style="0" hidden="1" customWidth="1"/>
  </cols>
  <sheetData>
    <row r="1" spans="1:15" ht="61.5" customHeight="1">
      <c r="A1" s="86" t="s">
        <v>147</v>
      </c>
      <c r="B1" s="86"/>
      <c r="C1" s="86"/>
      <c r="D1" s="86"/>
      <c r="E1" s="86"/>
      <c r="F1" s="86"/>
      <c r="G1" s="86"/>
      <c r="H1" s="86"/>
      <c r="I1" s="86"/>
      <c r="J1" s="86"/>
      <c r="K1" s="86"/>
      <c r="L1" s="86"/>
      <c r="M1" s="86"/>
      <c r="N1" s="86"/>
      <c r="O1" s="86"/>
    </row>
    <row r="2" spans="1:15" ht="15.75">
      <c r="A2" s="13" t="s">
        <v>29</v>
      </c>
      <c r="B2" s="13"/>
      <c r="C2" s="13"/>
      <c r="D2" s="96" t="str">
        <f>'CSS Pgm 1'!D2:E2</f>
        <v>Santa Clara</v>
      </c>
      <c r="E2" s="96"/>
      <c r="F2" s="40"/>
      <c r="G2" s="40"/>
      <c r="H2" s="40"/>
      <c r="I2" s="40"/>
      <c r="J2" s="40"/>
      <c r="K2" s="40"/>
      <c r="L2" s="40"/>
      <c r="M2" s="40"/>
      <c r="N2" s="14" t="s">
        <v>30</v>
      </c>
      <c r="O2" s="41">
        <f>'CSS Pgm 1'!O2</f>
        <v>39614</v>
      </c>
    </row>
    <row r="3" spans="1:15" ht="15.75">
      <c r="A3" s="13" t="s">
        <v>181</v>
      </c>
      <c r="B3" s="13"/>
      <c r="C3" s="13"/>
      <c r="D3" s="121"/>
      <c r="E3" s="121"/>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ht="15.75">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ht="15.75">
      <c r="A6" s="111"/>
      <c r="B6" s="112"/>
      <c r="C6" s="112"/>
      <c r="D6" s="112"/>
      <c r="E6" s="113"/>
      <c r="F6" s="102" t="s">
        <v>7</v>
      </c>
      <c r="G6" s="105" t="s">
        <v>38</v>
      </c>
      <c r="H6" s="106"/>
      <c r="I6" s="106"/>
      <c r="J6" s="106"/>
      <c r="K6" s="106"/>
      <c r="L6" s="106"/>
      <c r="M6" s="106"/>
      <c r="N6" s="106"/>
      <c r="O6" s="107"/>
    </row>
    <row r="7" spans="1:15" ht="47.25">
      <c r="A7" s="114"/>
      <c r="B7" s="115"/>
      <c r="C7" s="115"/>
      <c r="D7" s="115"/>
      <c r="E7" s="116"/>
      <c r="F7" s="103"/>
      <c r="G7" s="39" t="s">
        <v>0</v>
      </c>
      <c r="H7" s="39" t="s">
        <v>37</v>
      </c>
      <c r="I7" s="39" t="s">
        <v>19</v>
      </c>
      <c r="J7" s="39" t="s">
        <v>1</v>
      </c>
      <c r="K7" s="39" t="s">
        <v>16</v>
      </c>
      <c r="L7" s="39" t="s">
        <v>17</v>
      </c>
      <c r="M7" s="39" t="s">
        <v>2</v>
      </c>
      <c r="N7" s="39" t="s">
        <v>18</v>
      </c>
      <c r="O7" s="35" t="s">
        <v>75</v>
      </c>
    </row>
    <row r="8" spans="1:15" ht="15.75">
      <c r="A8" s="18" t="s">
        <v>132</v>
      </c>
      <c r="B8" s="19"/>
      <c r="C8" s="19"/>
      <c r="D8" s="19"/>
      <c r="E8" s="20"/>
      <c r="F8" s="21"/>
      <c r="G8" s="21"/>
      <c r="H8" s="21"/>
      <c r="I8" s="21"/>
      <c r="J8" s="21"/>
      <c r="K8" s="21"/>
      <c r="L8" s="21"/>
      <c r="M8" s="21"/>
      <c r="N8" s="21"/>
      <c r="O8" s="21"/>
    </row>
    <row r="9" spans="1:15" ht="12.75">
      <c r="A9" s="22"/>
      <c r="B9" s="98" t="s">
        <v>106</v>
      </c>
      <c r="C9" s="98"/>
      <c r="D9" s="98"/>
      <c r="E9" s="99"/>
      <c r="F9" s="23"/>
      <c r="G9" s="23"/>
      <c r="H9" s="23"/>
      <c r="I9" s="23"/>
      <c r="J9" s="23"/>
      <c r="K9" s="23"/>
      <c r="L9" s="23"/>
      <c r="M9" s="23"/>
      <c r="N9" s="23"/>
      <c r="O9" s="23"/>
    </row>
    <row r="10" spans="1:15" ht="12.75">
      <c r="A10" s="22"/>
      <c r="B10" s="24"/>
      <c r="C10" s="24" t="s">
        <v>4</v>
      </c>
      <c r="D10" s="24"/>
      <c r="E10" s="25"/>
      <c r="F10" s="23"/>
      <c r="G10" s="23"/>
      <c r="H10" s="23"/>
      <c r="I10" s="23"/>
      <c r="J10" s="23"/>
      <c r="K10" s="23"/>
      <c r="L10" s="23"/>
      <c r="M10" s="23"/>
      <c r="N10" s="23"/>
      <c r="O10" s="23"/>
    </row>
    <row r="11" spans="1:15" ht="12.75">
      <c r="A11" s="22"/>
      <c r="B11" s="24"/>
      <c r="C11" s="24"/>
      <c r="D11" s="24" t="s">
        <v>11</v>
      </c>
      <c r="E11" s="25"/>
      <c r="F11" s="23"/>
      <c r="G11" s="23"/>
      <c r="H11" s="23"/>
      <c r="I11" s="23"/>
      <c r="J11" s="23"/>
      <c r="K11" s="23"/>
      <c r="L11" s="23"/>
      <c r="M11" s="23"/>
      <c r="N11" s="23"/>
      <c r="O11" s="23"/>
    </row>
    <row r="12" spans="1:15" ht="12.75">
      <c r="A12" s="22"/>
      <c r="B12" s="24"/>
      <c r="C12" s="24"/>
      <c r="D12" s="24" t="s">
        <v>12</v>
      </c>
      <c r="E12" s="25"/>
      <c r="F12" s="23"/>
      <c r="G12" s="23"/>
      <c r="H12" s="23"/>
      <c r="I12" s="23"/>
      <c r="J12" s="23"/>
      <c r="K12" s="23"/>
      <c r="L12" s="23"/>
      <c r="M12" s="23"/>
      <c r="N12" s="23"/>
      <c r="O12" s="23"/>
    </row>
    <row r="13" spans="1:15" ht="12.75">
      <c r="A13" s="22"/>
      <c r="B13" s="24"/>
      <c r="C13" s="24"/>
      <c r="D13" s="24" t="s">
        <v>39</v>
      </c>
      <c r="E13" s="25"/>
      <c r="F13" s="23"/>
      <c r="G13" s="23"/>
      <c r="H13" s="23"/>
      <c r="I13" s="23"/>
      <c r="J13" s="23"/>
      <c r="K13" s="23"/>
      <c r="L13" s="23"/>
      <c r="M13" s="23"/>
      <c r="N13" s="23"/>
      <c r="O13" s="23"/>
    </row>
    <row r="14" spans="1:15" ht="12.75">
      <c r="A14" s="22"/>
      <c r="B14" s="24"/>
      <c r="C14" s="24"/>
      <c r="D14" s="24" t="s">
        <v>5</v>
      </c>
      <c r="E14" s="25"/>
      <c r="F14" s="23"/>
      <c r="G14" s="23"/>
      <c r="H14" s="23"/>
      <c r="I14" s="23"/>
      <c r="J14" s="23"/>
      <c r="K14" s="23"/>
      <c r="L14" s="23"/>
      <c r="M14" s="23"/>
      <c r="N14" s="23"/>
      <c r="O14" s="23"/>
    </row>
    <row r="15" spans="1:15" ht="12.75">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2.75">
      <c r="A16" s="22"/>
      <c r="B16" s="24"/>
      <c r="C16" s="24" t="s">
        <v>6</v>
      </c>
      <c r="D16" s="24"/>
      <c r="E16" s="25"/>
      <c r="F16" s="23"/>
      <c r="G16" s="23"/>
      <c r="H16" s="23"/>
      <c r="I16" s="23"/>
      <c r="J16" s="23"/>
      <c r="K16" s="23"/>
      <c r="L16" s="23"/>
      <c r="M16" s="23"/>
      <c r="N16" s="23"/>
      <c r="O16" s="23"/>
    </row>
    <row r="17" spans="1:15" ht="12.75">
      <c r="A17" s="22"/>
      <c r="B17" s="24"/>
      <c r="C17" s="24"/>
      <c r="D17" s="24" t="s">
        <v>11</v>
      </c>
      <c r="E17" s="25"/>
      <c r="F17" s="23"/>
      <c r="G17" s="23"/>
      <c r="H17" s="23"/>
      <c r="I17" s="23"/>
      <c r="J17" s="23"/>
      <c r="K17" s="23"/>
      <c r="L17" s="23"/>
      <c r="M17" s="23"/>
      <c r="N17" s="23"/>
      <c r="O17" s="23"/>
    </row>
    <row r="18" spans="1:15" ht="12.75">
      <c r="A18" s="22"/>
      <c r="B18" s="24"/>
      <c r="C18" s="24"/>
      <c r="D18" s="24" t="s">
        <v>12</v>
      </c>
      <c r="E18" s="25"/>
      <c r="F18" s="23"/>
      <c r="G18" s="23"/>
      <c r="H18" s="23"/>
      <c r="I18" s="23"/>
      <c r="J18" s="23"/>
      <c r="K18" s="23"/>
      <c r="L18" s="23"/>
      <c r="M18" s="23"/>
      <c r="N18" s="23"/>
      <c r="O18" s="23"/>
    </row>
    <row r="19" spans="1:15" ht="12.75">
      <c r="A19" s="22"/>
      <c r="B19" s="24"/>
      <c r="C19" s="24"/>
      <c r="D19" s="24" t="s">
        <v>39</v>
      </c>
      <c r="E19" s="25"/>
      <c r="F19" s="23"/>
      <c r="G19" s="23"/>
      <c r="H19" s="23"/>
      <c r="I19" s="23"/>
      <c r="J19" s="23"/>
      <c r="K19" s="23"/>
      <c r="L19" s="23"/>
      <c r="M19" s="23"/>
      <c r="N19" s="23"/>
      <c r="O19" s="23"/>
    </row>
    <row r="20" spans="1:15" ht="12.75">
      <c r="A20" s="22"/>
      <c r="B20" s="24"/>
      <c r="C20" s="24"/>
      <c r="D20" s="24" t="s">
        <v>5</v>
      </c>
      <c r="E20" s="25"/>
      <c r="F20" s="23"/>
      <c r="G20" s="23"/>
      <c r="H20" s="23"/>
      <c r="I20" s="23"/>
      <c r="J20" s="23"/>
      <c r="K20" s="23"/>
      <c r="L20" s="23"/>
      <c r="M20" s="23"/>
      <c r="N20" s="23"/>
      <c r="O20" s="23"/>
    </row>
    <row r="21" spans="1:15" ht="12.75">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2.75">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2.75">
      <c r="A23" s="22"/>
      <c r="B23" s="100" t="s">
        <v>96</v>
      </c>
      <c r="C23" s="100"/>
      <c r="D23" s="100"/>
      <c r="E23" s="101"/>
      <c r="F23" s="23"/>
      <c r="G23" s="23"/>
      <c r="H23" s="23"/>
      <c r="I23" s="23"/>
      <c r="J23" s="23"/>
      <c r="K23" s="23"/>
      <c r="L23" s="23"/>
      <c r="M23" s="23"/>
      <c r="N23" s="23"/>
      <c r="O23" s="23"/>
    </row>
    <row r="24" spans="1:15" ht="12.75">
      <c r="A24" s="22"/>
      <c r="B24" s="24"/>
      <c r="C24" s="24" t="s">
        <v>32</v>
      </c>
      <c r="D24" s="24"/>
      <c r="E24" s="25"/>
      <c r="F24" s="23"/>
      <c r="G24" s="23"/>
      <c r="H24" s="23"/>
      <c r="I24" s="23"/>
      <c r="J24" s="23"/>
      <c r="K24" s="23"/>
      <c r="L24" s="23"/>
      <c r="M24" s="23"/>
      <c r="N24" s="23"/>
      <c r="O24" s="23"/>
    </row>
    <row r="25" spans="1:15" ht="12.75">
      <c r="A25" s="22"/>
      <c r="B25" s="24"/>
      <c r="C25" s="24"/>
      <c r="D25" s="24" t="s">
        <v>4</v>
      </c>
      <c r="E25" s="25"/>
      <c r="F25" s="23"/>
      <c r="G25" s="23"/>
      <c r="H25" s="23"/>
      <c r="I25" s="23"/>
      <c r="J25" s="23"/>
      <c r="K25" s="23"/>
      <c r="L25" s="23"/>
      <c r="M25" s="23"/>
      <c r="N25" s="23"/>
      <c r="O25" s="23"/>
    </row>
    <row r="26" spans="1:15" ht="12.75">
      <c r="A26" s="22"/>
      <c r="B26" s="24"/>
      <c r="C26" s="24"/>
      <c r="D26" s="24"/>
      <c r="E26" s="25" t="s">
        <v>39</v>
      </c>
      <c r="F26" s="23"/>
      <c r="G26" s="23"/>
      <c r="H26" s="23"/>
      <c r="I26" s="23"/>
      <c r="J26" s="23"/>
      <c r="K26" s="23"/>
      <c r="L26" s="23"/>
      <c r="M26" s="23"/>
      <c r="N26" s="23"/>
      <c r="O26" s="23"/>
    </row>
    <row r="27" spans="1:15" ht="12.75">
      <c r="A27" s="22"/>
      <c r="B27" s="24"/>
      <c r="C27" s="24"/>
      <c r="D27" s="24"/>
      <c r="E27" s="25" t="s">
        <v>5</v>
      </c>
      <c r="F27" s="23"/>
      <c r="G27" s="23"/>
      <c r="H27" s="23"/>
      <c r="I27" s="23"/>
      <c r="J27" s="23"/>
      <c r="K27" s="23"/>
      <c r="L27" s="23"/>
      <c r="M27" s="23"/>
      <c r="N27" s="23"/>
      <c r="O27" s="23"/>
    </row>
    <row r="28" spans="1:15" ht="12.75">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2.75">
      <c r="A29" s="22"/>
      <c r="B29" s="24"/>
      <c r="C29" s="24"/>
      <c r="D29" s="24" t="s">
        <v>6</v>
      </c>
      <c r="E29" s="25"/>
      <c r="F29" s="23"/>
      <c r="G29" s="23"/>
      <c r="H29" s="23"/>
      <c r="I29" s="23"/>
      <c r="J29" s="23"/>
      <c r="K29" s="23"/>
      <c r="L29" s="23"/>
      <c r="M29" s="23"/>
      <c r="N29" s="23"/>
      <c r="O29" s="23"/>
    </row>
    <row r="30" spans="1:15" ht="12.75">
      <c r="A30" s="22"/>
      <c r="B30" s="24"/>
      <c r="C30" s="24"/>
      <c r="D30" s="24"/>
      <c r="E30" s="25" t="s">
        <v>39</v>
      </c>
      <c r="F30" s="23"/>
      <c r="G30" s="23"/>
      <c r="H30" s="23"/>
      <c r="I30" s="23"/>
      <c r="J30" s="23"/>
      <c r="K30" s="23"/>
      <c r="L30" s="23"/>
      <c r="M30" s="23"/>
      <c r="N30" s="23"/>
      <c r="O30" s="23"/>
    </row>
    <row r="31" spans="1:15" ht="12.75">
      <c r="A31" s="22"/>
      <c r="B31" s="24"/>
      <c r="C31" s="24"/>
      <c r="D31" s="24"/>
      <c r="E31" s="25" t="s">
        <v>5</v>
      </c>
      <c r="F31" s="23"/>
      <c r="G31" s="23"/>
      <c r="H31" s="23"/>
      <c r="I31" s="23"/>
      <c r="J31" s="23"/>
      <c r="K31" s="23"/>
      <c r="L31" s="23"/>
      <c r="M31" s="23"/>
      <c r="N31" s="23"/>
      <c r="O31" s="23"/>
    </row>
    <row r="32" spans="1:15" ht="12.75">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2.75">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2.75">
      <c r="A34" s="22"/>
      <c r="B34" s="24"/>
      <c r="C34" s="24" t="s">
        <v>34</v>
      </c>
      <c r="D34" s="24"/>
      <c r="E34" s="25"/>
      <c r="F34" s="23"/>
      <c r="G34" s="23"/>
      <c r="H34" s="23"/>
      <c r="I34" s="23"/>
      <c r="J34" s="23"/>
      <c r="K34" s="23"/>
      <c r="L34" s="23"/>
      <c r="M34" s="23"/>
      <c r="N34" s="23"/>
      <c r="O34" s="23"/>
    </row>
    <row r="35" spans="1:15" ht="12.75">
      <c r="A35" s="22"/>
      <c r="B35" s="24"/>
      <c r="C35" s="24"/>
      <c r="D35" s="24" t="s">
        <v>4</v>
      </c>
      <c r="E35" s="25"/>
      <c r="F35" s="23"/>
      <c r="G35" s="23"/>
      <c r="H35" s="23"/>
      <c r="I35" s="23"/>
      <c r="J35" s="23"/>
      <c r="K35" s="23"/>
      <c r="L35" s="23"/>
      <c r="M35" s="23"/>
      <c r="N35" s="23"/>
      <c r="O35" s="23"/>
    </row>
    <row r="36" spans="1:15" ht="12.75">
      <c r="A36" s="22"/>
      <c r="B36" s="24"/>
      <c r="C36" s="24"/>
      <c r="D36" s="24"/>
      <c r="E36" s="25" t="s">
        <v>39</v>
      </c>
      <c r="F36" s="23"/>
      <c r="G36" s="23"/>
      <c r="H36" s="23"/>
      <c r="I36" s="23"/>
      <c r="J36" s="23"/>
      <c r="K36" s="23"/>
      <c r="L36" s="23"/>
      <c r="M36" s="23"/>
      <c r="N36" s="23"/>
      <c r="O36" s="23"/>
    </row>
    <row r="37" spans="1:15" ht="12.75">
      <c r="A37" s="22"/>
      <c r="B37" s="24"/>
      <c r="C37" s="24"/>
      <c r="D37" s="24"/>
      <c r="E37" s="25" t="s">
        <v>5</v>
      </c>
      <c r="F37" s="23"/>
      <c r="G37" s="23"/>
      <c r="H37" s="23"/>
      <c r="I37" s="23"/>
      <c r="J37" s="23"/>
      <c r="K37" s="23"/>
      <c r="L37" s="23"/>
      <c r="M37" s="23"/>
      <c r="N37" s="23"/>
      <c r="O37" s="23"/>
    </row>
    <row r="38" spans="1:15" ht="12.75">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2.75">
      <c r="A39" s="22"/>
      <c r="B39" s="24"/>
      <c r="C39" s="24"/>
      <c r="D39" s="24" t="s">
        <v>6</v>
      </c>
      <c r="E39" s="25"/>
      <c r="F39" s="23"/>
      <c r="G39" s="23"/>
      <c r="H39" s="23"/>
      <c r="I39" s="23"/>
      <c r="J39" s="23"/>
      <c r="K39" s="23"/>
      <c r="L39" s="23"/>
      <c r="M39" s="23"/>
      <c r="N39" s="23"/>
      <c r="O39" s="23"/>
    </row>
    <row r="40" spans="1:15" ht="12.75">
      <c r="A40" s="22"/>
      <c r="B40" s="24"/>
      <c r="C40" s="24"/>
      <c r="D40" s="24"/>
      <c r="E40" s="25" t="s">
        <v>39</v>
      </c>
      <c r="F40" s="23"/>
      <c r="G40" s="23"/>
      <c r="H40" s="23"/>
      <c r="I40" s="23"/>
      <c r="J40" s="23"/>
      <c r="K40" s="23"/>
      <c r="L40" s="23"/>
      <c r="M40" s="23"/>
      <c r="N40" s="23"/>
      <c r="O40" s="23"/>
    </row>
    <row r="41" spans="1:15" ht="12.75">
      <c r="A41" s="22"/>
      <c r="B41" s="24"/>
      <c r="C41" s="24"/>
      <c r="D41" s="24"/>
      <c r="E41" s="25" t="s">
        <v>5</v>
      </c>
      <c r="F41" s="23"/>
      <c r="G41" s="23"/>
      <c r="H41" s="23"/>
      <c r="I41" s="23"/>
      <c r="J41" s="23"/>
      <c r="K41" s="23"/>
      <c r="L41" s="23"/>
      <c r="M41" s="23"/>
      <c r="N41" s="23"/>
      <c r="O41" s="23"/>
    </row>
    <row r="42" spans="1:15" ht="12.75">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2.75">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2.75">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2.75">
      <c r="A45" s="22"/>
      <c r="B45" s="87" t="s">
        <v>13</v>
      </c>
      <c r="C45" s="87"/>
      <c r="D45" s="87"/>
      <c r="E45" s="88"/>
      <c r="F45" s="23"/>
      <c r="G45" s="23"/>
      <c r="H45" s="23"/>
      <c r="I45" s="23"/>
      <c r="J45" s="23"/>
      <c r="K45" s="23"/>
      <c r="L45" s="23"/>
      <c r="M45" s="23"/>
      <c r="N45" s="23"/>
      <c r="O45" s="23"/>
    </row>
    <row r="46" spans="1:15" ht="12.75">
      <c r="A46" s="22"/>
      <c r="B46" s="24"/>
      <c r="C46" s="24" t="s">
        <v>4</v>
      </c>
      <c r="D46" s="24"/>
      <c r="E46" s="25"/>
      <c r="F46" s="23"/>
      <c r="G46" s="23"/>
      <c r="H46" s="23"/>
      <c r="I46" s="23"/>
      <c r="J46" s="23"/>
      <c r="K46" s="23"/>
      <c r="L46" s="23"/>
      <c r="M46" s="23"/>
      <c r="N46" s="23"/>
      <c r="O46" s="23"/>
    </row>
    <row r="47" spans="1:15" ht="12.75">
      <c r="A47" s="22"/>
      <c r="B47" s="24"/>
      <c r="C47" s="24"/>
      <c r="D47" s="24" t="s">
        <v>11</v>
      </c>
      <c r="E47" s="25"/>
      <c r="F47" s="23">
        <v>0</v>
      </c>
      <c r="G47" s="23">
        <f>+F47</f>
        <v>0</v>
      </c>
      <c r="H47" s="23"/>
      <c r="I47" s="23"/>
      <c r="J47" s="23"/>
      <c r="K47" s="23"/>
      <c r="L47" s="23"/>
      <c r="M47" s="23"/>
      <c r="N47" s="23"/>
      <c r="O47" s="23"/>
    </row>
    <row r="48" spans="1:15" ht="12.75">
      <c r="A48" s="22"/>
      <c r="B48" s="24"/>
      <c r="C48" s="24"/>
      <c r="D48" s="24" t="s">
        <v>12</v>
      </c>
      <c r="E48" s="25"/>
      <c r="F48" s="23">
        <v>0</v>
      </c>
      <c r="G48" s="23">
        <f>+F48</f>
        <v>0</v>
      </c>
      <c r="H48" s="23"/>
      <c r="I48" s="23"/>
      <c r="J48" s="23"/>
      <c r="K48" s="23"/>
      <c r="L48" s="23"/>
      <c r="M48" s="23"/>
      <c r="N48" s="23"/>
      <c r="O48" s="23"/>
    </row>
    <row r="49" spans="1:15" ht="12.75">
      <c r="A49" s="22"/>
      <c r="B49" s="24"/>
      <c r="C49" s="24"/>
      <c r="D49" s="24" t="s">
        <v>39</v>
      </c>
      <c r="E49" s="25"/>
      <c r="F49" s="23"/>
      <c r="G49" s="23"/>
      <c r="H49" s="23"/>
      <c r="I49" s="23"/>
      <c r="J49" s="23"/>
      <c r="K49" s="23"/>
      <c r="L49" s="23"/>
      <c r="M49" s="23"/>
      <c r="N49" s="23"/>
      <c r="O49" s="23"/>
    </row>
    <row r="50" spans="1:15" ht="12.75">
      <c r="A50" s="22"/>
      <c r="B50" s="24"/>
      <c r="C50" s="24"/>
      <c r="D50" s="24" t="s">
        <v>5</v>
      </c>
      <c r="E50" s="25"/>
      <c r="F50" s="23"/>
      <c r="G50" s="23"/>
      <c r="H50" s="23"/>
      <c r="I50" s="23"/>
      <c r="J50" s="23"/>
      <c r="K50" s="23"/>
      <c r="L50" s="23"/>
      <c r="M50" s="23"/>
      <c r="N50" s="23"/>
      <c r="O50" s="23"/>
    </row>
    <row r="51" spans="1:15" ht="12.75">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2.75">
      <c r="A52" s="22"/>
      <c r="B52" s="24"/>
      <c r="C52" s="24" t="s">
        <v>6</v>
      </c>
      <c r="D52" s="24"/>
      <c r="E52" s="25"/>
      <c r="F52" s="23"/>
      <c r="G52" s="23"/>
      <c r="H52" s="23"/>
      <c r="I52" s="23"/>
      <c r="J52" s="23"/>
      <c r="K52" s="23"/>
      <c r="L52" s="23"/>
      <c r="M52" s="23"/>
      <c r="N52" s="23"/>
      <c r="O52" s="23"/>
    </row>
    <row r="53" spans="1:15" ht="12.75">
      <c r="A53" s="22"/>
      <c r="B53" s="24"/>
      <c r="C53" s="24"/>
      <c r="D53" s="24" t="s">
        <v>11</v>
      </c>
      <c r="E53" s="25"/>
      <c r="F53" s="23"/>
      <c r="G53" s="23"/>
      <c r="H53" s="23"/>
      <c r="I53" s="23"/>
      <c r="J53" s="23"/>
      <c r="K53" s="23"/>
      <c r="L53" s="23"/>
      <c r="M53" s="23"/>
      <c r="N53" s="23"/>
      <c r="O53" s="23"/>
    </row>
    <row r="54" spans="1:15" ht="12.75">
      <c r="A54" s="22"/>
      <c r="B54" s="24"/>
      <c r="C54" s="24"/>
      <c r="D54" s="24" t="s">
        <v>12</v>
      </c>
      <c r="E54" s="25"/>
      <c r="F54" s="23"/>
      <c r="G54" s="23"/>
      <c r="H54" s="23"/>
      <c r="I54" s="23"/>
      <c r="J54" s="23"/>
      <c r="K54" s="23"/>
      <c r="L54" s="23"/>
      <c r="M54" s="23"/>
      <c r="N54" s="23"/>
      <c r="O54" s="23"/>
    </row>
    <row r="55" spans="1:15" ht="12.75">
      <c r="A55" s="22"/>
      <c r="B55" s="24"/>
      <c r="C55" s="24"/>
      <c r="D55" s="24" t="s">
        <v>39</v>
      </c>
      <c r="E55" s="25"/>
      <c r="F55" s="23"/>
      <c r="G55" s="23"/>
      <c r="H55" s="23"/>
      <c r="I55" s="23"/>
      <c r="J55" s="23"/>
      <c r="K55" s="23"/>
      <c r="L55" s="23"/>
      <c r="M55" s="23"/>
      <c r="N55" s="23"/>
      <c r="O55" s="23"/>
    </row>
    <row r="56" spans="1:15" ht="12.75">
      <c r="A56" s="22"/>
      <c r="B56" s="24"/>
      <c r="C56" s="24"/>
      <c r="D56" s="24" t="s">
        <v>5</v>
      </c>
      <c r="E56" s="25"/>
      <c r="F56" s="23"/>
      <c r="G56" s="23"/>
      <c r="H56" s="23"/>
      <c r="I56" s="23"/>
      <c r="J56" s="23"/>
      <c r="K56" s="23"/>
      <c r="L56" s="23"/>
      <c r="M56" s="23"/>
      <c r="N56" s="23"/>
      <c r="O56" s="23"/>
    </row>
    <row r="57" spans="1:15" ht="12.75">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2.75">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75">
      <c r="A59" s="30" t="s">
        <v>133</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B9:E9"/>
    <mergeCell ref="B23:E23"/>
    <mergeCell ref="B45:E45"/>
    <mergeCell ref="A1:O1"/>
    <mergeCell ref="D2:E2"/>
    <mergeCell ref="D3:E3"/>
    <mergeCell ref="A5:E7"/>
    <mergeCell ref="F6:F7"/>
    <mergeCell ref="G6:O6"/>
  </mergeCells>
  <printOptions/>
  <pageMargins left="0.75" right="0.75" top="1" bottom="1" header="0.5" footer="0.5"/>
  <pageSetup fitToHeight="1" fitToWidth="1" horizontalDpi="600" verticalDpi="600" orientation="landscape" scale="61" r:id="rId1"/>
  <headerFooter alignWithMargins="0">
    <oddHeader>&amp;L&amp;"Arial,Bold"&amp;16This file was created using most current Excel version.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80"/>
  <sheetViews>
    <sheetView zoomScale="80" zoomScaleNormal="80" workbookViewId="0" topLeftCell="A1">
      <selection activeCell="A1" sqref="A1:O1"/>
    </sheetView>
  </sheetViews>
  <sheetFormatPr defaultColWidth="0" defaultRowHeight="12.75" zeroHeight="1"/>
  <cols>
    <col min="1" max="4" width="3.7109375" style="12" customWidth="1"/>
    <col min="5" max="5" width="22.7109375" style="12" customWidth="1"/>
    <col min="6" max="6" width="17.57421875" style="12" customWidth="1"/>
    <col min="7" max="7" width="14.57421875" style="12" customWidth="1"/>
    <col min="8" max="8" width="19.7109375" style="12" customWidth="1"/>
    <col min="9" max="9" width="17.140625" style="12" customWidth="1"/>
    <col min="10" max="10" width="14.00390625" style="12" customWidth="1"/>
    <col min="11" max="11" width="12.7109375" style="12" customWidth="1"/>
    <col min="12" max="12" width="18.8515625" style="12" customWidth="1"/>
    <col min="13" max="13" width="17.8515625" style="12" customWidth="1"/>
    <col min="14" max="14" width="14.57421875" style="12" customWidth="1"/>
    <col min="15" max="15" width="14.00390625" style="12" customWidth="1"/>
    <col min="16" max="16" width="12.7109375" style="12" customWidth="1"/>
    <col min="17" max="17" width="15.140625" style="46" customWidth="1"/>
    <col min="18" max="18" width="12.7109375" style="12" customWidth="1"/>
    <col min="19" max="19" width="0" style="0" hidden="1" customWidth="1"/>
    <col min="20" max="16384" width="9.140625" style="0" hidden="1" customWidth="1"/>
  </cols>
  <sheetData>
    <row r="1" spans="1:18" ht="51" customHeight="1">
      <c r="A1" s="86" t="s">
        <v>146</v>
      </c>
      <c r="B1" s="86"/>
      <c r="C1" s="86"/>
      <c r="D1" s="86"/>
      <c r="E1" s="86"/>
      <c r="F1" s="86"/>
      <c r="G1" s="86"/>
      <c r="H1" s="86"/>
      <c r="I1" s="86"/>
      <c r="J1" s="86"/>
      <c r="K1" s="86"/>
      <c r="L1" s="86"/>
      <c r="M1" s="86"/>
      <c r="N1" s="86"/>
      <c r="O1" s="86"/>
      <c r="P1" s="40"/>
      <c r="Q1" s="53"/>
      <c r="R1" s="40"/>
    </row>
    <row r="2" spans="1:18" ht="20.1" customHeight="1">
      <c r="A2" s="13" t="s">
        <v>29</v>
      </c>
      <c r="B2" s="13"/>
      <c r="C2" s="13"/>
      <c r="D2" s="96" t="str">
        <f>'CSS Pgm 1'!D2:E2</f>
        <v>Santa Clara</v>
      </c>
      <c r="E2" s="96"/>
      <c r="F2" s="40"/>
      <c r="G2" s="40"/>
      <c r="H2" s="40"/>
      <c r="I2" s="40"/>
      <c r="J2" s="40"/>
      <c r="K2" s="40"/>
      <c r="L2" s="40"/>
      <c r="M2" s="40"/>
      <c r="N2" s="14" t="s">
        <v>30</v>
      </c>
      <c r="O2" s="38">
        <f>'CSS Pgm 1'!O2</f>
        <v>39614</v>
      </c>
      <c r="P2" s="40"/>
      <c r="Q2" s="53"/>
      <c r="R2" s="40"/>
    </row>
    <row r="3" spans="1:18" ht="15" customHeight="1">
      <c r="A3" s="55"/>
      <c r="B3" s="55"/>
      <c r="C3" s="55"/>
      <c r="D3" s="122"/>
      <c r="E3" s="122"/>
      <c r="F3" s="40"/>
      <c r="G3" s="40"/>
      <c r="H3" s="40"/>
      <c r="I3" s="40"/>
      <c r="J3" s="40"/>
      <c r="K3" s="40"/>
      <c r="L3" s="40"/>
      <c r="M3" s="40"/>
      <c r="N3" s="40"/>
      <c r="O3" s="40"/>
      <c r="P3" s="40"/>
      <c r="Q3" s="53"/>
      <c r="R3" s="40"/>
    </row>
    <row r="4" spans="1:18" ht="12.75">
      <c r="A4" s="40"/>
      <c r="B4" s="40"/>
      <c r="C4" s="40"/>
      <c r="D4" s="40"/>
      <c r="E4" s="40"/>
      <c r="F4" s="40"/>
      <c r="G4" s="40"/>
      <c r="H4" s="40"/>
      <c r="I4" s="40"/>
      <c r="J4" s="40"/>
      <c r="K4" s="40"/>
      <c r="L4" s="40"/>
      <c r="M4" s="40"/>
      <c r="N4" s="40"/>
      <c r="O4" s="40"/>
      <c r="P4" s="40"/>
      <c r="Q4" s="53"/>
      <c r="R4" s="40"/>
    </row>
    <row r="5" spans="1:18" s="3" customFormat="1" ht="18.7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c r="P5" s="54"/>
      <c r="Q5" s="54"/>
      <c r="R5" s="54"/>
    </row>
    <row r="6" spans="1:18" s="3" customFormat="1" ht="19.5" customHeight="1">
      <c r="A6" s="111"/>
      <c r="B6" s="112"/>
      <c r="C6" s="112"/>
      <c r="D6" s="112"/>
      <c r="E6" s="113"/>
      <c r="F6" s="102" t="s">
        <v>7</v>
      </c>
      <c r="G6" s="105" t="s">
        <v>38</v>
      </c>
      <c r="H6" s="106"/>
      <c r="I6" s="106"/>
      <c r="J6" s="106"/>
      <c r="K6" s="106"/>
      <c r="L6" s="106"/>
      <c r="M6" s="106"/>
      <c r="N6" s="106"/>
      <c r="O6" s="107"/>
      <c r="P6" s="54"/>
      <c r="Q6" s="54"/>
      <c r="R6" s="54"/>
    </row>
    <row r="7" spans="1:18" s="1" customFormat="1" ht="42" customHeight="1">
      <c r="A7" s="114"/>
      <c r="B7" s="115"/>
      <c r="C7" s="115"/>
      <c r="D7" s="115"/>
      <c r="E7" s="116"/>
      <c r="F7" s="103"/>
      <c r="G7" s="35" t="s">
        <v>0</v>
      </c>
      <c r="H7" s="35" t="s">
        <v>37</v>
      </c>
      <c r="I7" s="35" t="s">
        <v>19</v>
      </c>
      <c r="J7" s="35" t="s">
        <v>1</v>
      </c>
      <c r="K7" s="35" t="s">
        <v>16</v>
      </c>
      <c r="L7" s="35" t="s">
        <v>17</v>
      </c>
      <c r="M7" s="35" t="s">
        <v>2</v>
      </c>
      <c r="N7" s="35" t="s">
        <v>18</v>
      </c>
      <c r="O7" s="35" t="s">
        <v>75</v>
      </c>
      <c r="P7" s="52" t="s">
        <v>201</v>
      </c>
      <c r="Q7" s="52" t="s">
        <v>202</v>
      </c>
      <c r="R7" s="52" t="s">
        <v>203</v>
      </c>
    </row>
    <row r="8" spans="1:18" ht="15" customHeight="1">
      <c r="A8" s="18" t="s">
        <v>40</v>
      </c>
      <c r="B8" s="19"/>
      <c r="C8" s="19"/>
      <c r="D8" s="19"/>
      <c r="E8" s="20"/>
      <c r="F8" s="21"/>
      <c r="G8" s="21"/>
      <c r="H8" s="21"/>
      <c r="I8" s="21"/>
      <c r="J8" s="21"/>
      <c r="K8" s="21"/>
      <c r="L8" s="21"/>
      <c r="M8" s="21"/>
      <c r="N8" s="21"/>
      <c r="O8" s="21"/>
      <c r="P8" s="47">
        <f>SUM(G8:O8)</f>
        <v>0</v>
      </c>
      <c r="Q8" s="48" t="b">
        <f>EXACT(P8,R8)</f>
        <v>1</v>
      </c>
      <c r="R8" s="47">
        <f>F8</f>
        <v>0</v>
      </c>
    </row>
    <row r="9" spans="1:18" ht="15" customHeight="1">
      <c r="A9" s="22"/>
      <c r="B9" s="98" t="s">
        <v>106</v>
      </c>
      <c r="C9" s="98"/>
      <c r="D9" s="98"/>
      <c r="E9" s="99"/>
      <c r="F9" s="23"/>
      <c r="G9" s="23"/>
      <c r="H9" s="23"/>
      <c r="I9" s="23"/>
      <c r="J9" s="23"/>
      <c r="K9" s="23"/>
      <c r="L9" s="23"/>
      <c r="M9" s="23"/>
      <c r="N9" s="23"/>
      <c r="O9" s="23"/>
      <c r="P9" s="47">
        <f>SUM(G9:O9)</f>
        <v>0</v>
      </c>
      <c r="Q9" s="48" t="b">
        <f aca="true" t="shared" si="0" ref="Q9:Q59">EXACT(P9,R9)</f>
        <v>1</v>
      </c>
      <c r="R9" s="47">
        <f>F9</f>
        <v>0</v>
      </c>
    </row>
    <row r="10" spans="1:18" ht="15" customHeight="1">
      <c r="A10" s="22"/>
      <c r="B10" s="24"/>
      <c r="C10" s="24" t="s">
        <v>4</v>
      </c>
      <c r="D10" s="24"/>
      <c r="E10" s="25"/>
      <c r="F10" s="23"/>
      <c r="G10" s="23"/>
      <c r="H10" s="23"/>
      <c r="I10" s="23"/>
      <c r="J10" s="23"/>
      <c r="K10" s="23"/>
      <c r="L10" s="23"/>
      <c r="M10" s="23"/>
      <c r="N10" s="23"/>
      <c r="O10" s="23"/>
      <c r="P10" s="47">
        <f>SUM(G10:O10)</f>
        <v>0</v>
      </c>
      <c r="Q10" s="48" t="b">
        <f t="shared" si="0"/>
        <v>1</v>
      </c>
      <c r="R10" s="47">
        <f>F10</f>
        <v>0</v>
      </c>
    </row>
    <row r="11" spans="1:18" ht="15" customHeight="1">
      <c r="A11" s="22"/>
      <c r="B11" s="24"/>
      <c r="C11" s="24"/>
      <c r="D11" s="24" t="s">
        <v>11</v>
      </c>
      <c r="E11" s="25"/>
      <c r="F11" s="23">
        <f>SUM('CSS Pgm 1:Unused'!F11)</f>
        <v>0</v>
      </c>
      <c r="G11" s="23">
        <f>SUM('CSS Pgm 1:Unused'!G11)</f>
        <v>0</v>
      </c>
      <c r="H11" s="23">
        <f>SUM('CSS Pgm 1:Unused'!H11)</f>
        <v>0</v>
      </c>
      <c r="I11" s="23">
        <f>SUM('CSS Pgm 1:Unused'!I11)</f>
        <v>0</v>
      </c>
      <c r="J11" s="23">
        <f>SUM('CSS Pgm 1:Unused'!J11)</f>
        <v>0</v>
      </c>
      <c r="K11" s="23">
        <f>SUM('CSS Pgm 1:Unused'!K11)</f>
        <v>0</v>
      </c>
      <c r="L11" s="23">
        <f>SUM('CSS Pgm 1:Unused'!L11)</f>
        <v>0</v>
      </c>
      <c r="M11" s="23">
        <f>SUM('CSS Pgm 1:Unused'!M11)</f>
        <v>0</v>
      </c>
      <c r="N11" s="23">
        <f>SUM('CSS Pgm 1:Unused'!N11)</f>
        <v>0</v>
      </c>
      <c r="O11" s="23">
        <f>SUM('CSS Pgm 1:Unused'!O11)</f>
        <v>0</v>
      </c>
      <c r="P11" s="47">
        <f>SUM(G11:O11)</f>
        <v>0</v>
      </c>
      <c r="Q11" s="48" t="b">
        <f t="shared" si="0"/>
        <v>1</v>
      </c>
      <c r="R11" s="47">
        <f>F11</f>
        <v>0</v>
      </c>
    </row>
    <row r="12" spans="1:18" ht="15" customHeight="1">
      <c r="A12" s="22"/>
      <c r="B12" s="24"/>
      <c r="C12" s="24"/>
      <c r="D12" s="24" t="s">
        <v>12</v>
      </c>
      <c r="E12" s="25"/>
      <c r="F12" s="23">
        <f>SUM('CSS Pgm 1:Unused'!F12)</f>
        <v>0</v>
      </c>
      <c r="G12" s="23">
        <f>SUM('CSS Pgm 1:Unused'!G12)</f>
        <v>0</v>
      </c>
      <c r="H12" s="23">
        <f>SUM('CSS Pgm 1:Unused'!H12)</f>
        <v>0</v>
      </c>
      <c r="I12" s="23">
        <f>SUM('CSS Pgm 1:Unused'!I12)</f>
        <v>0</v>
      </c>
      <c r="J12" s="23">
        <f>SUM('CSS Pgm 1:Unused'!J12)</f>
        <v>0</v>
      </c>
      <c r="K12" s="23">
        <f>SUM('CSS Pgm 1:Unused'!K12)</f>
        <v>0</v>
      </c>
      <c r="L12" s="23">
        <f>SUM('CSS Pgm 1:Unused'!L12)</f>
        <v>0</v>
      </c>
      <c r="M12" s="23">
        <f>SUM('CSS Pgm 1:Unused'!M12)</f>
        <v>0</v>
      </c>
      <c r="N12" s="23">
        <f>SUM('CSS Pgm 1:Unused'!N12)</f>
        <v>0</v>
      </c>
      <c r="O12" s="23">
        <f>SUM('CSS Pgm 1:Unused'!O12)</f>
        <v>0</v>
      </c>
      <c r="P12" s="47">
        <f aca="true" t="shared" si="1" ref="P12:P59">SUM(G12:O12)</f>
        <v>0</v>
      </c>
      <c r="Q12" s="48" t="b">
        <f t="shared" si="0"/>
        <v>1</v>
      </c>
      <c r="R12" s="47">
        <f aca="true" t="shared" si="2" ref="R12:R59">F12</f>
        <v>0</v>
      </c>
    </row>
    <row r="13" spans="1:18" ht="15" customHeight="1">
      <c r="A13" s="22"/>
      <c r="B13" s="24"/>
      <c r="C13" s="24"/>
      <c r="D13" s="24" t="s">
        <v>39</v>
      </c>
      <c r="E13" s="25"/>
      <c r="F13" s="23">
        <f>SUM('CSS Pgm 1:Unused'!F13)</f>
        <v>120678.15250000001</v>
      </c>
      <c r="G13" s="23">
        <f>SUM('CSS Pgm 1:Unused'!G13)</f>
        <v>119389.31528571834</v>
      </c>
      <c r="H13" s="23">
        <f>SUM('CSS Pgm 1:Unused'!H13)</f>
        <v>0</v>
      </c>
      <c r="I13" s="23">
        <f>SUM('CSS Pgm 1:Unused'!I13)</f>
        <v>0</v>
      </c>
      <c r="J13" s="23">
        <f>SUM('CSS Pgm 1:Unused'!J13)</f>
        <v>1288.8372142816743</v>
      </c>
      <c r="K13" s="23">
        <f>SUM('CSS Pgm 1:Unused'!K13)</f>
        <v>0</v>
      </c>
      <c r="L13" s="23">
        <f>SUM('CSS Pgm 1:Unused'!L13)</f>
        <v>0</v>
      </c>
      <c r="M13" s="23">
        <f>SUM('CSS Pgm 1:Unused'!M13)</f>
        <v>0</v>
      </c>
      <c r="N13" s="23">
        <f>SUM('CSS Pgm 1:Unused'!N13)</f>
        <v>0</v>
      </c>
      <c r="O13" s="23">
        <f>SUM('CSS Pgm 1:Unused'!O13)</f>
        <v>0</v>
      </c>
      <c r="P13" s="47">
        <f t="shared" si="1"/>
        <v>120678.15250000003</v>
      </c>
      <c r="Q13" s="48" t="b">
        <f t="shared" si="0"/>
        <v>1</v>
      </c>
      <c r="R13" s="47">
        <f t="shared" si="2"/>
        <v>120678.15250000001</v>
      </c>
    </row>
    <row r="14" spans="1:18" ht="15" customHeight="1">
      <c r="A14" s="22"/>
      <c r="B14" s="24"/>
      <c r="C14" s="24"/>
      <c r="D14" s="24" t="s">
        <v>5</v>
      </c>
      <c r="E14" s="25"/>
      <c r="F14" s="23">
        <f>SUM('CSS Pgm 1:Unused'!F14)</f>
        <v>465875.095</v>
      </c>
      <c r="G14" s="23">
        <f>SUM('CSS Pgm 1:Unused'!G14)</f>
        <v>465556.18221428164</v>
      </c>
      <c r="H14" s="23">
        <f>SUM('CSS Pgm 1:Unused'!H14)</f>
        <v>0</v>
      </c>
      <c r="I14" s="23">
        <f>SUM('CSS Pgm 1:Unused'!I14)</f>
        <v>0</v>
      </c>
      <c r="J14" s="23">
        <f>SUM('CSS Pgm 1:Unused'!J14)</f>
        <v>318.9127857183257</v>
      </c>
      <c r="K14" s="23">
        <f>SUM('CSS Pgm 1:Unused'!K14)</f>
        <v>0</v>
      </c>
      <c r="L14" s="23">
        <f>SUM('CSS Pgm 1:Unused'!L14)</f>
        <v>0</v>
      </c>
      <c r="M14" s="23">
        <f>SUM('CSS Pgm 1:Unused'!M14)</f>
        <v>0</v>
      </c>
      <c r="N14" s="23">
        <f>SUM('CSS Pgm 1:Unused'!N14)</f>
        <v>0</v>
      </c>
      <c r="O14" s="23">
        <f>SUM('CSS Pgm 1:Unused'!O14)</f>
        <v>0</v>
      </c>
      <c r="P14" s="47">
        <f t="shared" si="1"/>
        <v>465875.095</v>
      </c>
      <c r="Q14" s="48" t="b">
        <f t="shared" si="0"/>
        <v>1</v>
      </c>
      <c r="R14" s="47">
        <f t="shared" si="2"/>
        <v>465875.095</v>
      </c>
    </row>
    <row r="15" spans="1:18" ht="15" customHeight="1">
      <c r="A15" s="22"/>
      <c r="B15" s="24"/>
      <c r="C15" s="24" t="s">
        <v>8</v>
      </c>
      <c r="D15" s="24"/>
      <c r="E15" s="25"/>
      <c r="F15" s="23">
        <f>SUM('CSS Pgm 1:Unused'!F15)</f>
        <v>586553.2474999999</v>
      </c>
      <c r="G15" s="23">
        <f>SUM('CSS Pgm 1:Unused'!G15)</f>
        <v>584945.4974999999</v>
      </c>
      <c r="H15" s="23">
        <f>SUM('CSS Pgm 1:Unused'!H15)</f>
        <v>0</v>
      </c>
      <c r="I15" s="23">
        <f>SUM('CSS Pgm 1:Unused'!I15)</f>
        <v>0</v>
      </c>
      <c r="J15" s="23">
        <f>SUM('CSS Pgm 1:Unused'!J15)</f>
        <v>1607.75</v>
      </c>
      <c r="K15" s="23">
        <f>SUM('CSS Pgm 1:Unused'!K15)</f>
        <v>0</v>
      </c>
      <c r="L15" s="23">
        <f>SUM('CSS Pgm 1:Unused'!L15)</f>
        <v>0</v>
      </c>
      <c r="M15" s="23">
        <f>SUM('CSS Pgm 1:Unused'!M15)</f>
        <v>0</v>
      </c>
      <c r="N15" s="23">
        <f>SUM('CSS Pgm 1:Unused'!N15)</f>
        <v>0</v>
      </c>
      <c r="O15" s="23">
        <f>SUM('CSS Pgm 1:Unused'!O15)</f>
        <v>0</v>
      </c>
      <c r="P15" s="47">
        <f t="shared" si="1"/>
        <v>586553.2474999999</v>
      </c>
      <c r="Q15" s="48" t="b">
        <f t="shared" si="0"/>
        <v>1</v>
      </c>
      <c r="R15" s="47">
        <f t="shared" si="2"/>
        <v>586553.2474999999</v>
      </c>
    </row>
    <row r="16" spans="1:18" ht="15" customHeight="1">
      <c r="A16" s="22"/>
      <c r="B16" s="24"/>
      <c r="C16" s="24" t="s">
        <v>6</v>
      </c>
      <c r="D16" s="24"/>
      <c r="E16" s="25"/>
      <c r="F16" s="23"/>
      <c r="G16" s="23"/>
      <c r="H16" s="23"/>
      <c r="I16" s="23"/>
      <c r="J16" s="23"/>
      <c r="K16" s="23"/>
      <c r="L16" s="23"/>
      <c r="M16" s="23"/>
      <c r="N16" s="23"/>
      <c r="O16" s="23"/>
      <c r="P16" s="47">
        <f t="shared" si="1"/>
        <v>0</v>
      </c>
      <c r="Q16" s="48" t="b">
        <f t="shared" si="0"/>
        <v>1</v>
      </c>
      <c r="R16" s="47">
        <f t="shared" si="2"/>
        <v>0</v>
      </c>
    </row>
    <row r="17" spans="1:18" ht="15" customHeight="1">
      <c r="A17" s="22"/>
      <c r="B17" s="24"/>
      <c r="C17" s="24"/>
      <c r="D17" s="24" t="s">
        <v>11</v>
      </c>
      <c r="E17" s="25"/>
      <c r="F17" s="23">
        <f>SUM('CSS Pgm 1:Unused'!F17)</f>
        <v>67719.82</v>
      </c>
      <c r="G17" s="23">
        <f>SUM('CSS Pgm 1:Unused'!G17)</f>
        <v>66611.89300000001</v>
      </c>
      <c r="H17" s="23">
        <f>SUM('CSS Pgm 1:Unused'!H17)</f>
        <v>313.317</v>
      </c>
      <c r="I17" s="23">
        <f>SUM('CSS Pgm 1:Unused'!I17)</f>
        <v>0</v>
      </c>
      <c r="J17" s="23">
        <f>SUM('CSS Pgm 1:Unused'!J17)</f>
        <v>794.61</v>
      </c>
      <c r="K17" s="23">
        <f>SUM('CSS Pgm 1:Unused'!K17)</f>
        <v>0</v>
      </c>
      <c r="L17" s="23">
        <f>SUM('CSS Pgm 1:Unused'!L17)</f>
        <v>0</v>
      </c>
      <c r="M17" s="23">
        <f>SUM('CSS Pgm 1:Unused'!M17)</f>
        <v>0</v>
      </c>
      <c r="N17" s="23">
        <f>SUM('CSS Pgm 1:Unused'!N17)</f>
        <v>0</v>
      </c>
      <c r="O17" s="23">
        <f>SUM('CSS Pgm 1:Unused'!O17)</f>
        <v>0</v>
      </c>
      <c r="P17" s="47">
        <f t="shared" si="1"/>
        <v>67719.82</v>
      </c>
      <c r="Q17" s="48" t="b">
        <f t="shared" si="0"/>
        <v>1</v>
      </c>
      <c r="R17" s="47">
        <f t="shared" si="2"/>
        <v>67719.82</v>
      </c>
    </row>
    <row r="18" spans="1:18" ht="15" customHeight="1">
      <c r="A18" s="22"/>
      <c r="B18" s="24"/>
      <c r="C18" s="24"/>
      <c r="D18" s="24" t="s">
        <v>12</v>
      </c>
      <c r="E18" s="25"/>
      <c r="F18" s="23">
        <f>SUM('CSS Pgm 1:Unused'!F18)</f>
        <v>36475.18</v>
      </c>
      <c r="G18" s="23">
        <f>SUM('CSS Pgm 1:Unused'!G18)</f>
        <v>32750.462</v>
      </c>
      <c r="H18" s="23">
        <f>SUM('CSS Pgm 1:Unused'!H18)</f>
        <v>671.868</v>
      </c>
      <c r="I18" s="23">
        <f>SUM('CSS Pgm 1:Unused'!I18)</f>
        <v>0</v>
      </c>
      <c r="J18" s="23">
        <f>SUM('CSS Pgm 1:Unused'!J18)</f>
        <v>3052.8500000000004</v>
      </c>
      <c r="K18" s="23">
        <f>SUM('CSS Pgm 1:Unused'!K18)</f>
        <v>0</v>
      </c>
      <c r="L18" s="23">
        <f>SUM('CSS Pgm 1:Unused'!L18)</f>
        <v>0</v>
      </c>
      <c r="M18" s="23">
        <f>SUM('CSS Pgm 1:Unused'!M18)</f>
        <v>0</v>
      </c>
      <c r="N18" s="23">
        <f>SUM('CSS Pgm 1:Unused'!N18)</f>
        <v>0</v>
      </c>
      <c r="O18" s="23">
        <f>SUM('CSS Pgm 1:Unused'!O18)</f>
        <v>0</v>
      </c>
      <c r="P18" s="47">
        <f t="shared" si="1"/>
        <v>36475.18</v>
      </c>
      <c r="Q18" s="48" t="b">
        <f t="shared" si="0"/>
        <v>1</v>
      </c>
      <c r="R18" s="47">
        <f t="shared" si="2"/>
        <v>36475.18</v>
      </c>
    </row>
    <row r="19" spans="1:18" ht="15" customHeight="1">
      <c r="A19" s="22"/>
      <c r="B19" s="24"/>
      <c r="C19" s="24"/>
      <c r="D19" s="24" t="s">
        <v>39</v>
      </c>
      <c r="E19" s="25"/>
      <c r="F19" s="23">
        <f>SUM('CSS Pgm 1:Unused'!F19)</f>
        <v>949004.72</v>
      </c>
      <c r="G19" s="23">
        <f>SUM('CSS Pgm 1:Unused'!G19)</f>
        <v>790759.1905</v>
      </c>
      <c r="H19" s="23">
        <f>SUM('CSS Pgm 1:Unused'!H19)</f>
        <v>34307.8245</v>
      </c>
      <c r="I19" s="23">
        <f>SUM('CSS Pgm 1:Unused'!I19)</f>
        <v>0</v>
      </c>
      <c r="J19" s="23">
        <f>SUM('CSS Pgm 1:Unused'!J19)</f>
        <v>123937.70499999999</v>
      </c>
      <c r="K19" s="23">
        <f>SUM('CSS Pgm 1:Unused'!K19)</f>
        <v>0</v>
      </c>
      <c r="L19" s="23">
        <f>SUM('CSS Pgm 1:Unused'!L19)</f>
        <v>0</v>
      </c>
      <c r="M19" s="23">
        <f>SUM('CSS Pgm 1:Unused'!M19)</f>
        <v>0</v>
      </c>
      <c r="N19" s="23">
        <f>SUM('CSS Pgm 1:Unused'!N19)</f>
        <v>0</v>
      </c>
      <c r="O19" s="23">
        <f>SUM('CSS Pgm 1:Unused'!O19)</f>
        <v>0</v>
      </c>
      <c r="P19" s="47">
        <f t="shared" si="1"/>
        <v>949004.72</v>
      </c>
      <c r="Q19" s="48" t="b">
        <f t="shared" si="0"/>
        <v>1</v>
      </c>
      <c r="R19" s="47">
        <f t="shared" si="2"/>
        <v>949004.72</v>
      </c>
    </row>
    <row r="20" spans="1:18" ht="15" customHeight="1">
      <c r="A20" s="22"/>
      <c r="B20" s="24"/>
      <c r="C20" s="24"/>
      <c r="D20" s="24" t="s">
        <v>5</v>
      </c>
      <c r="E20" s="25"/>
      <c r="F20" s="23">
        <f>SUM('CSS Pgm 1:Unused'!F20)</f>
        <v>535441.2799999999</v>
      </c>
      <c r="G20" s="23">
        <f>SUM('CSS Pgm 1:Unused'!G20)</f>
        <v>457848.3795</v>
      </c>
      <c r="H20" s="23">
        <f>SUM('CSS Pgm 1:Unused'!H20)</f>
        <v>10709.8155</v>
      </c>
      <c r="I20" s="23">
        <f>SUM('CSS Pgm 1:Unused'!I20)</f>
        <v>0</v>
      </c>
      <c r="J20" s="23">
        <f>SUM('CSS Pgm 1:Unused'!J20)</f>
        <v>66883.085</v>
      </c>
      <c r="K20" s="23">
        <f>SUM('CSS Pgm 1:Unused'!K20)</f>
        <v>0</v>
      </c>
      <c r="L20" s="23">
        <f>SUM('CSS Pgm 1:Unused'!L20)</f>
        <v>0</v>
      </c>
      <c r="M20" s="23">
        <f>SUM('CSS Pgm 1:Unused'!M20)</f>
        <v>0</v>
      </c>
      <c r="N20" s="23">
        <f>SUM('CSS Pgm 1:Unused'!N20)</f>
        <v>0</v>
      </c>
      <c r="O20" s="23">
        <f>SUM('CSS Pgm 1:Unused'!O20)</f>
        <v>0</v>
      </c>
      <c r="P20" s="47">
        <f t="shared" si="1"/>
        <v>535441.28</v>
      </c>
      <c r="Q20" s="48" t="b">
        <f t="shared" si="0"/>
        <v>1</v>
      </c>
      <c r="R20" s="47">
        <f t="shared" si="2"/>
        <v>535441.2799999999</v>
      </c>
    </row>
    <row r="21" spans="1:18" ht="15" customHeight="1">
      <c r="A21" s="22"/>
      <c r="B21" s="24"/>
      <c r="C21" s="24" t="s">
        <v>9</v>
      </c>
      <c r="D21" s="24"/>
      <c r="E21" s="25"/>
      <c r="F21" s="23">
        <f>SUM('CSS Pgm 1:Unused'!F21)</f>
        <v>1588641</v>
      </c>
      <c r="G21" s="23">
        <f>SUM('CSS Pgm 1:Unused'!G21)</f>
        <v>1347969.925</v>
      </c>
      <c r="H21" s="23">
        <f>SUM('CSS Pgm 1:Unused'!H21)</f>
        <v>46002.825</v>
      </c>
      <c r="I21" s="23">
        <f>SUM('CSS Pgm 1:Unused'!I21)</f>
        <v>0</v>
      </c>
      <c r="J21" s="23">
        <f>SUM('CSS Pgm 1:Unused'!J21)</f>
        <v>194668.25</v>
      </c>
      <c r="K21" s="23">
        <f>SUM('CSS Pgm 1:Unused'!K21)</f>
        <v>0</v>
      </c>
      <c r="L21" s="23">
        <f>SUM('CSS Pgm 1:Unused'!L21)</f>
        <v>0</v>
      </c>
      <c r="M21" s="23">
        <f>SUM('CSS Pgm 1:Unused'!M21)</f>
        <v>0</v>
      </c>
      <c r="N21" s="23">
        <f>SUM('CSS Pgm 1:Unused'!N21)</f>
        <v>0</v>
      </c>
      <c r="O21" s="23">
        <f>SUM('CSS Pgm 1:Unused'!O21)</f>
        <v>0</v>
      </c>
      <c r="P21" s="47">
        <f t="shared" si="1"/>
        <v>1588641</v>
      </c>
      <c r="Q21" s="48" t="b">
        <f t="shared" si="0"/>
        <v>1</v>
      </c>
      <c r="R21" s="47">
        <f t="shared" si="2"/>
        <v>1588641</v>
      </c>
    </row>
    <row r="22" spans="1:18" ht="15" customHeight="1">
      <c r="A22" s="26"/>
      <c r="B22" s="27" t="s">
        <v>10</v>
      </c>
      <c r="C22" s="27"/>
      <c r="D22" s="27"/>
      <c r="E22" s="28"/>
      <c r="F22" s="23">
        <f>SUM('CSS Pgm 1:Unused'!F22)</f>
        <v>2175194.2474999996</v>
      </c>
      <c r="G22" s="23">
        <f>SUM('CSS Pgm 1:Unused'!G22)</f>
        <v>1932915.4224999999</v>
      </c>
      <c r="H22" s="23">
        <f>SUM('CSS Pgm 1:Unused'!H22)</f>
        <v>46002.825</v>
      </c>
      <c r="I22" s="23">
        <f>SUM('CSS Pgm 1:Unused'!I22)</f>
        <v>0</v>
      </c>
      <c r="J22" s="23">
        <f>SUM('CSS Pgm 1:Unused'!J22)</f>
        <v>196276</v>
      </c>
      <c r="K22" s="23">
        <f>SUM('CSS Pgm 1:Unused'!K22)</f>
        <v>0</v>
      </c>
      <c r="L22" s="23">
        <f>SUM('CSS Pgm 1:Unused'!L22)</f>
        <v>0</v>
      </c>
      <c r="M22" s="23">
        <f>SUM('CSS Pgm 1:Unused'!M22)</f>
        <v>0</v>
      </c>
      <c r="N22" s="23">
        <f>SUM('CSS Pgm 1:Unused'!N22)</f>
        <v>0</v>
      </c>
      <c r="O22" s="23">
        <f>SUM('CSS Pgm 1:Unused'!O22)</f>
        <v>0</v>
      </c>
      <c r="P22" s="47">
        <f t="shared" si="1"/>
        <v>2175194.2474999996</v>
      </c>
      <c r="Q22" s="48" t="b">
        <f t="shared" si="0"/>
        <v>1</v>
      </c>
      <c r="R22" s="47">
        <f t="shared" si="2"/>
        <v>2175194.2474999996</v>
      </c>
    </row>
    <row r="23" spans="1:18" ht="15" customHeight="1">
      <c r="A23" s="22"/>
      <c r="B23" s="100" t="s">
        <v>96</v>
      </c>
      <c r="C23" s="100"/>
      <c r="D23" s="100"/>
      <c r="E23" s="101"/>
      <c r="F23" s="23"/>
      <c r="G23" s="23"/>
      <c r="H23" s="23"/>
      <c r="I23" s="23"/>
      <c r="J23" s="23"/>
      <c r="K23" s="23"/>
      <c r="L23" s="23"/>
      <c r="M23" s="23"/>
      <c r="N23" s="23"/>
      <c r="O23" s="23"/>
      <c r="P23" s="47">
        <f t="shared" si="1"/>
        <v>0</v>
      </c>
      <c r="Q23" s="48" t="b">
        <f t="shared" si="0"/>
        <v>1</v>
      </c>
      <c r="R23" s="47">
        <f t="shared" si="2"/>
        <v>0</v>
      </c>
    </row>
    <row r="24" spans="1:18" ht="15" customHeight="1">
      <c r="A24" s="22"/>
      <c r="B24" s="24"/>
      <c r="C24" s="24" t="s">
        <v>32</v>
      </c>
      <c r="D24" s="24"/>
      <c r="E24" s="25"/>
      <c r="F24" s="23"/>
      <c r="G24" s="23"/>
      <c r="H24" s="23"/>
      <c r="I24" s="23"/>
      <c r="J24" s="23"/>
      <c r="K24" s="23"/>
      <c r="L24" s="23"/>
      <c r="M24" s="23"/>
      <c r="N24" s="23"/>
      <c r="O24" s="23"/>
      <c r="P24" s="47">
        <f t="shared" si="1"/>
        <v>0</v>
      </c>
      <c r="Q24" s="48" t="b">
        <f t="shared" si="0"/>
        <v>1</v>
      </c>
      <c r="R24" s="47">
        <f t="shared" si="2"/>
        <v>0</v>
      </c>
    </row>
    <row r="25" spans="1:18" ht="15" customHeight="1">
      <c r="A25" s="22"/>
      <c r="B25" s="24"/>
      <c r="C25" s="24"/>
      <c r="D25" s="24" t="s">
        <v>4</v>
      </c>
      <c r="E25" s="25"/>
      <c r="F25" s="23"/>
      <c r="G25" s="23"/>
      <c r="H25" s="23"/>
      <c r="I25" s="23"/>
      <c r="J25" s="23"/>
      <c r="K25" s="23"/>
      <c r="L25" s="23"/>
      <c r="M25" s="23"/>
      <c r="N25" s="23"/>
      <c r="O25" s="23"/>
      <c r="P25" s="47">
        <f t="shared" si="1"/>
        <v>0</v>
      </c>
      <c r="Q25" s="48" t="b">
        <f t="shared" si="0"/>
        <v>1</v>
      </c>
      <c r="R25" s="47">
        <f t="shared" si="2"/>
        <v>0</v>
      </c>
    </row>
    <row r="26" spans="1:18" ht="15" customHeight="1">
      <c r="A26" s="22"/>
      <c r="B26" s="24"/>
      <c r="C26" s="24"/>
      <c r="D26" s="24"/>
      <c r="E26" s="25" t="s">
        <v>39</v>
      </c>
      <c r="F26" s="23">
        <f>SUM('CSS Pgm 1:Unused'!F26)</f>
        <v>215794.94249999998</v>
      </c>
      <c r="G26" s="23">
        <f>SUM('CSS Pgm 1:Unused'!G26)</f>
        <v>211928.430857155</v>
      </c>
      <c r="H26" s="23">
        <f>SUM('CSS Pgm 1:Unused'!H26)</f>
        <v>0</v>
      </c>
      <c r="I26" s="23">
        <f>SUM('CSS Pgm 1:Unused'!I26)</f>
        <v>0</v>
      </c>
      <c r="J26" s="23">
        <f>SUM('CSS Pgm 1:Unused'!J26)</f>
        <v>3866.511642845023</v>
      </c>
      <c r="K26" s="23">
        <f>SUM('CSS Pgm 1:Unused'!K26)</f>
        <v>0</v>
      </c>
      <c r="L26" s="23">
        <f>SUM('CSS Pgm 1:Unused'!L26)</f>
        <v>0</v>
      </c>
      <c r="M26" s="23">
        <f>SUM('CSS Pgm 1:Unused'!M26)</f>
        <v>0</v>
      </c>
      <c r="N26" s="23">
        <f>SUM('CSS Pgm 1:Unused'!N26)</f>
        <v>0</v>
      </c>
      <c r="O26" s="23">
        <f>SUM('CSS Pgm 1:Unused'!O26)</f>
        <v>0</v>
      </c>
      <c r="P26" s="47">
        <f t="shared" si="1"/>
        <v>215794.94250000003</v>
      </c>
      <c r="Q26" s="48" t="b">
        <f t="shared" si="0"/>
        <v>1</v>
      </c>
      <c r="R26" s="47">
        <f t="shared" si="2"/>
        <v>215794.94249999998</v>
      </c>
    </row>
    <row r="27" spans="1:18" ht="15" customHeight="1">
      <c r="A27" s="22"/>
      <c r="B27" s="24"/>
      <c r="C27" s="24"/>
      <c r="D27" s="24"/>
      <c r="E27" s="25" t="s">
        <v>5</v>
      </c>
      <c r="F27" s="23">
        <f>SUM('CSS Pgm 1:Unused'!F27)</f>
        <v>134322.88249999998</v>
      </c>
      <c r="G27" s="23">
        <f>SUM('CSS Pgm 1:Unused'!G27)</f>
        <v>133366.144142845</v>
      </c>
      <c r="H27" s="23">
        <f>SUM('CSS Pgm 1:Unused'!H27)</f>
        <v>0</v>
      </c>
      <c r="I27" s="23">
        <f>SUM('CSS Pgm 1:Unused'!I27)</f>
        <v>0</v>
      </c>
      <c r="J27" s="23">
        <f>SUM('CSS Pgm 1:Unused'!J27)</f>
        <v>956.7383571549772</v>
      </c>
      <c r="K27" s="23">
        <f>SUM('CSS Pgm 1:Unused'!K27)</f>
        <v>0</v>
      </c>
      <c r="L27" s="23">
        <f>SUM('CSS Pgm 1:Unused'!L27)</f>
        <v>0</v>
      </c>
      <c r="M27" s="23">
        <f>SUM('CSS Pgm 1:Unused'!M27)</f>
        <v>0</v>
      </c>
      <c r="N27" s="23">
        <f>SUM('CSS Pgm 1:Unused'!N27)</f>
        <v>0</v>
      </c>
      <c r="O27" s="23">
        <f>SUM('CSS Pgm 1:Unused'!O27)</f>
        <v>0</v>
      </c>
      <c r="P27" s="47">
        <f t="shared" si="1"/>
        <v>134322.88249999998</v>
      </c>
      <c r="Q27" s="48" t="b">
        <f t="shared" si="0"/>
        <v>1</v>
      </c>
      <c r="R27" s="47">
        <f t="shared" si="2"/>
        <v>134322.88249999998</v>
      </c>
    </row>
    <row r="28" spans="1:18" ht="15" customHeight="1">
      <c r="A28" s="22"/>
      <c r="B28" s="24"/>
      <c r="C28" s="24"/>
      <c r="D28" s="24" t="s">
        <v>8</v>
      </c>
      <c r="E28" s="25"/>
      <c r="F28" s="23">
        <f>SUM('CSS Pgm 1:Unused'!F28)</f>
        <v>350117.82499999995</v>
      </c>
      <c r="G28" s="23">
        <f>SUM('CSS Pgm 1:Unused'!G28)</f>
        <v>345294.575</v>
      </c>
      <c r="H28" s="23">
        <f>SUM('CSS Pgm 1:Unused'!H28)</f>
        <v>0</v>
      </c>
      <c r="I28" s="23">
        <f>SUM('CSS Pgm 1:Unused'!I28)</f>
        <v>0</v>
      </c>
      <c r="J28" s="23">
        <f>SUM('CSS Pgm 1:Unused'!J28)</f>
        <v>4823.25</v>
      </c>
      <c r="K28" s="23">
        <f>SUM('CSS Pgm 1:Unused'!K28)</f>
        <v>0</v>
      </c>
      <c r="L28" s="23">
        <f>SUM('CSS Pgm 1:Unused'!L28)</f>
        <v>0</v>
      </c>
      <c r="M28" s="23">
        <f>SUM('CSS Pgm 1:Unused'!M28)</f>
        <v>0</v>
      </c>
      <c r="N28" s="23">
        <f>SUM('CSS Pgm 1:Unused'!N28)</f>
        <v>0</v>
      </c>
      <c r="O28" s="23">
        <f>SUM('CSS Pgm 1:Unused'!O28)</f>
        <v>0</v>
      </c>
      <c r="P28" s="47">
        <f t="shared" si="1"/>
        <v>350117.825</v>
      </c>
      <c r="Q28" s="48" t="b">
        <f t="shared" si="0"/>
        <v>1</v>
      </c>
      <c r="R28" s="47">
        <f t="shared" si="2"/>
        <v>350117.82499999995</v>
      </c>
    </row>
    <row r="29" spans="1:18" ht="15" customHeight="1">
      <c r="A29" s="22"/>
      <c r="B29" s="24"/>
      <c r="C29" s="24"/>
      <c r="D29" s="24" t="s">
        <v>6</v>
      </c>
      <c r="E29" s="25"/>
      <c r="F29" s="23"/>
      <c r="G29" s="23"/>
      <c r="H29" s="23"/>
      <c r="I29" s="23"/>
      <c r="J29" s="23"/>
      <c r="K29" s="23"/>
      <c r="L29" s="23"/>
      <c r="M29" s="23"/>
      <c r="N29" s="23"/>
      <c r="O29" s="23"/>
      <c r="P29" s="47">
        <f t="shared" si="1"/>
        <v>0</v>
      </c>
      <c r="Q29" s="48" t="b">
        <f t="shared" si="0"/>
        <v>1</v>
      </c>
      <c r="R29" s="47">
        <f t="shared" si="2"/>
        <v>0</v>
      </c>
    </row>
    <row r="30" spans="1:18" ht="15" customHeight="1">
      <c r="A30" s="22"/>
      <c r="B30" s="24"/>
      <c r="C30" s="24"/>
      <c r="D30" s="24"/>
      <c r="E30" s="25" t="s">
        <v>39</v>
      </c>
      <c r="F30" s="23">
        <f>SUM('CSS Pgm 1:Unused'!F30)</f>
        <v>0</v>
      </c>
      <c r="G30" s="23">
        <f>SUM('CSS Pgm 1:Unused'!G30)</f>
        <v>0</v>
      </c>
      <c r="H30" s="23">
        <f>SUM('CSS Pgm 1:Unused'!H30)</f>
        <v>0</v>
      </c>
      <c r="I30" s="23">
        <f>SUM('CSS Pgm 1:Unused'!I30)</f>
        <v>0</v>
      </c>
      <c r="J30" s="23">
        <f>SUM('CSS Pgm 1:Unused'!J30)</f>
        <v>0</v>
      </c>
      <c r="K30" s="23">
        <f>SUM('CSS Pgm 1:Unused'!K30)</f>
        <v>0</v>
      </c>
      <c r="L30" s="23">
        <f>SUM('CSS Pgm 1:Unused'!L30)</f>
        <v>0</v>
      </c>
      <c r="M30" s="23">
        <f>SUM('CSS Pgm 1:Unused'!M30)</f>
        <v>0</v>
      </c>
      <c r="N30" s="23">
        <f>SUM('CSS Pgm 1:Unused'!N30)</f>
        <v>0</v>
      </c>
      <c r="O30" s="23">
        <f>SUM('CSS Pgm 1:Unused'!O30)</f>
        <v>0</v>
      </c>
      <c r="P30" s="47">
        <f t="shared" si="1"/>
        <v>0</v>
      </c>
      <c r="Q30" s="48" t="b">
        <f t="shared" si="0"/>
        <v>1</v>
      </c>
      <c r="R30" s="47">
        <f t="shared" si="2"/>
        <v>0</v>
      </c>
    </row>
    <row r="31" spans="1:18" ht="15" customHeight="1">
      <c r="A31" s="22"/>
      <c r="B31" s="24"/>
      <c r="C31" s="24"/>
      <c r="D31" s="24"/>
      <c r="E31" s="25" t="s">
        <v>5</v>
      </c>
      <c r="F31" s="23">
        <f>SUM('CSS Pgm 1:Unused'!F31)</f>
        <v>0</v>
      </c>
      <c r="G31" s="23">
        <f>SUM('CSS Pgm 1:Unused'!G31)</f>
        <v>0</v>
      </c>
      <c r="H31" s="23">
        <f>SUM('CSS Pgm 1:Unused'!H31)</f>
        <v>0</v>
      </c>
      <c r="I31" s="23">
        <f>SUM('CSS Pgm 1:Unused'!I31)</f>
        <v>0</v>
      </c>
      <c r="J31" s="23">
        <f>SUM('CSS Pgm 1:Unused'!J31)</f>
        <v>0</v>
      </c>
      <c r="K31" s="23">
        <f>SUM('CSS Pgm 1:Unused'!K31)</f>
        <v>0</v>
      </c>
      <c r="L31" s="23">
        <f>SUM('CSS Pgm 1:Unused'!L31)</f>
        <v>0</v>
      </c>
      <c r="M31" s="23">
        <f>SUM('CSS Pgm 1:Unused'!M31)</f>
        <v>0</v>
      </c>
      <c r="N31" s="23">
        <f>SUM('CSS Pgm 1:Unused'!N31)</f>
        <v>0</v>
      </c>
      <c r="O31" s="23">
        <f>SUM('CSS Pgm 1:Unused'!O31)</f>
        <v>0</v>
      </c>
      <c r="P31" s="47">
        <f t="shared" si="1"/>
        <v>0</v>
      </c>
      <c r="Q31" s="48" t="b">
        <f t="shared" si="0"/>
        <v>1</v>
      </c>
      <c r="R31" s="47">
        <f t="shared" si="2"/>
        <v>0</v>
      </c>
    </row>
    <row r="32" spans="1:18" ht="15" customHeight="1">
      <c r="A32" s="22"/>
      <c r="B32" s="24"/>
      <c r="C32" s="24"/>
      <c r="D32" s="24" t="s">
        <v>9</v>
      </c>
      <c r="E32" s="25"/>
      <c r="F32" s="23">
        <f>SUM('CSS Pgm 1:Unused'!F32)</f>
        <v>0</v>
      </c>
      <c r="G32" s="23">
        <f>SUM('CSS Pgm 1:Unused'!G32)</f>
        <v>0</v>
      </c>
      <c r="H32" s="23">
        <f>SUM('CSS Pgm 1:Unused'!H32)</f>
        <v>0</v>
      </c>
      <c r="I32" s="23">
        <f>SUM('CSS Pgm 1:Unused'!I32)</f>
        <v>0</v>
      </c>
      <c r="J32" s="23">
        <f>SUM('CSS Pgm 1:Unused'!J32)</f>
        <v>0</v>
      </c>
      <c r="K32" s="23">
        <f>SUM('CSS Pgm 1:Unused'!K32)</f>
        <v>0</v>
      </c>
      <c r="L32" s="23">
        <f>SUM('CSS Pgm 1:Unused'!L32)</f>
        <v>0</v>
      </c>
      <c r="M32" s="23">
        <f>SUM('CSS Pgm 1:Unused'!M32)</f>
        <v>0</v>
      </c>
      <c r="N32" s="23">
        <f>SUM('CSS Pgm 1:Unused'!N32)</f>
        <v>0</v>
      </c>
      <c r="O32" s="23">
        <f>SUM('CSS Pgm 1:Unused'!O32)</f>
        <v>0</v>
      </c>
      <c r="P32" s="47">
        <f t="shared" si="1"/>
        <v>0</v>
      </c>
      <c r="Q32" s="48" t="b">
        <f t="shared" si="0"/>
        <v>1</v>
      </c>
      <c r="R32" s="47">
        <f t="shared" si="2"/>
        <v>0</v>
      </c>
    </row>
    <row r="33" spans="1:18" ht="15" customHeight="1">
      <c r="A33" s="22"/>
      <c r="B33" s="24"/>
      <c r="C33" s="24" t="s">
        <v>33</v>
      </c>
      <c r="D33" s="24"/>
      <c r="E33" s="25"/>
      <c r="F33" s="23">
        <f>SUM('CSS Pgm 1:Unused'!F33)</f>
        <v>350117.82499999995</v>
      </c>
      <c r="G33" s="23">
        <f>SUM('CSS Pgm 1:Unused'!G33)</f>
        <v>345294.575</v>
      </c>
      <c r="H33" s="23">
        <f>SUM('CSS Pgm 1:Unused'!H33)</f>
        <v>0</v>
      </c>
      <c r="I33" s="23">
        <f>SUM('CSS Pgm 1:Unused'!I33)</f>
        <v>0</v>
      </c>
      <c r="J33" s="23">
        <f>SUM('CSS Pgm 1:Unused'!J33)</f>
        <v>4823.25</v>
      </c>
      <c r="K33" s="23">
        <f>SUM('CSS Pgm 1:Unused'!K33)</f>
        <v>0</v>
      </c>
      <c r="L33" s="23">
        <f>SUM('CSS Pgm 1:Unused'!L33)</f>
        <v>0</v>
      </c>
      <c r="M33" s="23">
        <f>SUM('CSS Pgm 1:Unused'!M33)</f>
        <v>0</v>
      </c>
      <c r="N33" s="23">
        <f>SUM('CSS Pgm 1:Unused'!N33)</f>
        <v>0</v>
      </c>
      <c r="O33" s="23">
        <f>SUM('CSS Pgm 1:Unused'!O33)</f>
        <v>0</v>
      </c>
      <c r="P33" s="47">
        <f t="shared" si="1"/>
        <v>350117.825</v>
      </c>
      <c r="Q33" s="48" t="b">
        <f t="shared" si="0"/>
        <v>1</v>
      </c>
      <c r="R33" s="47">
        <f t="shared" si="2"/>
        <v>350117.82499999995</v>
      </c>
    </row>
    <row r="34" spans="1:18" ht="15" customHeight="1">
      <c r="A34" s="22"/>
      <c r="B34" s="24"/>
      <c r="C34" s="24" t="s">
        <v>34</v>
      </c>
      <c r="D34" s="24"/>
      <c r="E34" s="25"/>
      <c r="F34" s="23"/>
      <c r="G34" s="23"/>
      <c r="H34" s="23"/>
      <c r="I34" s="23"/>
      <c r="J34" s="23"/>
      <c r="K34" s="23"/>
      <c r="L34" s="23"/>
      <c r="M34" s="23"/>
      <c r="N34" s="23"/>
      <c r="O34" s="23"/>
      <c r="P34" s="47">
        <f t="shared" si="1"/>
        <v>0</v>
      </c>
      <c r="Q34" s="48" t="b">
        <f t="shared" si="0"/>
        <v>1</v>
      </c>
      <c r="R34" s="47">
        <f t="shared" si="2"/>
        <v>0</v>
      </c>
    </row>
    <row r="35" spans="1:18" ht="15" customHeight="1">
      <c r="A35" s="22"/>
      <c r="B35" s="24"/>
      <c r="C35" s="24"/>
      <c r="D35" s="24" t="s">
        <v>4</v>
      </c>
      <c r="E35" s="25"/>
      <c r="F35" s="23"/>
      <c r="G35" s="23"/>
      <c r="H35" s="23"/>
      <c r="I35" s="23"/>
      <c r="J35" s="23"/>
      <c r="K35" s="23"/>
      <c r="L35" s="23"/>
      <c r="M35" s="23"/>
      <c r="N35" s="23"/>
      <c r="O35" s="23"/>
      <c r="P35" s="47">
        <f t="shared" si="1"/>
        <v>0</v>
      </c>
      <c r="Q35" s="48" t="b">
        <f t="shared" si="0"/>
        <v>1</v>
      </c>
      <c r="R35" s="47">
        <f t="shared" si="2"/>
        <v>0</v>
      </c>
    </row>
    <row r="36" spans="1:19" ht="15" customHeight="1">
      <c r="A36" s="22"/>
      <c r="B36" s="24"/>
      <c r="C36" s="24"/>
      <c r="D36" s="24"/>
      <c r="E36" s="25" t="s">
        <v>39</v>
      </c>
      <c r="F36" s="23">
        <f>SUM('CSS Pgm 1:Unused'!F36)</f>
        <v>0</v>
      </c>
      <c r="G36" s="23">
        <f>SUM('CSS Pgm 1:Unused'!G36)</f>
        <v>0</v>
      </c>
      <c r="H36" s="23">
        <f>SUM('CSS Pgm 1:Unused'!H36)</f>
        <v>0</v>
      </c>
      <c r="I36" s="23">
        <f>SUM('CSS Pgm 1:Unused'!I36)</f>
        <v>0</v>
      </c>
      <c r="J36" s="23">
        <f>SUM('CSS Pgm 1:Unused'!J36)</f>
        <v>0</v>
      </c>
      <c r="K36" s="23">
        <f>SUM('CSS Pgm 1:Unused'!K36)</f>
        <v>0</v>
      </c>
      <c r="L36" s="23">
        <f>SUM('CSS Pgm 1:Unused'!L36)</f>
        <v>0</v>
      </c>
      <c r="M36" s="23">
        <f>SUM('CSS Pgm 1:Unused'!M36)</f>
        <v>0</v>
      </c>
      <c r="N36" s="23">
        <f>SUM('CSS Pgm 1:Unused'!N36)</f>
        <v>0</v>
      </c>
      <c r="O36" s="23">
        <f>SUM('CSS Pgm 1:Unused'!O36)</f>
        <v>0</v>
      </c>
      <c r="P36" s="47">
        <f t="shared" si="1"/>
        <v>0</v>
      </c>
      <c r="Q36" s="48" t="b">
        <f t="shared" si="0"/>
        <v>1</v>
      </c>
      <c r="R36" s="47">
        <f t="shared" si="2"/>
        <v>0</v>
      </c>
      <c r="S36" s="4"/>
    </row>
    <row r="37" spans="1:19" ht="15" customHeight="1">
      <c r="A37" s="22"/>
      <c r="B37" s="24"/>
      <c r="C37" s="24"/>
      <c r="D37" s="24"/>
      <c r="E37" s="25" t="s">
        <v>5</v>
      </c>
      <c r="F37" s="23">
        <f>SUM('CSS Pgm 1:Unused'!F37)</f>
        <v>0</v>
      </c>
      <c r="G37" s="23">
        <f>SUM('CSS Pgm 1:Unused'!G37)</f>
        <v>0</v>
      </c>
      <c r="H37" s="23">
        <f>SUM('CSS Pgm 1:Unused'!H37)</f>
        <v>0</v>
      </c>
      <c r="I37" s="23">
        <f>SUM('CSS Pgm 1:Unused'!I37)</f>
        <v>0</v>
      </c>
      <c r="J37" s="23">
        <f>SUM('CSS Pgm 1:Unused'!J37)</f>
        <v>0</v>
      </c>
      <c r="K37" s="23">
        <f>SUM('CSS Pgm 1:Unused'!K37)</f>
        <v>0</v>
      </c>
      <c r="L37" s="23">
        <f>SUM('CSS Pgm 1:Unused'!L37)</f>
        <v>0</v>
      </c>
      <c r="M37" s="23">
        <f>SUM('CSS Pgm 1:Unused'!M37)</f>
        <v>0</v>
      </c>
      <c r="N37" s="23">
        <f>SUM('CSS Pgm 1:Unused'!N37)</f>
        <v>0</v>
      </c>
      <c r="O37" s="23">
        <f>SUM('CSS Pgm 1:Unused'!O37)</f>
        <v>0</v>
      </c>
      <c r="P37" s="47">
        <f t="shared" si="1"/>
        <v>0</v>
      </c>
      <c r="Q37" s="48" t="b">
        <f t="shared" si="0"/>
        <v>1</v>
      </c>
      <c r="R37" s="47">
        <f t="shared" si="2"/>
        <v>0</v>
      </c>
      <c r="S37" s="4"/>
    </row>
    <row r="38" spans="1:19" ht="15" customHeight="1">
      <c r="A38" s="22"/>
      <c r="B38" s="24"/>
      <c r="C38" s="24"/>
      <c r="D38" s="24" t="s">
        <v>8</v>
      </c>
      <c r="E38" s="25"/>
      <c r="F38" s="23">
        <f>SUM('CSS Pgm 1:Unused'!F38)</f>
        <v>0</v>
      </c>
      <c r="G38" s="23">
        <f>SUM('CSS Pgm 1:Unused'!G38)</f>
        <v>0</v>
      </c>
      <c r="H38" s="23">
        <f>SUM('CSS Pgm 1:Unused'!H38)</f>
        <v>0</v>
      </c>
      <c r="I38" s="23">
        <f>SUM('CSS Pgm 1:Unused'!I38)</f>
        <v>0</v>
      </c>
      <c r="J38" s="23">
        <f>SUM('CSS Pgm 1:Unused'!J38)</f>
        <v>0</v>
      </c>
      <c r="K38" s="23">
        <f>SUM('CSS Pgm 1:Unused'!K38)</f>
        <v>0</v>
      </c>
      <c r="L38" s="23">
        <f>SUM('CSS Pgm 1:Unused'!L38)</f>
        <v>0</v>
      </c>
      <c r="M38" s="23">
        <f>SUM('CSS Pgm 1:Unused'!M38)</f>
        <v>0</v>
      </c>
      <c r="N38" s="23">
        <f>SUM('CSS Pgm 1:Unused'!N38)</f>
        <v>0</v>
      </c>
      <c r="O38" s="23">
        <f>SUM('CSS Pgm 1:Unused'!O38)</f>
        <v>0</v>
      </c>
      <c r="P38" s="47">
        <f t="shared" si="1"/>
        <v>0</v>
      </c>
      <c r="Q38" s="48" t="b">
        <f t="shared" si="0"/>
        <v>1</v>
      </c>
      <c r="R38" s="47">
        <f t="shared" si="2"/>
        <v>0</v>
      </c>
      <c r="S38" s="4"/>
    </row>
    <row r="39" spans="1:18" ht="15" customHeight="1">
      <c r="A39" s="22"/>
      <c r="B39" s="24"/>
      <c r="C39" s="24"/>
      <c r="D39" s="24" t="s">
        <v>6</v>
      </c>
      <c r="E39" s="25"/>
      <c r="F39" s="23"/>
      <c r="G39" s="23"/>
      <c r="H39" s="23"/>
      <c r="I39" s="23"/>
      <c r="J39" s="23"/>
      <c r="K39" s="23"/>
      <c r="L39" s="23"/>
      <c r="M39" s="23"/>
      <c r="N39" s="23"/>
      <c r="O39" s="23"/>
      <c r="P39" s="47">
        <f t="shared" si="1"/>
        <v>0</v>
      </c>
      <c r="Q39" s="48" t="b">
        <f t="shared" si="0"/>
        <v>1</v>
      </c>
      <c r="R39" s="47">
        <f t="shared" si="2"/>
        <v>0</v>
      </c>
    </row>
    <row r="40" spans="1:18" ht="15" customHeight="1">
      <c r="A40" s="22"/>
      <c r="B40" s="24"/>
      <c r="C40" s="24"/>
      <c r="D40" s="24"/>
      <c r="E40" s="25" t="s">
        <v>39</v>
      </c>
      <c r="F40" s="23">
        <f>SUM('CSS Pgm 1:Unused'!F40)</f>
        <v>0</v>
      </c>
      <c r="G40" s="23">
        <f>SUM('CSS Pgm 1:Unused'!G40)</f>
        <v>0</v>
      </c>
      <c r="H40" s="23">
        <f>SUM('CSS Pgm 1:Unused'!H40)</f>
        <v>0</v>
      </c>
      <c r="I40" s="23">
        <f>SUM('CSS Pgm 1:Unused'!I40)</f>
        <v>0</v>
      </c>
      <c r="J40" s="23">
        <f>SUM('CSS Pgm 1:Unused'!J40)</f>
        <v>0</v>
      </c>
      <c r="K40" s="23">
        <f>SUM('CSS Pgm 1:Unused'!K40)</f>
        <v>0</v>
      </c>
      <c r="L40" s="23">
        <f>SUM('CSS Pgm 1:Unused'!L40)</f>
        <v>0</v>
      </c>
      <c r="M40" s="23">
        <f>SUM('CSS Pgm 1:Unused'!M40)</f>
        <v>0</v>
      </c>
      <c r="N40" s="23">
        <f>SUM('CSS Pgm 1:Unused'!N40)</f>
        <v>0</v>
      </c>
      <c r="O40" s="23">
        <f>SUM('CSS Pgm 1:Unused'!O40)</f>
        <v>0</v>
      </c>
      <c r="P40" s="47">
        <f t="shared" si="1"/>
        <v>0</v>
      </c>
      <c r="Q40" s="48" t="b">
        <f t="shared" si="0"/>
        <v>1</v>
      </c>
      <c r="R40" s="47">
        <f t="shared" si="2"/>
        <v>0</v>
      </c>
    </row>
    <row r="41" spans="1:18" ht="15" customHeight="1">
      <c r="A41" s="22"/>
      <c r="B41" s="24"/>
      <c r="C41" s="24"/>
      <c r="D41" s="24"/>
      <c r="E41" s="25" t="s">
        <v>5</v>
      </c>
      <c r="F41" s="23">
        <f>SUM('CSS Pgm 1:Unused'!F41)</f>
        <v>0</v>
      </c>
      <c r="G41" s="23">
        <f>SUM('CSS Pgm 1:Unused'!G41)</f>
        <v>0</v>
      </c>
      <c r="H41" s="23">
        <f>SUM('CSS Pgm 1:Unused'!H41)</f>
        <v>0</v>
      </c>
      <c r="I41" s="23">
        <f>SUM('CSS Pgm 1:Unused'!I41)</f>
        <v>0</v>
      </c>
      <c r="J41" s="23">
        <f>SUM('CSS Pgm 1:Unused'!J41)</f>
        <v>0</v>
      </c>
      <c r="K41" s="23">
        <f>SUM('CSS Pgm 1:Unused'!K41)</f>
        <v>0</v>
      </c>
      <c r="L41" s="23">
        <f>SUM('CSS Pgm 1:Unused'!L41)</f>
        <v>0</v>
      </c>
      <c r="M41" s="23">
        <f>SUM('CSS Pgm 1:Unused'!M41)</f>
        <v>0</v>
      </c>
      <c r="N41" s="23">
        <f>SUM('CSS Pgm 1:Unused'!N41)</f>
        <v>0</v>
      </c>
      <c r="O41" s="23">
        <f>SUM('CSS Pgm 1:Unused'!O41)</f>
        <v>0</v>
      </c>
      <c r="P41" s="47">
        <f t="shared" si="1"/>
        <v>0</v>
      </c>
      <c r="Q41" s="48" t="b">
        <f t="shared" si="0"/>
        <v>1</v>
      </c>
      <c r="R41" s="47">
        <f t="shared" si="2"/>
        <v>0</v>
      </c>
    </row>
    <row r="42" spans="1:18" ht="15" customHeight="1">
      <c r="A42" s="22"/>
      <c r="B42" s="24"/>
      <c r="C42" s="24"/>
      <c r="D42" s="24" t="s">
        <v>9</v>
      </c>
      <c r="E42" s="25"/>
      <c r="F42" s="23">
        <f>SUM('CSS Pgm 1:Unused'!F42)</f>
        <v>0</v>
      </c>
      <c r="G42" s="23">
        <f>SUM('CSS Pgm 1:Unused'!G42)</f>
        <v>0</v>
      </c>
      <c r="H42" s="23">
        <f>SUM('CSS Pgm 1:Unused'!H42)</f>
        <v>0</v>
      </c>
      <c r="I42" s="23">
        <f>SUM('CSS Pgm 1:Unused'!I42)</f>
        <v>0</v>
      </c>
      <c r="J42" s="23">
        <f>SUM('CSS Pgm 1:Unused'!J42)</f>
        <v>0</v>
      </c>
      <c r="K42" s="23">
        <f>SUM('CSS Pgm 1:Unused'!K42)</f>
        <v>0</v>
      </c>
      <c r="L42" s="23">
        <f>SUM('CSS Pgm 1:Unused'!L42)</f>
        <v>0</v>
      </c>
      <c r="M42" s="23">
        <f>SUM('CSS Pgm 1:Unused'!M42)</f>
        <v>0</v>
      </c>
      <c r="N42" s="23">
        <f>SUM('CSS Pgm 1:Unused'!N42)</f>
        <v>0</v>
      </c>
      <c r="O42" s="23">
        <f>SUM('CSS Pgm 1:Unused'!O42)</f>
        <v>0</v>
      </c>
      <c r="P42" s="47">
        <f t="shared" si="1"/>
        <v>0</v>
      </c>
      <c r="Q42" s="48" t="b">
        <f t="shared" si="0"/>
        <v>1</v>
      </c>
      <c r="R42" s="47">
        <f t="shared" si="2"/>
        <v>0</v>
      </c>
    </row>
    <row r="43" spans="1:18" ht="15" customHeight="1">
      <c r="A43" s="22"/>
      <c r="B43" s="24"/>
      <c r="C43" s="24" t="s">
        <v>35</v>
      </c>
      <c r="D43" s="24"/>
      <c r="E43" s="25"/>
      <c r="F43" s="23">
        <f>SUM('CSS Pgm 1:Unused'!F43)</f>
        <v>0</v>
      </c>
      <c r="G43" s="23">
        <f>SUM('CSS Pgm 1:Unused'!G43)</f>
        <v>0</v>
      </c>
      <c r="H43" s="23">
        <f>SUM('CSS Pgm 1:Unused'!H43)</f>
        <v>0</v>
      </c>
      <c r="I43" s="23">
        <f>SUM('CSS Pgm 1:Unused'!I43)</f>
        <v>0</v>
      </c>
      <c r="J43" s="23">
        <f>SUM('CSS Pgm 1:Unused'!J43)</f>
        <v>0</v>
      </c>
      <c r="K43" s="23">
        <f>SUM('CSS Pgm 1:Unused'!K43)</f>
        <v>0</v>
      </c>
      <c r="L43" s="23">
        <f>SUM('CSS Pgm 1:Unused'!L43)</f>
        <v>0</v>
      </c>
      <c r="M43" s="23">
        <f>SUM('CSS Pgm 1:Unused'!M43)</f>
        <v>0</v>
      </c>
      <c r="N43" s="23">
        <f>SUM('CSS Pgm 1:Unused'!N43)</f>
        <v>0</v>
      </c>
      <c r="O43" s="23">
        <f>SUM('CSS Pgm 1:Unused'!O43)</f>
        <v>0</v>
      </c>
      <c r="P43" s="47">
        <f t="shared" si="1"/>
        <v>0</v>
      </c>
      <c r="Q43" s="48" t="b">
        <f t="shared" si="0"/>
        <v>1</v>
      </c>
      <c r="R43" s="47">
        <f t="shared" si="2"/>
        <v>0</v>
      </c>
    </row>
    <row r="44" spans="1:18" ht="15" customHeight="1">
      <c r="A44" s="26"/>
      <c r="B44" s="27" t="s">
        <v>97</v>
      </c>
      <c r="C44" s="27"/>
      <c r="D44" s="27"/>
      <c r="E44" s="28"/>
      <c r="F44" s="23">
        <f>SUM('CSS Pgm 1:Unused'!F44)</f>
        <v>350117.82499999995</v>
      </c>
      <c r="G44" s="23">
        <f>SUM('CSS Pgm 1:Unused'!G44)</f>
        <v>345294.575</v>
      </c>
      <c r="H44" s="23">
        <f>SUM('CSS Pgm 1:Unused'!H44)</f>
        <v>0</v>
      </c>
      <c r="I44" s="23">
        <f>SUM('CSS Pgm 1:Unused'!I44)</f>
        <v>0</v>
      </c>
      <c r="J44" s="23">
        <f>SUM('CSS Pgm 1:Unused'!J44)</f>
        <v>4823.25</v>
      </c>
      <c r="K44" s="23">
        <f>SUM('CSS Pgm 1:Unused'!K44)</f>
        <v>0</v>
      </c>
      <c r="L44" s="23">
        <f>SUM('CSS Pgm 1:Unused'!L44)</f>
        <v>0</v>
      </c>
      <c r="M44" s="23">
        <f>SUM('CSS Pgm 1:Unused'!M44)</f>
        <v>0</v>
      </c>
      <c r="N44" s="23">
        <f>SUM('CSS Pgm 1:Unused'!N44)</f>
        <v>0</v>
      </c>
      <c r="O44" s="23">
        <f>SUM('CSS Pgm 1:Unused'!O44)</f>
        <v>0</v>
      </c>
      <c r="P44" s="47">
        <f t="shared" si="1"/>
        <v>350117.825</v>
      </c>
      <c r="Q44" s="48" t="b">
        <f t="shared" si="0"/>
        <v>1</v>
      </c>
      <c r="R44" s="47">
        <f t="shared" si="2"/>
        <v>350117.82499999995</v>
      </c>
    </row>
    <row r="45" spans="1:18" ht="15" customHeight="1">
      <c r="A45" s="22"/>
      <c r="B45" s="87" t="s">
        <v>13</v>
      </c>
      <c r="C45" s="87"/>
      <c r="D45" s="87"/>
      <c r="E45" s="88"/>
      <c r="F45" s="23"/>
      <c r="G45" s="23"/>
      <c r="H45" s="23"/>
      <c r="I45" s="23"/>
      <c r="J45" s="23"/>
      <c r="K45" s="23"/>
      <c r="L45" s="23"/>
      <c r="M45" s="23"/>
      <c r="N45" s="23"/>
      <c r="O45" s="23"/>
      <c r="P45" s="47">
        <f t="shared" si="1"/>
        <v>0</v>
      </c>
      <c r="Q45" s="48" t="b">
        <f t="shared" si="0"/>
        <v>1</v>
      </c>
      <c r="R45" s="47">
        <f t="shared" si="2"/>
        <v>0</v>
      </c>
    </row>
    <row r="46" spans="1:18" ht="15" customHeight="1">
      <c r="A46" s="22"/>
      <c r="B46" s="24"/>
      <c r="C46" s="24" t="s">
        <v>4</v>
      </c>
      <c r="D46" s="24"/>
      <c r="E46" s="25"/>
      <c r="F46" s="23"/>
      <c r="G46" s="23"/>
      <c r="H46" s="23"/>
      <c r="I46" s="23"/>
      <c r="J46" s="23"/>
      <c r="K46" s="23"/>
      <c r="L46" s="23"/>
      <c r="M46" s="23"/>
      <c r="N46" s="23"/>
      <c r="O46" s="23"/>
      <c r="P46" s="47">
        <f t="shared" si="1"/>
        <v>0</v>
      </c>
      <c r="Q46" s="48" t="b">
        <f t="shared" si="0"/>
        <v>1</v>
      </c>
      <c r="R46" s="47">
        <f t="shared" si="2"/>
        <v>0</v>
      </c>
    </row>
    <row r="47" spans="1:18" ht="15" customHeight="1">
      <c r="A47" s="22"/>
      <c r="B47" s="24"/>
      <c r="C47" s="24"/>
      <c r="D47" s="24" t="s">
        <v>11</v>
      </c>
      <c r="E47" s="25"/>
      <c r="F47" s="23">
        <f>SUM('CSS Pgm 1:Unused'!F47)</f>
        <v>0</v>
      </c>
      <c r="G47" s="23">
        <f>SUM('CSS Pgm 1:Unused'!G47)</f>
        <v>0</v>
      </c>
      <c r="H47" s="23">
        <f>SUM('CSS Pgm 1:Unused'!H47)</f>
        <v>0</v>
      </c>
      <c r="I47" s="23">
        <f>SUM('CSS Pgm 1:Unused'!I47)</f>
        <v>0</v>
      </c>
      <c r="J47" s="23">
        <f>SUM('CSS Pgm 1:Unused'!J47)</f>
        <v>0</v>
      </c>
      <c r="K47" s="23">
        <f>SUM('CSS Pgm 1:Unused'!K47)</f>
        <v>0</v>
      </c>
      <c r="L47" s="23">
        <f>SUM('CSS Pgm 1:Unused'!L47)</f>
        <v>0</v>
      </c>
      <c r="M47" s="23">
        <f>SUM('CSS Pgm 1:Unused'!M47)</f>
        <v>0</v>
      </c>
      <c r="N47" s="23">
        <f>SUM('CSS Pgm 1:Unused'!N47)</f>
        <v>0</v>
      </c>
      <c r="O47" s="23">
        <f>SUM('CSS Pgm 1:Unused'!O47)</f>
        <v>0</v>
      </c>
      <c r="P47" s="47">
        <f t="shared" si="1"/>
        <v>0</v>
      </c>
      <c r="Q47" s="48" t="b">
        <f t="shared" si="0"/>
        <v>1</v>
      </c>
      <c r="R47" s="47">
        <f t="shared" si="2"/>
        <v>0</v>
      </c>
    </row>
    <row r="48" spans="1:18" ht="15" customHeight="1">
      <c r="A48" s="22"/>
      <c r="B48" s="24"/>
      <c r="C48" s="24"/>
      <c r="D48" s="24" t="s">
        <v>12</v>
      </c>
      <c r="E48" s="25"/>
      <c r="F48" s="23">
        <f>SUM('CSS Pgm 1:Unused'!F48)</f>
        <v>0</v>
      </c>
      <c r="G48" s="23">
        <f>SUM('CSS Pgm 1:Unused'!G48)</f>
        <v>0</v>
      </c>
      <c r="H48" s="23">
        <f>SUM('CSS Pgm 1:Unused'!H48)</f>
        <v>0</v>
      </c>
      <c r="I48" s="23">
        <f>SUM('CSS Pgm 1:Unused'!I48)</f>
        <v>0</v>
      </c>
      <c r="J48" s="23">
        <f>SUM('CSS Pgm 1:Unused'!J48)</f>
        <v>0</v>
      </c>
      <c r="K48" s="23">
        <f>SUM('CSS Pgm 1:Unused'!K48)</f>
        <v>0</v>
      </c>
      <c r="L48" s="23">
        <f>SUM('CSS Pgm 1:Unused'!L48)</f>
        <v>0</v>
      </c>
      <c r="M48" s="23">
        <f>SUM('CSS Pgm 1:Unused'!M48)</f>
        <v>0</v>
      </c>
      <c r="N48" s="23">
        <f>SUM('CSS Pgm 1:Unused'!N48)</f>
        <v>0</v>
      </c>
      <c r="O48" s="23">
        <f>SUM('CSS Pgm 1:Unused'!O48)</f>
        <v>0</v>
      </c>
      <c r="P48" s="47">
        <f t="shared" si="1"/>
        <v>0</v>
      </c>
      <c r="Q48" s="48" t="b">
        <f t="shared" si="0"/>
        <v>1</v>
      </c>
      <c r="R48" s="47">
        <f t="shared" si="2"/>
        <v>0</v>
      </c>
    </row>
    <row r="49" spans="1:18" ht="15" customHeight="1">
      <c r="A49" s="22"/>
      <c r="B49" s="24"/>
      <c r="C49" s="24"/>
      <c r="D49" s="24" t="s">
        <v>39</v>
      </c>
      <c r="E49" s="25"/>
      <c r="F49" s="23">
        <f>SUM('CSS Pgm 1:Unused'!F49)</f>
        <v>18081.225</v>
      </c>
      <c r="G49" s="23">
        <f>SUM('CSS Pgm 1:Unused'!G49)</f>
        <v>18081.225</v>
      </c>
      <c r="H49" s="23">
        <f>SUM('CSS Pgm 1:Unused'!H49)</f>
        <v>0</v>
      </c>
      <c r="I49" s="23">
        <f>SUM('CSS Pgm 1:Unused'!I49)</f>
        <v>0</v>
      </c>
      <c r="J49" s="23">
        <f>SUM('CSS Pgm 1:Unused'!J49)</f>
        <v>0</v>
      </c>
      <c r="K49" s="23">
        <f>SUM('CSS Pgm 1:Unused'!K49)</f>
        <v>0</v>
      </c>
      <c r="L49" s="23">
        <f>SUM('CSS Pgm 1:Unused'!L49)</f>
        <v>0</v>
      </c>
      <c r="M49" s="23">
        <f>SUM('CSS Pgm 1:Unused'!M49)</f>
        <v>0</v>
      </c>
      <c r="N49" s="23">
        <f>SUM('CSS Pgm 1:Unused'!N49)</f>
        <v>0</v>
      </c>
      <c r="O49" s="23">
        <f>SUM('CSS Pgm 1:Unused'!O49)</f>
        <v>0</v>
      </c>
      <c r="P49" s="47">
        <f t="shared" si="1"/>
        <v>18081.225</v>
      </c>
      <c r="Q49" s="48" t="b">
        <f t="shared" si="0"/>
        <v>1</v>
      </c>
      <c r="R49" s="47">
        <f t="shared" si="2"/>
        <v>18081.225</v>
      </c>
    </row>
    <row r="50" spans="1:18" ht="15" customHeight="1">
      <c r="A50" s="22"/>
      <c r="B50" s="24"/>
      <c r="C50" s="24"/>
      <c r="D50" s="24" t="s">
        <v>5</v>
      </c>
      <c r="E50" s="25"/>
      <c r="F50" s="23">
        <f>SUM('CSS Pgm 1:Unused'!F50)</f>
        <v>88709.19249999998</v>
      </c>
      <c r="G50" s="23">
        <f>SUM('CSS Pgm 1:Unused'!G50)</f>
        <v>88709.19249999998</v>
      </c>
      <c r="H50" s="23">
        <f>SUM('CSS Pgm 1:Unused'!H50)</f>
        <v>0</v>
      </c>
      <c r="I50" s="23">
        <f>SUM('CSS Pgm 1:Unused'!I50)</f>
        <v>0</v>
      </c>
      <c r="J50" s="23">
        <f>SUM('CSS Pgm 1:Unused'!J50)</f>
        <v>0</v>
      </c>
      <c r="K50" s="23">
        <f>SUM('CSS Pgm 1:Unused'!K50)</f>
        <v>0</v>
      </c>
      <c r="L50" s="23">
        <f>SUM('CSS Pgm 1:Unused'!L50)</f>
        <v>0</v>
      </c>
      <c r="M50" s="23">
        <f>SUM('CSS Pgm 1:Unused'!M50)</f>
        <v>0</v>
      </c>
      <c r="N50" s="23">
        <f>SUM('CSS Pgm 1:Unused'!N50)</f>
        <v>0</v>
      </c>
      <c r="O50" s="23">
        <f>SUM('CSS Pgm 1:Unused'!O50)</f>
        <v>0</v>
      </c>
      <c r="P50" s="47">
        <f t="shared" si="1"/>
        <v>88709.19249999998</v>
      </c>
      <c r="Q50" s="48" t="b">
        <f t="shared" si="0"/>
        <v>1</v>
      </c>
      <c r="R50" s="47">
        <f t="shared" si="2"/>
        <v>88709.19249999998</v>
      </c>
    </row>
    <row r="51" spans="1:18" ht="15" customHeight="1">
      <c r="A51" s="22"/>
      <c r="B51" s="24"/>
      <c r="C51" s="24" t="s">
        <v>8</v>
      </c>
      <c r="D51" s="24"/>
      <c r="E51" s="25"/>
      <c r="F51" s="23">
        <f>SUM('CSS Pgm 1:Unused'!F51)</f>
        <v>106790.41749999998</v>
      </c>
      <c r="G51" s="23">
        <f>SUM('CSS Pgm 1:Unused'!G51)</f>
        <v>106790.41749999998</v>
      </c>
      <c r="H51" s="23">
        <f>SUM('CSS Pgm 1:Unused'!H51)</f>
        <v>0</v>
      </c>
      <c r="I51" s="23">
        <f>SUM('CSS Pgm 1:Unused'!I51)</f>
        <v>0</v>
      </c>
      <c r="J51" s="23">
        <f>SUM('CSS Pgm 1:Unused'!J51)</f>
        <v>0</v>
      </c>
      <c r="K51" s="23">
        <f>SUM('CSS Pgm 1:Unused'!K51)</f>
        <v>0</v>
      </c>
      <c r="L51" s="23">
        <f>SUM('CSS Pgm 1:Unused'!L51)</f>
        <v>0</v>
      </c>
      <c r="M51" s="23">
        <f>SUM('CSS Pgm 1:Unused'!M51)</f>
        <v>0</v>
      </c>
      <c r="N51" s="23">
        <f>SUM('CSS Pgm 1:Unused'!N51)</f>
        <v>0</v>
      </c>
      <c r="O51" s="23">
        <f>SUM('CSS Pgm 1:Unused'!O51)</f>
        <v>0</v>
      </c>
      <c r="P51" s="47">
        <f t="shared" si="1"/>
        <v>106790.41749999998</v>
      </c>
      <c r="Q51" s="48" t="b">
        <f t="shared" si="0"/>
        <v>1</v>
      </c>
      <c r="R51" s="47">
        <f t="shared" si="2"/>
        <v>106790.41749999998</v>
      </c>
    </row>
    <row r="52" spans="1:18" ht="15" customHeight="1">
      <c r="A52" s="22"/>
      <c r="B52" s="24"/>
      <c r="C52" s="24" t="s">
        <v>6</v>
      </c>
      <c r="D52" s="24"/>
      <c r="E52" s="25"/>
      <c r="F52" s="23"/>
      <c r="G52" s="23"/>
      <c r="H52" s="23"/>
      <c r="I52" s="23"/>
      <c r="J52" s="23"/>
      <c r="K52" s="23"/>
      <c r="L52" s="23"/>
      <c r="M52" s="23"/>
      <c r="N52" s="23"/>
      <c r="O52" s="23"/>
      <c r="P52" s="47">
        <f t="shared" si="1"/>
        <v>0</v>
      </c>
      <c r="Q52" s="48" t="b">
        <f t="shared" si="0"/>
        <v>1</v>
      </c>
      <c r="R52" s="47">
        <f t="shared" si="2"/>
        <v>0</v>
      </c>
    </row>
    <row r="53" spans="1:18" ht="15" customHeight="1">
      <c r="A53" s="22"/>
      <c r="B53" s="24"/>
      <c r="C53" s="24"/>
      <c r="D53" s="24" t="s">
        <v>11</v>
      </c>
      <c r="E53" s="25"/>
      <c r="F53" s="23">
        <f>SUM('CSS Pgm 1:Unused'!F53)</f>
        <v>0</v>
      </c>
      <c r="G53" s="23">
        <f>SUM('CSS Pgm 1:Unused'!G53)</f>
        <v>0</v>
      </c>
      <c r="H53" s="23">
        <f>SUM('CSS Pgm 1:Unused'!H53)</f>
        <v>0</v>
      </c>
      <c r="I53" s="23">
        <f>SUM('CSS Pgm 1:Unused'!I53)</f>
        <v>0</v>
      </c>
      <c r="J53" s="23">
        <f>SUM('CSS Pgm 1:Unused'!J53)</f>
        <v>0</v>
      </c>
      <c r="K53" s="23">
        <f>SUM('CSS Pgm 1:Unused'!K53)</f>
        <v>0</v>
      </c>
      <c r="L53" s="23">
        <f>SUM('CSS Pgm 1:Unused'!L53)</f>
        <v>0</v>
      </c>
      <c r="M53" s="23">
        <f>SUM('CSS Pgm 1:Unused'!M53)</f>
        <v>0</v>
      </c>
      <c r="N53" s="23">
        <f>SUM('CSS Pgm 1:Unused'!N53)</f>
        <v>0</v>
      </c>
      <c r="O53" s="23">
        <f>SUM('CSS Pgm 1:Unused'!O53)</f>
        <v>0</v>
      </c>
      <c r="P53" s="47">
        <f t="shared" si="1"/>
        <v>0</v>
      </c>
      <c r="Q53" s="48" t="b">
        <f t="shared" si="0"/>
        <v>1</v>
      </c>
      <c r="R53" s="47">
        <f t="shared" si="2"/>
        <v>0</v>
      </c>
    </row>
    <row r="54" spans="1:18" ht="15" customHeight="1">
      <c r="A54" s="22"/>
      <c r="B54" s="24"/>
      <c r="C54" s="24"/>
      <c r="D54" s="24" t="s">
        <v>12</v>
      </c>
      <c r="E54" s="25"/>
      <c r="F54" s="23">
        <f>SUM('CSS Pgm 1:Unused'!F54)</f>
        <v>0</v>
      </c>
      <c r="G54" s="23">
        <f>SUM('CSS Pgm 1:Unused'!G54)</f>
        <v>0</v>
      </c>
      <c r="H54" s="23">
        <f>SUM('CSS Pgm 1:Unused'!H54)</f>
        <v>0</v>
      </c>
      <c r="I54" s="23">
        <f>SUM('CSS Pgm 1:Unused'!I54)</f>
        <v>0</v>
      </c>
      <c r="J54" s="23">
        <f>SUM('CSS Pgm 1:Unused'!J54)</f>
        <v>0</v>
      </c>
      <c r="K54" s="23">
        <f>SUM('CSS Pgm 1:Unused'!K54)</f>
        <v>0</v>
      </c>
      <c r="L54" s="23">
        <f>SUM('CSS Pgm 1:Unused'!L54)</f>
        <v>0</v>
      </c>
      <c r="M54" s="23">
        <f>SUM('CSS Pgm 1:Unused'!M54)</f>
        <v>0</v>
      </c>
      <c r="N54" s="23">
        <f>SUM('CSS Pgm 1:Unused'!N54)</f>
        <v>0</v>
      </c>
      <c r="O54" s="23">
        <f>SUM('CSS Pgm 1:Unused'!O54)</f>
        <v>0</v>
      </c>
      <c r="P54" s="47">
        <f t="shared" si="1"/>
        <v>0</v>
      </c>
      <c r="Q54" s="48" t="b">
        <f t="shared" si="0"/>
        <v>1</v>
      </c>
      <c r="R54" s="47">
        <f t="shared" si="2"/>
        <v>0</v>
      </c>
    </row>
    <row r="55" spans="1:18" ht="15" customHeight="1">
      <c r="A55" s="22"/>
      <c r="B55" s="24"/>
      <c r="C55" s="24"/>
      <c r="D55" s="24" t="s">
        <v>39</v>
      </c>
      <c r="E55" s="25"/>
      <c r="F55" s="23">
        <f>SUM('CSS Pgm 1:Unused'!F55)</f>
        <v>0</v>
      </c>
      <c r="G55" s="23">
        <f>SUM('CSS Pgm 1:Unused'!G55)</f>
        <v>0</v>
      </c>
      <c r="H55" s="23">
        <f>SUM('CSS Pgm 1:Unused'!H55)</f>
        <v>0</v>
      </c>
      <c r="I55" s="23">
        <f>SUM('CSS Pgm 1:Unused'!I55)</f>
        <v>0</v>
      </c>
      <c r="J55" s="23">
        <f>SUM('CSS Pgm 1:Unused'!J55)</f>
        <v>0</v>
      </c>
      <c r="K55" s="23">
        <f>SUM('CSS Pgm 1:Unused'!K55)</f>
        <v>0</v>
      </c>
      <c r="L55" s="23">
        <f>SUM('CSS Pgm 1:Unused'!L55)</f>
        <v>0</v>
      </c>
      <c r="M55" s="23">
        <f>SUM('CSS Pgm 1:Unused'!M55)</f>
        <v>0</v>
      </c>
      <c r="N55" s="23">
        <f>SUM('CSS Pgm 1:Unused'!N55)</f>
        <v>0</v>
      </c>
      <c r="O55" s="23">
        <f>SUM('CSS Pgm 1:Unused'!O55)</f>
        <v>0</v>
      </c>
      <c r="P55" s="47">
        <f t="shared" si="1"/>
        <v>0</v>
      </c>
      <c r="Q55" s="48" t="b">
        <f t="shared" si="0"/>
        <v>1</v>
      </c>
      <c r="R55" s="47">
        <f t="shared" si="2"/>
        <v>0</v>
      </c>
    </row>
    <row r="56" spans="1:18" ht="15" customHeight="1">
      <c r="A56" s="22"/>
      <c r="B56" s="24"/>
      <c r="C56" s="24"/>
      <c r="D56" s="24" t="s">
        <v>5</v>
      </c>
      <c r="E56" s="25"/>
      <c r="F56" s="23">
        <f>SUM('CSS Pgm 1:Unused'!F56)</f>
        <v>0</v>
      </c>
      <c r="G56" s="23">
        <f>SUM('CSS Pgm 1:Unused'!G56)</f>
        <v>0</v>
      </c>
      <c r="H56" s="23">
        <f>SUM('CSS Pgm 1:Unused'!H56)</f>
        <v>0</v>
      </c>
      <c r="I56" s="23">
        <f>SUM('CSS Pgm 1:Unused'!I56)</f>
        <v>0</v>
      </c>
      <c r="J56" s="23">
        <f>SUM('CSS Pgm 1:Unused'!J56)</f>
        <v>0</v>
      </c>
      <c r="K56" s="23">
        <f>SUM('CSS Pgm 1:Unused'!K56)</f>
        <v>0</v>
      </c>
      <c r="L56" s="23">
        <f>SUM('CSS Pgm 1:Unused'!L56)</f>
        <v>0</v>
      </c>
      <c r="M56" s="23">
        <f>SUM('CSS Pgm 1:Unused'!M56)</f>
        <v>0</v>
      </c>
      <c r="N56" s="23">
        <f>SUM('CSS Pgm 1:Unused'!N56)</f>
        <v>0</v>
      </c>
      <c r="O56" s="23">
        <f>SUM('CSS Pgm 1:Unused'!O56)</f>
        <v>0</v>
      </c>
      <c r="P56" s="47">
        <f t="shared" si="1"/>
        <v>0</v>
      </c>
      <c r="Q56" s="48" t="b">
        <f t="shared" si="0"/>
        <v>1</v>
      </c>
      <c r="R56" s="47">
        <f t="shared" si="2"/>
        <v>0</v>
      </c>
    </row>
    <row r="57" spans="1:18" ht="15" customHeight="1">
      <c r="A57" s="22"/>
      <c r="B57" s="24"/>
      <c r="C57" s="24" t="s">
        <v>9</v>
      </c>
      <c r="D57" s="24"/>
      <c r="E57" s="25"/>
      <c r="F57" s="23">
        <f>SUM('CSS Pgm 1:Unused'!F57)</f>
        <v>0</v>
      </c>
      <c r="G57" s="23">
        <f>SUM('CSS Pgm 1:Unused'!G57)</f>
        <v>0</v>
      </c>
      <c r="H57" s="23">
        <f>SUM('CSS Pgm 1:Unused'!H57)</f>
        <v>0</v>
      </c>
      <c r="I57" s="23">
        <f>SUM('CSS Pgm 1:Unused'!I57)</f>
        <v>0</v>
      </c>
      <c r="J57" s="23">
        <f>SUM('CSS Pgm 1:Unused'!J57)</f>
        <v>0</v>
      </c>
      <c r="K57" s="23">
        <f>SUM('CSS Pgm 1:Unused'!K57)</f>
        <v>0</v>
      </c>
      <c r="L57" s="23">
        <f>SUM('CSS Pgm 1:Unused'!L57)</f>
        <v>0</v>
      </c>
      <c r="M57" s="23">
        <f>SUM('CSS Pgm 1:Unused'!M57)</f>
        <v>0</v>
      </c>
      <c r="N57" s="23">
        <f>SUM('CSS Pgm 1:Unused'!N57)</f>
        <v>0</v>
      </c>
      <c r="O57" s="23">
        <f>SUM('CSS Pgm 1:Unused'!O57)</f>
        <v>0</v>
      </c>
      <c r="P57" s="47">
        <f t="shared" si="1"/>
        <v>0</v>
      </c>
      <c r="Q57" s="48" t="b">
        <f t="shared" si="0"/>
        <v>1</v>
      </c>
      <c r="R57" s="47">
        <f t="shared" si="2"/>
        <v>0</v>
      </c>
    </row>
    <row r="58" spans="1:18" ht="15" customHeight="1">
      <c r="A58" s="26"/>
      <c r="B58" s="27" t="s">
        <v>14</v>
      </c>
      <c r="C58" s="27"/>
      <c r="D58" s="27"/>
      <c r="E58" s="28"/>
      <c r="F58" s="23">
        <f>SUM('CSS Pgm 1:Unused'!F58)</f>
        <v>106790.41749999998</v>
      </c>
      <c r="G58" s="23">
        <f>SUM('CSS Pgm 1:Unused'!G58)</f>
        <v>106790.41749999998</v>
      </c>
      <c r="H58" s="23">
        <f>SUM('CSS Pgm 1:Unused'!H58)</f>
        <v>0</v>
      </c>
      <c r="I58" s="23">
        <f>SUM('CSS Pgm 1:Unused'!I58)</f>
        <v>0</v>
      </c>
      <c r="J58" s="23">
        <f>SUM('CSS Pgm 1:Unused'!J58)</f>
        <v>0</v>
      </c>
      <c r="K58" s="23">
        <f>SUM('CSS Pgm 1:Unused'!K58)</f>
        <v>0</v>
      </c>
      <c r="L58" s="23">
        <f>SUM('CSS Pgm 1:Unused'!L58)</f>
        <v>0</v>
      </c>
      <c r="M58" s="23">
        <f>SUM('CSS Pgm 1:Unused'!M58)</f>
        <v>0</v>
      </c>
      <c r="N58" s="23">
        <f>SUM('CSS Pgm 1:Unused'!N58)</f>
        <v>0</v>
      </c>
      <c r="O58" s="23">
        <f>SUM('CSS Pgm 1:Unused'!O58)</f>
        <v>0</v>
      </c>
      <c r="P58" s="47">
        <f t="shared" si="1"/>
        <v>106790.41749999998</v>
      </c>
      <c r="Q58" s="48" t="b">
        <f t="shared" si="0"/>
        <v>1</v>
      </c>
      <c r="R58" s="47">
        <f t="shared" si="2"/>
        <v>106790.41749999998</v>
      </c>
    </row>
    <row r="59" spans="1:18" ht="15" customHeight="1">
      <c r="A59" s="30" t="s">
        <v>41</v>
      </c>
      <c r="B59" s="31"/>
      <c r="C59" s="31"/>
      <c r="D59" s="31"/>
      <c r="E59" s="32"/>
      <c r="F59" s="23">
        <f>SUM('CSS Pgm 1:Unused'!F59)</f>
        <v>2632102.4899999998</v>
      </c>
      <c r="G59" s="23">
        <f>SUM('CSS Pgm 1:Unused'!G59)</f>
        <v>2385000.4149999996</v>
      </c>
      <c r="H59" s="23">
        <f>SUM('CSS Pgm 1:Unused'!H59)</f>
        <v>46002.825</v>
      </c>
      <c r="I59" s="23">
        <f>SUM('CSS Pgm 1:Unused'!I59)</f>
        <v>0</v>
      </c>
      <c r="J59" s="23">
        <f>SUM('CSS Pgm 1:Unused'!J59)</f>
        <v>201099.25</v>
      </c>
      <c r="K59" s="23">
        <f>SUM('CSS Pgm 1:Unused'!K59)</f>
        <v>0</v>
      </c>
      <c r="L59" s="23">
        <f>SUM('CSS Pgm 1:Unused'!L59)</f>
        <v>0</v>
      </c>
      <c r="M59" s="23">
        <f>SUM('CSS Pgm 1:Unused'!M59)</f>
        <v>0</v>
      </c>
      <c r="N59" s="23">
        <f>SUM('CSS Pgm 1:Unused'!N59)</f>
        <v>0</v>
      </c>
      <c r="O59" s="23">
        <f>SUM('CSS Pgm 1:Unused'!O59)</f>
        <v>0</v>
      </c>
      <c r="P59" s="47">
        <f t="shared" si="1"/>
        <v>2632102.4899999998</v>
      </c>
      <c r="Q59" s="48" t="b">
        <f t="shared" si="0"/>
        <v>1</v>
      </c>
      <c r="R59" s="47">
        <f t="shared" si="2"/>
        <v>2632102.4899999998</v>
      </c>
    </row>
    <row r="60" spans="16:18" ht="12.75" hidden="1">
      <c r="P60" s="49"/>
      <c r="Q60" s="50"/>
      <c r="R60" s="49"/>
    </row>
    <row r="61" spans="16:18" ht="12.75" hidden="1">
      <c r="P61" s="49"/>
      <c r="Q61" s="50"/>
      <c r="R61" s="49"/>
    </row>
    <row r="62" spans="16:18" ht="12.75" hidden="1">
      <c r="P62" s="51"/>
      <c r="Q62" s="50"/>
      <c r="R62" s="51"/>
    </row>
    <row r="63" spans="16:18" ht="12.75" hidden="1">
      <c r="P63" s="51"/>
      <c r="Q63" s="50"/>
      <c r="R63" s="51"/>
    </row>
    <row r="64" spans="16:18" ht="12.75" hidden="1">
      <c r="P64" s="51"/>
      <c r="Q64" s="50"/>
      <c r="R64" s="51"/>
    </row>
    <row r="65" spans="16:18" ht="12.75" hidden="1">
      <c r="P65" s="51"/>
      <c r="Q65" s="50"/>
      <c r="R65" s="51"/>
    </row>
    <row r="66" spans="16:18" ht="12.75" hidden="1">
      <c r="P66" s="51"/>
      <c r="Q66" s="50"/>
      <c r="R66" s="51"/>
    </row>
    <row r="67" spans="16:18" ht="12.75" hidden="1">
      <c r="P67" s="51"/>
      <c r="Q67" s="50"/>
      <c r="R67" s="51"/>
    </row>
    <row r="68" spans="16:18" ht="12.75" hidden="1">
      <c r="P68" s="51"/>
      <c r="Q68" s="50"/>
      <c r="R68" s="51"/>
    </row>
    <row r="69" spans="16:18" ht="12.75" hidden="1">
      <c r="P69" s="51"/>
      <c r="Q69" s="50"/>
      <c r="R69" s="51"/>
    </row>
    <row r="70" spans="16:18" ht="12.75" hidden="1">
      <c r="P70" s="51"/>
      <c r="Q70" s="50"/>
      <c r="R70" s="51"/>
    </row>
    <row r="71" spans="16:18" ht="12.75" hidden="1">
      <c r="P71" s="51"/>
      <c r="Q71" s="50"/>
      <c r="R71" s="51"/>
    </row>
    <row r="72" spans="16:18" ht="12.75" hidden="1">
      <c r="P72" s="51"/>
      <c r="Q72" s="50"/>
      <c r="R72" s="51"/>
    </row>
    <row r="73" spans="16:18" ht="12.75" hidden="1">
      <c r="P73" s="51"/>
      <c r="Q73" s="50"/>
      <c r="R73" s="51"/>
    </row>
    <row r="74" spans="16:18" ht="12.75" hidden="1">
      <c r="P74" s="51"/>
      <c r="Q74" s="50"/>
      <c r="R74" s="51"/>
    </row>
    <row r="75" spans="16:18" ht="12.75" hidden="1">
      <c r="P75" s="51"/>
      <c r="Q75" s="50"/>
      <c r="R75" s="51"/>
    </row>
    <row r="76" spans="16:18" ht="12.75" hidden="1">
      <c r="P76" s="51"/>
      <c r="Q76" s="50"/>
      <c r="R76" s="51"/>
    </row>
    <row r="77" spans="16:18" ht="12.75" hidden="1">
      <c r="P77" s="51"/>
      <c r="Q77" s="50"/>
      <c r="R77" s="51"/>
    </row>
    <row r="78" spans="16:18" ht="12.75" hidden="1">
      <c r="P78" s="51"/>
      <c r="Q78" s="50"/>
      <c r="R78" s="51"/>
    </row>
    <row r="79" spans="16:18" ht="12.75" hidden="1">
      <c r="P79" s="51"/>
      <c r="Q79" s="50"/>
      <c r="R79" s="51"/>
    </row>
    <row r="80" spans="16:18" ht="12.75" hidden="1">
      <c r="P80" s="51"/>
      <c r="Q80" s="50"/>
      <c r="R80" s="51"/>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3"/>
  <sheetViews>
    <sheetView zoomScale="80" zoomScaleNormal="80" workbookViewId="0" topLeftCell="F1">
      <selection activeCell="A1" sqref="A1:O1"/>
    </sheetView>
  </sheetViews>
  <sheetFormatPr defaultColWidth="0" defaultRowHeight="12.75" zeroHeight="1"/>
  <cols>
    <col min="1" max="4" width="3.7109375" style="12" customWidth="1"/>
    <col min="5" max="5" width="38.7109375" style="12" customWidth="1"/>
    <col min="6" max="6" width="18.28125" style="12" customWidth="1"/>
    <col min="7" max="7" width="12.7109375" style="12" customWidth="1"/>
    <col min="8" max="8" width="23.140625" style="12" customWidth="1"/>
    <col min="9" max="9" width="25.28125" style="12" customWidth="1"/>
    <col min="10" max="10" width="16.8515625" style="12" customWidth="1"/>
    <col min="11" max="11" width="12.7109375" style="12" customWidth="1"/>
    <col min="12" max="12" width="18.28125" style="12" customWidth="1"/>
    <col min="13" max="13" width="16.8515625" style="12" customWidth="1"/>
    <col min="14" max="14" width="25.28125" style="12" customWidth="1"/>
    <col min="15" max="16" width="12.7109375" style="12" customWidth="1"/>
    <col min="17" max="17" width="12.7109375" style="46" customWidth="1"/>
    <col min="18" max="18" width="12.7109375" style="12" customWidth="1"/>
    <col min="19" max="16384" width="9.140625" style="0" hidden="1" customWidth="1"/>
  </cols>
  <sheetData>
    <row r="1" spans="1:18" ht="44.25" customHeight="1">
      <c r="A1" s="86" t="s">
        <v>148</v>
      </c>
      <c r="B1" s="86"/>
      <c r="C1" s="86"/>
      <c r="D1" s="86"/>
      <c r="E1" s="86"/>
      <c r="F1" s="86"/>
      <c r="G1" s="86"/>
      <c r="H1" s="86"/>
      <c r="I1" s="86"/>
      <c r="J1" s="86"/>
      <c r="K1" s="86"/>
      <c r="L1" s="86"/>
      <c r="M1" s="86"/>
      <c r="N1" s="86"/>
      <c r="O1" s="86"/>
      <c r="P1" s="40"/>
      <c r="Q1" s="53"/>
      <c r="R1" s="40"/>
    </row>
    <row r="2" spans="1:18" ht="20.1" customHeight="1">
      <c r="A2" s="13" t="s">
        <v>29</v>
      </c>
      <c r="B2" s="13"/>
      <c r="C2" s="13"/>
      <c r="D2" s="96" t="str">
        <f>'CSS Pgm 1'!D2:E2</f>
        <v>Santa Clara</v>
      </c>
      <c r="E2" s="96"/>
      <c r="F2" s="40"/>
      <c r="G2" s="40"/>
      <c r="H2" s="40"/>
      <c r="I2" s="40"/>
      <c r="J2" s="40"/>
      <c r="K2" s="40"/>
      <c r="L2" s="40"/>
      <c r="M2" s="40"/>
      <c r="N2" s="14" t="s">
        <v>30</v>
      </c>
      <c r="O2" s="38">
        <f>'CSS Pgm 1'!O2</f>
        <v>39614</v>
      </c>
      <c r="P2" s="40"/>
      <c r="Q2" s="53"/>
      <c r="R2" s="40"/>
    </row>
    <row r="3" spans="1:18" ht="15" customHeight="1">
      <c r="A3" s="55"/>
      <c r="B3" s="55"/>
      <c r="C3" s="55"/>
      <c r="D3" s="122"/>
      <c r="E3" s="122"/>
      <c r="F3" s="40"/>
      <c r="G3" s="40"/>
      <c r="H3" s="40"/>
      <c r="I3" s="40"/>
      <c r="J3" s="40"/>
      <c r="K3" s="40"/>
      <c r="L3" s="40"/>
      <c r="M3" s="40"/>
      <c r="N3" s="40"/>
      <c r="O3" s="40"/>
      <c r="P3" s="40"/>
      <c r="Q3" s="53"/>
      <c r="R3" s="40"/>
    </row>
    <row r="4" spans="1:18" ht="12.75">
      <c r="A4" s="40"/>
      <c r="B4" s="40"/>
      <c r="C4" s="40"/>
      <c r="D4" s="40"/>
      <c r="E4" s="40"/>
      <c r="F4" s="40"/>
      <c r="G4" s="40"/>
      <c r="H4" s="40"/>
      <c r="I4" s="40"/>
      <c r="J4" s="40"/>
      <c r="K4" s="40"/>
      <c r="L4" s="40"/>
      <c r="M4" s="40"/>
      <c r="N4" s="40"/>
      <c r="O4" s="40"/>
      <c r="P4" s="40"/>
      <c r="Q4" s="53"/>
      <c r="R4" s="40"/>
    </row>
    <row r="5" spans="1:18" s="3" customFormat="1" ht="15" customHeight="1">
      <c r="A5" s="89"/>
      <c r="B5" s="90"/>
      <c r="C5" s="90"/>
      <c r="D5" s="90"/>
      <c r="E5" s="91"/>
      <c r="F5" s="36" t="s">
        <v>20</v>
      </c>
      <c r="G5" s="37" t="s">
        <v>21</v>
      </c>
      <c r="H5" s="37" t="s">
        <v>28</v>
      </c>
      <c r="I5" s="37" t="s">
        <v>22</v>
      </c>
      <c r="J5" s="37" t="s">
        <v>23</v>
      </c>
      <c r="K5" s="37" t="s">
        <v>24</v>
      </c>
      <c r="L5" s="37" t="s">
        <v>25</v>
      </c>
      <c r="M5" s="37" t="s">
        <v>26</v>
      </c>
      <c r="N5" s="37" t="s">
        <v>27</v>
      </c>
      <c r="O5" s="37" t="s">
        <v>76</v>
      </c>
      <c r="P5" s="54"/>
      <c r="Q5" s="54"/>
      <c r="R5" s="54"/>
    </row>
    <row r="6" spans="1:18" s="3" customFormat="1" ht="21" customHeight="1">
      <c r="A6" s="92"/>
      <c r="B6" s="93"/>
      <c r="C6" s="93"/>
      <c r="D6" s="93"/>
      <c r="E6" s="94"/>
      <c r="F6" s="102" t="s">
        <v>7</v>
      </c>
      <c r="G6" s="105" t="s">
        <v>38</v>
      </c>
      <c r="H6" s="106"/>
      <c r="I6" s="106"/>
      <c r="J6" s="106"/>
      <c r="K6" s="106"/>
      <c r="L6" s="106"/>
      <c r="M6" s="106"/>
      <c r="N6" s="106"/>
      <c r="O6" s="107"/>
      <c r="P6" s="54"/>
      <c r="Q6" s="54"/>
      <c r="R6" s="54"/>
    </row>
    <row r="7" spans="1:18" s="1" customFormat="1" ht="42" customHeight="1">
      <c r="A7" s="95"/>
      <c r="B7" s="96"/>
      <c r="C7" s="96"/>
      <c r="D7" s="96"/>
      <c r="E7" s="97"/>
      <c r="F7" s="103"/>
      <c r="G7" s="35" t="s">
        <v>0</v>
      </c>
      <c r="H7" s="35" t="s">
        <v>37</v>
      </c>
      <c r="I7" s="35" t="s">
        <v>19</v>
      </c>
      <c r="J7" s="35" t="s">
        <v>1</v>
      </c>
      <c r="K7" s="35" t="s">
        <v>16</v>
      </c>
      <c r="L7" s="35" t="s">
        <v>17</v>
      </c>
      <c r="M7" s="35" t="s">
        <v>2</v>
      </c>
      <c r="N7" s="35" t="s">
        <v>18</v>
      </c>
      <c r="O7" s="35" t="s">
        <v>75</v>
      </c>
      <c r="P7" s="52" t="s">
        <v>201</v>
      </c>
      <c r="Q7" s="52" t="s">
        <v>202</v>
      </c>
      <c r="R7" s="52" t="s">
        <v>203</v>
      </c>
    </row>
    <row r="8" spans="1:18" ht="15" customHeight="1">
      <c r="A8" s="126" t="s">
        <v>46</v>
      </c>
      <c r="B8" s="127"/>
      <c r="C8" s="127"/>
      <c r="D8" s="127"/>
      <c r="E8" s="128"/>
      <c r="F8" s="21"/>
      <c r="G8" s="21"/>
      <c r="H8" s="21"/>
      <c r="I8" s="21"/>
      <c r="J8" s="21"/>
      <c r="K8" s="21"/>
      <c r="L8" s="21"/>
      <c r="M8" s="21"/>
      <c r="N8" s="21"/>
      <c r="O8" s="21"/>
      <c r="P8" s="47">
        <f>SUM(G8:O8)</f>
        <v>0</v>
      </c>
      <c r="Q8" s="48" t="b">
        <f>EXACT(P8,R8)</f>
        <v>1</v>
      </c>
      <c r="R8" s="47">
        <f>F8</f>
        <v>0</v>
      </c>
    </row>
    <row r="9" spans="1:18" ht="15" customHeight="1">
      <c r="A9" s="22">
        <v>1</v>
      </c>
      <c r="B9" s="123" t="str">
        <f>CSS_Pgm1</f>
        <v>C01 Child FSP</v>
      </c>
      <c r="C9" s="124"/>
      <c r="D9" s="124"/>
      <c r="E9" s="125"/>
      <c r="F9" s="23">
        <f>'CSS Pgm 1'!F$59</f>
        <v>244629</v>
      </c>
      <c r="G9" s="23">
        <f>'CSS Pgm 1'!G$59</f>
        <v>178796.85000000003</v>
      </c>
      <c r="H9" s="23">
        <f>'CSS Pgm 1'!H$59</f>
        <v>31183.649999999998</v>
      </c>
      <c r="I9" s="23">
        <f>'CSS Pgm 1'!I$59</f>
        <v>0</v>
      </c>
      <c r="J9" s="23">
        <f>'CSS Pgm 1'!J$59</f>
        <v>34648.5</v>
      </c>
      <c r="K9" s="23">
        <f>'CSS Pgm 1'!K$59</f>
        <v>0</v>
      </c>
      <c r="L9" s="23">
        <f>'CSS Pgm 1'!L$59</f>
        <v>0</v>
      </c>
      <c r="M9" s="23">
        <f>'CSS Pgm 1'!M$59</f>
        <v>0</v>
      </c>
      <c r="N9" s="23">
        <f>'CSS Pgm 1'!N$59</f>
        <v>0</v>
      </c>
      <c r="O9" s="23">
        <f>'CSS Pgm 1'!O$59</f>
        <v>0</v>
      </c>
      <c r="P9" s="47">
        <f>SUM(G9:O9)</f>
        <v>244629.00000000003</v>
      </c>
      <c r="Q9" s="48" t="b">
        <f aca="true" t="shared" si="0" ref="Q9:Q54">EXACT(P9,R9)</f>
        <v>1</v>
      </c>
      <c r="R9" s="47">
        <f>F9</f>
        <v>244629</v>
      </c>
    </row>
    <row r="10" spans="1:18" ht="15" customHeight="1">
      <c r="A10" s="22">
        <v>2</v>
      </c>
      <c r="B10" s="123" t="str">
        <f>_Pgm2</f>
        <v>C02 0-5 System Development</v>
      </c>
      <c r="C10" s="124"/>
      <c r="D10" s="124"/>
      <c r="E10" s="125"/>
      <c r="F10" s="23">
        <f>'CSS Pgm 2'!F$59</f>
        <v>0</v>
      </c>
      <c r="G10" s="23">
        <f>'CSS Pgm 2'!G$59</f>
        <v>0</v>
      </c>
      <c r="H10" s="23">
        <f>'CSS Pgm 2'!H$59</f>
        <v>0</v>
      </c>
      <c r="I10" s="23">
        <f>'CSS Pgm 2'!I$59</f>
        <v>0</v>
      </c>
      <c r="J10" s="23">
        <f>'CSS Pgm 2'!J$59</f>
        <v>0</v>
      </c>
      <c r="K10" s="23">
        <f>'CSS Pgm 2'!K$59</f>
        <v>0</v>
      </c>
      <c r="L10" s="23">
        <f>'CSS Pgm 2'!L$59</f>
        <v>0</v>
      </c>
      <c r="M10" s="23">
        <f>'CSS Pgm 2'!M$59</f>
        <v>0</v>
      </c>
      <c r="N10" s="23">
        <f>'CSS Pgm 2'!N$59</f>
        <v>0</v>
      </c>
      <c r="O10" s="23">
        <f>'CSS Pgm 2'!O$59</f>
        <v>0</v>
      </c>
      <c r="P10" s="47">
        <f>SUM(G10:O10)</f>
        <v>0</v>
      </c>
      <c r="Q10" s="48" t="b">
        <f t="shared" si="0"/>
        <v>1</v>
      </c>
      <c r="R10" s="47">
        <f>F10</f>
        <v>0</v>
      </c>
    </row>
    <row r="11" spans="1:18" ht="15" customHeight="1">
      <c r="A11" s="22">
        <v>3</v>
      </c>
      <c r="B11" s="123" t="str">
        <f>_Pgm3</f>
        <v>C03 Behavioral Health Recovery</v>
      </c>
      <c r="C11" s="124"/>
      <c r="D11" s="124"/>
      <c r="E11" s="125"/>
      <c r="F11" s="23">
        <f>'CSS Pgm 3'!F$59</f>
        <v>0</v>
      </c>
      <c r="G11" s="23">
        <f>'CSS Pgm 3'!G$59</f>
        <v>0</v>
      </c>
      <c r="H11" s="23">
        <f>'CSS Pgm 3'!H$59</f>
        <v>0</v>
      </c>
      <c r="I11" s="23">
        <f>'CSS Pgm 3'!I$59</f>
        <v>0</v>
      </c>
      <c r="J11" s="23">
        <f>'CSS Pgm 3'!J$59</f>
        <v>0</v>
      </c>
      <c r="K11" s="23">
        <f>'CSS Pgm 3'!K$59</f>
        <v>0</v>
      </c>
      <c r="L11" s="23">
        <f>'CSS Pgm 3'!L$59</f>
        <v>0</v>
      </c>
      <c r="M11" s="23">
        <f>'CSS Pgm 3'!M$59</f>
        <v>0</v>
      </c>
      <c r="N11" s="23">
        <f>'CSS Pgm 3'!N$59</f>
        <v>0</v>
      </c>
      <c r="O11" s="23">
        <f>'CSS Pgm 3'!O$59</f>
        <v>0</v>
      </c>
      <c r="P11" s="47">
        <f>SUM(G11:O11)</f>
        <v>0</v>
      </c>
      <c r="Q11" s="48" t="b">
        <f t="shared" si="0"/>
        <v>1</v>
      </c>
      <c r="R11" s="47">
        <f>F11</f>
        <v>0</v>
      </c>
    </row>
    <row r="12" spans="1:18" ht="15" customHeight="1">
      <c r="A12" s="22">
        <v>4</v>
      </c>
      <c r="B12" s="123" t="str">
        <f>_Pgm4</f>
        <v>T01 Trans Age Youth FSP</v>
      </c>
      <c r="C12" s="124"/>
      <c r="D12" s="124"/>
      <c r="E12" s="125"/>
      <c r="F12" s="23">
        <f>'CSS Pgm 4'!F$59</f>
        <v>238560</v>
      </c>
      <c r="G12" s="23">
        <f>'CSS Pgm 4'!G$59</f>
        <v>207275.07499999998</v>
      </c>
      <c r="H12" s="23">
        <f>'CSS Pgm 4'!H$59</f>
        <v>14819.175000000001</v>
      </c>
      <c r="I12" s="23">
        <f>'CSS Pgm 4'!I$59</f>
        <v>0</v>
      </c>
      <c r="J12" s="23">
        <f>'CSS Pgm 4'!J$59</f>
        <v>16465.75</v>
      </c>
      <c r="K12" s="23">
        <f>'CSS Pgm 4'!K$59</f>
        <v>0</v>
      </c>
      <c r="L12" s="23">
        <f>'CSS Pgm 4'!L$59</f>
        <v>0</v>
      </c>
      <c r="M12" s="23">
        <f>'CSS Pgm 4'!M$59</f>
        <v>0</v>
      </c>
      <c r="N12" s="23">
        <f>'CSS Pgm 4'!N$59</f>
        <v>0</v>
      </c>
      <c r="O12" s="23">
        <f>'CSS Pgm 4'!O$59</f>
        <v>0</v>
      </c>
      <c r="P12" s="47">
        <f aca="true" t="shared" si="1" ref="P12:P54">SUM(G12:O12)</f>
        <v>238559.99999999997</v>
      </c>
      <c r="Q12" s="48" t="b">
        <f t="shared" si="0"/>
        <v>1</v>
      </c>
      <c r="R12" s="47">
        <f aca="true" t="shared" si="2" ref="R12:R54">F12</f>
        <v>238560</v>
      </c>
    </row>
    <row r="13" spans="1:18" ht="15" customHeight="1">
      <c r="A13" s="22">
        <v>5</v>
      </c>
      <c r="B13" s="123" t="str">
        <f>_Pgm5</f>
        <v xml:space="preserve">T02 Behavioral Health Redesign </v>
      </c>
      <c r="C13" s="124"/>
      <c r="D13" s="124"/>
      <c r="E13" s="125"/>
      <c r="F13" s="23">
        <f>'CSS Pgm 5'!F$59</f>
        <v>0</v>
      </c>
      <c r="G13" s="23">
        <f>'CSS Pgm 5'!G$59</f>
        <v>0</v>
      </c>
      <c r="H13" s="23">
        <f>'CSS Pgm 5'!H$59</f>
        <v>0</v>
      </c>
      <c r="I13" s="23">
        <f>'CSS Pgm 5'!I$59</f>
        <v>0</v>
      </c>
      <c r="J13" s="23">
        <f>'CSS Pgm 5'!J$59</f>
        <v>0</v>
      </c>
      <c r="K13" s="23">
        <f>'CSS Pgm 5'!K$59</f>
        <v>0</v>
      </c>
      <c r="L13" s="23">
        <f>'CSS Pgm 5'!L$59</f>
        <v>0</v>
      </c>
      <c r="M13" s="23">
        <f>'CSS Pgm 5'!M$59</f>
        <v>0</v>
      </c>
      <c r="N13" s="23">
        <f>'CSS Pgm 5'!N$59</f>
        <v>0</v>
      </c>
      <c r="O13" s="23">
        <f>'CSS Pgm 5'!O$59</f>
        <v>0</v>
      </c>
      <c r="P13" s="47">
        <f t="shared" si="1"/>
        <v>0</v>
      </c>
      <c r="Q13" s="48" t="b">
        <f t="shared" si="0"/>
        <v>1</v>
      </c>
      <c r="R13" s="47">
        <f t="shared" si="2"/>
        <v>0</v>
      </c>
    </row>
    <row r="14" spans="1:18" ht="15" customHeight="1">
      <c r="A14" s="22">
        <v>6</v>
      </c>
      <c r="B14" s="123" t="str">
        <f>_Pgm6</f>
        <v>T03 Crisis &amp; Drop In</v>
      </c>
      <c r="C14" s="124"/>
      <c r="D14" s="124"/>
      <c r="E14" s="125"/>
      <c r="F14" s="23">
        <f>'CSS Pgm 6'!F$59</f>
        <v>0</v>
      </c>
      <c r="G14" s="23">
        <f>'CSS Pgm 6'!G$59</f>
        <v>0</v>
      </c>
      <c r="H14" s="23">
        <f>'CSS Pgm 6'!H$59</f>
        <v>0</v>
      </c>
      <c r="I14" s="23">
        <f>'CSS Pgm 6'!I$59</f>
        <v>0</v>
      </c>
      <c r="J14" s="23">
        <f>'CSS Pgm 6'!J$59</f>
        <v>0</v>
      </c>
      <c r="K14" s="23">
        <f>'CSS Pgm 6'!K$59</f>
        <v>0</v>
      </c>
      <c r="L14" s="23">
        <f>'CSS Pgm 6'!L$59</f>
        <v>0</v>
      </c>
      <c r="M14" s="23">
        <f>'CSS Pgm 6'!M$59</f>
        <v>0</v>
      </c>
      <c r="N14" s="23">
        <f>'CSS Pgm 6'!N$59</f>
        <v>0</v>
      </c>
      <c r="O14" s="23">
        <f>'CSS Pgm 6'!O$59</f>
        <v>0</v>
      </c>
      <c r="P14" s="47">
        <f t="shared" si="1"/>
        <v>0</v>
      </c>
      <c r="Q14" s="48" t="b">
        <f t="shared" si="0"/>
        <v>1</v>
      </c>
      <c r="R14" s="47">
        <f t="shared" si="2"/>
        <v>0</v>
      </c>
    </row>
    <row r="15" spans="1:18" ht="15" customHeight="1">
      <c r="A15" s="22">
        <v>7</v>
      </c>
      <c r="B15" s="123" t="str">
        <f>_Pgm7</f>
        <v>T04 Educational Partnership</v>
      </c>
      <c r="C15" s="124"/>
      <c r="D15" s="124"/>
      <c r="E15" s="125"/>
      <c r="F15" s="23">
        <f>'CSS Pgm 7'!F$59</f>
        <v>0</v>
      </c>
      <c r="G15" s="23">
        <f>'CSS Pgm 7'!G$59</f>
        <v>0</v>
      </c>
      <c r="H15" s="23">
        <f>'CSS Pgm 7'!H$59</f>
        <v>0</v>
      </c>
      <c r="I15" s="23">
        <f>'CSS Pgm 7'!I$59</f>
        <v>0</v>
      </c>
      <c r="J15" s="23">
        <f>'CSS Pgm 7'!J$59</f>
        <v>0</v>
      </c>
      <c r="K15" s="23">
        <f>'CSS Pgm 7'!K$59</f>
        <v>0</v>
      </c>
      <c r="L15" s="23">
        <f>'CSS Pgm 7'!L$59</f>
        <v>0</v>
      </c>
      <c r="M15" s="23">
        <f>'CSS Pgm 7'!M$59</f>
        <v>0</v>
      </c>
      <c r="N15" s="23">
        <f>'CSS Pgm 7'!N$59</f>
        <v>0</v>
      </c>
      <c r="O15" s="23">
        <f>'CSS Pgm 7'!O$59</f>
        <v>0</v>
      </c>
      <c r="P15" s="47">
        <f t="shared" si="1"/>
        <v>0</v>
      </c>
      <c r="Q15" s="48" t="b">
        <f t="shared" si="0"/>
        <v>1</v>
      </c>
      <c r="R15" s="47">
        <f t="shared" si="2"/>
        <v>0</v>
      </c>
    </row>
    <row r="16" spans="1:18" ht="15" customHeight="1">
      <c r="A16" s="22">
        <v>8</v>
      </c>
      <c r="B16" s="123" t="str">
        <f>_Pgm8</f>
        <v>A01 Adult FSP</v>
      </c>
      <c r="C16" s="124"/>
      <c r="D16" s="124"/>
      <c r="E16" s="125"/>
      <c r="F16" s="23">
        <f>'CSS Pgm 8'!F$59</f>
        <v>577892</v>
      </c>
      <c r="G16" s="23">
        <f>'CSS Pgm 8'!G$59</f>
        <v>469244</v>
      </c>
      <c r="H16" s="23">
        <f>'CSS Pgm 8'!H$59</f>
        <v>0</v>
      </c>
      <c r="I16" s="23">
        <f>'CSS Pgm 8'!I$59</f>
        <v>0</v>
      </c>
      <c r="J16" s="23">
        <f>'CSS Pgm 8'!J$59</f>
        <v>108648</v>
      </c>
      <c r="K16" s="23">
        <f>'CSS Pgm 8'!K$59</f>
        <v>0</v>
      </c>
      <c r="L16" s="23">
        <f>'CSS Pgm 8'!L$59</f>
        <v>0</v>
      </c>
      <c r="M16" s="23">
        <f>'CSS Pgm 8'!M$59</f>
        <v>0</v>
      </c>
      <c r="N16" s="23">
        <f>'CSS Pgm 8'!N$59</f>
        <v>0</v>
      </c>
      <c r="O16" s="23">
        <f>'CSS Pgm 8'!O$59</f>
        <v>0</v>
      </c>
      <c r="P16" s="47">
        <f t="shared" si="1"/>
        <v>577892</v>
      </c>
      <c r="Q16" s="48" t="b">
        <f t="shared" si="0"/>
        <v>1</v>
      </c>
      <c r="R16" s="47">
        <f t="shared" si="2"/>
        <v>577892</v>
      </c>
    </row>
    <row r="17" spans="1:18" ht="15" customHeight="1">
      <c r="A17" s="22">
        <v>9</v>
      </c>
      <c r="B17" s="123" t="str">
        <f>_Pgm9</f>
        <v>A02 Wellness/Recovery</v>
      </c>
      <c r="C17" s="124"/>
      <c r="D17" s="124"/>
      <c r="E17" s="125"/>
      <c r="F17" s="23">
        <f>'CSS Pgm 9'!F$59</f>
        <v>0</v>
      </c>
      <c r="G17" s="23">
        <f>'CSS Pgm 9'!G$59</f>
        <v>0</v>
      </c>
      <c r="H17" s="23">
        <f>'CSS Pgm 9'!H$59</f>
        <v>0</v>
      </c>
      <c r="I17" s="23">
        <f>'CSS Pgm 9'!I$59</f>
        <v>0</v>
      </c>
      <c r="J17" s="23">
        <f>'CSS Pgm 9'!J$59</f>
        <v>0</v>
      </c>
      <c r="K17" s="23">
        <f>'CSS Pgm 9'!K$59</f>
        <v>0</v>
      </c>
      <c r="L17" s="23">
        <f>'CSS Pgm 9'!L$59</f>
        <v>0</v>
      </c>
      <c r="M17" s="23">
        <f>'CSS Pgm 9'!M$59</f>
        <v>0</v>
      </c>
      <c r="N17" s="23">
        <f>'CSS Pgm 9'!N$59</f>
        <v>0</v>
      </c>
      <c r="O17" s="23">
        <f>'CSS Pgm 9'!O$59</f>
        <v>0</v>
      </c>
      <c r="P17" s="47">
        <f t="shared" si="1"/>
        <v>0</v>
      </c>
      <c r="Q17" s="48" t="b">
        <f t="shared" si="0"/>
        <v>1</v>
      </c>
      <c r="R17" s="47">
        <f t="shared" si="2"/>
        <v>0</v>
      </c>
    </row>
    <row r="18" spans="1:18" ht="15" customHeight="1">
      <c r="A18" s="22">
        <v>10</v>
      </c>
      <c r="B18" s="123" t="str">
        <f>_pgm10</f>
        <v>A03 Criminal Justice FSP</v>
      </c>
      <c r="C18" s="124"/>
      <c r="D18" s="124"/>
      <c r="E18" s="125"/>
      <c r="F18" s="23">
        <f>'CSS Pgm 10'!F$59</f>
        <v>440352.43</v>
      </c>
      <c r="G18" s="23">
        <f>'CSS Pgm 10'!G$59</f>
        <v>421387.43</v>
      </c>
      <c r="H18" s="23">
        <f>'CSS Pgm 10'!H$59</f>
        <v>0</v>
      </c>
      <c r="I18" s="23">
        <f>'CSS Pgm 10'!I$59</f>
        <v>0</v>
      </c>
      <c r="J18" s="23">
        <f>'CSS Pgm 10'!J$59</f>
        <v>18965</v>
      </c>
      <c r="K18" s="23">
        <f>'CSS Pgm 10'!K$59</f>
        <v>0</v>
      </c>
      <c r="L18" s="23">
        <f>'CSS Pgm 10'!L$59</f>
        <v>0</v>
      </c>
      <c r="M18" s="23">
        <f>'CSS Pgm 10'!M$59</f>
        <v>0</v>
      </c>
      <c r="N18" s="23">
        <f>'CSS Pgm 10'!N$59</f>
        <v>0</v>
      </c>
      <c r="O18" s="23">
        <f>'CSS Pgm 10'!O$59</f>
        <v>0</v>
      </c>
      <c r="P18" s="47">
        <f t="shared" si="1"/>
        <v>440352.43</v>
      </c>
      <c r="Q18" s="48" t="b">
        <f t="shared" si="0"/>
        <v>1</v>
      </c>
      <c r="R18" s="47">
        <f t="shared" si="2"/>
        <v>440352.43</v>
      </c>
    </row>
    <row r="19" spans="1:18" ht="15" customHeight="1">
      <c r="A19" s="22">
        <v>11</v>
      </c>
      <c r="B19" s="123" t="str">
        <f>_Pgm11</f>
        <v>A04 Urgent Care</v>
      </c>
      <c r="C19" s="124"/>
      <c r="D19" s="124"/>
      <c r="E19" s="125"/>
      <c r="F19" s="23">
        <f>'CSS Pgm 11'!F$59</f>
        <v>343885.44999999995</v>
      </c>
      <c r="G19" s="23">
        <f>'CSS Pgm 11'!G$59</f>
        <v>337454.45</v>
      </c>
      <c r="H19" s="23">
        <f>'CSS Pgm 11'!H$59</f>
        <v>0</v>
      </c>
      <c r="I19" s="23">
        <f>'CSS Pgm 11'!I$59</f>
        <v>0</v>
      </c>
      <c r="J19" s="23">
        <f>'CSS Pgm 11'!J$59</f>
        <v>6431</v>
      </c>
      <c r="K19" s="23">
        <f>'CSS Pgm 11'!K$59</f>
        <v>0</v>
      </c>
      <c r="L19" s="23">
        <f>'CSS Pgm 11'!L$59</f>
        <v>0</v>
      </c>
      <c r="M19" s="23">
        <f>'CSS Pgm 11'!M$59</f>
        <v>0</v>
      </c>
      <c r="N19" s="23">
        <f>'CSS Pgm 11'!N$59</f>
        <v>0</v>
      </c>
      <c r="O19" s="23">
        <f>'CSS Pgm 11'!O$59</f>
        <v>0</v>
      </c>
      <c r="P19" s="47">
        <f t="shared" si="1"/>
        <v>343885.45</v>
      </c>
      <c r="Q19" s="48" t="b">
        <f t="shared" si="0"/>
        <v>1</v>
      </c>
      <c r="R19" s="47">
        <f t="shared" si="2"/>
        <v>343885.44999999995</v>
      </c>
    </row>
    <row r="20" spans="1:18" ht="15" customHeight="1">
      <c r="A20" s="22">
        <v>12</v>
      </c>
      <c r="B20" s="123" t="str">
        <f>_Pgm12</f>
        <v>A05 Consumer/Family Self Help</v>
      </c>
      <c r="C20" s="124"/>
      <c r="D20" s="124"/>
      <c r="E20" s="125"/>
      <c r="F20" s="23">
        <f>'CSS Pgm 12'!F$59</f>
        <v>58346.72</v>
      </c>
      <c r="G20" s="23">
        <f>'CSS Pgm 12'!G$59</f>
        <v>58346.72</v>
      </c>
      <c r="H20" s="23">
        <f>'CSS Pgm 12'!H$59</f>
        <v>0</v>
      </c>
      <c r="I20" s="23">
        <f>'CSS Pgm 12'!I$59</f>
        <v>0</v>
      </c>
      <c r="J20" s="23">
        <f>'CSS Pgm 12'!J$59</f>
        <v>0</v>
      </c>
      <c r="K20" s="23">
        <f>'CSS Pgm 12'!K$59</f>
        <v>0</v>
      </c>
      <c r="L20" s="23">
        <f>'CSS Pgm 12'!L$59</f>
        <v>0</v>
      </c>
      <c r="M20" s="23">
        <f>'CSS Pgm 12'!M$59</f>
        <v>0</v>
      </c>
      <c r="N20" s="23">
        <f>'CSS Pgm 12'!N$59</f>
        <v>0</v>
      </c>
      <c r="O20" s="23">
        <f>'CSS Pgm 12'!O$59</f>
        <v>0</v>
      </c>
      <c r="P20" s="47">
        <f t="shared" si="1"/>
        <v>58346.72</v>
      </c>
      <c r="Q20" s="48" t="b">
        <f t="shared" si="0"/>
        <v>1</v>
      </c>
      <c r="R20" s="47">
        <f t="shared" si="2"/>
        <v>58346.72</v>
      </c>
    </row>
    <row r="21" spans="1:18" ht="15" customHeight="1">
      <c r="A21" s="22">
        <v>13</v>
      </c>
      <c r="B21" s="123" t="str">
        <f>_Pgm13</f>
        <v>OA01 Older Adult FSP</v>
      </c>
      <c r="C21" s="124"/>
      <c r="D21" s="124"/>
      <c r="E21" s="125"/>
      <c r="F21" s="23">
        <f>'CSS Pgm 13'!F$59</f>
        <v>129927</v>
      </c>
      <c r="G21" s="23">
        <f>'CSS Pgm 13'!G$59</f>
        <v>113986</v>
      </c>
      <c r="H21" s="23">
        <f>'CSS Pgm 13'!H$59</f>
        <v>0</v>
      </c>
      <c r="I21" s="23">
        <f>'CSS Pgm 13'!I$59</f>
        <v>0</v>
      </c>
      <c r="J21" s="23">
        <f>'CSS Pgm 13'!J$59</f>
        <v>15941</v>
      </c>
      <c r="K21" s="23">
        <f>'CSS Pgm 13'!K$59</f>
        <v>0</v>
      </c>
      <c r="L21" s="23">
        <f>'CSS Pgm 13'!L$59</f>
        <v>0</v>
      </c>
      <c r="M21" s="23">
        <f>'CSS Pgm 13'!M$59</f>
        <v>0</v>
      </c>
      <c r="N21" s="23">
        <f>'CSS Pgm 13'!N$59</f>
        <v>0</v>
      </c>
      <c r="O21" s="23">
        <f>'CSS Pgm 13'!O$59</f>
        <v>0</v>
      </c>
      <c r="P21" s="47">
        <f t="shared" si="1"/>
        <v>129927</v>
      </c>
      <c r="Q21" s="48" t="b">
        <f t="shared" si="0"/>
        <v>1</v>
      </c>
      <c r="R21" s="47">
        <f t="shared" si="2"/>
        <v>129927</v>
      </c>
    </row>
    <row r="22" spans="1:18" ht="15" customHeight="1">
      <c r="A22" s="22">
        <v>14</v>
      </c>
      <c r="B22" s="123" t="str">
        <f>_Pgm14</f>
        <v>OA02 Behavioral Health Redesign</v>
      </c>
      <c r="C22" s="124"/>
      <c r="D22" s="124"/>
      <c r="E22" s="125"/>
      <c r="F22" s="23">
        <f>'CSS Pgm 14'!F$59</f>
        <v>0</v>
      </c>
      <c r="G22" s="23">
        <f>'CSS Pgm 14'!G$59</f>
        <v>0</v>
      </c>
      <c r="H22" s="23">
        <f>'CSS Pgm 14'!H$59</f>
        <v>0</v>
      </c>
      <c r="I22" s="23">
        <f>'CSS Pgm 14'!I$59</f>
        <v>0</v>
      </c>
      <c r="J22" s="23">
        <f>'CSS Pgm 14'!J$59</f>
        <v>0</v>
      </c>
      <c r="K22" s="23">
        <f>'CSS Pgm 14'!K$59</f>
        <v>0</v>
      </c>
      <c r="L22" s="23">
        <f>'CSS Pgm 14'!L$59</f>
        <v>0</v>
      </c>
      <c r="M22" s="23">
        <f>'CSS Pgm 14'!M$59</f>
        <v>0</v>
      </c>
      <c r="N22" s="23">
        <f>'CSS Pgm 14'!N$59</f>
        <v>0</v>
      </c>
      <c r="O22" s="23">
        <f>'CSS Pgm 14'!O$59</f>
        <v>0</v>
      </c>
      <c r="P22" s="47">
        <f t="shared" si="1"/>
        <v>0</v>
      </c>
      <c r="Q22" s="48" t="b">
        <f t="shared" si="0"/>
        <v>1</v>
      </c>
      <c r="R22" s="47">
        <f t="shared" si="2"/>
        <v>0</v>
      </c>
    </row>
    <row r="23" spans="1:18" ht="15" customHeight="1">
      <c r="A23" s="22">
        <v>15</v>
      </c>
      <c r="B23" s="123" t="str">
        <f>_Pgm15</f>
        <v>OA03 Mobile Assessmen/Outreach</v>
      </c>
      <c r="C23" s="124"/>
      <c r="D23" s="124"/>
      <c r="E23" s="125"/>
      <c r="F23" s="23">
        <f>'CSS Pgm 15'!F$59</f>
        <v>0</v>
      </c>
      <c r="G23" s="23">
        <f>'CSS Pgm 15'!G$59</f>
        <v>0</v>
      </c>
      <c r="H23" s="23">
        <f>'CSS Pgm 15'!H$59</f>
        <v>0</v>
      </c>
      <c r="I23" s="23">
        <f>'CSS Pgm 15'!I$59</f>
        <v>0</v>
      </c>
      <c r="J23" s="23">
        <f>'CSS Pgm 15'!J$59</f>
        <v>0</v>
      </c>
      <c r="K23" s="23">
        <f>'CSS Pgm 15'!K$59</f>
        <v>0</v>
      </c>
      <c r="L23" s="23">
        <f>'CSS Pgm 15'!L$59</f>
        <v>0</v>
      </c>
      <c r="M23" s="23">
        <f>'CSS Pgm 15'!M$59</f>
        <v>0</v>
      </c>
      <c r="N23" s="23">
        <f>'CSS Pgm 15'!N$59</f>
        <v>0</v>
      </c>
      <c r="O23" s="23">
        <f>'CSS Pgm 15'!O$59</f>
        <v>0</v>
      </c>
      <c r="P23" s="47">
        <f t="shared" si="1"/>
        <v>0</v>
      </c>
      <c r="Q23" s="48" t="b">
        <f t="shared" si="0"/>
        <v>1</v>
      </c>
      <c r="R23" s="47">
        <f t="shared" si="2"/>
        <v>0</v>
      </c>
    </row>
    <row r="24" spans="1:18" ht="15" customHeight="1">
      <c r="A24" s="22">
        <v>16</v>
      </c>
      <c r="B24" s="123" t="s">
        <v>172</v>
      </c>
      <c r="C24" s="124"/>
      <c r="D24" s="124"/>
      <c r="E24" s="125"/>
      <c r="F24" s="23">
        <f>+'CSS Pgm 16'!F59</f>
        <v>0</v>
      </c>
      <c r="G24" s="23">
        <f>+'CSS Pgm 16'!G59</f>
        <v>0</v>
      </c>
      <c r="H24" s="23">
        <f>+'CSS Pgm 16'!H59</f>
        <v>0</v>
      </c>
      <c r="I24" s="23">
        <f>+'CSS Pgm 16'!I59</f>
        <v>0</v>
      </c>
      <c r="J24" s="23">
        <f>+'CSS Pgm 16'!J59</f>
        <v>0</v>
      </c>
      <c r="K24" s="23">
        <f>+'CSS Pgm 16'!K59</f>
        <v>0</v>
      </c>
      <c r="L24" s="23">
        <f>+'CSS Pgm 16'!L59</f>
        <v>0</v>
      </c>
      <c r="M24" s="23">
        <f>+'CSS Pgm 16'!M59</f>
        <v>0</v>
      </c>
      <c r="N24" s="23">
        <f>+'CSS Pgm 16'!N59</f>
        <v>0</v>
      </c>
      <c r="O24" s="23">
        <f>+'CSS Pgm 16'!O59</f>
        <v>0</v>
      </c>
      <c r="P24" s="47">
        <f t="shared" si="1"/>
        <v>0</v>
      </c>
      <c r="Q24" s="48" t="b">
        <f t="shared" si="0"/>
        <v>1</v>
      </c>
      <c r="R24" s="47">
        <f t="shared" si="2"/>
        <v>0</v>
      </c>
    </row>
    <row r="25" spans="1:18" ht="15" customHeight="1">
      <c r="A25" s="22">
        <v>17</v>
      </c>
      <c r="B25" s="123" t="s">
        <v>173</v>
      </c>
      <c r="C25" s="124"/>
      <c r="D25" s="124"/>
      <c r="E25" s="125"/>
      <c r="F25" s="23">
        <f>+'CSS Pgm 17'!F59</f>
        <v>288041.66</v>
      </c>
      <c r="G25" s="23">
        <f>+'CSS Pgm 17'!G59</f>
        <v>288041.66</v>
      </c>
      <c r="H25" s="23">
        <f>+'CSS Pgm 17'!H59</f>
        <v>0</v>
      </c>
      <c r="I25" s="23">
        <f>+'CSS Pgm 17'!I59</f>
        <v>0</v>
      </c>
      <c r="J25" s="23">
        <f>+'CSS Pgm 17'!J59</f>
        <v>0</v>
      </c>
      <c r="K25" s="23">
        <f>+'CSS Pgm 17'!K59</f>
        <v>0</v>
      </c>
      <c r="L25" s="23">
        <f>+'CSS Pgm 17'!L59</f>
        <v>0</v>
      </c>
      <c r="M25" s="23">
        <f>+'CSS Pgm 17'!M59</f>
        <v>0</v>
      </c>
      <c r="N25" s="23">
        <f>+'CSS Pgm 17'!N59</f>
        <v>0</v>
      </c>
      <c r="O25" s="23">
        <f>+'CSS Pgm 17'!O59</f>
        <v>0</v>
      </c>
      <c r="P25" s="47">
        <f t="shared" si="1"/>
        <v>288041.66</v>
      </c>
      <c r="Q25" s="48" t="b">
        <f t="shared" si="0"/>
        <v>1</v>
      </c>
      <c r="R25" s="47">
        <f t="shared" si="2"/>
        <v>288041.66</v>
      </c>
    </row>
    <row r="26" spans="1:18" ht="15" customHeight="1">
      <c r="A26" s="22">
        <v>18</v>
      </c>
      <c r="B26" s="123" t="s">
        <v>176</v>
      </c>
      <c r="C26" s="124"/>
      <c r="D26" s="124"/>
      <c r="E26" s="125"/>
      <c r="F26" s="23">
        <f>+'CSS Pgm 18'!F59</f>
        <v>310468.2299999999</v>
      </c>
      <c r="G26" s="23">
        <f>+'CSS Pgm 18'!G59</f>
        <v>310468.2299999999</v>
      </c>
      <c r="H26" s="23">
        <f>+'CSS Pgm 18'!H59</f>
        <v>0</v>
      </c>
      <c r="I26" s="23">
        <f>+'CSS Pgm 18'!I59</f>
        <v>0</v>
      </c>
      <c r="J26" s="23">
        <f>+'CSS Pgm 18'!J59</f>
        <v>0</v>
      </c>
      <c r="K26" s="23">
        <f>+'CSS Pgm 18'!K59</f>
        <v>0</v>
      </c>
      <c r="L26" s="23">
        <f>+'CSS Pgm 18'!L59</f>
        <v>0</v>
      </c>
      <c r="M26" s="23">
        <f>+'CSS Pgm 18'!M59</f>
        <v>0</v>
      </c>
      <c r="N26" s="23">
        <f>+'CSS Pgm 18'!N59</f>
        <v>0</v>
      </c>
      <c r="O26" s="23">
        <f>+'CSS Pgm 18'!O59</f>
        <v>0</v>
      </c>
      <c r="P26" s="47">
        <f t="shared" si="1"/>
        <v>310468.2299999999</v>
      </c>
      <c r="Q26" s="48" t="b">
        <f t="shared" si="0"/>
        <v>1</v>
      </c>
      <c r="R26" s="47">
        <f t="shared" si="2"/>
        <v>310468.2299999999</v>
      </c>
    </row>
    <row r="27" spans="1:18" ht="15" customHeight="1">
      <c r="A27" s="22">
        <v>19</v>
      </c>
      <c r="B27" s="123" t="s">
        <v>180</v>
      </c>
      <c r="C27" s="124"/>
      <c r="D27" s="124"/>
      <c r="E27" s="125"/>
      <c r="F27" s="23">
        <f>+'CSS Pgm 19'!F59</f>
        <v>0</v>
      </c>
      <c r="G27" s="23">
        <f>+'CSS Pgm 19'!G59</f>
        <v>0</v>
      </c>
      <c r="H27" s="23">
        <f>+'CSS Pgm 19'!H59</f>
        <v>0</v>
      </c>
      <c r="I27" s="23">
        <f>+'CSS Pgm 19'!I59</f>
        <v>0</v>
      </c>
      <c r="J27" s="23">
        <f>+'CSS Pgm 19'!J59</f>
        <v>0</v>
      </c>
      <c r="K27" s="23">
        <f>+'CSS Pgm 19'!K59</f>
        <v>0</v>
      </c>
      <c r="L27" s="23">
        <f>+'CSS Pgm 19'!L59</f>
        <v>0</v>
      </c>
      <c r="M27" s="23">
        <f>+'CSS Pgm 19'!M59</f>
        <v>0</v>
      </c>
      <c r="N27" s="23">
        <f>+'CSS Pgm 19'!N59</f>
        <v>0</v>
      </c>
      <c r="O27" s="23">
        <f>+'CSS Pgm 19'!O59</f>
        <v>0</v>
      </c>
      <c r="P27" s="47">
        <f t="shared" si="1"/>
        <v>0</v>
      </c>
      <c r="Q27" s="48" t="b">
        <f t="shared" si="0"/>
        <v>1</v>
      </c>
      <c r="R27" s="47">
        <f t="shared" si="2"/>
        <v>0</v>
      </c>
    </row>
    <row r="28" spans="1:18" ht="15" customHeight="1">
      <c r="A28" s="22">
        <v>20</v>
      </c>
      <c r="B28" s="123" t="s">
        <v>178</v>
      </c>
      <c r="C28" s="124"/>
      <c r="D28" s="124"/>
      <c r="E28" s="125"/>
      <c r="F28" s="23">
        <f>+'CSS Pgm 20'!F59</f>
        <v>0</v>
      </c>
      <c r="G28" s="23">
        <f>+'CSS Pgm 20'!G59</f>
        <v>0</v>
      </c>
      <c r="H28" s="23">
        <f>+'CSS Pgm 20'!H59</f>
        <v>0</v>
      </c>
      <c r="I28" s="23">
        <f>+'CSS Pgm 20'!I59</f>
        <v>0</v>
      </c>
      <c r="J28" s="23">
        <f>+'CSS Pgm 20'!J59</f>
        <v>0</v>
      </c>
      <c r="K28" s="23">
        <f>+'CSS Pgm 20'!K59</f>
        <v>0</v>
      </c>
      <c r="L28" s="23">
        <f>+'CSS Pgm 20'!L59</f>
        <v>0</v>
      </c>
      <c r="M28" s="23">
        <f>+'CSS Pgm 20'!M59</f>
        <v>0</v>
      </c>
      <c r="N28" s="23">
        <f>+'CSS Pgm 20'!N59</f>
        <v>0</v>
      </c>
      <c r="O28" s="23">
        <f>+'CSS Pgm 20'!O59</f>
        <v>0</v>
      </c>
      <c r="P28" s="47">
        <f t="shared" si="1"/>
        <v>0</v>
      </c>
      <c r="Q28" s="48" t="b">
        <f t="shared" si="0"/>
        <v>1</v>
      </c>
      <c r="R28" s="47">
        <f t="shared" si="2"/>
        <v>0</v>
      </c>
    </row>
    <row r="29" spans="1:18" ht="15" customHeight="1">
      <c r="A29" s="22">
        <v>21</v>
      </c>
      <c r="B29" s="123"/>
      <c r="C29" s="124"/>
      <c r="D29" s="124"/>
      <c r="E29" s="125"/>
      <c r="F29" s="23"/>
      <c r="G29" s="23"/>
      <c r="H29" s="23"/>
      <c r="I29" s="23"/>
      <c r="J29" s="23"/>
      <c r="K29" s="23"/>
      <c r="L29" s="23"/>
      <c r="M29" s="23"/>
      <c r="N29" s="23"/>
      <c r="O29" s="23"/>
      <c r="P29" s="47">
        <f t="shared" si="1"/>
        <v>0</v>
      </c>
      <c r="Q29" s="48" t="b">
        <f t="shared" si="0"/>
        <v>1</v>
      </c>
      <c r="R29" s="47">
        <f t="shared" si="2"/>
        <v>0</v>
      </c>
    </row>
    <row r="30" spans="1:18" ht="15" customHeight="1">
      <c r="A30" s="22">
        <v>22</v>
      </c>
      <c r="B30" s="123"/>
      <c r="C30" s="124"/>
      <c r="D30" s="124"/>
      <c r="E30" s="125"/>
      <c r="F30" s="23"/>
      <c r="G30" s="23"/>
      <c r="H30" s="23"/>
      <c r="I30" s="23"/>
      <c r="J30" s="23"/>
      <c r="K30" s="23"/>
      <c r="L30" s="23"/>
      <c r="M30" s="23"/>
      <c r="N30" s="23"/>
      <c r="O30" s="23"/>
      <c r="P30" s="47">
        <f t="shared" si="1"/>
        <v>0</v>
      </c>
      <c r="Q30" s="48" t="b">
        <f t="shared" si="0"/>
        <v>1</v>
      </c>
      <c r="R30" s="47">
        <f t="shared" si="2"/>
        <v>0</v>
      </c>
    </row>
    <row r="31" spans="1:18" ht="15" customHeight="1">
      <c r="A31" s="22">
        <v>23</v>
      </c>
      <c r="B31" s="123"/>
      <c r="C31" s="124"/>
      <c r="D31" s="124"/>
      <c r="E31" s="125"/>
      <c r="F31" s="23"/>
      <c r="G31" s="23"/>
      <c r="H31" s="23"/>
      <c r="I31" s="23"/>
      <c r="J31" s="23"/>
      <c r="K31" s="23"/>
      <c r="L31" s="23"/>
      <c r="M31" s="23"/>
      <c r="N31" s="23"/>
      <c r="O31" s="23"/>
      <c r="P31" s="47">
        <f t="shared" si="1"/>
        <v>0</v>
      </c>
      <c r="Q31" s="48" t="b">
        <f t="shared" si="0"/>
        <v>1</v>
      </c>
      <c r="R31" s="47">
        <f t="shared" si="2"/>
        <v>0</v>
      </c>
    </row>
    <row r="32" spans="1:18" ht="15" customHeight="1">
      <c r="A32" s="22">
        <v>24</v>
      </c>
      <c r="B32" s="123"/>
      <c r="C32" s="124"/>
      <c r="D32" s="124"/>
      <c r="E32" s="125"/>
      <c r="F32" s="23"/>
      <c r="G32" s="23"/>
      <c r="H32" s="23"/>
      <c r="I32" s="23"/>
      <c r="J32" s="23"/>
      <c r="K32" s="23"/>
      <c r="L32" s="23"/>
      <c r="M32" s="23"/>
      <c r="N32" s="23"/>
      <c r="O32" s="23"/>
      <c r="P32" s="47">
        <f t="shared" si="1"/>
        <v>0</v>
      </c>
      <c r="Q32" s="48" t="b">
        <f t="shared" si="0"/>
        <v>1</v>
      </c>
      <c r="R32" s="47">
        <f t="shared" si="2"/>
        <v>0</v>
      </c>
    </row>
    <row r="33" spans="1:18" ht="15" customHeight="1">
      <c r="A33" s="22">
        <v>25</v>
      </c>
      <c r="B33" s="123"/>
      <c r="C33" s="124"/>
      <c r="D33" s="124"/>
      <c r="E33" s="125"/>
      <c r="F33" s="23"/>
      <c r="G33" s="23"/>
      <c r="H33" s="23"/>
      <c r="I33" s="23"/>
      <c r="J33" s="23"/>
      <c r="K33" s="23"/>
      <c r="L33" s="23"/>
      <c r="M33" s="23"/>
      <c r="N33" s="23"/>
      <c r="O33" s="23"/>
      <c r="P33" s="47">
        <f t="shared" si="1"/>
        <v>0</v>
      </c>
      <c r="Q33" s="48" t="b">
        <f t="shared" si="0"/>
        <v>1</v>
      </c>
      <c r="R33" s="47">
        <f t="shared" si="2"/>
        <v>0</v>
      </c>
    </row>
    <row r="34" spans="1:18" ht="15" customHeight="1">
      <c r="A34" s="26"/>
      <c r="B34" s="27" t="s">
        <v>41</v>
      </c>
      <c r="C34" s="27"/>
      <c r="D34" s="27"/>
      <c r="E34" s="28"/>
      <c r="F34" s="29">
        <f>SUM(F9:F33)</f>
        <v>2632102.4899999998</v>
      </c>
      <c r="G34" s="29">
        <f aca="true" t="shared" si="3" ref="G34:O34">SUM(G9:G33)</f>
        <v>2385000.4149999996</v>
      </c>
      <c r="H34" s="29">
        <f t="shared" si="3"/>
        <v>46002.825</v>
      </c>
      <c r="I34" s="29">
        <f t="shared" si="3"/>
        <v>0</v>
      </c>
      <c r="J34" s="29">
        <f t="shared" si="3"/>
        <v>201099.25</v>
      </c>
      <c r="K34" s="29">
        <f t="shared" si="3"/>
        <v>0</v>
      </c>
      <c r="L34" s="29">
        <f t="shared" si="3"/>
        <v>0</v>
      </c>
      <c r="M34" s="29">
        <f t="shared" si="3"/>
        <v>0</v>
      </c>
      <c r="N34" s="29">
        <f t="shared" si="3"/>
        <v>0</v>
      </c>
      <c r="O34" s="29">
        <f t="shared" si="3"/>
        <v>0</v>
      </c>
      <c r="P34" s="47">
        <f t="shared" si="1"/>
        <v>2632102.4899999998</v>
      </c>
      <c r="Q34" s="48" t="b">
        <f t="shared" si="0"/>
        <v>1</v>
      </c>
      <c r="R34" s="47">
        <f t="shared" si="2"/>
        <v>2632102.4899999998</v>
      </c>
    </row>
    <row r="35" spans="1:18" ht="15" customHeight="1">
      <c r="A35" s="18" t="s">
        <v>98</v>
      </c>
      <c r="B35" s="19"/>
      <c r="C35" s="19"/>
      <c r="D35" s="19"/>
      <c r="E35" s="20"/>
      <c r="F35" s="21"/>
      <c r="G35" s="21"/>
      <c r="H35" s="21"/>
      <c r="I35" s="21"/>
      <c r="J35" s="21"/>
      <c r="K35" s="21"/>
      <c r="L35" s="21"/>
      <c r="M35" s="21"/>
      <c r="N35" s="21"/>
      <c r="O35" s="21"/>
      <c r="P35" s="47">
        <f t="shared" si="1"/>
        <v>0</v>
      </c>
      <c r="Q35" s="48" t="b">
        <f t="shared" si="0"/>
        <v>1</v>
      </c>
      <c r="R35" s="47">
        <f t="shared" si="2"/>
        <v>0</v>
      </c>
    </row>
    <row r="36" spans="1:18" ht="15" customHeight="1">
      <c r="A36" s="56"/>
      <c r="B36" s="24" t="s">
        <v>99</v>
      </c>
      <c r="C36" s="24"/>
      <c r="D36" s="24"/>
      <c r="E36" s="25"/>
      <c r="F36" s="23"/>
      <c r="G36" s="23"/>
      <c r="H36" s="23"/>
      <c r="I36" s="23"/>
      <c r="J36" s="23"/>
      <c r="K36" s="23"/>
      <c r="L36" s="23"/>
      <c r="M36" s="23"/>
      <c r="N36" s="23"/>
      <c r="O36" s="23"/>
      <c r="P36" s="47">
        <f t="shared" si="1"/>
        <v>0</v>
      </c>
      <c r="Q36" s="48" t="b">
        <f t="shared" si="0"/>
        <v>1</v>
      </c>
      <c r="R36" s="47">
        <f t="shared" si="2"/>
        <v>0</v>
      </c>
    </row>
    <row r="37" spans="1:18" ht="15" customHeight="1">
      <c r="A37" s="22"/>
      <c r="B37" s="24"/>
      <c r="C37" s="24" t="s">
        <v>39</v>
      </c>
      <c r="D37" s="24"/>
      <c r="E37" s="25"/>
      <c r="F37" s="23">
        <v>143402</v>
      </c>
      <c r="G37" s="23">
        <f>+F37</f>
        <v>143402</v>
      </c>
      <c r="H37" s="23"/>
      <c r="I37" s="23"/>
      <c r="J37" s="23"/>
      <c r="K37" s="23"/>
      <c r="L37" s="23"/>
      <c r="M37" s="23"/>
      <c r="N37" s="23"/>
      <c r="O37" s="23"/>
      <c r="P37" s="47">
        <f t="shared" si="1"/>
        <v>143402</v>
      </c>
      <c r="Q37" s="48" t="b">
        <f t="shared" si="0"/>
        <v>1</v>
      </c>
      <c r="R37" s="47">
        <f t="shared" si="2"/>
        <v>143402</v>
      </c>
    </row>
    <row r="38" spans="1:18" ht="15" customHeight="1">
      <c r="A38" s="22"/>
      <c r="B38" s="57"/>
      <c r="C38" s="24" t="s">
        <v>73</v>
      </c>
      <c r="D38" s="24"/>
      <c r="E38" s="25"/>
      <c r="F38" s="23">
        <v>158667</v>
      </c>
      <c r="G38" s="23">
        <f>+F38</f>
        <v>158667</v>
      </c>
      <c r="H38" s="23"/>
      <c r="I38" s="23"/>
      <c r="J38" s="23"/>
      <c r="K38" s="23"/>
      <c r="L38" s="23"/>
      <c r="M38" s="23"/>
      <c r="N38" s="23"/>
      <c r="O38" s="23"/>
      <c r="P38" s="47">
        <f t="shared" si="1"/>
        <v>158667</v>
      </c>
      <c r="Q38" s="48" t="b">
        <f t="shared" si="0"/>
        <v>1</v>
      </c>
      <c r="R38" s="47">
        <f t="shared" si="2"/>
        <v>158667</v>
      </c>
    </row>
    <row r="39" spans="1:18" ht="15" customHeight="1">
      <c r="A39" s="22"/>
      <c r="B39" s="24"/>
      <c r="C39" s="24" t="s">
        <v>42</v>
      </c>
      <c r="D39" s="24"/>
      <c r="E39" s="25"/>
      <c r="F39" s="23">
        <v>29014</v>
      </c>
      <c r="G39" s="23">
        <f>+F39</f>
        <v>29014</v>
      </c>
      <c r="H39" s="23"/>
      <c r="I39" s="23"/>
      <c r="J39" s="23"/>
      <c r="K39" s="23"/>
      <c r="L39" s="23"/>
      <c r="M39" s="23"/>
      <c r="N39" s="23"/>
      <c r="O39" s="23"/>
      <c r="P39" s="47">
        <f t="shared" si="1"/>
        <v>29014</v>
      </c>
      <c r="Q39" s="48" t="b">
        <f t="shared" si="0"/>
        <v>1</v>
      </c>
      <c r="R39" s="47">
        <f t="shared" si="2"/>
        <v>29014</v>
      </c>
    </row>
    <row r="40" spans="1:18" ht="15" customHeight="1">
      <c r="A40" s="22"/>
      <c r="B40" s="24"/>
      <c r="C40" s="57" t="s">
        <v>100</v>
      </c>
      <c r="D40" s="24"/>
      <c r="E40" s="25"/>
      <c r="F40" s="23">
        <f aca="true" t="shared" si="4" ref="F40:O40">SUM(F37:F39)</f>
        <v>331083</v>
      </c>
      <c r="G40" s="23">
        <f t="shared" si="4"/>
        <v>331083</v>
      </c>
      <c r="H40" s="23">
        <f t="shared" si="4"/>
        <v>0</v>
      </c>
      <c r="I40" s="23">
        <f t="shared" si="4"/>
        <v>0</v>
      </c>
      <c r="J40" s="23">
        <f t="shared" si="4"/>
        <v>0</v>
      </c>
      <c r="K40" s="23">
        <f t="shared" si="4"/>
        <v>0</v>
      </c>
      <c r="L40" s="23">
        <f t="shared" si="4"/>
        <v>0</v>
      </c>
      <c r="M40" s="23">
        <f t="shared" si="4"/>
        <v>0</v>
      </c>
      <c r="N40" s="23">
        <f t="shared" si="4"/>
        <v>0</v>
      </c>
      <c r="O40" s="23">
        <f t="shared" si="4"/>
        <v>0</v>
      </c>
      <c r="P40" s="47">
        <f t="shared" si="1"/>
        <v>331083</v>
      </c>
      <c r="Q40" s="48" t="b">
        <f t="shared" si="0"/>
        <v>1</v>
      </c>
      <c r="R40" s="47">
        <f t="shared" si="2"/>
        <v>331083</v>
      </c>
    </row>
    <row r="41" spans="1:18" ht="15" customHeight="1">
      <c r="A41" s="56"/>
      <c r="B41" s="24" t="s">
        <v>72</v>
      </c>
      <c r="C41" s="24"/>
      <c r="D41" s="24"/>
      <c r="E41" s="25"/>
      <c r="F41" s="23"/>
      <c r="G41" s="23"/>
      <c r="H41" s="23"/>
      <c r="I41" s="23"/>
      <c r="J41" s="23"/>
      <c r="K41" s="23"/>
      <c r="L41" s="23"/>
      <c r="M41" s="23"/>
      <c r="N41" s="23"/>
      <c r="O41" s="23"/>
      <c r="P41" s="47">
        <f t="shared" si="1"/>
        <v>0</v>
      </c>
      <c r="Q41" s="48" t="b">
        <f t="shared" si="0"/>
        <v>1</v>
      </c>
      <c r="R41" s="47">
        <f t="shared" si="2"/>
        <v>0</v>
      </c>
    </row>
    <row r="42" spans="1:18" ht="15" customHeight="1">
      <c r="A42" s="22"/>
      <c r="B42" s="24"/>
      <c r="C42" s="24" t="s">
        <v>39</v>
      </c>
      <c r="D42" s="24"/>
      <c r="E42" s="25"/>
      <c r="F42" s="23"/>
      <c r="G42" s="23"/>
      <c r="H42" s="23"/>
      <c r="I42" s="23"/>
      <c r="J42" s="23"/>
      <c r="K42" s="23"/>
      <c r="L42" s="23"/>
      <c r="M42" s="23"/>
      <c r="N42" s="23"/>
      <c r="O42" s="23"/>
      <c r="P42" s="47">
        <f t="shared" si="1"/>
        <v>0</v>
      </c>
      <c r="Q42" s="48" t="b">
        <f t="shared" si="0"/>
        <v>1</v>
      </c>
      <c r="R42" s="47">
        <f t="shared" si="2"/>
        <v>0</v>
      </c>
    </row>
    <row r="43" spans="1:18" ht="15" customHeight="1">
      <c r="A43" s="22"/>
      <c r="B43" s="57"/>
      <c r="C43" s="24" t="s">
        <v>73</v>
      </c>
      <c r="D43" s="24"/>
      <c r="E43" s="25"/>
      <c r="F43" s="23"/>
      <c r="G43" s="23"/>
      <c r="H43" s="23"/>
      <c r="I43" s="23"/>
      <c r="J43" s="23"/>
      <c r="K43" s="23"/>
      <c r="L43" s="23"/>
      <c r="M43" s="23"/>
      <c r="N43" s="23"/>
      <c r="O43" s="23"/>
      <c r="P43" s="47">
        <f t="shared" si="1"/>
        <v>0</v>
      </c>
      <c r="Q43" s="48" t="b">
        <f t="shared" si="0"/>
        <v>1</v>
      </c>
      <c r="R43" s="47">
        <f t="shared" si="2"/>
        <v>0</v>
      </c>
    </row>
    <row r="44" spans="1:18" ht="15" customHeight="1">
      <c r="A44" s="22"/>
      <c r="B44" s="24"/>
      <c r="C44" s="24" t="s">
        <v>42</v>
      </c>
      <c r="D44" s="24"/>
      <c r="E44" s="25"/>
      <c r="F44" s="23"/>
      <c r="G44" s="23"/>
      <c r="H44" s="23"/>
      <c r="I44" s="23"/>
      <c r="J44" s="23"/>
      <c r="K44" s="23"/>
      <c r="L44" s="23"/>
      <c r="M44" s="23"/>
      <c r="N44" s="23"/>
      <c r="O44" s="23"/>
      <c r="P44" s="47">
        <f t="shared" si="1"/>
        <v>0</v>
      </c>
      <c r="Q44" s="48" t="b">
        <f t="shared" si="0"/>
        <v>1</v>
      </c>
      <c r="R44" s="47">
        <f t="shared" si="2"/>
        <v>0</v>
      </c>
    </row>
    <row r="45" spans="1:18" ht="15" customHeight="1">
      <c r="A45" s="22"/>
      <c r="B45" s="24"/>
      <c r="C45" s="57" t="s">
        <v>80</v>
      </c>
      <c r="D45" s="24"/>
      <c r="E45" s="25"/>
      <c r="F45" s="23">
        <f>SUM(F42:F44)</f>
        <v>0</v>
      </c>
      <c r="G45" s="23">
        <f aca="true" t="shared" si="5" ref="G45:O45">SUM(G42:G44)</f>
        <v>0</v>
      </c>
      <c r="H45" s="23">
        <f t="shared" si="5"/>
        <v>0</v>
      </c>
      <c r="I45" s="23">
        <f t="shared" si="5"/>
        <v>0</v>
      </c>
      <c r="J45" s="23">
        <f t="shared" si="5"/>
        <v>0</v>
      </c>
      <c r="K45" s="23">
        <f t="shared" si="5"/>
        <v>0</v>
      </c>
      <c r="L45" s="23">
        <f t="shared" si="5"/>
        <v>0</v>
      </c>
      <c r="M45" s="23">
        <f t="shared" si="5"/>
        <v>0</v>
      </c>
      <c r="N45" s="23">
        <f t="shared" si="5"/>
        <v>0</v>
      </c>
      <c r="O45" s="23">
        <f t="shared" si="5"/>
        <v>0</v>
      </c>
      <c r="P45" s="47">
        <f t="shared" si="1"/>
        <v>0</v>
      </c>
      <c r="Q45" s="48" t="b">
        <f t="shared" si="0"/>
        <v>1</v>
      </c>
      <c r="R45" s="47">
        <f t="shared" si="2"/>
        <v>0</v>
      </c>
    </row>
    <row r="46" spans="1:18" ht="15" customHeight="1">
      <c r="A46" s="22"/>
      <c r="B46" s="24" t="s">
        <v>74</v>
      </c>
      <c r="C46" s="57"/>
      <c r="D46" s="24"/>
      <c r="E46" s="25"/>
      <c r="F46" s="23"/>
      <c r="G46" s="23"/>
      <c r="H46" s="23"/>
      <c r="I46" s="23"/>
      <c r="J46" s="23"/>
      <c r="K46" s="23"/>
      <c r="L46" s="23"/>
      <c r="M46" s="23"/>
      <c r="N46" s="23"/>
      <c r="O46" s="23"/>
      <c r="P46" s="47">
        <f t="shared" si="1"/>
        <v>0</v>
      </c>
      <c r="Q46" s="48" t="b">
        <f t="shared" si="0"/>
        <v>1</v>
      </c>
      <c r="R46" s="47">
        <f t="shared" si="2"/>
        <v>0</v>
      </c>
    </row>
    <row r="47" spans="1:18" ht="15" customHeight="1">
      <c r="A47" s="22"/>
      <c r="B47" s="24"/>
      <c r="C47" s="24" t="s">
        <v>39</v>
      </c>
      <c r="D47" s="24"/>
      <c r="E47" s="25"/>
      <c r="F47" s="23">
        <v>204288.67</v>
      </c>
      <c r="G47" s="23">
        <f>+F47</f>
        <v>204288.67</v>
      </c>
      <c r="H47" s="23"/>
      <c r="I47" s="23"/>
      <c r="J47" s="23"/>
      <c r="K47" s="23"/>
      <c r="L47" s="23"/>
      <c r="M47" s="23"/>
      <c r="N47" s="23"/>
      <c r="O47" s="23"/>
      <c r="P47" s="47">
        <f t="shared" si="1"/>
        <v>204288.67</v>
      </c>
      <c r="Q47" s="48" t="b">
        <f t="shared" si="0"/>
        <v>1</v>
      </c>
      <c r="R47" s="47">
        <f t="shared" si="2"/>
        <v>204288.67</v>
      </c>
    </row>
    <row r="48" spans="1:18" ht="15" customHeight="1">
      <c r="A48" s="22"/>
      <c r="B48" s="24"/>
      <c r="C48" s="24" t="s">
        <v>42</v>
      </c>
      <c r="D48" s="24"/>
      <c r="E48" s="25"/>
      <c r="F48" s="23">
        <v>21746.86</v>
      </c>
      <c r="G48" s="23">
        <f>+F48</f>
        <v>21746.86</v>
      </c>
      <c r="H48" s="23"/>
      <c r="I48" s="23"/>
      <c r="J48" s="23"/>
      <c r="K48" s="23"/>
      <c r="L48" s="23"/>
      <c r="M48" s="23"/>
      <c r="N48" s="23"/>
      <c r="O48" s="23"/>
      <c r="P48" s="47">
        <f t="shared" si="1"/>
        <v>21746.86</v>
      </c>
      <c r="Q48" s="48" t="b">
        <f t="shared" si="0"/>
        <v>1</v>
      </c>
      <c r="R48" s="47">
        <f t="shared" si="2"/>
        <v>21746.86</v>
      </c>
    </row>
    <row r="49" spans="1:18" ht="15" customHeight="1">
      <c r="A49" s="22"/>
      <c r="B49" s="57"/>
      <c r="C49" s="24" t="s">
        <v>44</v>
      </c>
      <c r="D49" s="24"/>
      <c r="E49" s="25"/>
      <c r="F49" s="23">
        <f>318922+3292154-3261041</f>
        <v>350035</v>
      </c>
      <c r="G49" s="23">
        <f>+F49</f>
        <v>350035</v>
      </c>
      <c r="H49" s="23"/>
      <c r="I49" s="23"/>
      <c r="J49" s="23"/>
      <c r="K49" s="23"/>
      <c r="L49" s="23"/>
      <c r="M49" s="23"/>
      <c r="N49" s="23"/>
      <c r="O49" s="23"/>
      <c r="P49" s="47">
        <f t="shared" si="1"/>
        <v>350035</v>
      </c>
      <c r="Q49" s="48" t="b">
        <f t="shared" si="0"/>
        <v>1</v>
      </c>
      <c r="R49" s="47">
        <f t="shared" si="2"/>
        <v>350035</v>
      </c>
    </row>
    <row r="50" spans="1:18" ht="15" customHeight="1">
      <c r="A50" s="22"/>
      <c r="B50" s="57"/>
      <c r="C50" s="24" t="s">
        <v>205</v>
      </c>
      <c r="D50" s="24"/>
      <c r="E50" s="25"/>
      <c r="F50" s="23"/>
      <c r="G50" s="23"/>
      <c r="H50" s="23"/>
      <c r="I50" s="23"/>
      <c r="J50" s="23"/>
      <c r="K50" s="23"/>
      <c r="L50" s="23"/>
      <c r="M50" s="23"/>
      <c r="N50" s="23"/>
      <c r="O50" s="23"/>
      <c r="P50" s="47">
        <f t="shared" si="1"/>
        <v>0</v>
      </c>
      <c r="Q50" s="48" t="b">
        <f t="shared" si="0"/>
        <v>1</v>
      </c>
      <c r="R50" s="47">
        <f t="shared" si="2"/>
        <v>0</v>
      </c>
    </row>
    <row r="51" spans="1:18" ht="15" customHeight="1">
      <c r="A51" s="22"/>
      <c r="B51" s="57"/>
      <c r="C51" s="24" t="s">
        <v>206</v>
      </c>
      <c r="D51" s="24"/>
      <c r="E51" s="25"/>
      <c r="F51" s="23"/>
      <c r="G51" s="23"/>
      <c r="H51" s="23"/>
      <c r="I51" s="23"/>
      <c r="J51" s="23"/>
      <c r="K51" s="23"/>
      <c r="L51" s="23"/>
      <c r="M51" s="23"/>
      <c r="N51" s="23"/>
      <c r="O51" s="23"/>
      <c r="P51" s="47">
        <f t="shared" si="1"/>
        <v>0</v>
      </c>
      <c r="Q51" s="48" t="b">
        <f t="shared" si="0"/>
        <v>1</v>
      </c>
      <c r="R51" s="47">
        <f t="shared" si="2"/>
        <v>0</v>
      </c>
    </row>
    <row r="52" spans="1:18" ht="15" customHeight="1">
      <c r="A52" s="22"/>
      <c r="B52" s="57"/>
      <c r="C52" s="24" t="s">
        <v>45</v>
      </c>
      <c r="D52" s="24"/>
      <c r="E52" s="25"/>
      <c r="F52" s="23">
        <f>SUM(F47:F51)</f>
        <v>576070.53</v>
      </c>
      <c r="G52" s="23">
        <f aca="true" t="shared" si="6" ref="G52:O52">SUM(G47:G51)</f>
        <v>576070.53</v>
      </c>
      <c r="H52" s="23">
        <f t="shared" si="6"/>
        <v>0</v>
      </c>
      <c r="I52" s="23">
        <f t="shared" si="6"/>
        <v>0</v>
      </c>
      <c r="J52" s="23">
        <f t="shared" si="6"/>
        <v>0</v>
      </c>
      <c r="K52" s="23">
        <f t="shared" si="6"/>
        <v>0</v>
      </c>
      <c r="L52" s="23">
        <f t="shared" si="6"/>
        <v>0</v>
      </c>
      <c r="M52" s="23">
        <f t="shared" si="6"/>
        <v>0</v>
      </c>
      <c r="N52" s="23">
        <f t="shared" si="6"/>
        <v>0</v>
      </c>
      <c r="O52" s="23">
        <f t="shared" si="6"/>
        <v>0</v>
      </c>
      <c r="P52" s="47">
        <f t="shared" si="1"/>
        <v>576070.53</v>
      </c>
      <c r="Q52" s="48" t="b">
        <f t="shared" si="0"/>
        <v>1</v>
      </c>
      <c r="R52" s="47">
        <f t="shared" si="2"/>
        <v>576070.53</v>
      </c>
    </row>
    <row r="53" spans="1:18" ht="15" customHeight="1">
      <c r="A53" s="22"/>
      <c r="B53" s="57" t="s">
        <v>101</v>
      </c>
      <c r="C53" s="24"/>
      <c r="D53" s="24"/>
      <c r="E53" s="25"/>
      <c r="F53" s="23">
        <f>F40+F45+F52</f>
        <v>907153.53</v>
      </c>
      <c r="G53" s="23">
        <f aca="true" t="shared" si="7" ref="G53:O53">G40+G45+G52</f>
        <v>907153.53</v>
      </c>
      <c r="H53" s="23">
        <f t="shared" si="7"/>
        <v>0</v>
      </c>
      <c r="I53" s="23">
        <f t="shared" si="7"/>
        <v>0</v>
      </c>
      <c r="J53" s="23">
        <f t="shared" si="7"/>
        <v>0</v>
      </c>
      <c r="K53" s="23">
        <f t="shared" si="7"/>
        <v>0</v>
      </c>
      <c r="L53" s="23">
        <f t="shared" si="7"/>
        <v>0</v>
      </c>
      <c r="M53" s="23">
        <f t="shared" si="7"/>
        <v>0</v>
      </c>
      <c r="N53" s="23">
        <f t="shared" si="7"/>
        <v>0</v>
      </c>
      <c r="O53" s="23">
        <f t="shared" si="7"/>
        <v>0</v>
      </c>
      <c r="P53" s="47">
        <f t="shared" si="1"/>
        <v>907153.53</v>
      </c>
      <c r="Q53" s="48" t="b">
        <f t="shared" si="0"/>
        <v>1</v>
      </c>
      <c r="R53" s="47">
        <f t="shared" si="2"/>
        <v>907153.53</v>
      </c>
    </row>
    <row r="54" spans="1:18" ht="15" customHeight="1">
      <c r="A54" s="58" t="s">
        <v>43</v>
      </c>
      <c r="B54" s="59"/>
      <c r="C54" s="59"/>
      <c r="D54" s="59"/>
      <c r="E54" s="60"/>
      <c r="F54" s="61">
        <f>F53+F34</f>
        <v>3539256.0199999996</v>
      </c>
      <c r="G54" s="61">
        <f aca="true" t="shared" si="8" ref="G54:O54">G53+G34</f>
        <v>3292153.9449999994</v>
      </c>
      <c r="H54" s="61">
        <f t="shared" si="8"/>
        <v>46002.825</v>
      </c>
      <c r="I54" s="61">
        <f t="shared" si="8"/>
        <v>0</v>
      </c>
      <c r="J54" s="61">
        <f t="shared" si="8"/>
        <v>201099.25</v>
      </c>
      <c r="K54" s="61">
        <f t="shared" si="8"/>
        <v>0</v>
      </c>
      <c r="L54" s="61">
        <f t="shared" si="8"/>
        <v>0</v>
      </c>
      <c r="M54" s="61">
        <f t="shared" si="8"/>
        <v>0</v>
      </c>
      <c r="N54" s="61">
        <f t="shared" si="8"/>
        <v>0</v>
      </c>
      <c r="O54" s="61">
        <f t="shared" si="8"/>
        <v>0</v>
      </c>
      <c r="P54" s="47">
        <f t="shared" si="1"/>
        <v>3539256.0199999996</v>
      </c>
      <c r="Q54" s="48" t="b">
        <f t="shared" si="0"/>
        <v>1</v>
      </c>
      <c r="R54" s="47">
        <f t="shared" si="2"/>
        <v>3539256.0199999996</v>
      </c>
    </row>
    <row r="55" spans="16:18" ht="15" customHeight="1" hidden="1">
      <c r="P55" s="49"/>
      <c r="Q55" s="50"/>
      <c r="R55" s="49"/>
    </row>
    <row r="56" spans="16:18" ht="15" customHeight="1" hidden="1">
      <c r="P56" s="49"/>
      <c r="Q56" s="50"/>
      <c r="R56" s="49"/>
    </row>
    <row r="57" spans="16:18" ht="12.75" hidden="1">
      <c r="P57" s="49"/>
      <c r="Q57" s="50"/>
      <c r="R57" s="49"/>
    </row>
    <row r="58" spans="16:18" ht="12.75" hidden="1">
      <c r="P58" s="49"/>
      <c r="Q58" s="50"/>
      <c r="R58" s="49"/>
    </row>
    <row r="59" spans="16:18" ht="12.75" hidden="1">
      <c r="P59" s="49"/>
      <c r="Q59" s="50"/>
      <c r="R59" s="49"/>
    </row>
    <row r="60" spans="16:18" ht="12.75" hidden="1">
      <c r="P60" s="49"/>
      <c r="Q60" s="50"/>
      <c r="R60" s="49"/>
    </row>
    <row r="61" spans="16:18" ht="12.75" hidden="1">
      <c r="P61" s="49"/>
      <c r="Q61" s="50"/>
      <c r="R61" s="49"/>
    </row>
    <row r="62" spans="16:18" ht="12.75" hidden="1">
      <c r="P62" s="51"/>
      <c r="Q62" s="50"/>
      <c r="R62" s="51"/>
    </row>
    <row r="63" spans="16:18" ht="12.75" hidden="1">
      <c r="P63" s="51"/>
      <c r="Q63" s="50"/>
      <c r="R63" s="51"/>
    </row>
    <row r="64" spans="16:18" ht="12.75" hidden="1">
      <c r="P64" s="51"/>
      <c r="Q64" s="50"/>
      <c r="R64" s="51"/>
    </row>
    <row r="65" spans="16:18" ht="12.75" hidden="1">
      <c r="P65" s="51"/>
      <c r="Q65" s="50"/>
      <c r="R65" s="51"/>
    </row>
    <row r="66" spans="16:18" ht="12.75" hidden="1">
      <c r="P66" s="51"/>
      <c r="Q66" s="50"/>
      <c r="R66" s="51"/>
    </row>
    <row r="67" spans="16:18" ht="12.75" hidden="1">
      <c r="P67" s="51"/>
      <c r="Q67" s="50"/>
      <c r="R67" s="51"/>
    </row>
    <row r="68" spans="16:18" ht="12.75" hidden="1">
      <c r="P68" s="51"/>
      <c r="Q68" s="50"/>
      <c r="R68" s="51"/>
    </row>
    <row r="69" spans="16:18" ht="12.75" hidden="1">
      <c r="P69" s="51"/>
      <c r="Q69" s="50"/>
      <c r="R69" s="51"/>
    </row>
    <row r="70" spans="16:18" ht="12.75" hidden="1">
      <c r="P70" s="51"/>
      <c r="Q70" s="50"/>
      <c r="R70" s="51"/>
    </row>
    <row r="71" spans="16:18" ht="12.75" hidden="1">
      <c r="P71" s="51"/>
      <c r="Q71" s="50"/>
      <c r="R71" s="51"/>
    </row>
    <row r="72" spans="16:18" ht="12.75" hidden="1">
      <c r="P72" s="51"/>
      <c r="Q72" s="50"/>
      <c r="R72" s="51"/>
    </row>
    <row r="73" spans="16:18" ht="12.75" hidden="1">
      <c r="P73" s="51"/>
      <c r="Q73" s="50"/>
      <c r="R73" s="51"/>
    </row>
  </sheetData>
  <sheetProtection sheet="1" objects="1" scenarios="1" selectLockedCells="1"/>
  <mergeCells count="32">
    <mergeCell ref="B31:E31"/>
    <mergeCell ref="B32:E32"/>
    <mergeCell ref="B33:E33"/>
    <mergeCell ref="A8:E8"/>
    <mergeCell ref="B27:E27"/>
    <mergeCell ref="B28:E28"/>
    <mergeCell ref="B29:E29"/>
    <mergeCell ref="B30:E30"/>
    <mergeCell ref="B23:E23"/>
    <mergeCell ref="B24:E24"/>
    <mergeCell ref="B26:E26"/>
    <mergeCell ref="B19:E19"/>
    <mergeCell ref="B20:E20"/>
    <mergeCell ref="B21:E21"/>
    <mergeCell ref="B22:E22"/>
    <mergeCell ref="B10:E10"/>
    <mergeCell ref="B16:E16"/>
    <mergeCell ref="B17:E17"/>
    <mergeCell ref="B18:E18"/>
    <mergeCell ref="B25:E25"/>
    <mergeCell ref="B11:E11"/>
    <mergeCell ref="B12:E12"/>
    <mergeCell ref="B13:E13"/>
    <mergeCell ref="B14:E14"/>
    <mergeCell ref="B15:E15"/>
    <mergeCell ref="G6:O6"/>
    <mergeCell ref="A1:O1"/>
    <mergeCell ref="A5:E7"/>
    <mergeCell ref="B9:E9"/>
    <mergeCell ref="F6:F7"/>
    <mergeCell ref="D3:E3"/>
    <mergeCell ref="D2:E2"/>
  </mergeCells>
  <printOptions/>
  <pageMargins left="0.75" right="0.75" top="1" bottom="1" header="0.5" footer="0.5"/>
  <pageSetup fitToHeight="1" fitToWidth="1" horizontalDpi="600" verticalDpi="600" orientation="landscape" scale="54" r:id="rId1"/>
  <headerFooter alignWithMargins="0">
    <oddHeader>&amp;L&amp;"Arial,Bold"&amp;16This file was created using most current Excel version.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13"/>
  <sheetViews>
    <sheetView zoomScale="80" zoomScaleNormal="80" workbookViewId="0" topLeftCell="A1">
      <selection activeCell="A2" sqref="A2"/>
    </sheetView>
  </sheetViews>
  <sheetFormatPr defaultColWidth="0" defaultRowHeight="12.75" zeroHeight="1"/>
  <cols>
    <col min="1" max="1" width="3.7109375" style="0" customWidth="1"/>
    <col min="2" max="2" width="6.8515625" style="0" customWidth="1"/>
    <col min="3" max="4" width="3.7109375" style="0" customWidth="1"/>
    <col min="5" max="5" width="31.7109375" style="0" customWidth="1"/>
    <col min="6" max="6" width="18.00390625" style="0" customWidth="1"/>
    <col min="7" max="7" width="12.7109375" style="0" customWidth="1"/>
    <col min="8" max="8" width="16.00390625" style="0" customWidth="1"/>
    <col min="9" max="9" width="15.7109375" style="0" customWidth="1"/>
    <col min="10" max="10" width="13.8515625" style="0" customWidth="1"/>
    <col min="11" max="11" width="14.28125" style="0" customWidth="1"/>
    <col min="12" max="12" width="17.8515625" style="0" customWidth="1"/>
    <col min="13" max="13" width="17.140625" style="0" customWidth="1"/>
    <col min="14" max="14" width="17.00390625" style="0" customWidth="1"/>
    <col min="15" max="15" width="17.140625" style="0" customWidth="1"/>
    <col min="16" max="18" width="12.7109375" style="0" hidden="1" customWidth="1"/>
    <col min="19" max="16384" width="9.140625" style="0" hidden="1" customWidth="1"/>
  </cols>
  <sheetData>
    <row r="1" spans="1:15" ht="50.25" customHeight="1">
      <c r="A1" s="86" t="s">
        <v>149</v>
      </c>
      <c r="B1" s="86"/>
      <c r="C1" s="86"/>
      <c r="D1" s="86"/>
      <c r="E1" s="86"/>
      <c r="F1" s="86"/>
      <c r="G1" s="86"/>
      <c r="H1" s="86"/>
      <c r="I1" s="86"/>
      <c r="J1" s="86"/>
      <c r="K1" s="86"/>
      <c r="L1" s="86"/>
      <c r="M1" s="86"/>
      <c r="N1" s="86"/>
      <c r="O1" s="40"/>
    </row>
    <row r="2" spans="1:15" ht="20.1" customHeight="1">
      <c r="A2" s="13" t="s">
        <v>29</v>
      </c>
      <c r="B2" s="13"/>
      <c r="C2" s="45"/>
      <c r="D2" s="96" t="str">
        <f>'CSS Pgm 1'!D2:E2</f>
        <v>Santa Clara</v>
      </c>
      <c r="E2" s="96"/>
      <c r="F2" s="40"/>
      <c r="G2" s="40"/>
      <c r="H2" s="40"/>
      <c r="I2" s="40"/>
      <c r="J2" s="40"/>
      <c r="K2" s="40"/>
      <c r="L2" s="40"/>
      <c r="M2" s="40"/>
      <c r="N2" s="14" t="s">
        <v>30</v>
      </c>
      <c r="O2" s="38">
        <f>'CSS Pgm 1'!O2</f>
        <v>39614</v>
      </c>
    </row>
    <row r="3" spans="1:15" ht="15" customHeight="1">
      <c r="A3" s="55"/>
      <c r="B3" s="55"/>
      <c r="C3" s="55"/>
      <c r="D3" s="122"/>
      <c r="E3" s="122"/>
      <c r="F3" s="40"/>
      <c r="G3" s="40"/>
      <c r="H3" s="40"/>
      <c r="I3" s="40"/>
      <c r="J3" s="40"/>
      <c r="K3" s="40"/>
      <c r="L3" s="40"/>
      <c r="M3" s="40"/>
      <c r="N3" s="40"/>
      <c r="O3" s="40"/>
    </row>
    <row r="4" spans="1:15" ht="15">
      <c r="A4" s="40"/>
      <c r="B4" s="40"/>
      <c r="C4" s="40"/>
      <c r="D4" s="40"/>
      <c r="E4" s="40"/>
      <c r="F4" s="40"/>
      <c r="G4" s="40"/>
      <c r="H4" s="40"/>
      <c r="I4" s="40"/>
      <c r="J4" s="40"/>
      <c r="K4" s="40"/>
      <c r="L4" s="40"/>
      <c r="M4" s="40"/>
      <c r="N4" s="40"/>
      <c r="O4" s="40"/>
    </row>
    <row r="5" spans="1:15" s="3" customFormat="1" ht="18.75" customHeight="1">
      <c r="A5" s="108" t="s">
        <v>48</v>
      </c>
      <c r="B5" s="109"/>
      <c r="C5" s="109"/>
      <c r="D5" s="109"/>
      <c r="E5" s="110"/>
      <c r="F5" s="36" t="s">
        <v>20</v>
      </c>
      <c r="G5" s="36" t="s">
        <v>21</v>
      </c>
      <c r="H5" s="36" t="s">
        <v>28</v>
      </c>
      <c r="I5" s="36" t="s">
        <v>22</v>
      </c>
      <c r="J5" s="36" t="s">
        <v>23</v>
      </c>
      <c r="K5" s="36" t="s">
        <v>24</v>
      </c>
      <c r="L5" s="36" t="s">
        <v>25</v>
      </c>
      <c r="M5" s="36" t="s">
        <v>26</v>
      </c>
      <c r="N5" s="36" t="s">
        <v>27</v>
      </c>
      <c r="O5" s="36" t="s">
        <v>76</v>
      </c>
    </row>
    <row r="6" spans="1:15" s="3" customFormat="1" ht="21" customHeight="1">
      <c r="A6" s="111"/>
      <c r="B6" s="112"/>
      <c r="C6" s="112"/>
      <c r="D6" s="112"/>
      <c r="E6" s="113"/>
      <c r="F6" s="102" t="s">
        <v>7</v>
      </c>
      <c r="G6" s="105" t="s">
        <v>38</v>
      </c>
      <c r="H6" s="106"/>
      <c r="I6" s="106"/>
      <c r="J6" s="106"/>
      <c r="K6" s="106"/>
      <c r="L6" s="106"/>
      <c r="M6" s="106"/>
      <c r="N6" s="106"/>
      <c r="O6" s="107"/>
    </row>
    <row r="7" spans="1:18" s="1" customFormat="1" ht="50.25" customHeight="1">
      <c r="A7" s="114"/>
      <c r="B7" s="115"/>
      <c r="C7" s="115"/>
      <c r="D7" s="115"/>
      <c r="E7" s="116"/>
      <c r="F7" s="103"/>
      <c r="G7" s="35" t="s">
        <v>0</v>
      </c>
      <c r="H7" s="35" t="s">
        <v>37</v>
      </c>
      <c r="I7" s="35" t="s">
        <v>19</v>
      </c>
      <c r="J7" s="35" t="s">
        <v>1</v>
      </c>
      <c r="K7" s="35" t="s">
        <v>16</v>
      </c>
      <c r="L7" s="35" t="s">
        <v>17</v>
      </c>
      <c r="M7" s="35" t="s">
        <v>2</v>
      </c>
      <c r="N7" s="35" t="s">
        <v>18</v>
      </c>
      <c r="O7" s="35" t="s">
        <v>75</v>
      </c>
      <c r="P7" s="2"/>
      <c r="Q7" s="2"/>
      <c r="R7" s="2"/>
    </row>
    <row r="8" spans="1:15" ht="24.95" customHeight="1">
      <c r="A8" s="62" t="s">
        <v>49</v>
      </c>
      <c r="B8" s="19"/>
      <c r="C8" s="19"/>
      <c r="D8" s="19"/>
      <c r="E8" s="20"/>
      <c r="F8" s="21"/>
      <c r="G8" s="21"/>
      <c r="H8" s="21"/>
      <c r="I8" s="21"/>
      <c r="J8" s="21"/>
      <c r="K8" s="21"/>
      <c r="L8" s="21"/>
      <c r="M8" s="21"/>
      <c r="N8" s="21"/>
      <c r="O8" s="21"/>
    </row>
    <row r="9" spans="1:15" ht="24.95" customHeight="1">
      <c r="A9" s="22" t="s">
        <v>50</v>
      </c>
      <c r="B9" s="24"/>
      <c r="C9" s="24"/>
      <c r="D9" s="24"/>
      <c r="E9" s="25"/>
      <c r="F9" s="23"/>
      <c r="G9" s="23"/>
      <c r="H9" s="23"/>
      <c r="I9" s="23"/>
      <c r="J9" s="23"/>
      <c r="K9" s="23"/>
      <c r="L9" s="23"/>
      <c r="M9" s="23"/>
      <c r="N9" s="23"/>
      <c r="O9" s="23"/>
    </row>
    <row r="10" spans="1:15" ht="24.95" customHeight="1">
      <c r="A10" s="22" t="s">
        <v>51</v>
      </c>
      <c r="B10" s="24"/>
      <c r="C10" s="24"/>
      <c r="D10" s="24"/>
      <c r="E10" s="25"/>
      <c r="F10" s="23"/>
      <c r="G10" s="23"/>
      <c r="H10" s="23"/>
      <c r="I10" s="23"/>
      <c r="J10" s="23"/>
      <c r="K10" s="23"/>
      <c r="L10" s="23"/>
      <c r="M10" s="23"/>
      <c r="N10" s="23"/>
      <c r="O10" s="23"/>
    </row>
    <row r="11" spans="1:15" ht="24.95" customHeight="1">
      <c r="A11" s="22" t="s">
        <v>52</v>
      </c>
      <c r="B11" s="24"/>
      <c r="C11" s="24"/>
      <c r="D11" s="24"/>
      <c r="E11" s="25"/>
      <c r="F11" s="23"/>
      <c r="G11" s="23"/>
      <c r="H11" s="23"/>
      <c r="I11" s="23"/>
      <c r="J11" s="23"/>
      <c r="K11" s="23"/>
      <c r="L11" s="23"/>
      <c r="M11" s="23"/>
      <c r="N11" s="23"/>
      <c r="O11" s="23"/>
    </row>
    <row r="12" spans="1:15" ht="24.95" customHeight="1">
      <c r="A12" s="26" t="s">
        <v>53</v>
      </c>
      <c r="B12" s="27"/>
      <c r="C12" s="27"/>
      <c r="D12" s="27"/>
      <c r="E12" s="28"/>
      <c r="F12" s="29"/>
      <c r="G12" s="29"/>
      <c r="H12" s="29"/>
      <c r="I12" s="29"/>
      <c r="J12" s="29"/>
      <c r="K12" s="29"/>
      <c r="L12" s="29"/>
      <c r="M12" s="29"/>
      <c r="N12" s="29"/>
      <c r="O12" s="29"/>
    </row>
    <row r="13" spans="1:15" ht="24.95" customHeight="1">
      <c r="A13" s="63" t="s">
        <v>54</v>
      </c>
      <c r="B13" s="31"/>
      <c r="C13" s="31"/>
      <c r="D13" s="31"/>
      <c r="E13" s="32"/>
      <c r="F13" s="33">
        <f>SUM(F8:F12)</f>
        <v>0</v>
      </c>
      <c r="G13" s="33">
        <f aca="true" t="shared" si="0" ref="G13:O13">SUM(G8:G12)</f>
        <v>0</v>
      </c>
      <c r="H13" s="33">
        <f t="shared" si="0"/>
        <v>0</v>
      </c>
      <c r="I13" s="33">
        <f t="shared" si="0"/>
        <v>0</v>
      </c>
      <c r="J13" s="33">
        <f t="shared" si="0"/>
        <v>0</v>
      </c>
      <c r="K13" s="33">
        <f t="shared" si="0"/>
        <v>0</v>
      </c>
      <c r="L13" s="33">
        <f t="shared" si="0"/>
        <v>0</v>
      </c>
      <c r="M13" s="33">
        <f t="shared" si="0"/>
        <v>0</v>
      </c>
      <c r="N13" s="33">
        <f t="shared" si="0"/>
        <v>0</v>
      </c>
      <c r="O13" s="33">
        <f t="shared" si="0"/>
        <v>0</v>
      </c>
    </row>
  </sheetData>
  <sheetProtection sheet="1" objects="1" scenarios="1" selectLockedCells="1"/>
  <mergeCells count="6">
    <mergeCell ref="A1:N1"/>
    <mergeCell ref="A5:E7"/>
    <mergeCell ref="F6:F7"/>
    <mergeCell ref="D3:E3"/>
    <mergeCell ref="D2:E2"/>
    <mergeCell ref="G6:O6"/>
  </mergeCells>
  <printOptions/>
  <pageMargins left="0.75" right="0.75" top="1" bottom="1" header="0.5" footer="0.5"/>
  <pageSetup fitToHeight="1" fitToWidth="1" horizontalDpi="600" verticalDpi="600" orientation="landscape" scale="75" r:id="rId1"/>
  <headerFooter alignWithMargins="0">
    <oddHeader>&amp;L&amp;"Arial,Bold"&amp;16This file was created using most current Excel version.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11"/>
  <sheetViews>
    <sheetView zoomScale="80" zoomScaleNormal="80" workbookViewId="0" topLeftCell="A1">
      <selection activeCell="A1" sqref="A1:N1"/>
    </sheetView>
  </sheetViews>
  <sheetFormatPr defaultColWidth="0" defaultRowHeight="12.75" zeroHeight="1"/>
  <cols>
    <col min="1" max="4" width="3.7109375" style="0" customWidth="1"/>
    <col min="5" max="5" width="19.7109375" style="0" customWidth="1"/>
    <col min="6" max="6" width="18.57421875" style="0" customWidth="1"/>
    <col min="7" max="7" width="15.7109375" style="0" customWidth="1"/>
    <col min="8" max="8" width="17.421875" style="0" customWidth="1"/>
    <col min="9" max="9" width="15.421875" style="0" customWidth="1"/>
    <col min="10" max="10" width="14.7109375" style="0" customWidth="1"/>
    <col min="11" max="11" width="15.421875" style="0" customWidth="1"/>
    <col min="12" max="12" width="17.8515625" style="0" customWidth="1"/>
    <col min="13" max="13" width="17.140625" style="0" customWidth="1"/>
    <col min="14" max="14" width="14.7109375" style="0" customWidth="1"/>
    <col min="15" max="15" width="12.7109375" style="0" customWidth="1"/>
    <col min="16" max="18" width="12.7109375" style="0" hidden="1" customWidth="1"/>
    <col min="19" max="16384" width="9.140625" style="0" hidden="1" customWidth="1"/>
  </cols>
  <sheetData>
    <row r="1" spans="1:15" ht="43.5" customHeight="1">
      <c r="A1" s="86" t="s">
        <v>150</v>
      </c>
      <c r="B1" s="86"/>
      <c r="C1" s="86"/>
      <c r="D1" s="86"/>
      <c r="E1" s="86"/>
      <c r="F1" s="86"/>
      <c r="G1" s="86"/>
      <c r="H1" s="86"/>
      <c r="I1" s="86"/>
      <c r="J1" s="86"/>
      <c r="K1" s="86"/>
      <c r="L1" s="86"/>
      <c r="M1" s="86"/>
      <c r="N1" s="86"/>
      <c r="O1" s="40"/>
    </row>
    <row r="2" spans="1:15" ht="20.1" customHeight="1">
      <c r="A2" s="13" t="s">
        <v>29</v>
      </c>
      <c r="B2" s="13"/>
      <c r="C2" s="13"/>
      <c r="D2" s="96" t="str">
        <f>'CSS Pgm 1'!D2:E2</f>
        <v>Santa Clara</v>
      </c>
      <c r="E2" s="96"/>
      <c r="F2" s="40"/>
      <c r="G2" s="40"/>
      <c r="H2" s="40"/>
      <c r="I2" s="40"/>
      <c r="J2" s="40"/>
      <c r="K2" s="40"/>
      <c r="L2" s="40"/>
      <c r="M2" s="40"/>
      <c r="N2" s="14" t="s">
        <v>30</v>
      </c>
      <c r="O2" s="38">
        <f>'CSS Pgm 1'!O2</f>
        <v>39614</v>
      </c>
    </row>
    <row r="3" spans="1:15" ht="15" customHeight="1">
      <c r="A3" s="55"/>
      <c r="B3" s="55"/>
      <c r="C3" s="55"/>
      <c r="D3" s="122"/>
      <c r="E3" s="122"/>
      <c r="F3" s="40"/>
      <c r="G3" s="40"/>
      <c r="H3" s="40"/>
      <c r="I3" s="40"/>
      <c r="J3" s="40"/>
      <c r="K3" s="40"/>
      <c r="L3" s="40"/>
      <c r="M3" s="40"/>
      <c r="N3" s="40"/>
      <c r="O3" s="40"/>
    </row>
    <row r="4" spans="1:15" ht="15">
      <c r="A4" s="40"/>
      <c r="B4" s="40"/>
      <c r="C4" s="40"/>
      <c r="D4" s="40"/>
      <c r="E4" s="40"/>
      <c r="F4" s="40"/>
      <c r="G4" s="40"/>
      <c r="H4" s="40"/>
      <c r="I4" s="40"/>
      <c r="J4" s="40"/>
      <c r="K4" s="40"/>
      <c r="L4" s="40"/>
      <c r="M4" s="40"/>
      <c r="N4" s="40"/>
      <c r="O4" s="40"/>
    </row>
    <row r="5" spans="1:15" s="3" customFormat="1" ht="15" customHeight="1">
      <c r="A5" s="89"/>
      <c r="B5" s="90"/>
      <c r="C5" s="90"/>
      <c r="D5" s="90"/>
      <c r="E5" s="91"/>
      <c r="F5" s="36" t="s">
        <v>20</v>
      </c>
      <c r="G5" s="36" t="s">
        <v>21</v>
      </c>
      <c r="H5" s="36" t="s">
        <v>28</v>
      </c>
      <c r="I5" s="36" t="s">
        <v>22</v>
      </c>
      <c r="J5" s="36" t="s">
        <v>23</v>
      </c>
      <c r="K5" s="36" t="s">
        <v>24</v>
      </c>
      <c r="L5" s="36" t="s">
        <v>25</v>
      </c>
      <c r="M5" s="36" t="s">
        <v>26</v>
      </c>
      <c r="N5" s="36" t="s">
        <v>27</v>
      </c>
      <c r="O5" s="36" t="s">
        <v>76</v>
      </c>
    </row>
    <row r="6" spans="1:15" s="3" customFormat="1" ht="23.25" customHeight="1">
      <c r="A6" s="92"/>
      <c r="B6" s="93"/>
      <c r="C6" s="93"/>
      <c r="D6" s="93"/>
      <c r="E6" s="94"/>
      <c r="F6" s="102" t="s">
        <v>7</v>
      </c>
      <c r="G6" s="105" t="s">
        <v>38</v>
      </c>
      <c r="H6" s="106"/>
      <c r="I6" s="106"/>
      <c r="J6" s="106"/>
      <c r="K6" s="106"/>
      <c r="L6" s="106"/>
      <c r="M6" s="106"/>
      <c r="N6" s="106"/>
      <c r="O6" s="107"/>
    </row>
    <row r="7" spans="1:18" s="1" customFormat="1" ht="42" customHeight="1">
      <c r="A7" s="95"/>
      <c r="B7" s="96"/>
      <c r="C7" s="96"/>
      <c r="D7" s="96"/>
      <c r="E7" s="97"/>
      <c r="F7" s="103"/>
      <c r="G7" s="35" t="s">
        <v>0</v>
      </c>
      <c r="H7" s="35" t="s">
        <v>37</v>
      </c>
      <c r="I7" s="35" t="s">
        <v>19</v>
      </c>
      <c r="J7" s="35" t="s">
        <v>1</v>
      </c>
      <c r="K7" s="35" t="s">
        <v>16</v>
      </c>
      <c r="L7" s="35" t="s">
        <v>17</v>
      </c>
      <c r="M7" s="35" t="s">
        <v>2</v>
      </c>
      <c r="N7" s="35" t="s">
        <v>18</v>
      </c>
      <c r="O7" s="35" t="s">
        <v>75</v>
      </c>
      <c r="P7" s="2"/>
      <c r="Q7" s="2"/>
      <c r="R7" s="2"/>
    </row>
    <row r="8" spans="1:15" ht="24.95" customHeight="1">
      <c r="A8" s="62" t="s">
        <v>39</v>
      </c>
      <c r="B8" s="19"/>
      <c r="C8" s="19"/>
      <c r="D8" s="19"/>
      <c r="E8" s="20"/>
      <c r="F8" s="21">
        <v>0</v>
      </c>
      <c r="G8" s="21">
        <f>+F8</f>
        <v>0</v>
      </c>
      <c r="H8" s="21"/>
      <c r="I8" s="21"/>
      <c r="J8" s="21"/>
      <c r="K8" s="21"/>
      <c r="L8" s="21"/>
      <c r="M8" s="21"/>
      <c r="N8" s="21"/>
      <c r="O8" s="21"/>
    </row>
    <row r="9" spans="1:15" ht="24.95" customHeight="1">
      <c r="A9" s="22" t="s">
        <v>42</v>
      </c>
      <c r="B9" s="24"/>
      <c r="C9" s="24"/>
      <c r="D9" s="24"/>
      <c r="E9" s="25"/>
      <c r="F9" s="23">
        <v>0</v>
      </c>
      <c r="G9" s="23">
        <f>+F9</f>
        <v>0</v>
      </c>
      <c r="H9" s="23"/>
      <c r="I9" s="23"/>
      <c r="J9" s="23"/>
      <c r="K9" s="23"/>
      <c r="L9" s="23"/>
      <c r="M9" s="23"/>
      <c r="N9" s="23"/>
      <c r="O9" s="23"/>
    </row>
    <row r="10" spans="1:15" ht="24.95" customHeight="1">
      <c r="A10" s="26" t="s">
        <v>88</v>
      </c>
      <c r="B10" s="27"/>
      <c r="C10" s="27"/>
      <c r="D10" s="27"/>
      <c r="E10" s="28"/>
      <c r="F10" s="29">
        <v>0</v>
      </c>
      <c r="G10" s="29">
        <f>+F10</f>
        <v>0</v>
      </c>
      <c r="H10" s="29"/>
      <c r="I10" s="29"/>
      <c r="J10" s="29"/>
      <c r="K10" s="29"/>
      <c r="L10" s="29"/>
      <c r="M10" s="29"/>
      <c r="N10" s="29"/>
      <c r="O10" s="29"/>
    </row>
    <row r="11" spans="1:15" ht="24.95" customHeight="1">
      <c r="A11" s="63" t="s">
        <v>89</v>
      </c>
      <c r="B11" s="31"/>
      <c r="C11" s="31"/>
      <c r="D11" s="31"/>
      <c r="E11" s="32"/>
      <c r="F11" s="33">
        <f aca="true" t="shared" si="0" ref="F11:O11">SUM(F8:F10)</f>
        <v>0</v>
      </c>
      <c r="G11" s="33">
        <f t="shared" si="0"/>
        <v>0</v>
      </c>
      <c r="H11" s="33">
        <f t="shared" si="0"/>
        <v>0</v>
      </c>
      <c r="I11" s="33">
        <f t="shared" si="0"/>
        <v>0</v>
      </c>
      <c r="J11" s="33">
        <f t="shared" si="0"/>
        <v>0</v>
      </c>
      <c r="K11" s="33">
        <f t="shared" si="0"/>
        <v>0</v>
      </c>
      <c r="L11" s="33">
        <f t="shared" si="0"/>
        <v>0</v>
      </c>
      <c r="M11" s="33">
        <f t="shared" si="0"/>
        <v>0</v>
      </c>
      <c r="N11" s="33">
        <f t="shared" si="0"/>
        <v>0</v>
      </c>
      <c r="O11" s="33">
        <f t="shared" si="0"/>
        <v>0</v>
      </c>
    </row>
  </sheetData>
  <sheetProtection sheet="1" objects="1" scenarios="1" selectLockedCells="1"/>
  <mergeCells count="6">
    <mergeCell ref="A1:N1"/>
    <mergeCell ref="A5:E7"/>
    <mergeCell ref="F6:F7"/>
    <mergeCell ref="D3:E3"/>
    <mergeCell ref="D2:E2"/>
    <mergeCell ref="G6:O6"/>
  </mergeCells>
  <printOptions/>
  <pageMargins left="0.75" right="0.75" top="1" bottom="1" header="0.5" footer="0.5"/>
  <pageSetup fitToHeight="1" fitToWidth="1" horizontalDpi="600" verticalDpi="600" orientation="landscape" scale="76" r:id="rId1"/>
  <headerFooter alignWithMargins="0">
    <oddHeader>&amp;L&amp;"Arial,Bold"&amp;16This file was created using most current Excel version.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63"/>
  <sheetViews>
    <sheetView zoomScale="75" zoomScaleNormal="75" workbookViewId="0" topLeftCell="A1">
      <selection activeCell="A1" sqref="A1:O1"/>
    </sheetView>
  </sheetViews>
  <sheetFormatPr defaultColWidth="0" defaultRowHeight="12.75" zeroHeight="1"/>
  <cols>
    <col min="1" max="4" width="3.7109375" style="0" customWidth="1"/>
    <col min="5" max="5" width="34.421875" style="0" customWidth="1"/>
    <col min="6" max="6" width="19.00390625" style="0" customWidth="1"/>
    <col min="7" max="7" width="15.421875" style="0" customWidth="1"/>
    <col min="8" max="8" width="17.7109375" style="0" customWidth="1"/>
    <col min="9" max="9" width="15.00390625" style="0" customWidth="1"/>
    <col min="10" max="10" width="20.00390625" style="0" customWidth="1"/>
    <col min="11" max="11" width="12.7109375" style="0" customWidth="1"/>
    <col min="12" max="12" width="18.140625" style="0" customWidth="1"/>
    <col min="13" max="13" width="18.00390625" style="0" customWidth="1"/>
    <col min="14" max="14" width="16.57421875" style="0" customWidth="1"/>
    <col min="15" max="15" width="13.421875" style="0" customWidth="1"/>
    <col min="16" max="16" width="16.28125" style="0" customWidth="1"/>
    <col min="17" max="17" width="12.7109375" style="5" customWidth="1"/>
    <col min="18" max="18" width="15.7109375" style="0" customWidth="1"/>
    <col min="19" max="16384" width="9.140625" style="0" hidden="1" customWidth="1"/>
  </cols>
  <sheetData>
    <row r="1" spans="1:18" ht="45.75" customHeight="1">
      <c r="A1" s="86" t="s">
        <v>151</v>
      </c>
      <c r="B1" s="86"/>
      <c r="C1" s="86"/>
      <c r="D1" s="86"/>
      <c r="E1" s="86"/>
      <c r="F1" s="86"/>
      <c r="G1" s="86"/>
      <c r="H1" s="86"/>
      <c r="I1" s="86"/>
      <c r="J1" s="86"/>
      <c r="K1" s="86"/>
      <c r="L1" s="86"/>
      <c r="M1" s="86"/>
      <c r="N1" s="86"/>
      <c r="O1" s="86"/>
      <c r="P1" s="40"/>
      <c r="Q1" s="53"/>
      <c r="R1" s="40"/>
    </row>
    <row r="2" spans="1:18" ht="20.1" customHeight="1">
      <c r="A2" s="13" t="s">
        <v>29</v>
      </c>
      <c r="B2" s="13"/>
      <c r="C2" s="13"/>
      <c r="D2" s="96" t="str">
        <f>'CSS Pgm 1'!D2:E2</f>
        <v>Santa Clara</v>
      </c>
      <c r="E2" s="96"/>
      <c r="F2" s="40"/>
      <c r="G2" s="40"/>
      <c r="H2" s="40"/>
      <c r="I2" s="40"/>
      <c r="J2" s="40"/>
      <c r="K2" s="40"/>
      <c r="L2" s="40"/>
      <c r="M2" s="40"/>
      <c r="N2" s="14" t="s">
        <v>30</v>
      </c>
      <c r="O2" s="38">
        <f>'CSS Pgm 1'!O2</f>
        <v>39614</v>
      </c>
      <c r="P2" s="40"/>
      <c r="Q2" s="53"/>
      <c r="R2" s="40"/>
    </row>
    <row r="3" spans="1:18" ht="15" customHeight="1">
      <c r="A3" s="55"/>
      <c r="B3" s="55"/>
      <c r="C3" s="55"/>
      <c r="D3" s="122"/>
      <c r="E3" s="122"/>
      <c r="F3" s="40"/>
      <c r="G3" s="40"/>
      <c r="H3" s="40"/>
      <c r="I3" s="40"/>
      <c r="J3" s="40"/>
      <c r="K3" s="40"/>
      <c r="L3" s="40"/>
      <c r="M3" s="40"/>
      <c r="N3" s="40"/>
      <c r="O3" s="40"/>
      <c r="P3" s="40"/>
      <c r="Q3" s="53"/>
      <c r="R3" s="40"/>
    </row>
    <row r="4" spans="1:18" ht="15">
      <c r="A4" s="40"/>
      <c r="B4" s="40"/>
      <c r="C4" s="40"/>
      <c r="D4" s="40"/>
      <c r="E4" s="40"/>
      <c r="F4" s="40"/>
      <c r="G4" s="40"/>
      <c r="H4" s="40"/>
      <c r="I4" s="40"/>
      <c r="J4" s="40"/>
      <c r="K4" s="40"/>
      <c r="L4" s="40"/>
      <c r="M4" s="40"/>
      <c r="N4" s="40"/>
      <c r="O4" s="40"/>
      <c r="P4" s="40"/>
      <c r="Q4" s="53"/>
      <c r="R4" s="40"/>
    </row>
    <row r="5" spans="1:18" s="3" customFormat="1" ht="17.25" customHeight="1">
      <c r="A5" s="89"/>
      <c r="B5" s="90"/>
      <c r="C5" s="90"/>
      <c r="D5" s="90"/>
      <c r="E5" s="91"/>
      <c r="F5" s="36" t="s">
        <v>20</v>
      </c>
      <c r="G5" s="37" t="s">
        <v>21</v>
      </c>
      <c r="H5" s="37" t="s">
        <v>28</v>
      </c>
      <c r="I5" s="37" t="s">
        <v>22</v>
      </c>
      <c r="J5" s="37" t="s">
        <v>23</v>
      </c>
      <c r="K5" s="37" t="s">
        <v>24</v>
      </c>
      <c r="L5" s="37" t="s">
        <v>25</v>
      </c>
      <c r="M5" s="37" t="s">
        <v>26</v>
      </c>
      <c r="N5" s="37" t="s">
        <v>27</v>
      </c>
      <c r="O5" s="37" t="s">
        <v>76</v>
      </c>
      <c r="P5" s="54"/>
      <c r="Q5" s="54"/>
      <c r="R5" s="54"/>
    </row>
    <row r="6" spans="1:18" s="3" customFormat="1" ht="27" customHeight="1">
      <c r="A6" s="92"/>
      <c r="B6" s="93"/>
      <c r="C6" s="93"/>
      <c r="D6" s="93"/>
      <c r="E6" s="94"/>
      <c r="F6" s="102" t="s">
        <v>7</v>
      </c>
      <c r="G6" s="105" t="s">
        <v>38</v>
      </c>
      <c r="H6" s="106"/>
      <c r="I6" s="106"/>
      <c r="J6" s="106"/>
      <c r="K6" s="106"/>
      <c r="L6" s="106"/>
      <c r="M6" s="106"/>
      <c r="N6" s="106"/>
      <c r="O6" s="107"/>
      <c r="P6" s="54"/>
      <c r="Q6" s="54"/>
      <c r="R6" s="54"/>
    </row>
    <row r="7" spans="1:18" s="1" customFormat="1" ht="42" customHeight="1">
      <c r="A7" s="95"/>
      <c r="B7" s="96"/>
      <c r="C7" s="96"/>
      <c r="D7" s="96"/>
      <c r="E7" s="97"/>
      <c r="F7" s="103"/>
      <c r="G7" s="35" t="s">
        <v>0</v>
      </c>
      <c r="H7" s="35" t="s">
        <v>37</v>
      </c>
      <c r="I7" s="35" t="s">
        <v>19</v>
      </c>
      <c r="J7" s="35" t="s">
        <v>1</v>
      </c>
      <c r="K7" s="35" t="s">
        <v>16</v>
      </c>
      <c r="L7" s="35" t="s">
        <v>17</v>
      </c>
      <c r="M7" s="35" t="s">
        <v>2</v>
      </c>
      <c r="N7" s="35" t="s">
        <v>18</v>
      </c>
      <c r="O7" s="35" t="s">
        <v>75</v>
      </c>
      <c r="P7" s="52" t="s">
        <v>201</v>
      </c>
      <c r="Q7" s="52" t="s">
        <v>202</v>
      </c>
      <c r="R7" s="52" t="s">
        <v>203</v>
      </c>
    </row>
    <row r="8" spans="1:18" ht="24.95" customHeight="1">
      <c r="A8" s="126" t="s">
        <v>81</v>
      </c>
      <c r="B8" s="129"/>
      <c r="C8" s="129"/>
      <c r="D8" s="129"/>
      <c r="E8" s="130"/>
      <c r="F8" s="21"/>
      <c r="G8" s="21"/>
      <c r="H8" s="21"/>
      <c r="I8" s="21"/>
      <c r="J8" s="21"/>
      <c r="K8" s="21"/>
      <c r="L8" s="21"/>
      <c r="M8" s="21"/>
      <c r="N8" s="21"/>
      <c r="O8" s="21"/>
      <c r="P8" s="47">
        <f aca="true" t="shared" si="0" ref="P8:P17">SUM(G8:O8)</f>
        <v>0</v>
      </c>
      <c r="Q8" s="48" t="b">
        <f aca="true" t="shared" si="1" ref="Q8:Q15">EXACT(P8,R8)</f>
        <v>1</v>
      </c>
      <c r="R8" s="47">
        <f aca="true" t="shared" si="2" ref="R8:R17">F8</f>
        <v>0</v>
      </c>
    </row>
    <row r="9" spans="1:18" ht="24.95" customHeight="1">
      <c r="A9" s="64">
        <v>1</v>
      </c>
      <c r="B9" s="65" t="s">
        <v>70</v>
      </c>
      <c r="C9" s="65"/>
      <c r="D9" s="65"/>
      <c r="E9" s="66"/>
      <c r="F9" s="23">
        <f>CPP!F11</f>
        <v>0</v>
      </c>
      <c r="G9" s="23">
        <f>CPP!G11</f>
        <v>0</v>
      </c>
      <c r="H9" s="23">
        <f>CPP!H11</f>
        <v>0</v>
      </c>
      <c r="I9" s="23">
        <f>CPP!I11</f>
        <v>0</v>
      </c>
      <c r="J9" s="23">
        <f>CPP!J11</f>
        <v>0</v>
      </c>
      <c r="K9" s="23">
        <f>CPP!K11</f>
        <v>0</v>
      </c>
      <c r="L9" s="23">
        <f>CPP!L11</f>
        <v>0</v>
      </c>
      <c r="M9" s="23">
        <f>CPP!M11</f>
        <v>0</v>
      </c>
      <c r="N9" s="23">
        <f>CPP!N11</f>
        <v>0</v>
      </c>
      <c r="O9" s="23">
        <f>CPP!O11</f>
        <v>0</v>
      </c>
      <c r="P9" s="47">
        <f t="shared" si="0"/>
        <v>0</v>
      </c>
      <c r="Q9" s="48" t="b">
        <f t="shared" si="1"/>
        <v>1</v>
      </c>
      <c r="R9" s="47">
        <f t="shared" si="2"/>
        <v>0</v>
      </c>
    </row>
    <row r="10" spans="1:18" ht="24.95" customHeight="1">
      <c r="A10" s="64">
        <v>2</v>
      </c>
      <c r="B10" s="123" t="s">
        <v>64</v>
      </c>
      <c r="C10" s="123"/>
      <c r="D10" s="123"/>
      <c r="E10" s="131"/>
      <c r="F10" s="23">
        <f>'CSS Summary'!F54</f>
        <v>3539256.0199999996</v>
      </c>
      <c r="G10" s="23">
        <f>'CSS Summary'!G54</f>
        <v>3292153.9449999994</v>
      </c>
      <c r="H10" s="23">
        <f>'CSS Summary'!H54</f>
        <v>46002.825</v>
      </c>
      <c r="I10" s="23">
        <f>'CSS Summary'!I54</f>
        <v>0</v>
      </c>
      <c r="J10" s="23">
        <f>'CSS Summary'!J54</f>
        <v>201099.25</v>
      </c>
      <c r="K10" s="23">
        <f>'CSS Summary'!K54</f>
        <v>0</v>
      </c>
      <c r="L10" s="23">
        <f>'CSS Summary'!L54</f>
        <v>0</v>
      </c>
      <c r="M10" s="23">
        <f>'CSS Summary'!M54</f>
        <v>0</v>
      </c>
      <c r="N10" s="23">
        <f>'CSS Summary'!N54</f>
        <v>0</v>
      </c>
      <c r="O10" s="23">
        <f>'CSS Summary'!O54</f>
        <v>0</v>
      </c>
      <c r="P10" s="47">
        <f t="shared" si="0"/>
        <v>3539256.0199999996</v>
      </c>
      <c r="Q10" s="48" t="b">
        <f t="shared" si="1"/>
        <v>1</v>
      </c>
      <c r="R10" s="47">
        <f t="shared" si="2"/>
        <v>3539256.0199999996</v>
      </c>
    </row>
    <row r="11" spans="1:18" ht="24.95" customHeight="1">
      <c r="A11" s="64">
        <v>3</v>
      </c>
      <c r="B11" s="123" t="s">
        <v>65</v>
      </c>
      <c r="C11" s="123"/>
      <c r="D11" s="123"/>
      <c r="E11" s="131"/>
      <c r="F11" s="23">
        <f>'WET Planning'!F13</f>
        <v>0</v>
      </c>
      <c r="G11" s="23">
        <f>'WET Planning'!G13</f>
        <v>0</v>
      </c>
      <c r="H11" s="23">
        <f>'WET Planning'!H13</f>
        <v>0</v>
      </c>
      <c r="I11" s="23">
        <f>'WET Planning'!I13</f>
        <v>0</v>
      </c>
      <c r="J11" s="23">
        <f>'WET Planning'!J13</f>
        <v>0</v>
      </c>
      <c r="K11" s="23">
        <f>'WET Planning'!K13</f>
        <v>0</v>
      </c>
      <c r="L11" s="23">
        <f>'WET Planning'!L13</f>
        <v>0</v>
      </c>
      <c r="M11" s="23">
        <f>'WET Planning'!M13</f>
        <v>0</v>
      </c>
      <c r="N11" s="23">
        <f>'WET Planning'!N13</f>
        <v>0</v>
      </c>
      <c r="O11" s="23">
        <f>'WET Planning'!O13</f>
        <v>0</v>
      </c>
      <c r="P11" s="47">
        <f t="shared" si="0"/>
        <v>0</v>
      </c>
      <c r="Q11" s="48" t="b">
        <f t="shared" si="1"/>
        <v>1</v>
      </c>
      <c r="R11" s="47">
        <f t="shared" si="2"/>
        <v>0</v>
      </c>
    </row>
    <row r="12" spans="1:18" ht="24.95" customHeight="1">
      <c r="A12" s="64">
        <v>4</v>
      </c>
      <c r="B12" s="123" t="s">
        <v>67</v>
      </c>
      <c r="C12" s="123"/>
      <c r="D12" s="123"/>
      <c r="E12" s="131"/>
      <c r="F12" s="69"/>
      <c r="G12" s="69"/>
      <c r="H12" s="69"/>
      <c r="I12" s="69"/>
      <c r="J12" s="69"/>
      <c r="K12" s="69"/>
      <c r="L12" s="69"/>
      <c r="M12" s="69"/>
      <c r="N12" s="69"/>
      <c r="O12" s="69"/>
      <c r="P12" s="47">
        <f t="shared" si="0"/>
        <v>0</v>
      </c>
      <c r="Q12" s="48" t="b">
        <f t="shared" si="1"/>
        <v>1</v>
      </c>
      <c r="R12" s="47">
        <f t="shared" si="2"/>
        <v>0</v>
      </c>
    </row>
    <row r="13" spans="1:18" ht="24.95" customHeight="1">
      <c r="A13" s="64">
        <v>5</v>
      </c>
      <c r="B13" s="123" t="s">
        <v>66</v>
      </c>
      <c r="C13" s="123"/>
      <c r="D13" s="123"/>
      <c r="E13" s="131"/>
      <c r="F13" s="69"/>
      <c r="G13" s="69"/>
      <c r="H13" s="69"/>
      <c r="I13" s="69"/>
      <c r="J13" s="69"/>
      <c r="K13" s="69"/>
      <c r="L13" s="69"/>
      <c r="M13" s="69"/>
      <c r="N13" s="69"/>
      <c r="O13" s="69"/>
      <c r="P13" s="47">
        <f t="shared" si="0"/>
        <v>0</v>
      </c>
      <c r="Q13" s="48" t="b">
        <f t="shared" si="1"/>
        <v>1</v>
      </c>
      <c r="R13" s="47">
        <f t="shared" si="2"/>
        <v>0</v>
      </c>
    </row>
    <row r="14" spans="1:18" ht="24.95" customHeight="1">
      <c r="A14" s="68"/>
      <c r="B14" s="27" t="s">
        <v>82</v>
      </c>
      <c r="C14" s="27"/>
      <c r="D14" s="27"/>
      <c r="E14" s="28"/>
      <c r="F14" s="29">
        <f>SUM(F9:F13)</f>
        <v>3539256.0199999996</v>
      </c>
      <c r="G14" s="29">
        <f aca="true" t="shared" si="3" ref="G14:O14">SUM(G9:G13)</f>
        <v>3292153.9449999994</v>
      </c>
      <c r="H14" s="29">
        <f t="shared" si="3"/>
        <v>46002.825</v>
      </c>
      <c r="I14" s="29">
        <f t="shared" si="3"/>
        <v>0</v>
      </c>
      <c r="J14" s="29">
        <f t="shared" si="3"/>
        <v>201099.25</v>
      </c>
      <c r="K14" s="29">
        <f t="shared" si="3"/>
        <v>0</v>
      </c>
      <c r="L14" s="29">
        <f t="shared" si="3"/>
        <v>0</v>
      </c>
      <c r="M14" s="29">
        <f t="shared" si="3"/>
        <v>0</v>
      </c>
      <c r="N14" s="29">
        <f t="shared" si="3"/>
        <v>0</v>
      </c>
      <c r="O14" s="29">
        <f t="shared" si="3"/>
        <v>0</v>
      </c>
      <c r="P14" s="47">
        <f t="shared" si="0"/>
        <v>3539256.0199999996</v>
      </c>
      <c r="Q14" s="48" t="b">
        <f t="shared" si="1"/>
        <v>1</v>
      </c>
      <c r="R14" s="47">
        <f t="shared" si="2"/>
        <v>3539256.0199999996</v>
      </c>
    </row>
    <row r="15" spans="1:18" ht="24.95" customHeight="1">
      <c r="A15" s="18" t="s">
        <v>84</v>
      </c>
      <c r="B15" s="19"/>
      <c r="C15" s="19"/>
      <c r="D15" s="19"/>
      <c r="E15" s="20"/>
      <c r="F15" s="21"/>
      <c r="G15" s="21"/>
      <c r="H15" s="21"/>
      <c r="I15" s="21"/>
      <c r="J15" s="21"/>
      <c r="K15" s="21"/>
      <c r="L15" s="21"/>
      <c r="M15" s="21"/>
      <c r="N15" s="21"/>
      <c r="O15" s="21"/>
      <c r="P15" s="47">
        <f t="shared" si="0"/>
        <v>0</v>
      </c>
      <c r="Q15" s="48" t="b">
        <f t="shared" si="1"/>
        <v>1</v>
      </c>
      <c r="R15" s="47">
        <f t="shared" si="2"/>
        <v>0</v>
      </c>
    </row>
    <row r="16" spans="1:18" ht="24.95" customHeight="1">
      <c r="A16" s="56"/>
      <c r="B16" s="24" t="s">
        <v>90</v>
      </c>
      <c r="C16" s="24"/>
      <c r="D16" s="24"/>
      <c r="E16" s="25"/>
      <c r="F16" s="23">
        <f>180434300-F14</f>
        <v>176895043.98</v>
      </c>
      <c r="G16" s="69"/>
      <c r="H16" s="23">
        <f>5551460+2636078+12935207-H14</f>
        <v>21076742.175</v>
      </c>
      <c r="I16" s="23">
        <v>0</v>
      </c>
      <c r="J16" s="23">
        <f>39144790+409247-J14</f>
        <v>39352937.75</v>
      </c>
      <c r="K16" s="23">
        <v>5607077</v>
      </c>
      <c r="L16" s="23">
        <f>704859+232293</f>
        <v>937152</v>
      </c>
      <c r="M16" s="23">
        <v>40691069</v>
      </c>
      <c r="N16" s="23">
        <v>64254622</v>
      </c>
      <c r="O16" s="23">
        <f>245420+1957903+2772121</f>
        <v>4975444</v>
      </c>
      <c r="P16" s="47">
        <f t="shared" si="0"/>
        <v>176895043.925</v>
      </c>
      <c r="Q16" s="48" t="s">
        <v>204</v>
      </c>
      <c r="R16" s="47">
        <f t="shared" si="2"/>
        <v>176895043.98</v>
      </c>
    </row>
    <row r="17" spans="1:18" ht="24.95" customHeight="1">
      <c r="A17" s="58" t="s">
        <v>83</v>
      </c>
      <c r="B17" s="59"/>
      <c r="C17" s="59"/>
      <c r="D17" s="59"/>
      <c r="E17" s="60"/>
      <c r="F17" s="61">
        <f>F14+F16</f>
        <v>180434300</v>
      </c>
      <c r="G17" s="61">
        <f aca="true" t="shared" si="4" ref="G17:O17">G14+G16</f>
        <v>3292153.9449999994</v>
      </c>
      <c r="H17" s="61">
        <f t="shared" si="4"/>
        <v>21122745</v>
      </c>
      <c r="I17" s="61">
        <f t="shared" si="4"/>
        <v>0</v>
      </c>
      <c r="J17" s="61">
        <f t="shared" si="4"/>
        <v>39554037</v>
      </c>
      <c r="K17" s="61">
        <f t="shared" si="4"/>
        <v>5607077</v>
      </c>
      <c r="L17" s="61">
        <f t="shared" si="4"/>
        <v>937152</v>
      </c>
      <c r="M17" s="61">
        <f t="shared" si="4"/>
        <v>40691069</v>
      </c>
      <c r="N17" s="61">
        <f t="shared" si="4"/>
        <v>64254622</v>
      </c>
      <c r="O17" s="61">
        <f t="shared" si="4"/>
        <v>4975444</v>
      </c>
      <c r="P17" s="47">
        <f t="shared" si="0"/>
        <v>180434299.945</v>
      </c>
      <c r="Q17" s="48" t="s">
        <v>204</v>
      </c>
      <c r="R17" s="47">
        <f t="shared" si="2"/>
        <v>180434300</v>
      </c>
    </row>
    <row r="18" spans="16:18" ht="12.75" hidden="1">
      <c r="P18" s="6"/>
      <c r="Q18" s="7"/>
      <c r="R18" s="6"/>
    </row>
    <row r="19" spans="16:18" ht="12.75" hidden="1">
      <c r="P19" s="6"/>
      <c r="Q19" s="7"/>
      <c r="R19" s="6"/>
    </row>
    <row r="20" spans="16:18" ht="12.75" hidden="1">
      <c r="P20" s="6"/>
      <c r="Q20" s="7"/>
      <c r="R20" s="6"/>
    </row>
    <row r="21" spans="16:18" ht="12.75" hidden="1">
      <c r="P21" s="6"/>
      <c r="Q21" s="7"/>
      <c r="R21" s="6"/>
    </row>
    <row r="22" spans="16:18" ht="12.75" hidden="1">
      <c r="P22" s="6"/>
      <c r="Q22" s="7"/>
      <c r="R22" s="6"/>
    </row>
    <row r="23" spans="16:18" ht="12.75" hidden="1">
      <c r="P23" s="6"/>
      <c r="Q23" s="7"/>
      <c r="R23" s="6"/>
    </row>
    <row r="24" spans="16:18" ht="12.75" hidden="1">
      <c r="P24" s="6"/>
      <c r="Q24" s="7"/>
      <c r="R24" s="6"/>
    </row>
    <row r="25" spans="16:18" ht="12.75" hidden="1">
      <c r="P25" s="6"/>
      <c r="Q25" s="7"/>
      <c r="R25" s="6"/>
    </row>
    <row r="26" spans="16:18" ht="12.75" hidden="1">
      <c r="P26" s="6"/>
      <c r="Q26" s="7"/>
      <c r="R26" s="6"/>
    </row>
    <row r="27" spans="16:18" ht="12.75" hidden="1">
      <c r="P27" s="6"/>
      <c r="Q27" s="7"/>
      <c r="R27" s="6"/>
    </row>
    <row r="28" spans="16:18" ht="12.75" hidden="1">
      <c r="P28" s="6"/>
      <c r="Q28" s="7"/>
      <c r="R28" s="6"/>
    </row>
    <row r="29" spans="16:18" ht="12.75" hidden="1">
      <c r="P29" s="6"/>
      <c r="Q29" s="7"/>
      <c r="R29" s="6"/>
    </row>
    <row r="30" spans="16:18" ht="12.75" hidden="1">
      <c r="P30" s="6"/>
      <c r="Q30" s="7"/>
      <c r="R30" s="6"/>
    </row>
    <row r="31" spans="16:18" ht="12.75" hidden="1">
      <c r="P31" s="6"/>
      <c r="Q31" s="7"/>
      <c r="R31" s="6"/>
    </row>
    <row r="32" spans="16:18" ht="12.75" hidden="1">
      <c r="P32" s="6"/>
      <c r="Q32" s="7"/>
      <c r="R32" s="6"/>
    </row>
    <row r="33" spans="16:18" ht="12.75" hidden="1">
      <c r="P33" s="6"/>
      <c r="Q33" s="7"/>
      <c r="R33" s="6"/>
    </row>
    <row r="34" spans="16:18" ht="12.75" hidden="1">
      <c r="P34" s="6"/>
      <c r="Q34" s="7"/>
      <c r="R34" s="6"/>
    </row>
    <row r="35" spans="16:18" ht="12.75" hidden="1">
      <c r="P35" s="6"/>
      <c r="Q35" s="7"/>
      <c r="R35" s="6"/>
    </row>
    <row r="36" spans="16:18" ht="12.75" hidden="1">
      <c r="P36" s="6"/>
      <c r="Q36" s="7"/>
      <c r="R36" s="6"/>
    </row>
    <row r="37" spans="16:18" ht="12.75" hidden="1">
      <c r="P37" s="6"/>
      <c r="Q37" s="7"/>
      <c r="R37" s="6"/>
    </row>
    <row r="38" spans="16:18" ht="12.75" hidden="1">
      <c r="P38" s="6"/>
      <c r="Q38" s="7"/>
      <c r="R38" s="6"/>
    </row>
    <row r="39" spans="16:18" ht="12.75" hidden="1">
      <c r="P39" s="6"/>
      <c r="Q39" s="7"/>
      <c r="R39" s="6"/>
    </row>
    <row r="40" spans="16:18" ht="12.75" hidden="1">
      <c r="P40" s="6"/>
      <c r="Q40" s="7"/>
      <c r="R40" s="6"/>
    </row>
    <row r="41" spans="16:18" ht="12.75" hidden="1">
      <c r="P41" s="6"/>
      <c r="Q41" s="7"/>
      <c r="R41" s="6"/>
    </row>
    <row r="42" spans="16:18" ht="12.75" hidden="1">
      <c r="P42" s="6"/>
      <c r="Q42" s="7"/>
      <c r="R42" s="6"/>
    </row>
    <row r="43" spans="16:18" ht="12.75" hidden="1">
      <c r="P43" s="6"/>
      <c r="Q43" s="7"/>
      <c r="R43" s="6"/>
    </row>
    <row r="44" spans="16:18" ht="12.75" hidden="1">
      <c r="P44" s="6"/>
      <c r="Q44" s="7"/>
      <c r="R44" s="6"/>
    </row>
    <row r="45" spans="16:18" ht="12.75" hidden="1">
      <c r="P45" s="6"/>
      <c r="Q45" s="7"/>
      <c r="R45" s="6"/>
    </row>
    <row r="46" spans="16:18" ht="12.75" hidden="1">
      <c r="P46" s="6"/>
      <c r="Q46" s="7"/>
      <c r="R46" s="6"/>
    </row>
    <row r="47" spans="16:18" ht="12.75" hidden="1">
      <c r="P47" s="6"/>
      <c r="Q47" s="7"/>
      <c r="R47" s="6"/>
    </row>
    <row r="48" spans="16:18" ht="12.75" hidden="1">
      <c r="P48" s="6"/>
      <c r="Q48" s="7"/>
      <c r="R48" s="6"/>
    </row>
    <row r="49" spans="16:18" ht="12.75" hidden="1">
      <c r="P49" s="6"/>
      <c r="Q49" s="7"/>
      <c r="R49" s="6"/>
    </row>
    <row r="50" spans="16:18" ht="12.75" hidden="1">
      <c r="P50" s="6"/>
      <c r="Q50" s="7"/>
      <c r="R50" s="6"/>
    </row>
    <row r="51" spans="16:18" ht="12.75" hidden="1">
      <c r="P51" s="6"/>
      <c r="Q51" s="7"/>
      <c r="R51" s="6"/>
    </row>
    <row r="52" spans="16:18" ht="12.75" hidden="1">
      <c r="P52" s="6"/>
      <c r="Q52" s="7"/>
      <c r="R52" s="6"/>
    </row>
    <row r="53" spans="16:18" ht="12.75" hidden="1">
      <c r="P53" s="6"/>
      <c r="Q53" s="7"/>
      <c r="R53" s="6"/>
    </row>
    <row r="54" spans="16:18" ht="12.75" hidden="1">
      <c r="P54" s="6"/>
      <c r="Q54" s="7"/>
      <c r="R54" s="6"/>
    </row>
    <row r="55" spans="16:18" ht="12.75" hidden="1">
      <c r="P55" s="6"/>
      <c r="Q55" s="7"/>
      <c r="R55" s="6"/>
    </row>
    <row r="56" spans="16:18" ht="12.75" hidden="1">
      <c r="P56" s="6"/>
      <c r="Q56" s="7"/>
      <c r="R56" s="6"/>
    </row>
    <row r="57" spans="16:18" ht="12.75" hidden="1">
      <c r="P57" s="6"/>
      <c r="Q57" s="7"/>
      <c r="R57" s="6"/>
    </row>
    <row r="58" spans="16:18" ht="12.75" hidden="1">
      <c r="P58" s="6"/>
      <c r="Q58" s="7"/>
      <c r="R58" s="6"/>
    </row>
    <row r="59" spans="16:18" ht="12.75" hidden="1">
      <c r="P59" s="6"/>
      <c r="Q59" s="7"/>
      <c r="R59" s="6"/>
    </row>
    <row r="60" spans="16:18" ht="12.75" hidden="1">
      <c r="P60" s="8"/>
      <c r="Q60" s="7"/>
      <c r="R60" s="8"/>
    </row>
    <row r="61" spans="16:18" ht="12.75" hidden="1">
      <c r="P61" s="8"/>
      <c r="Q61" s="7"/>
      <c r="R61" s="8"/>
    </row>
    <row r="62" spans="16:18" ht="12.75" hidden="1">
      <c r="P62" s="8"/>
      <c r="Q62" s="7"/>
      <c r="R62" s="8"/>
    </row>
    <row r="63" spans="16:18" ht="12.75" hidden="1">
      <c r="P63" s="8"/>
      <c r="Q63" s="7"/>
      <c r="R63" s="8"/>
    </row>
  </sheetData>
  <sheetProtection sheet="1" objects="1" scenarios="1" selectLockedCells="1"/>
  <mergeCells count="11">
    <mergeCell ref="A1:O1"/>
    <mergeCell ref="A5:E7"/>
    <mergeCell ref="B10:E10"/>
    <mergeCell ref="F6:F7"/>
    <mergeCell ref="D3:E3"/>
    <mergeCell ref="D2:E2"/>
    <mergeCell ref="A8:E8"/>
    <mergeCell ref="B12:E12"/>
    <mergeCell ref="B13:E13"/>
    <mergeCell ref="B11:E11"/>
    <mergeCell ref="G6:O6"/>
  </mergeCells>
  <printOptions/>
  <pageMargins left="0.75" right="0.75" top="1" bottom="1" header="0.5" footer="0.5"/>
  <pageSetup fitToHeight="1" fitToWidth="1" horizontalDpi="600" verticalDpi="600" orientation="landscape" scale="70" r:id="rId1"/>
  <headerFooter alignWithMargins="0">
    <oddHeader>&amp;L&amp;"Arial,Bold"&amp;16This file was created using most current Excel version.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17"/>
  <sheetViews>
    <sheetView zoomScale="80" zoomScaleNormal="80" workbookViewId="0" topLeftCell="A1">
      <selection activeCell="A1" sqref="A1:K1"/>
    </sheetView>
  </sheetViews>
  <sheetFormatPr defaultColWidth="0" defaultRowHeight="12.75" zeroHeight="1"/>
  <cols>
    <col min="1" max="4" width="3.7109375" style="0" customWidth="1"/>
    <col min="5" max="5" width="54.57421875" style="0" customWidth="1"/>
    <col min="6" max="6" width="17.28125" style="0" customWidth="1"/>
    <col min="7" max="8" width="17.00390625" style="0" customWidth="1"/>
    <col min="9" max="9" width="24.57421875" style="0" customWidth="1"/>
    <col min="10" max="10" width="17.8515625" style="0" customWidth="1"/>
    <col min="11" max="11" width="17.57421875" style="0" customWidth="1"/>
    <col min="12" max="13" width="13.8515625" style="0" customWidth="1"/>
    <col min="14" max="14" width="14.8515625" style="0" customWidth="1"/>
    <col min="15" max="15" width="12.7109375" style="0" hidden="1" customWidth="1"/>
    <col min="16" max="16384" width="9.140625" style="0" hidden="1" customWidth="1"/>
  </cols>
  <sheetData>
    <row r="1" spans="1:14" ht="51.75" customHeight="1">
      <c r="A1" s="86" t="s">
        <v>152</v>
      </c>
      <c r="B1" s="86"/>
      <c r="C1" s="86"/>
      <c r="D1" s="86"/>
      <c r="E1" s="86"/>
      <c r="F1" s="86"/>
      <c r="G1" s="86"/>
      <c r="H1" s="86"/>
      <c r="I1" s="86"/>
      <c r="J1" s="86"/>
      <c r="K1" s="86"/>
      <c r="L1" s="40"/>
      <c r="M1" s="40"/>
      <c r="N1" s="40"/>
    </row>
    <row r="2" spans="1:14" ht="20.1" customHeight="1">
      <c r="A2" s="13" t="s">
        <v>29</v>
      </c>
      <c r="B2" s="13"/>
      <c r="C2" s="13"/>
      <c r="D2" s="96" t="str">
        <f>'CSS Pgm 1'!D2:E2</f>
        <v>Santa Clara</v>
      </c>
      <c r="E2" s="96"/>
      <c r="F2" s="40"/>
      <c r="G2" s="40"/>
      <c r="H2" s="40"/>
      <c r="I2" s="40"/>
      <c r="J2" s="14" t="s">
        <v>30</v>
      </c>
      <c r="K2" s="38">
        <f>'CSS Pgm 1'!O2</f>
        <v>39614</v>
      </c>
      <c r="L2" s="40"/>
      <c r="M2" s="40"/>
      <c r="N2" s="40"/>
    </row>
    <row r="3" spans="1:14" ht="15" customHeight="1">
      <c r="A3" s="55"/>
      <c r="B3" s="55"/>
      <c r="C3" s="55"/>
      <c r="D3" s="122"/>
      <c r="E3" s="122"/>
      <c r="F3" s="40"/>
      <c r="G3" s="40"/>
      <c r="H3" s="40"/>
      <c r="I3" s="40"/>
      <c r="J3" s="40"/>
      <c r="K3" s="40"/>
      <c r="L3" s="40"/>
      <c r="M3" s="40"/>
      <c r="N3" s="40"/>
    </row>
    <row r="4" spans="1:14" ht="15">
      <c r="A4" s="40"/>
      <c r="B4" s="40"/>
      <c r="C4" s="40"/>
      <c r="D4" s="40"/>
      <c r="E4" s="40"/>
      <c r="F4" s="40"/>
      <c r="G4" s="40"/>
      <c r="H4" s="40"/>
      <c r="I4" s="40"/>
      <c r="J4" s="40"/>
      <c r="K4" s="40"/>
      <c r="L4" s="40"/>
      <c r="M4" s="40"/>
      <c r="N4" s="40"/>
    </row>
    <row r="5" spans="1:14" s="3" customFormat="1" ht="25.5" customHeight="1">
      <c r="A5" s="108" t="s">
        <v>71</v>
      </c>
      <c r="B5" s="109"/>
      <c r="C5" s="109"/>
      <c r="D5" s="109"/>
      <c r="E5" s="110"/>
      <c r="F5" s="36" t="s">
        <v>20</v>
      </c>
      <c r="G5" s="36" t="s">
        <v>21</v>
      </c>
      <c r="H5" s="36" t="s">
        <v>28</v>
      </c>
      <c r="I5" s="36" t="s">
        <v>22</v>
      </c>
      <c r="J5" s="36" t="s">
        <v>23</v>
      </c>
      <c r="K5" s="36" t="s">
        <v>24</v>
      </c>
      <c r="L5" s="54"/>
      <c r="M5" s="54"/>
      <c r="N5" s="54"/>
    </row>
    <row r="6" spans="1:14" s="3" customFormat="1" ht="15" customHeight="1">
      <c r="A6" s="111"/>
      <c r="B6" s="112"/>
      <c r="C6" s="112"/>
      <c r="D6" s="112"/>
      <c r="E6" s="113"/>
      <c r="F6" s="102" t="s">
        <v>70</v>
      </c>
      <c r="G6" s="102" t="s">
        <v>64</v>
      </c>
      <c r="H6" s="102" t="s">
        <v>65</v>
      </c>
      <c r="I6" s="102" t="s">
        <v>67</v>
      </c>
      <c r="J6" s="102" t="s">
        <v>66</v>
      </c>
      <c r="K6" s="102" t="s">
        <v>68</v>
      </c>
      <c r="L6" s="81"/>
      <c r="M6" s="81"/>
      <c r="N6" s="81"/>
    </row>
    <row r="7" spans="1:15" s="1" customFormat="1" ht="42" customHeight="1">
      <c r="A7" s="114"/>
      <c r="B7" s="115"/>
      <c r="C7" s="115"/>
      <c r="D7" s="115"/>
      <c r="E7" s="116"/>
      <c r="F7" s="103"/>
      <c r="G7" s="103"/>
      <c r="H7" s="103"/>
      <c r="I7" s="103"/>
      <c r="J7" s="103"/>
      <c r="K7" s="103"/>
      <c r="L7" s="52" t="s">
        <v>201</v>
      </c>
      <c r="M7" s="52" t="s">
        <v>202</v>
      </c>
      <c r="N7" s="52" t="s">
        <v>203</v>
      </c>
      <c r="O7" s="2"/>
    </row>
    <row r="8" spans="1:14" ht="24.95" customHeight="1">
      <c r="A8" s="56" t="s">
        <v>94</v>
      </c>
      <c r="B8" s="24"/>
      <c r="C8" s="24"/>
      <c r="D8" s="24"/>
      <c r="E8" s="25"/>
      <c r="F8" s="23"/>
      <c r="G8" s="23"/>
      <c r="H8" s="23"/>
      <c r="I8" s="23"/>
      <c r="J8" s="23"/>
      <c r="K8" s="23"/>
      <c r="L8" s="70"/>
      <c r="M8" s="70"/>
      <c r="N8" s="70"/>
    </row>
    <row r="9" spans="1:14" ht="24.95" customHeight="1">
      <c r="A9" s="26"/>
      <c r="B9" s="27" t="s">
        <v>93</v>
      </c>
      <c r="C9" s="27"/>
      <c r="D9" s="27"/>
      <c r="E9" s="28"/>
      <c r="F9" s="29"/>
      <c r="G9" s="29">
        <v>541443</v>
      </c>
      <c r="H9" s="71"/>
      <c r="I9" s="71"/>
      <c r="J9" s="71"/>
      <c r="K9" s="29">
        <f>SUM(F9:J9)</f>
        <v>541443</v>
      </c>
      <c r="L9" s="47">
        <f>SUM(F9:J9)</f>
        <v>541443</v>
      </c>
      <c r="M9" s="70" t="b">
        <f>EXACT(L9,N9)</f>
        <v>1</v>
      </c>
      <c r="N9" s="47">
        <f>K9</f>
        <v>541443</v>
      </c>
    </row>
    <row r="10" spans="1:14" ht="24.95" customHeight="1">
      <c r="A10" s="56" t="s">
        <v>87</v>
      </c>
      <c r="B10" s="24"/>
      <c r="C10" s="24"/>
      <c r="D10" s="24"/>
      <c r="E10" s="25"/>
      <c r="F10" s="67"/>
      <c r="G10" s="67"/>
      <c r="H10" s="67"/>
      <c r="I10" s="67"/>
      <c r="J10" s="67"/>
      <c r="K10" s="23"/>
      <c r="L10" s="47">
        <f aca="true" t="shared" si="0" ref="L10:L17">SUM(F10:J10)</f>
        <v>0</v>
      </c>
      <c r="M10" s="70" t="b">
        <f aca="true" t="shared" si="1" ref="M10:M17">EXACT(L10,N10)</f>
        <v>1</v>
      </c>
      <c r="N10" s="47">
        <f aca="true" t="shared" si="2" ref="N10:N17">K10</f>
        <v>0</v>
      </c>
    </row>
    <row r="11" spans="1:14" ht="24.95" customHeight="1">
      <c r="A11" s="22"/>
      <c r="B11" s="24" t="s">
        <v>77</v>
      </c>
      <c r="C11" s="24"/>
      <c r="D11" s="24"/>
      <c r="E11" s="25"/>
      <c r="F11" s="23"/>
      <c r="G11" s="23">
        <v>19679470</v>
      </c>
      <c r="H11" s="67"/>
      <c r="I11" s="67"/>
      <c r="J11" s="67"/>
      <c r="K11" s="23">
        <f aca="true" t="shared" si="3" ref="K11:K17">SUM(F11:J11)</f>
        <v>19679470</v>
      </c>
      <c r="L11" s="47">
        <f t="shared" si="0"/>
        <v>19679470</v>
      </c>
      <c r="M11" s="70" t="b">
        <f t="shared" si="1"/>
        <v>1</v>
      </c>
      <c r="N11" s="47">
        <f t="shared" si="2"/>
        <v>19679470</v>
      </c>
    </row>
    <row r="12" spans="1:14" ht="24.95" customHeight="1">
      <c r="A12" s="22"/>
      <c r="B12" s="24" t="s">
        <v>78</v>
      </c>
      <c r="C12" s="24"/>
      <c r="D12" s="24"/>
      <c r="E12" s="25"/>
      <c r="F12" s="23"/>
      <c r="G12" s="23">
        <v>573573</v>
      </c>
      <c r="H12" s="67"/>
      <c r="I12" s="67"/>
      <c r="J12" s="67"/>
      <c r="K12" s="23">
        <f t="shared" si="3"/>
        <v>573573</v>
      </c>
      <c r="L12" s="47">
        <f t="shared" si="0"/>
        <v>573573</v>
      </c>
      <c r="M12" s="70" t="b">
        <f t="shared" si="1"/>
        <v>1</v>
      </c>
      <c r="N12" s="47">
        <f t="shared" si="2"/>
        <v>573573</v>
      </c>
    </row>
    <row r="13" spans="1:14" ht="24.95" customHeight="1">
      <c r="A13" s="26"/>
      <c r="B13" s="72" t="s">
        <v>79</v>
      </c>
      <c r="C13" s="72"/>
      <c r="D13" s="27"/>
      <c r="E13" s="28"/>
      <c r="F13" s="29">
        <f>SUM(F11:F12)</f>
        <v>0</v>
      </c>
      <c r="G13" s="29">
        <f>SUM(G11:G12)</f>
        <v>20253043</v>
      </c>
      <c r="H13" s="71">
        <f>SUM(H11:H12)</f>
        <v>0</v>
      </c>
      <c r="I13" s="71">
        <f>SUM(I11:I12)</f>
        <v>0</v>
      </c>
      <c r="J13" s="71">
        <f>SUM(J11:J12)</f>
        <v>0</v>
      </c>
      <c r="K13" s="29">
        <f t="shared" si="3"/>
        <v>20253043</v>
      </c>
      <c r="L13" s="47">
        <f t="shared" si="0"/>
        <v>20253043</v>
      </c>
      <c r="M13" s="70" t="b">
        <f t="shared" si="1"/>
        <v>1</v>
      </c>
      <c r="N13" s="47">
        <f t="shared" si="2"/>
        <v>20253043</v>
      </c>
    </row>
    <row r="14" spans="1:14" ht="24.95" customHeight="1">
      <c r="A14" s="73" t="s">
        <v>69</v>
      </c>
      <c r="B14" s="74"/>
      <c r="C14" s="74"/>
      <c r="D14" s="74"/>
      <c r="E14" s="75"/>
      <c r="F14" s="76">
        <f>'County Summary'!G9</f>
        <v>0</v>
      </c>
      <c r="G14" s="76">
        <f>'County Summary'!G10</f>
        <v>3292153.9449999994</v>
      </c>
      <c r="H14" s="77">
        <f>'County Summary'!G11</f>
        <v>0</v>
      </c>
      <c r="I14" s="78"/>
      <c r="J14" s="78"/>
      <c r="K14" s="76">
        <f t="shared" si="3"/>
        <v>3292153.9449999994</v>
      </c>
      <c r="L14" s="47">
        <f t="shared" si="0"/>
        <v>3292153.9449999994</v>
      </c>
      <c r="M14" s="70" t="b">
        <f t="shared" si="1"/>
        <v>1</v>
      </c>
      <c r="N14" s="47">
        <f t="shared" si="2"/>
        <v>3292153.9449999994</v>
      </c>
    </row>
    <row r="15" spans="1:14" ht="24.95" customHeight="1">
      <c r="A15" s="73" t="s">
        <v>95</v>
      </c>
      <c r="B15" s="74"/>
      <c r="C15" s="74"/>
      <c r="D15" s="74"/>
      <c r="E15" s="75"/>
      <c r="F15" s="78"/>
      <c r="G15" s="78"/>
      <c r="H15" s="78"/>
      <c r="I15" s="78"/>
      <c r="J15" s="78"/>
      <c r="K15" s="76">
        <f t="shared" si="3"/>
        <v>0</v>
      </c>
      <c r="L15" s="47">
        <f t="shared" si="0"/>
        <v>0</v>
      </c>
      <c r="M15" s="70" t="b">
        <f t="shared" si="1"/>
        <v>1</v>
      </c>
      <c r="N15" s="47">
        <f t="shared" si="2"/>
        <v>0</v>
      </c>
    </row>
    <row r="16" spans="1:14" ht="24.95" customHeight="1">
      <c r="A16" s="56" t="s">
        <v>85</v>
      </c>
      <c r="B16" s="24"/>
      <c r="C16" s="24"/>
      <c r="D16" s="24"/>
      <c r="E16" s="25"/>
      <c r="F16" s="23"/>
      <c r="G16" s="67"/>
      <c r="H16" s="67"/>
      <c r="I16" s="67"/>
      <c r="J16" s="67"/>
      <c r="K16" s="23">
        <f t="shared" si="3"/>
        <v>0</v>
      </c>
      <c r="L16" s="47">
        <f t="shared" si="0"/>
        <v>0</v>
      </c>
      <c r="M16" s="70" t="b">
        <f t="shared" si="1"/>
        <v>1</v>
      </c>
      <c r="N16" s="47">
        <f t="shared" si="2"/>
        <v>0</v>
      </c>
    </row>
    <row r="17" spans="1:14" ht="24.95" customHeight="1">
      <c r="A17" s="58" t="s">
        <v>92</v>
      </c>
      <c r="B17" s="59"/>
      <c r="C17" s="59"/>
      <c r="D17" s="59"/>
      <c r="E17" s="60"/>
      <c r="F17" s="61">
        <f>F9+F13-F14-F15-F16</f>
        <v>0</v>
      </c>
      <c r="G17" s="61">
        <f>G9+G13-G14-G15-G16</f>
        <v>17502332.055</v>
      </c>
      <c r="H17" s="79">
        <f>H9+H13-H14-H15-H16</f>
        <v>0</v>
      </c>
      <c r="I17" s="80">
        <f>I9+I13-I14-I15-I16</f>
        <v>0</v>
      </c>
      <c r="J17" s="80">
        <f>J9+J13-J14-J15-J16</f>
        <v>0</v>
      </c>
      <c r="K17" s="61">
        <f t="shared" si="3"/>
        <v>17502332.055</v>
      </c>
      <c r="L17" s="47">
        <f t="shared" si="0"/>
        <v>17502332.055</v>
      </c>
      <c r="M17" s="70" t="b">
        <f t="shared" si="1"/>
        <v>1</v>
      </c>
      <c r="N17" s="47">
        <f t="shared" si="2"/>
        <v>17502332.055</v>
      </c>
    </row>
  </sheetData>
  <sheetProtection sheet="1" objects="1" scenarios="1" selectLockedCells="1"/>
  <mergeCells count="10">
    <mergeCell ref="I6:I7"/>
    <mergeCell ref="J6:J7"/>
    <mergeCell ref="K6:K7"/>
    <mergeCell ref="A1:K1"/>
    <mergeCell ref="H6:H7"/>
    <mergeCell ref="F6:F7"/>
    <mergeCell ref="A5:E7"/>
    <mergeCell ref="G6:G7"/>
    <mergeCell ref="D3:E3"/>
    <mergeCell ref="D2:E2"/>
  </mergeCells>
  <printOptions/>
  <pageMargins left="0.75" right="0.75" top="1" bottom="1" header="0.5" footer="0.5"/>
  <pageSetup fitToHeight="1" fitToWidth="1" horizontalDpi="600" verticalDpi="600" orientation="landscape" scale="81" r:id="rId1"/>
  <headerFooter alignWithMargins="0">
    <oddHeader>&amp;L&amp;"Arial,Bold"&amp;16This file was created using most current Excel version.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34"/>
  <sheetViews>
    <sheetView zoomScale="80" zoomScaleNormal="80" workbookViewId="0" topLeftCell="A1">
      <selection activeCell="A1" sqref="A1:H1"/>
    </sheetView>
  </sheetViews>
  <sheetFormatPr defaultColWidth="0" defaultRowHeight="12.75" zeroHeight="1"/>
  <cols>
    <col min="1" max="4" width="3.7109375" style="12" customWidth="1"/>
    <col min="5" max="5" width="40.421875" style="12" customWidth="1"/>
    <col min="6" max="6" width="17.28125" style="12" customWidth="1"/>
    <col min="7" max="7" width="17.00390625" style="12" customWidth="1"/>
    <col min="8" max="8" width="15.8515625" style="12" customWidth="1"/>
    <col min="9" max="12" width="12.7109375" style="0" hidden="1" customWidth="1"/>
    <col min="13" max="16384" width="9.140625" style="0" hidden="1" customWidth="1"/>
  </cols>
  <sheetData>
    <row r="1" spans="1:8" ht="52.5" customHeight="1">
      <c r="A1" s="86" t="s">
        <v>153</v>
      </c>
      <c r="B1" s="86"/>
      <c r="C1" s="86"/>
      <c r="D1" s="86"/>
      <c r="E1" s="86"/>
      <c r="F1" s="86"/>
      <c r="G1" s="86"/>
      <c r="H1" s="86"/>
    </row>
    <row r="2" spans="1:8" ht="20.1" customHeight="1">
      <c r="A2" s="13" t="s">
        <v>29</v>
      </c>
      <c r="B2" s="13"/>
      <c r="C2" s="45"/>
      <c r="D2" s="96" t="str">
        <f>'CSS Pgm 1'!D2:E2</f>
        <v>Santa Clara</v>
      </c>
      <c r="E2" s="96"/>
      <c r="F2" s="40"/>
      <c r="G2" s="14" t="s">
        <v>30</v>
      </c>
      <c r="H2" s="38">
        <f>'CSS Pgm 1'!O2</f>
        <v>39614</v>
      </c>
    </row>
    <row r="3" spans="1:8" ht="15" customHeight="1">
      <c r="A3" s="55"/>
      <c r="B3" s="55"/>
      <c r="C3" s="55"/>
      <c r="D3" s="122"/>
      <c r="E3" s="122"/>
      <c r="F3" s="40"/>
      <c r="G3" s="40"/>
      <c r="H3" s="40"/>
    </row>
    <row r="4" spans="1:8" ht="12.75">
      <c r="A4" s="40"/>
      <c r="B4" s="40"/>
      <c r="C4" s="40"/>
      <c r="D4" s="40"/>
      <c r="E4" s="40"/>
      <c r="F4" s="40"/>
      <c r="G4" s="40"/>
      <c r="H4" s="40"/>
    </row>
    <row r="5" spans="1:8" s="3" customFormat="1" ht="20.25" customHeight="1">
      <c r="A5" s="108" t="s">
        <v>62</v>
      </c>
      <c r="B5" s="109"/>
      <c r="C5" s="109"/>
      <c r="D5" s="109"/>
      <c r="E5" s="110"/>
      <c r="F5" s="36" t="s">
        <v>20</v>
      </c>
      <c r="G5" s="36" t="s">
        <v>21</v>
      </c>
      <c r="H5" s="36" t="s">
        <v>22</v>
      </c>
    </row>
    <row r="6" spans="1:8" s="3" customFormat="1" ht="15" customHeight="1">
      <c r="A6" s="111"/>
      <c r="B6" s="112"/>
      <c r="C6" s="112"/>
      <c r="D6" s="112"/>
      <c r="E6" s="113"/>
      <c r="F6" s="102" t="s">
        <v>60</v>
      </c>
      <c r="G6" s="102" t="s">
        <v>58</v>
      </c>
      <c r="H6" s="102" t="s">
        <v>59</v>
      </c>
    </row>
    <row r="7" spans="1:12" s="1" customFormat="1" ht="42" customHeight="1">
      <c r="A7" s="114"/>
      <c r="B7" s="115"/>
      <c r="C7" s="115"/>
      <c r="D7" s="115"/>
      <c r="E7" s="116"/>
      <c r="F7" s="103"/>
      <c r="G7" s="103"/>
      <c r="H7" s="103"/>
      <c r="I7" s="2"/>
      <c r="J7" s="2"/>
      <c r="K7" s="2"/>
      <c r="L7" s="2"/>
    </row>
    <row r="8" spans="1:8" ht="24.95" customHeight="1">
      <c r="A8" s="62" t="s">
        <v>55</v>
      </c>
      <c r="B8" s="19"/>
      <c r="C8" s="19"/>
      <c r="D8" s="19"/>
      <c r="E8" s="20"/>
      <c r="F8" s="21">
        <v>669380</v>
      </c>
      <c r="G8" s="21">
        <f>+'CSS Summary'!F40</f>
        <v>331083</v>
      </c>
      <c r="H8" s="21">
        <f>F8-G8</f>
        <v>338297</v>
      </c>
    </row>
    <row r="9" spans="1:8" ht="24.95" customHeight="1">
      <c r="A9" s="22" t="s">
        <v>56</v>
      </c>
      <c r="B9" s="24"/>
      <c r="C9" s="24"/>
      <c r="D9" s="24"/>
      <c r="E9" s="25"/>
      <c r="F9" s="23">
        <v>394793</v>
      </c>
      <c r="G9" s="23">
        <f>+F9</f>
        <v>394793</v>
      </c>
      <c r="H9" s="23">
        <f aca="true" t="shared" si="0" ref="H9:H31">F9-G9</f>
        <v>0</v>
      </c>
    </row>
    <row r="10" spans="1:8" ht="24.95" customHeight="1">
      <c r="A10" s="22" t="s">
        <v>57</v>
      </c>
      <c r="B10" s="24"/>
      <c r="C10" s="24"/>
      <c r="D10" s="24"/>
      <c r="E10" s="25"/>
      <c r="F10" s="23">
        <v>0</v>
      </c>
      <c r="G10" s="23">
        <v>0</v>
      </c>
      <c r="H10" s="23">
        <f t="shared" si="0"/>
        <v>0</v>
      </c>
    </row>
    <row r="11" spans="1:8" ht="24.95" customHeight="1">
      <c r="A11" s="22" t="s">
        <v>63</v>
      </c>
      <c r="B11" s="24"/>
      <c r="C11" s="24"/>
      <c r="D11" s="24"/>
      <c r="E11" s="25"/>
      <c r="F11" s="23"/>
      <c r="G11" s="23"/>
      <c r="H11" s="23"/>
    </row>
    <row r="12" spans="1:8" ht="24.95" customHeight="1">
      <c r="A12" s="22">
        <v>1</v>
      </c>
      <c r="B12" s="123" t="s">
        <v>156</v>
      </c>
      <c r="C12" s="123"/>
      <c r="D12" s="123"/>
      <c r="E12" s="131"/>
      <c r="F12" s="23">
        <f>30750*4</f>
        <v>123000</v>
      </c>
      <c r="G12" s="23">
        <f>100629+12047</f>
        <v>112676</v>
      </c>
      <c r="H12" s="23">
        <f t="shared" si="0"/>
        <v>10324</v>
      </c>
    </row>
    <row r="13" spans="1:8" ht="24.95" customHeight="1">
      <c r="A13" s="22">
        <v>2</v>
      </c>
      <c r="B13" s="123" t="s">
        <v>182</v>
      </c>
      <c r="C13" s="123"/>
      <c r="D13" s="123"/>
      <c r="E13" s="131"/>
      <c r="F13" s="23">
        <f>30750*4</f>
        <v>123000</v>
      </c>
      <c r="G13" s="23">
        <f>391+28563+74083+11683</f>
        <v>114720</v>
      </c>
      <c r="H13" s="23">
        <f t="shared" si="0"/>
        <v>8280</v>
      </c>
    </row>
    <row r="14" spans="1:8" ht="24.95" customHeight="1">
      <c r="A14" s="22">
        <v>3</v>
      </c>
      <c r="B14" s="123" t="s">
        <v>162</v>
      </c>
      <c r="C14" s="123"/>
      <c r="D14" s="123"/>
      <c r="E14" s="131"/>
      <c r="F14" s="23">
        <f>37500*4</f>
        <v>150000</v>
      </c>
      <c r="G14" s="23">
        <f>+F14</f>
        <v>150000</v>
      </c>
      <c r="H14" s="23">
        <f t="shared" si="0"/>
        <v>0</v>
      </c>
    </row>
    <row r="15" spans="1:8" ht="24.95" customHeight="1">
      <c r="A15" s="22">
        <v>4</v>
      </c>
      <c r="B15" s="123" t="s">
        <v>164</v>
      </c>
      <c r="C15" s="123"/>
      <c r="D15" s="123"/>
      <c r="E15" s="131"/>
      <c r="F15" s="23">
        <f>184704+364500+396000</f>
        <v>945204</v>
      </c>
      <c r="G15" s="23">
        <f>3135+55174+36776+47208+44343+10000+17581+16362</f>
        <v>230579</v>
      </c>
      <c r="H15" s="23">
        <f t="shared" si="0"/>
        <v>714625</v>
      </c>
    </row>
    <row r="16" spans="1:8" ht="24.95" customHeight="1">
      <c r="A16" s="22">
        <v>5</v>
      </c>
      <c r="B16" s="123" t="s">
        <v>166</v>
      </c>
      <c r="C16" s="123"/>
      <c r="D16" s="123"/>
      <c r="E16" s="131"/>
      <c r="F16" s="23">
        <f>175667+124000</f>
        <v>299667</v>
      </c>
      <c r="G16" s="23">
        <v>22184</v>
      </c>
      <c r="H16" s="23">
        <f t="shared" si="0"/>
        <v>277483</v>
      </c>
    </row>
    <row r="17" spans="1:8" ht="24.95" customHeight="1">
      <c r="A17" s="22">
        <v>6</v>
      </c>
      <c r="B17" s="123" t="s">
        <v>167</v>
      </c>
      <c r="C17" s="123"/>
      <c r="D17" s="123"/>
      <c r="E17" s="131"/>
      <c r="F17" s="23">
        <v>250000</v>
      </c>
      <c r="G17" s="23">
        <f>2365+30186+49317+4316+3218</f>
        <v>89402</v>
      </c>
      <c r="H17" s="23">
        <f t="shared" si="0"/>
        <v>160598</v>
      </c>
    </row>
    <row r="18" spans="1:8" ht="24.95" customHeight="1">
      <c r="A18" s="22">
        <v>7</v>
      </c>
      <c r="B18" s="123" t="s">
        <v>173</v>
      </c>
      <c r="C18" s="123"/>
      <c r="D18" s="123"/>
      <c r="E18" s="131"/>
      <c r="F18" s="23">
        <v>2538464</v>
      </c>
      <c r="G18" s="23">
        <v>288042</v>
      </c>
      <c r="H18" s="23">
        <f t="shared" si="0"/>
        <v>2250422</v>
      </c>
    </row>
    <row r="19" spans="1:8" ht="24.95" customHeight="1">
      <c r="A19" s="22">
        <v>8</v>
      </c>
      <c r="B19" s="123" t="s">
        <v>176</v>
      </c>
      <c r="C19" s="123"/>
      <c r="D19" s="123"/>
      <c r="E19" s="131"/>
      <c r="F19" s="23">
        <f>932253+932251</f>
        <v>1864504</v>
      </c>
      <c r="G19" s="23">
        <v>310468</v>
      </c>
      <c r="H19" s="23">
        <f t="shared" si="0"/>
        <v>1554036</v>
      </c>
    </row>
    <row r="20" spans="1:8" ht="24.95" customHeight="1">
      <c r="A20" s="22">
        <v>9</v>
      </c>
      <c r="B20" s="123" t="s">
        <v>183</v>
      </c>
      <c r="C20" s="123"/>
      <c r="D20" s="123"/>
      <c r="E20" s="131"/>
      <c r="F20" s="23">
        <v>337753</v>
      </c>
      <c r="G20" s="23">
        <f>+F20</f>
        <v>337753</v>
      </c>
      <c r="H20" s="23">
        <f t="shared" si="0"/>
        <v>0</v>
      </c>
    </row>
    <row r="21" spans="1:8" ht="24.95" customHeight="1">
      <c r="A21" s="22">
        <v>10</v>
      </c>
      <c r="B21" s="123" t="s">
        <v>189</v>
      </c>
      <c r="C21" s="123"/>
      <c r="D21" s="123"/>
      <c r="E21" s="131"/>
      <c r="F21" s="23">
        <f>9384883-SUM(F12:F20)</f>
        <v>2753291</v>
      </c>
      <c r="G21" s="23">
        <v>0</v>
      </c>
      <c r="H21" s="23">
        <f t="shared" si="0"/>
        <v>2753291</v>
      </c>
    </row>
    <row r="22" spans="1:8" ht="24.95" customHeight="1">
      <c r="A22" s="22">
        <v>11</v>
      </c>
      <c r="B22" s="123"/>
      <c r="C22" s="123"/>
      <c r="D22" s="123"/>
      <c r="E22" s="131"/>
      <c r="F22" s="23"/>
      <c r="G22" s="23"/>
      <c r="H22" s="23">
        <f t="shared" si="0"/>
        <v>0</v>
      </c>
    </row>
    <row r="23" spans="1:8" ht="24.95" customHeight="1">
      <c r="A23" s="22">
        <v>12</v>
      </c>
      <c r="B23" s="123"/>
      <c r="C23" s="123"/>
      <c r="D23" s="123"/>
      <c r="E23" s="131"/>
      <c r="F23" s="23"/>
      <c r="G23" s="23"/>
      <c r="H23" s="23">
        <f t="shared" si="0"/>
        <v>0</v>
      </c>
    </row>
    <row r="24" spans="1:8" ht="24.95" customHeight="1">
      <c r="A24" s="22">
        <v>13</v>
      </c>
      <c r="B24" s="123"/>
      <c r="C24" s="123"/>
      <c r="D24" s="123"/>
      <c r="E24" s="131"/>
      <c r="F24" s="23"/>
      <c r="G24" s="23"/>
      <c r="H24" s="23">
        <f t="shared" si="0"/>
        <v>0</v>
      </c>
    </row>
    <row r="25" spans="1:8" ht="24.95" customHeight="1">
      <c r="A25" s="22">
        <v>14</v>
      </c>
      <c r="B25" s="123"/>
      <c r="C25" s="123"/>
      <c r="D25" s="123"/>
      <c r="E25" s="131"/>
      <c r="F25" s="23"/>
      <c r="G25" s="23"/>
      <c r="H25" s="23">
        <f t="shared" si="0"/>
        <v>0</v>
      </c>
    </row>
    <row r="26" spans="1:8" ht="24.95" customHeight="1">
      <c r="A26" s="22">
        <v>15</v>
      </c>
      <c r="B26" s="123"/>
      <c r="C26" s="123"/>
      <c r="D26" s="123"/>
      <c r="E26" s="131"/>
      <c r="F26" s="23"/>
      <c r="G26" s="23"/>
      <c r="H26" s="23">
        <f t="shared" si="0"/>
        <v>0</v>
      </c>
    </row>
    <row r="27" spans="1:8" ht="24.95" customHeight="1">
      <c r="A27" s="22">
        <v>16</v>
      </c>
      <c r="B27" s="123"/>
      <c r="C27" s="123"/>
      <c r="D27" s="123"/>
      <c r="E27" s="131"/>
      <c r="F27" s="23"/>
      <c r="G27" s="23"/>
      <c r="H27" s="23">
        <f t="shared" si="0"/>
        <v>0</v>
      </c>
    </row>
    <row r="28" spans="1:8" ht="24.95" customHeight="1">
      <c r="A28" s="22">
        <v>17</v>
      </c>
      <c r="B28" s="123"/>
      <c r="C28" s="123"/>
      <c r="D28" s="123"/>
      <c r="E28" s="131"/>
      <c r="F28" s="23"/>
      <c r="G28" s="23"/>
      <c r="H28" s="23">
        <f t="shared" si="0"/>
        <v>0</v>
      </c>
    </row>
    <row r="29" spans="1:8" ht="24.95" customHeight="1">
      <c r="A29" s="22">
        <v>18</v>
      </c>
      <c r="B29" s="123"/>
      <c r="C29" s="123"/>
      <c r="D29" s="123"/>
      <c r="E29" s="131"/>
      <c r="F29" s="23"/>
      <c r="G29" s="23"/>
      <c r="H29" s="23">
        <f t="shared" si="0"/>
        <v>0</v>
      </c>
    </row>
    <row r="30" spans="1:8" ht="24.95" customHeight="1">
      <c r="A30" s="22">
        <v>19</v>
      </c>
      <c r="B30" s="123"/>
      <c r="C30" s="123"/>
      <c r="D30" s="123"/>
      <c r="E30" s="131"/>
      <c r="F30" s="23"/>
      <c r="G30" s="23"/>
      <c r="H30" s="23">
        <f t="shared" si="0"/>
        <v>0</v>
      </c>
    </row>
    <row r="31" spans="1:8" ht="24.95" customHeight="1">
      <c r="A31" s="22">
        <v>20</v>
      </c>
      <c r="B31" s="123"/>
      <c r="C31" s="123"/>
      <c r="D31" s="123"/>
      <c r="E31" s="131"/>
      <c r="F31" s="23"/>
      <c r="G31" s="23"/>
      <c r="H31" s="23">
        <f t="shared" si="0"/>
        <v>0</v>
      </c>
    </row>
    <row r="32" spans="1:8" ht="24.95" customHeight="1">
      <c r="A32" s="63" t="s">
        <v>36</v>
      </c>
      <c r="B32" s="31"/>
      <c r="C32" s="31"/>
      <c r="D32" s="31"/>
      <c r="E32" s="32"/>
      <c r="F32" s="33">
        <f>SUM(F8:F31)</f>
        <v>10449056</v>
      </c>
      <c r="G32" s="33">
        <f>SUM(G8:G31)</f>
        <v>2381700</v>
      </c>
      <c r="H32" s="33">
        <f>SUM(H8:H31)</f>
        <v>8067356</v>
      </c>
    </row>
    <row r="33" spans="1:8" ht="24.95" customHeight="1">
      <c r="A33" s="63" t="s">
        <v>102</v>
      </c>
      <c r="B33" s="31"/>
      <c r="C33" s="31"/>
      <c r="D33" s="31"/>
      <c r="E33" s="32"/>
      <c r="F33" s="82"/>
      <c r="G33" s="33">
        <f>3292154-G32</f>
        <v>910454</v>
      </c>
      <c r="H33" s="33">
        <f>F33-G33</f>
        <v>-910454</v>
      </c>
    </row>
    <row r="34" spans="1:8" ht="24.95" customHeight="1">
      <c r="A34" s="63" t="s">
        <v>61</v>
      </c>
      <c r="B34" s="31"/>
      <c r="C34" s="31"/>
      <c r="D34" s="31"/>
      <c r="E34" s="32"/>
      <c r="F34" s="33">
        <f>F32</f>
        <v>10449056</v>
      </c>
      <c r="G34" s="33">
        <f>G32+G33</f>
        <v>3292154</v>
      </c>
      <c r="H34" s="33">
        <f>H32+H33</f>
        <v>7156902</v>
      </c>
    </row>
  </sheetData>
  <sheetProtection sheet="1" objects="1" scenarios="1" selectLockedCells="1"/>
  <mergeCells count="27">
    <mergeCell ref="B29:E29"/>
    <mergeCell ref="B30:E30"/>
    <mergeCell ref="B31:E31"/>
    <mergeCell ref="B20:E20"/>
    <mergeCell ref="B21:E21"/>
    <mergeCell ref="B22:E22"/>
    <mergeCell ref="B23:E23"/>
    <mergeCell ref="B24:E24"/>
    <mergeCell ref="B25:E25"/>
    <mergeCell ref="B26:E26"/>
    <mergeCell ref="B28:E28"/>
    <mergeCell ref="B27:E27"/>
    <mergeCell ref="B16:E16"/>
    <mergeCell ref="B17:E17"/>
    <mergeCell ref="B18:E18"/>
    <mergeCell ref="B19:E19"/>
    <mergeCell ref="B12:E12"/>
    <mergeCell ref="B13:E13"/>
    <mergeCell ref="B14:E14"/>
    <mergeCell ref="B15:E15"/>
    <mergeCell ref="G6:G7"/>
    <mergeCell ref="A1:H1"/>
    <mergeCell ref="A5:E7"/>
    <mergeCell ref="F6:F7"/>
    <mergeCell ref="D3:E3"/>
    <mergeCell ref="D2:E2"/>
    <mergeCell ref="H6:H7"/>
  </mergeCells>
  <printOptions/>
  <pageMargins left="0.75" right="0.75" top="1" bottom="1" header="0.5" footer="0.5"/>
  <pageSetup fitToHeight="1" fitToWidth="1" horizontalDpi="600" verticalDpi="600" orientation="landscape" scale="58" r:id="rId1"/>
  <headerFooter alignWithMargins="0">
    <oddHeader>&amp;L&amp;"Arial,Bold"&amp;16This file was created using most current Excel version.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33"/>
  <sheetViews>
    <sheetView zoomScale="80" zoomScaleNormal="80" workbookViewId="0" topLeftCell="A1">
      <selection activeCell="A1" sqref="A1:L1"/>
    </sheetView>
  </sheetViews>
  <sheetFormatPr defaultColWidth="0" defaultRowHeight="12.75" zeroHeight="1"/>
  <cols>
    <col min="1" max="4" width="3.7109375" style="12" customWidth="1"/>
    <col min="5" max="5" width="27.57421875" style="12" customWidth="1"/>
    <col min="6" max="12" width="12.7109375" style="12" customWidth="1"/>
    <col min="13" max="15" width="12.7109375" style="0" hidden="1" customWidth="1"/>
    <col min="16" max="16384" width="9.140625" style="0" hidden="1" customWidth="1"/>
  </cols>
  <sheetData>
    <row r="1" spans="1:12" ht="46.5" customHeight="1">
      <c r="A1" s="86" t="s">
        <v>154</v>
      </c>
      <c r="B1" s="86"/>
      <c r="C1" s="86"/>
      <c r="D1" s="86"/>
      <c r="E1" s="86"/>
      <c r="F1" s="86"/>
      <c r="G1" s="86"/>
      <c r="H1" s="86"/>
      <c r="I1" s="86"/>
      <c r="J1" s="86"/>
      <c r="K1" s="86"/>
      <c r="L1" s="86"/>
    </row>
    <row r="2" spans="1:12" ht="20.1" customHeight="1">
      <c r="A2" s="13" t="s">
        <v>29</v>
      </c>
      <c r="B2" s="13"/>
      <c r="C2" s="13"/>
      <c r="D2" s="96" t="str">
        <f>'CSS Pgm 1'!D2:E2</f>
        <v>Santa Clara</v>
      </c>
      <c r="E2" s="96"/>
      <c r="F2" s="40"/>
      <c r="G2" s="40"/>
      <c r="H2" s="40"/>
      <c r="I2" s="40"/>
      <c r="J2" s="40"/>
      <c r="K2" s="14" t="s">
        <v>30</v>
      </c>
      <c r="L2" s="38">
        <f>'CSS Pgm 1'!O2</f>
        <v>39614</v>
      </c>
    </row>
    <row r="3" spans="1:12" ht="15" customHeight="1">
      <c r="A3" s="55"/>
      <c r="B3" s="55"/>
      <c r="C3" s="55"/>
      <c r="D3" s="122"/>
      <c r="E3" s="122"/>
      <c r="F3" s="40"/>
      <c r="G3" s="40"/>
      <c r="H3" s="40"/>
      <c r="I3" s="40"/>
      <c r="J3" s="40"/>
      <c r="K3" s="40"/>
      <c r="L3" s="40"/>
    </row>
    <row r="4" spans="1:12" ht="12.75">
      <c r="A4" s="40"/>
      <c r="B4" s="40"/>
      <c r="C4" s="40"/>
      <c r="D4" s="40"/>
      <c r="E4" s="40"/>
      <c r="F4" s="40"/>
      <c r="G4" s="40"/>
      <c r="H4" s="40"/>
      <c r="I4" s="40"/>
      <c r="J4" s="40"/>
      <c r="K4" s="40"/>
      <c r="L4" s="40"/>
    </row>
    <row r="5" spans="1:12" s="3" customFormat="1" ht="18" customHeight="1">
      <c r="A5" s="89"/>
      <c r="B5" s="90"/>
      <c r="C5" s="90"/>
      <c r="D5" s="90"/>
      <c r="E5" s="91"/>
      <c r="F5" s="36" t="s">
        <v>20</v>
      </c>
      <c r="G5" s="37" t="s">
        <v>21</v>
      </c>
      <c r="H5" s="37" t="s">
        <v>28</v>
      </c>
      <c r="I5" s="37" t="s">
        <v>22</v>
      </c>
      <c r="J5" s="37" t="s">
        <v>23</v>
      </c>
      <c r="K5" s="37" t="s">
        <v>24</v>
      </c>
      <c r="L5" s="37" t="s">
        <v>25</v>
      </c>
    </row>
    <row r="6" spans="1:12" s="3" customFormat="1" ht="15" customHeight="1">
      <c r="A6" s="92"/>
      <c r="B6" s="93"/>
      <c r="C6" s="93"/>
      <c r="D6" s="93"/>
      <c r="E6" s="94"/>
      <c r="F6" s="136" t="s">
        <v>91</v>
      </c>
      <c r="G6" s="137"/>
      <c r="H6" s="137"/>
      <c r="I6" s="137"/>
      <c r="J6" s="137"/>
      <c r="K6" s="137"/>
      <c r="L6" s="138"/>
    </row>
    <row r="7" spans="1:15" s="1" customFormat="1" ht="23.25" customHeight="1">
      <c r="A7" s="95"/>
      <c r="B7" s="96"/>
      <c r="C7" s="96"/>
      <c r="D7" s="96"/>
      <c r="E7" s="97"/>
      <c r="F7" s="139"/>
      <c r="G7" s="140"/>
      <c r="H7" s="140"/>
      <c r="I7" s="140"/>
      <c r="J7" s="140"/>
      <c r="K7" s="140"/>
      <c r="L7" s="141"/>
      <c r="M7" s="2"/>
      <c r="N7" s="2"/>
      <c r="O7" s="2"/>
    </row>
    <row r="8" spans="1:12" ht="15" customHeight="1">
      <c r="A8" s="126" t="s">
        <v>46</v>
      </c>
      <c r="B8" s="127"/>
      <c r="C8" s="127"/>
      <c r="D8" s="127"/>
      <c r="E8" s="128"/>
      <c r="F8" s="21"/>
      <c r="G8" s="21"/>
      <c r="H8" s="21"/>
      <c r="I8" s="21"/>
      <c r="J8" s="21"/>
      <c r="K8" s="21"/>
      <c r="L8" s="21"/>
    </row>
    <row r="9" spans="1:12" ht="15" customHeight="1">
      <c r="A9" s="22">
        <v>1</v>
      </c>
      <c r="B9" s="123" t="str">
        <f>CSS_Pgm1</f>
        <v>C01 Child FSP</v>
      </c>
      <c r="C9" s="124"/>
      <c r="D9" s="124"/>
      <c r="E9" s="125"/>
      <c r="F9" s="83" t="s">
        <v>184</v>
      </c>
      <c r="G9" s="83" t="s">
        <v>185</v>
      </c>
      <c r="H9" s="83"/>
      <c r="I9" s="83"/>
      <c r="J9" s="83"/>
      <c r="K9" s="83"/>
      <c r="L9" s="83"/>
    </row>
    <row r="10" spans="1:12" ht="15" customHeight="1">
      <c r="A10" s="22">
        <v>2</v>
      </c>
      <c r="B10" s="123" t="str">
        <f>_Pgm2</f>
        <v>C02 0-5 System Development</v>
      </c>
      <c r="C10" s="124"/>
      <c r="D10" s="124"/>
      <c r="E10" s="125"/>
      <c r="F10" s="83"/>
      <c r="G10" s="83"/>
      <c r="H10" s="83"/>
      <c r="I10" s="83"/>
      <c r="J10" s="83"/>
      <c r="K10" s="83"/>
      <c r="L10" s="83"/>
    </row>
    <row r="11" spans="1:12" ht="15" customHeight="1">
      <c r="A11" s="22">
        <v>3</v>
      </c>
      <c r="B11" s="123" t="str">
        <f>_Pgm3</f>
        <v>C03 Behavioral Health Recovery</v>
      </c>
      <c r="C11" s="124"/>
      <c r="D11" s="124"/>
      <c r="E11" s="125"/>
      <c r="F11" s="83"/>
      <c r="G11" s="83"/>
      <c r="H11" s="83"/>
      <c r="I11" s="83"/>
      <c r="J11" s="83"/>
      <c r="K11" s="83"/>
      <c r="L11" s="83"/>
    </row>
    <row r="12" spans="1:12" ht="15" customHeight="1">
      <c r="A12" s="22">
        <v>4</v>
      </c>
      <c r="B12" s="123" t="str">
        <f>_Pgm4</f>
        <v>T01 Trans Age Youth FSP</v>
      </c>
      <c r="C12" s="124"/>
      <c r="D12" s="124"/>
      <c r="E12" s="125"/>
      <c r="F12" s="83" t="s">
        <v>184</v>
      </c>
      <c r="G12" s="83" t="s">
        <v>185</v>
      </c>
      <c r="H12" s="83" t="s">
        <v>186</v>
      </c>
      <c r="I12" s="83"/>
      <c r="J12" s="83"/>
      <c r="K12" s="83"/>
      <c r="L12" s="83"/>
    </row>
    <row r="13" spans="1:12" ht="15" customHeight="1">
      <c r="A13" s="22">
        <v>5</v>
      </c>
      <c r="B13" s="123" t="str">
        <f>_Pgm5</f>
        <v xml:space="preserve">T02 Behavioral Health Redesign </v>
      </c>
      <c r="C13" s="124"/>
      <c r="D13" s="124"/>
      <c r="E13" s="125"/>
      <c r="F13" s="83"/>
      <c r="G13" s="83"/>
      <c r="H13" s="83"/>
      <c r="I13" s="83"/>
      <c r="J13" s="83"/>
      <c r="K13" s="83"/>
      <c r="L13" s="83"/>
    </row>
    <row r="14" spans="1:12" ht="15" customHeight="1">
      <c r="A14" s="22">
        <v>6</v>
      </c>
      <c r="B14" s="123" t="str">
        <f>_Pgm6</f>
        <v>T03 Crisis &amp; Drop In</v>
      </c>
      <c r="C14" s="124"/>
      <c r="D14" s="124"/>
      <c r="E14" s="125"/>
      <c r="F14" s="83"/>
      <c r="G14" s="83"/>
      <c r="H14" s="83"/>
      <c r="I14" s="83"/>
      <c r="J14" s="83"/>
      <c r="K14" s="83"/>
      <c r="L14" s="83"/>
    </row>
    <row r="15" spans="1:12" ht="15" customHeight="1">
      <c r="A15" s="22">
        <v>7</v>
      </c>
      <c r="B15" s="123" t="str">
        <f>_Pgm7</f>
        <v>T04 Educational Partnership</v>
      </c>
      <c r="C15" s="124"/>
      <c r="D15" s="124"/>
      <c r="E15" s="125"/>
      <c r="F15" s="83"/>
      <c r="G15" s="83"/>
      <c r="H15" s="83"/>
      <c r="I15" s="83"/>
      <c r="J15" s="83"/>
      <c r="K15" s="83"/>
      <c r="L15" s="83"/>
    </row>
    <row r="16" spans="1:12" ht="15" customHeight="1">
      <c r="A16" s="22">
        <v>8</v>
      </c>
      <c r="B16" s="123" t="str">
        <f>_Pgm8</f>
        <v>A01 Adult FSP</v>
      </c>
      <c r="C16" s="124"/>
      <c r="D16" s="124"/>
      <c r="E16" s="125"/>
      <c r="F16" s="83" t="s">
        <v>184</v>
      </c>
      <c r="G16" s="83">
        <v>4371</v>
      </c>
      <c r="H16" s="83" t="s">
        <v>187</v>
      </c>
      <c r="I16" s="83">
        <v>8376</v>
      </c>
      <c r="J16" s="83">
        <v>8373</v>
      </c>
      <c r="K16" s="83" t="s">
        <v>186</v>
      </c>
      <c r="L16" s="83"/>
    </row>
    <row r="17" spans="1:12" ht="15" customHeight="1">
      <c r="A17" s="22">
        <v>9</v>
      </c>
      <c r="B17" s="123" t="str">
        <f>_Pgm9</f>
        <v>A02 Wellness/Recovery</v>
      </c>
      <c r="C17" s="124"/>
      <c r="D17" s="124"/>
      <c r="E17" s="125"/>
      <c r="F17" s="83"/>
      <c r="G17" s="83"/>
      <c r="H17" s="83"/>
      <c r="I17" s="83"/>
      <c r="J17" s="83"/>
      <c r="K17" s="83"/>
      <c r="L17" s="83"/>
    </row>
    <row r="18" spans="1:12" ht="15" customHeight="1">
      <c r="A18" s="22">
        <v>10</v>
      </c>
      <c r="B18" s="123" t="str">
        <f>_pgm10</f>
        <v>A03 Criminal Justice FSP</v>
      </c>
      <c r="C18" s="124"/>
      <c r="D18" s="124"/>
      <c r="E18" s="125"/>
      <c r="F18" s="83" t="s">
        <v>184</v>
      </c>
      <c r="G18" s="83">
        <v>4371</v>
      </c>
      <c r="H18" s="83" t="s">
        <v>188</v>
      </c>
      <c r="I18" s="83"/>
      <c r="J18" s="83"/>
      <c r="K18" s="83"/>
      <c r="L18" s="83"/>
    </row>
    <row r="19" spans="1:12" ht="15" customHeight="1">
      <c r="A19" s="22">
        <v>11</v>
      </c>
      <c r="B19" s="123" t="str">
        <f>_Pgm11</f>
        <v>A04 Urgent Care</v>
      </c>
      <c r="C19" s="124"/>
      <c r="D19" s="124"/>
      <c r="E19" s="125"/>
      <c r="F19" s="83">
        <v>4331</v>
      </c>
      <c r="G19" s="83"/>
      <c r="H19" s="83"/>
      <c r="I19" s="83"/>
      <c r="J19" s="83"/>
      <c r="K19" s="83"/>
      <c r="L19" s="83"/>
    </row>
    <row r="20" spans="1:12" ht="15" customHeight="1">
      <c r="A20" s="22">
        <v>12</v>
      </c>
      <c r="B20" s="123" t="str">
        <f>_Pgm12</f>
        <v>A05 Consumer/Family Self Help</v>
      </c>
      <c r="C20" s="124"/>
      <c r="D20" s="124"/>
      <c r="E20" s="125"/>
      <c r="F20" s="83"/>
      <c r="G20" s="83"/>
      <c r="H20" s="83"/>
      <c r="I20" s="83"/>
      <c r="J20" s="83"/>
      <c r="K20" s="83"/>
      <c r="L20" s="83"/>
    </row>
    <row r="21" spans="1:12" ht="15" customHeight="1">
      <c r="A21" s="22">
        <v>13</v>
      </c>
      <c r="B21" s="123" t="str">
        <f>_Pgm13</f>
        <v>OA01 Older Adult FSP</v>
      </c>
      <c r="C21" s="124"/>
      <c r="D21" s="124"/>
      <c r="E21" s="125"/>
      <c r="F21" s="83" t="s">
        <v>184</v>
      </c>
      <c r="G21" s="83" t="s">
        <v>188</v>
      </c>
      <c r="H21" s="83"/>
      <c r="I21" s="83"/>
      <c r="J21" s="83"/>
      <c r="K21" s="83"/>
      <c r="L21" s="83"/>
    </row>
    <row r="22" spans="1:12" ht="15" customHeight="1">
      <c r="A22" s="22">
        <v>14</v>
      </c>
      <c r="B22" s="123" t="str">
        <f>_Pgm14</f>
        <v>OA02 Behavioral Health Redesign</v>
      </c>
      <c r="C22" s="124"/>
      <c r="D22" s="124"/>
      <c r="E22" s="125"/>
      <c r="F22" s="83"/>
      <c r="G22" s="83"/>
      <c r="H22" s="83"/>
      <c r="I22" s="83"/>
      <c r="J22" s="83"/>
      <c r="K22" s="83"/>
      <c r="L22" s="83"/>
    </row>
    <row r="23" spans="1:12" ht="15" customHeight="1">
      <c r="A23" s="22">
        <v>15</v>
      </c>
      <c r="B23" s="123" t="str">
        <f>_Pgm15</f>
        <v>OA03 Mobile Assessmen/Outreach</v>
      </c>
      <c r="C23" s="124"/>
      <c r="D23" s="124"/>
      <c r="E23" s="125"/>
      <c r="F23" s="83"/>
      <c r="G23" s="83"/>
      <c r="H23" s="83"/>
      <c r="I23" s="83"/>
      <c r="J23" s="83"/>
      <c r="K23" s="83"/>
      <c r="L23" s="83"/>
    </row>
    <row r="24" spans="1:12" ht="15" customHeight="1">
      <c r="A24" s="22">
        <v>16</v>
      </c>
      <c r="B24" s="123" t="str">
        <f>+'CSS Pgm 16'!D3</f>
        <v>OA04 Family/Caregiver Support</v>
      </c>
      <c r="C24" s="132"/>
      <c r="D24" s="132"/>
      <c r="E24" s="125"/>
      <c r="F24" s="83"/>
      <c r="G24" s="83"/>
      <c r="H24" s="83"/>
      <c r="I24" s="83"/>
      <c r="J24" s="83"/>
      <c r="K24" s="83"/>
      <c r="L24" s="83"/>
    </row>
    <row r="25" spans="1:12" ht="15" customHeight="1">
      <c r="A25" s="22">
        <v>17</v>
      </c>
      <c r="B25" s="123" t="str">
        <f>+'CSS Pgm 17'!D3</f>
        <v>HO01 Housing Options</v>
      </c>
      <c r="C25" s="132"/>
      <c r="D25" s="132"/>
      <c r="E25" s="125"/>
      <c r="F25" s="83">
        <v>8384</v>
      </c>
      <c r="G25" s="83"/>
      <c r="H25" s="83"/>
      <c r="I25" s="83"/>
      <c r="J25" s="83"/>
      <c r="K25" s="83"/>
      <c r="L25" s="83"/>
    </row>
    <row r="26" spans="1:12" ht="15" customHeight="1">
      <c r="A26" s="22">
        <v>18</v>
      </c>
      <c r="B26" s="123" t="str">
        <f>+'CSS Pgm 18'!D3</f>
        <v>CC01 Learning Partnership</v>
      </c>
      <c r="C26" s="132"/>
      <c r="D26" s="132"/>
      <c r="E26" s="125"/>
      <c r="F26" s="83"/>
      <c r="G26" s="83"/>
      <c r="H26" s="83"/>
      <c r="I26" s="83"/>
      <c r="J26" s="83"/>
      <c r="K26" s="83"/>
      <c r="L26" s="83"/>
    </row>
    <row r="27" spans="1:12" ht="15" customHeight="1">
      <c r="A27" s="22">
        <v>19</v>
      </c>
      <c r="B27" s="123" t="str">
        <f>+'CSS Pgm 19'!D3</f>
        <v>HC01 BHS/Primary Care</v>
      </c>
      <c r="C27" s="132"/>
      <c r="D27" s="132"/>
      <c r="E27" s="125"/>
      <c r="F27" s="83"/>
      <c r="G27" s="83"/>
      <c r="H27" s="83"/>
      <c r="I27" s="83"/>
      <c r="J27" s="83"/>
      <c r="K27" s="83"/>
      <c r="L27" s="83"/>
    </row>
    <row r="28" spans="1:12" ht="15" customHeight="1">
      <c r="A28" s="22">
        <v>20</v>
      </c>
      <c r="B28" s="123" t="str">
        <f>+'CSS Pgm 20'!D3</f>
        <v>ST01 Survivors of Torture</v>
      </c>
      <c r="C28" s="132"/>
      <c r="D28" s="132"/>
      <c r="E28" s="125"/>
      <c r="F28" s="83"/>
      <c r="G28" s="83"/>
      <c r="H28" s="83"/>
      <c r="I28" s="83"/>
      <c r="J28" s="83"/>
      <c r="K28" s="83"/>
      <c r="L28" s="83"/>
    </row>
    <row r="29" spans="1:12" ht="15" customHeight="1">
      <c r="A29" s="22">
        <v>21</v>
      </c>
      <c r="B29" s="123"/>
      <c r="C29" s="132"/>
      <c r="D29" s="132"/>
      <c r="E29" s="125"/>
      <c r="F29" s="84"/>
      <c r="G29" s="84"/>
      <c r="H29" s="84"/>
      <c r="I29" s="84"/>
      <c r="J29" s="84"/>
      <c r="K29" s="84"/>
      <c r="L29" s="84"/>
    </row>
    <row r="30" spans="1:12" ht="15" customHeight="1">
      <c r="A30" s="22">
        <v>22</v>
      </c>
      <c r="B30" s="123"/>
      <c r="C30" s="132"/>
      <c r="D30" s="132"/>
      <c r="E30" s="125"/>
      <c r="F30" s="84"/>
      <c r="G30" s="84"/>
      <c r="H30" s="84"/>
      <c r="I30" s="84"/>
      <c r="J30" s="84"/>
      <c r="K30" s="84"/>
      <c r="L30" s="84"/>
    </row>
    <row r="31" spans="1:12" ht="15" customHeight="1">
      <c r="A31" s="22">
        <v>23</v>
      </c>
      <c r="B31" s="123"/>
      <c r="C31" s="132"/>
      <c r="D31" s="132"/>
      <c r="E31" s="125"/>
      <c r="F31" s="84"/>
      <c r="G31" s="84"/>
      <c r="H31" s="84"/>
      <c r="I31" s="84"/>
      <c r="J31" s="84"/>
      <c r="K31" s="84"/>
      <c r="L31" s="84"/>
    </row>
    <row r="32" spans="1:12" ht="15" customHeight="1">
      <c r="A32" s="22">
        <v>24</v>
      </c>
      <c r="B32" s="123"/>
      <c r="C32" s="132"/>
      <c r="D32" s="132"/>
      <c r="E32" s="125"/>
      <c r="F32" s="84"/>
      <c r="G32" s="84"/>
      <c r="H32" s="84"/>
      <c r="I32" s="84"/>
      <c r="J32" s="84"/>
      <c r="K32" s="84"/>
      <c r="L32" s="84"/>
    </row>
    <row r="33" spans="1:12" ht="15" customHeight="1">
      <c r="A33" s="63">
        <v>25</v>
      </c>
      <c r="B33" s="133"/>
      <c r="C33" s="134"/>
      <c r="D33" s="134"/>
      <c r="E33" s="135"/>
      <c r="F33" s="85"/>
      <c r="G33" s="85"/>
      <c r="H33" s="85"/>
      <c r="I33" s="85"/>
      <c r="J33" s="85"/>
      <c r="K33" s="85"/>
      <c r="L33" s="85"/>
    </row>
  </sheetData>
  <sheetProtection sheet="1" objects="1" scenarios="1" selectLockedCells="1"/>
  <mergeCells count="31">
    <mergeCell ref="D3:E3"/>
    <mergeCell ref="B11:E11"/>
    <mergeCell ref="B16:E16"/>
    <mergeCell ref="B17:E17"/>
    <mergeCell ref="B18:E18"/>
    <mergeCell ref="F6:L7"/>
    <mergeCell ref="B10:E10"/>
    <mergeCell ref="A5:E7"/>
    <mergeCell ref="B9:E9"/>
    <mergeCell ref="A1:L1"/>
    <mergeCell ref="B31:E31"/>
    <mergeCell ref="B32:E32"/>
    <mergeCell ref="B33:E33"/>
    <mergeCell ref="A8:E8"/>
    <mergeCell ref="B27:E27"/>
    <mergeCell ref="B28:E28"/>
    <mergeCell ref="B29:E29"/>
    <mergeCell ref="B30:E30"/>
    <mergeCell ref="B23:E23"/>
    <mergeCell ref="B12:E12"/>
    <mergeCell ref="B13:E13"/>
    <mergeCell ref="B14:E14"/>
    <mergeCell ref="D2:E2"/>
    <mergeCell ref="B22:E22"/>
    <mergeCell ref="B15:E15"/>
    <mergeCell ref="B24:E24"/>
    <mergeCell ref="B25:E25"/>
    <mergeCell ref="B26:E26"/>
    <mergeCell ref="B19:E19"/>
    <mergeCell ref="B20:E20"/>
    <mergeCell ref="B21:E21"/>
  </mergeCells>
  <printOptions/>
  <pageMargins left="0.75" right="0.75" top="1" bottom="1" header="0.5" footer="0.5"/>
  <pageSetup fitToHeight="1" fitToWidth="1" horizontalDpi="600" verticalDpi="600" orientation="landscape" scale="92" r:id="rId1"/>
  <headerFooter alignWithMargins="0">
    <oddHeader>&amp;L&amp;"Arial,Bold"&amp;16This file was created using most current Excel version.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1" width="3.7109375" style="12" customWidth="1"/>
    <col min="2" max="2" width="7.421875" style="12" customWidth="1"/>
    <col min="3" max="4" width="3.7109375" style="12" customWidth="1"/>
    <col min="5" max="5" width="35.8515625" style="12" customWidth="1"/>
    <col min="6" max="6" width="19.00390625" style="12" customWidth="1"/>
    <col min="7" max="7" width="12.7109375" style="12" customWidth="1"/>
    <col min="8" max="8" width="16.140625" style="12" customWidth="1"/>
    <col min="9" max="9" width="17.140625" style="12" customWidth="1"/>
    <col min="10" max="10" width="12.7109375" style="12" customWidth="1"/>
    <col min="11" max="11" width="14.7109375" style="12" customWidth="1"/>
    <col min="12" max="12" width="16.421875" style="12" customWidth="1"/>
    <col min="13" max="13" width="17.140625" style="12" customWidth="1"/>
    <col min="14" max="14" width="14.7109375" style="12" customWidth="1"/>
    <col min="15" max="15" width="12.7109375" style="12" customWidth="1"/>
    <col min="16" max="18" width="12.7109375" style="0" hidden="1" customWidth="1"/>
    <col min="19" max="16384" width="9.140625" style="0" hidden="1" customWidth="1"/>
  </cols>
  <sheetData>
    <row r="1" spans="1:15" ht="4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38">
        <f>'CSS Pgm 1'!O2</f>
        <v>39614</v>
      </c>
    </row>
    <row r="3" spans="1:15" ht="20.1" customHeight="1">
      <c r="A3" s="13" t="s">
        <v>108</v>
      </c>
      <c r="B3" s="13"/>
      <c r="C3" s="13"/>
      <c r="D3" s="104" t="s">
        <v>159</v>
      </c>
      <c r="E3" s="104"/>
      <c r="F3" s="40"/>
      <c r="G3" s="40"/>
      <c r="H3" s="40"/>
      <c r="I3" s="40"/>
      <c r="J3" s="40"/>
      <c r="K3" s="40"/>
      <c r="L3" s="40"/>
      <c r="M3" s="40"/>
      <c r="N3" s="40"/>
      <c r="O3" s="40"/>
    </row>
    <row r="4" spans="1:15" ht="18" customHeight="1">
      <c r="A4" s="40"/>
      <c r="B4" s="40"/>
      <c r="C4" s="40"/>
      <c r="D4" s="40"/>
      <c r="E4" s="40"/>
      <c r="F4" s="40"/>
      <c r="G4" s="40"/>
      <c r="H4" s="40"/>
      <c r="I4" s="40"/>
      <c r="J4" s="40"/>
      <c r="K4" s="40"/>
      <c r="L4" s="40"/>
      <c r="M4" s="40"/>
      <c r="N4" s="40"/>
      <c r="O4" s="40"/>
    </row>
    <row r="5" spans="1:15" s="3" customFormat="1" ht="24"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22.5" customHeight="1">
      <c r="A6" s="111"/>
      <c r="B6" s="112"/>
      <c r="C6" s="112"/>
      <c r="D6" s="112"/>
      <c r="E6" s="113"/>
      <c r="F6" s="102" t="s">
        <v>7</v>
      </c>
      <c r="G6" s="105" t="s">
        <v>38</v>
      </c>
      <c r="H6" s="106"/>
      <c r="I6" s="106"/>
      <c r="J6" s="106"/>
      <c r="K6" s="106"/>
      <c r="L6" s="106"/>
      <c r="M6" s="106"/>
      <c r="N6" s="106"/>
      <c r="O6" s="107"/>
    </row>
    <row r="7" spans="1:18" s="1" customFormat="1" ht="60.75"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107</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145</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1"/>
  <sheetViews>
    <sheetView zoomScale="80" zoomScaleNormal="80" workbookViewId="0" topLeftCell="A1">
      <selection activeCell="G6" sqref="G6:O6"/>
    </sheetView>
  </sheetViews>
  <sheetFormatPr defaultColWidth="0" defaultRowHeight="12.75" zeroHeight="1"/>
  <cols>
    <col min="1" max="2" width="3.7109375" style="12" customWidth="1"/>
    <col min="3" max="3" width="6.421875" style="12" customWidth="1"/>
    <col min="4" max="4" width="3.7109375" style="12" customWidth="1"/>
    <col min="5" max="5" width="26.8515625" style="12" customWidth="1"/>
    <col min="6" max="6" width="17.8515625" style="12" customWidth="1"/>
    <col min="7" max="7" width="12.7109375" style="12" customWidth="1"/>
    <col min="8" max="8" width="17.57421875" style="12" customWidth="1"/>
    <col min="9" max="9" width="18.140625" style="12" customWidth="1"/>
    <col min="10" max="10" width="14.421875" style="12" customWidth="1"/>
    <col min="11" max="11" width="12.7109375" style="12" customWidth="1"/>
    <col min="12" max="12" width="16.57421875" style="12" customWidth="1"/>
    <col min="13" max="13" width="16.140625" style="12" customWidth="1"/>
    <col min="14" max="14" width="13.57421875" style="12" customWidth="1"/>
    <col min="15" max="15" width="12.7109375" style="12" customWidth="1"/>
    <col min="16" max="18" width="12.7109375" style="0" hidden="1" customWidth="1"/>
    <col min="19" max="16384" width="9.140625" style="0" hidden="1" customWidth="1"/>
  </cols>
  <sheetData>
    <row r="1" spans="1:15" ht="45.7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38">
        <f>'CSS Pgm 1'!O2</f>
        <v>39614</v>
      </c>
    </row>
    <row r="3" spans="1:15" ht="20.1" customHeight="1">
      <c r="A3" s="13" t="s">
        <v>110</v>
      </c>
      <c r="B3" s="13"/>
      <c r="C3" s="13"/>
      <c r="D3" s="104" t="s">
        <v>157</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1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15" customHeight="1">
      <c r="A6" s="111"/>
      <c r="B6" s="112"/>
      <c r="C6" s="112"/>
      <c r="D6" s="112"/>
      <c r="E6" s="113"/>
      <c r="F6" s="117" t="s">
        <v>7</v>
      </c>
      <c r="G6" s="105" t="s">
        <v>38</v>
      </c>
      <c r="H6" s="106"/>
      <c r="I6" s="106"/>
      <c r="J6" s="106"/>
      <c r="K6" s="106"/>
      <c r="L6" s="106"/>
      <c r="M6" s="106"/>
      <c r="N6" s="106"/>
      <c r="O6" s="107"/>
    </row>
    <row r="7" spans="1:18" s="1" customFormat="1" ht="42" customHeight="1">
      <c r="A7" s="114"/>
      <c r="B7" s="115"/>
      <c r="C7" s="115"/>
      <c r="D7" s="115"/>
      <c r="E7" s="116"/>
      <c r="F7" s="118"/>
      <c r="G7" s="39" t="s">
        <v>0</v>
      </c>
      <c r="H7" s="39" t="s">
        <v>37</v>
      </c>
      <c r="I7" s="39" t="s">
        <v>19</v>
      </c>
      <c r="J7" s="39" t="s">
        <v>1</v>
      </c>
      <c r="K7" s="39" t="s">
        <v>16</v>
      </c>
      <c r="L7" s="39" t="s">
        <v>17</v>
      </c>
      <c r="M7" s="39" t="s">
        <v>2</v>
      </c>
      <c r="N7" s="39" t="s">
        <v>18</v>
      </c>
      <c r="O7" s="35" t="s">
        <v>75</v>
      </c>
      <c r="P7" s="2"/>
      <c r="Q7" s="2"/>
      <c r="R7" s="2"/>
    </row>
    <row r="8" spans="1:15" ht="15" customHeight="1">
      <c r="A8" s="18" t="s">
        <v>109</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v>3404.96</v>
      </c>
      <c r="G17" s="23">
        <v>2856.886</v>
      </c>
      <c r="H17" s="23">
        <v>259.614</v>
      </c>
      <c r="I17" s="23">
        <v>0</v>
      </c>
      <c r="J17" s="23">
        <v>288.46</v>
      </c>
      <c r="K17" s="23">
        <v>0</v>
      </c>
      <c r="L17" s="23">
        <v>0</v>
      </c>
      <c r="M17" s="23">
        <v>0</v>
      </c>
      <c r="N17" s="23">
        <v>0</v>
      </c>
      <c r="O17" s="23">
        <v>0</v>
      </c>
    </row>
    <row r="18" spans="1:15" ht="15" customHeight="1">
      <c r="A18" s="22"/>
      <c r="B18" s="24"/>
      <c r="C18" s="24"/>
      <c r="D18" s="24" t="s">
        <v>12</v>
      </c>
      <c r="E18" s="25"/>
      <c r="F18" s="23">
        <v>7621.98</v>
      </c>
      <c r="G18" s="23">
        <v>6354.756</v>
      </c>
      <c r="H18" s="23">
        <v>600.264</v>
      </c>
      <c r="I18" s="23">
        <v>0</v>
      </c>
      <c r="J18" s="23">
        <v>666.96</v>
      </c>
      <c r="K18" s="23">
        <v>0</v>
      </c>
      <c r="L18" s="23">
        <v>0</v>
      </c>
      <c r="M18" s="23">
        <v>0</v>
      </c>
      <c r="N18" s="23">
        <v>0</v>
      </c>
      <c r="O18" s="23">
        <v>0</v>
      </c>
    </row>
    <row r="19" spans="1:15" ht="15" customHeight="1">
      <c r="A19" s="22"/>
      <c r="B19" s="24"/>
      <c r="C19" s="24"/>
      <c r="D19" s="24" t="s">
        <v>39</v>
      </c>
      <c r="E19" s="25"/>
      <c r="F19" s="23">
        <v>159466.16</v>
      </c>
      <c r="G19" s="23">
        <v>140507.694</v>
      </c>
      <c r="H19" s="23">
        <v>8980.326000000001</v>
      </c>
      <c r="I19" s="23">
        <v>0</v>
      </c>
      <c r="J19" s="23">
        <v>9978.14</v>
      </c>
      <c r="K19" s="23">
        <v>0</v>
      </c>
      <c r="L19" s="23">
        <v>0</v>
      </c>
      <c r="M19" s="23">
        <v>0</v>
      </c>
      <c r="N19" s="23">
        <v>0</v>
      </c>
      <c r="O19" s="23">
        <v>0</v>
      </c>
    </row>
    <row r="20" spans="1:15" ht="15" customHeight="1">
      <c r="A20" s="22"/>
      <c r="B20" s="24"/>
      <c r="C20" s="24"/>
      <c r="D20" s="24" t="s">
        <v>5</v>
      </c>
      <c r="E20" s="25"/>
      <c r="F20" s="23">
        <v>68066.9</v>
      </c>
      <c r="G20" s="23">
        <v>57555.739</v>
      </c>
      <c r="H20" s="23">
        <v>4978.971</v>
      </c>
      <c r="I20" s="23">
        <v>0</v>
      </c>
      <c r="J20" s="23">
        <v>5532.19</v>
      </c>
      <c r="K20" s="23">
        <v>0</v>
      </c>
      <c r="L20" s="23">
        <v>0</v>
      </c>
      <c r="M20" s="23">
        <v>0</v>
      </c>
      <c r="N20" s="23">
        <v>0</v>
      </c>
      <c r="O20" s="23">
        <v>0</v>
      </c>
    </row>
    <row r="21" spans="1:15" ht="15" customHeight="1">
      <c r="A21" s="22"/>
      <c r="B21" s="24"/>
      <c r="C21" s="24" t="s">
        <v>9</v>
      </c>
      <c r="D21" s="24"/>
      <c r="E21" s="25"/>
      <c r="F21" s="23">
        <f aca="true" t="shared" si="1" ref="F21:O21">SUM(F17:F20)</f>
        <v>238560</v>
      </c>
      <c r="G21" s="23">
        <f t="shared" si="1"/>
        <v>207275.07499999998</v>
      </c>
      <c r="H21" s="23">
        <f t="shared" si="1"/>
        <v>14819.175000000001</v>
      </c>
      <c r="I21" s="23">
        <f t="shared" si="1"/>
        <v>0</v>
      </c>
      <c r="J21" s="23">
        <f t="shared" si="1"/>
        <v>16465.75</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238560</v>
      </c>
      <c r="G22" s="29">
        <f t="shared" si="2"/>
        <v>207275.07499999998</v>
      </c>
      <c r="H22" s="29">
        <f t="shared" si="2"/>
        <v>14819.175000000001</v>
      </c>
      <c r="I22" s="29">
        <f t="shared" si="2"/>
        <v>0</v>
      </c>
      <c r="J22" s="29">
        <f t="shared" si="2"/>
        <v>16465.75</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144</v>
      </c>
      <c r="B59" s="31"/>
      <c r="C59" s="31"/>
      <c r="D59" s="31"/>
      <c r="E59" s="32"/>
      <c r="F59" s="33">
        <f aca="true" t="shared" si="13" ref="F59:O59">F22+F44+F58</f>
        <v>238560</v>
      </c>
      <c r="G59" s="33">
        <f t="shared" si="13"/>
        <v>207275.07499999998</v>
      </c>
      <c r="H59" s="33">
        <f t="shared" si="13"/>
        <v>14819.175000000001</v>
      </c>
      <c r="I59" s="33">
        <f t="shared" si="13"/>
        <v>0</v>
      </c>
      <c r="J59" s="33">
        <f t="shared" si="13"/>
        <v>16465.75</v>
      </c>
      <c r="K59" s="33">
        <f t="shared" si="13"/>
        <v>0</v>
      </c>
      <c r="L59" s="33">
        <f t="shared" si="13"/>
        <v>0</v>
      </c>
      <c r="M59" s="33">
        <f t="shared" si="13"/>
        <v>0</v>
      </c>
      <c r="N59" s="33">
        <f t="shared" si="13"/>
        <v>0</v>
      </c>
      <c r="O59" s="33">
        <f t="shared" si="13"/>
        <v>0</v>
      </c>
    </row>
    <row r="61" ht="12.75" hidden="1">
      <c r="I61" s="34"/>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9"/>
  <sheetViews>
    <sheetView zoomScale="80" zoomScaleNormal="80" workbookViewId="0" topLeftCell="A1">
      <selection activeCell="G7" sqref="G7"/>
    </sheetView>
  </sheetViews>
  <sheetFormatPr defaultColWidth="0" defaultRowHeight="12.75" zeroHeight="1"/>
  <cols>
    <col min="1" max="4" width="3.7109375" style="12" customWidth="1"/>
    <col min="5" max="5" width="36.8515625" style="12" customWidth="1"/>
    <col min="6" max="6" width="18.8515625" style="12" customWidth="1"/>
    <col min="7" max="7" width="16.8515625" style="12" customWidth="1"/>
    <col min="8" max="8" width="18.140625" style="12" customWidth="1"/>
    <col min="9" max="9" width="18.8515625" style="12" customWidth="1"/>
    <col min="10" max="11" width="17.8515625" style="12" customWidth="1"/>
    <col min="12" max="12" width="18.00390625" style="12" customWidth="1"/>
    <col min="13" max="13" width="18.28125" style="12" customWidth="1"/>
    <col min="14" max="14" width="14.7109375" style="12" customWidth="1"/>
    <col min="15" max="15" width="12.7109375" style="12" customWidth="1"/>
    <col min="16" max="16" width="12.7109375" style="9" hidden="1" customWidth="1"/>
    <col min="17" max="18" width="12.7109375" style="0" hidden="1" customWidth="1"/>
    <col min="19" max="16384" width="9.140625" style="0" hidden="1" customWidth="1"/>
  </cols>
  <sheetData>
    <row r="1" spans="1:15" ht="53.2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41">
        <f>'CSS Pgm 1'!O2</f>
        <v>39614</v>
      </c>
    </row>
    <row r="3" spans="1:15" ht="20.1" customHeight="1">
      <c r="A3" s="13" t="s">
        <v>111</v>
      </c>
      <c r="B3" s="13"/>
      <c r="C3" s="13"/>
      <c r="D3" s="104" t="s">
        <v>160</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6" s="3" customFormat="1" ht="18.7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c r="P5" s="10"/>
    </row>
    <row r="6" spans="1:16" s="3" customFormat="1" ht="22.5" customHeight="1">
      <c r="A6" s="111"/>
      <c r="B6" s="112"/>
      <c r="C6" s="112"/>
      <c r="D6" s="112"/>
      <c r="E6" s="113"/>
      <c r="F6" s="102" t="s">
        <v>7</v>
      </c>
      <c r="G6" s="119" t="s">
        <v>38</v>
      </c>
      <c r="H6" s="104"/>
      <c r="I6" s="104"/>
      <c r="J6" s="104"/>
      <c r="K6" s="104"/>
      <c r="L6" s="104"/>
      <c r="M6" s="104"/>
      <c r="N6" s="104"/>
      <c r="O6" s="120"/>
      <c r="P6" s="10"/>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11"/>
      <c r="Q7" s="2"/>
      <c r="R7" s="2"/>
    </row>
    <row r="8" spans="1:15" ht="15" customHeight="1">
      <c r="A8" s="18" t="s">
        <v>112</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143</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9"/>
  <sheetViews>
    <sheetView zoomScale="80" zoomScaleNormal="80" workbookViewId="0" topLeftCell="A1">
      <selection activeCell="J10" sqref="J10"/>
    </sheetView>
  </sheetViews>
  <sheetFormatPr defaultColWidth="0" defaultRowHeight="12.75" zeroHeight="1"/>
  <cols>
    <col min="1" max="2" width="3.7109375" style="12" customWidth="1"/>
    <col min="3" max="3" width="7.28125" style="12" customWidth="1"/>
    <col min="4" max="4" width="3.7109375" style="12" customWidth="1"/>
    <col min="5" max="5" width="26.28125" style="12" customWidth="1"/>
    <col min="6" max="6" width="17.421875" style="12" customWidth="1"/>
    <col min="7" max="7" width="14.57421875" style="12" customWidth="1"/>
    <col min="8" max="8" width="18.8515625" style="12" customWidth="1"/>
    <col min="9" max="9" width="16.140625" style="12" customWidth="1"/>
    <col min="10" max="10" width="15.421875" style="12" customWidth="1"/>
    <col min="11" max="11" width="14.140625" style="12" customWidth="1"/>
    <col min="12" max="12" width="19.00390625" style="12" customWidth="1"/>
    <col min="13" max="13" width="16.7109375" style="12" customWidth="1"/>
    <col min="14" max="14" width="17.00390625" style="12" customWidth="1"/>
    <col min="15" max="15" width="12.7109375" style="12" customWidth="1"/>
    <col min="16" max="16" width="12.7109375" style="12" hidden="1" customWidth="1"/>
    <col min="17" max="18" width="12.7109375" style="0" hidden="1" customWidth="1"/>
    <col min="19" max="16384" width="9.140625" style="0" hidden="1" customWidth="1"/>
  </cols>
  <sheetData>
    <row r="1" spans="1:15" ht="46.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41">
        <f>'CSS Pgm 1'!O2</f>
        <v>39614</v>
      </c>
    </row>
    <row r="3" spans="1:15" ht="20.1" customHeight="1">
      <c r="A3" s="13" t="s">
        <v>114</v>
      </c>
      <c r="B3" s="13"/>
      <c r="C3" s="13"/>
      <c r="D3" s="104" t="s">
        <v>179</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6" s="3" customFormat="1" ht="1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c r="P5" s="16"/>
    </row>
    <row r="6" spans="1:16" s="3" customFormat="1" ht="18.75" customHeight="1">
      <c r="A6" s="111"/>
      <c r="B6" s="112"/>
      <c r="C6" s="112"/>
      <c r="D6" s="112"/>
      <c r="E6" s="113"/>
      <c r="F6" s="102" t="s">
        <v>7</v>
      </c>
      <c r="G6" s="105" t="s">
        <v>38</v>
      </c>
      <c r="H6" s="106"/>
      <c r="I6" s="106"/>
      <c r="J6" s="106"/>
      <c r="K6" s="106"/>
      <c r="L6" s="106"/>
      <c r="M6" s="106"/>
      <c r="N6" s="106"/>
      <c r="O6" s="107"/>
      <c r="P6" s="16"/>
    </row>
    <row r="7" spans="1:18" s="1" customFormat="1" ht="49.5" customHeight="1">
      <c r="A7" s="114"/>
      <c r="B7" s="115"/>
      <c r="C7" s="115"/>
      <c r="D7" s="115"/>
      <c r="E7" s="116"/>
      <c r="F7" s="103"/>
      <c r="G7" s="39" t="s">
        <v>0</v>
      </c>
      <c r="H7" s="39" t="s">
        <v>37</v>
      </c>
      <c r="I7" s="39" t="s">
        <v>19</v>
      </c>
      <c r="J7" s="39" t="s">
        <v>1</v>
      </c>
      <c r="K7" s="39" t="s">
        <v>16</v>
      </c>
      <c r="L7" s="39" t="s">
        <v>17</v>
      </c>
      <c r="M7" s="39" t="s">
        <v>2</v>
      </c>
      <c r="N7" s="39" t="s">
        <v>18</v>
      </c>
      <c r="O7" s="35" t="s">
        <v>75</v>
      </c>
      <c r="P7" s="17"/>
      <c r="Q7" s="2"/>
      <c r="R7" s="2"/>
    </row>
    <row r="8" spans="1:15" ht="15" customHeight="1">
      <c r="A8" s="18" t="s">
        <v>113</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142</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2" width="3.7109375" style="12" customWidth="1"/>
    <col min="3" max="3" width="6.140625" style="12" customWidth="1"/>
    <col min="4" max="4" width="2.8515625" style="12" customWidth="1"/>
    <col min="5" max="5" width="30.57421875" style="12" customWidth="1"/>
    <col min="6" max="6" width="18.421875" style="12" customWidth="1"/>
    <col min="7" max="7" width="15.28125" style="12" customWidth="1"/>
    <col min="8" max="8" width="16.57421875" style="12" customWidth="1"/>
    <col min="9" max="9" width="16.421875" style="12" customWidth="1"/>
    <col min="10" max="10" width="15.140625" style="12" customWidth="1"/>
    <col min="11" max="11" width="14.00390625" style="12" customWidth="1"/>
    <col min="12" max="12" width="16.7109375" style="12" customWidth="1"/>
    <col min="13" max="13" width="16.421875" style="12" customWidth="1"/>
    <col min="14" max="14" width="14.28125" style="12" customWidth="1"/>
    <col min="15" max="15" width="12.7109375" style="12" customWidth="1"/>
    <col min="16" max="18" width="12.7109375" style="0" hidden="1" customWidth="1"/>
    <col min="19" max="16384" width="9.140625" style="0" hidden="1" customWidth="1"/>
  </cols>
  <sheetData>
    <row r="1" spans="1:15" ht="44.2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41">
        <f>'CSS Pgm 1'!O2</f>
        <v>39614</v>
      </c>
    </row>
    <row r="3" spans="1:15" ht="20.1" customHeight="1">
      <c r="A3" s="13" t="s">
        <v>115</v>
      </c>
      <c r="B3" s="13"/>
      <c r="C3" s="13"/>
      <c r="D3" s="104" t="s">
        <v>161</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24"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17.25" customHeight="1">
      <c r="A6" s="111"/>
      <c r="B6" s="112"/>
      <c r="C6" s="112"/>
      <c r="D6" s="112"/>
      <c r="E6" s="113"/>
      <c r="F6" s="102" t="s">
        <v>7</v>
      </c>
      <c r="G6" s="105" t="s">
        <v>38</v>
      </c>
      <c r="H6" s="106"/>
      <c r="I6" s="106"/>
      <c r="J6" s="106"/>
      <c r="K6" s="106"/>
      <c r="L6" s="106"/>
      <c r="M6" s="106"/>
      <c r="N6" s="106"/>
      <c r="O6" s="107"/>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116</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141</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9"/>
  <sheetViews>
    <sheetView zoomScale="90" zoomScaleNormal="90" workbookViewId="0" topLeftCell="A1">
      <selection activeCell="A1" sqref="A1:O1"/>
    </sheetView>
  </sheetViews>
  <sheetFormatPr defaultColWidth="0" defaultRowHeight="12.75" zeroHeight="1"/>
  <cols>
    <col min="1" max="2" width="3.7109375" style="12" customWidth="1"/>
    <col min="3" max="3" width="6.57421875" style="12" customWidth="1"/>
    <col min="4" max="4" width="3.7109375" style="12" customWidth="1"/>
    <col min="5" max="5" width="22.7109375" style="12" customWidth="1"/>
    <col min="6" max="6" width="16.00390625" style="12" customWidth="1"/>
    <col min="7" max="7" width="12.7109375" style="12" customWidth="1"/>
    <col min="8" max="8" width="16.57421875" style="12" customWidth="1"/>
    <col min="9" max="9" width="15.8515625" style="12" customWidth="1"/>
    <col min="10" max="11" width="12.7109375" style="12" customWidth="1"/>
    <col min="12" max="12" width="17.421875" style="12" customWidth="1"/>
    <col min="13" max="13" width="16.140625" style="12" customWidth="1"/>
    <col min="14" max="14" width="14.00390625" style="12" customWidth="1"/>
    <col min="15" max="15" width="12.7109375" style="12" customWidth="1"/>
    <col min="16" max="18" width="12.7109375" style="0" hidden="1" customWidth="1"/>
    <col min="19" max="16384" width="9.140625" style="0" hidden="1" customWidth="1"/>
  </cols>
  <sheetData>
    <row r="1" spans="1:15" ht="42.7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38">
        <f>'CSS Pgm 1'!O2</f>
        <v>39614</v>
      </c>
    </row>
    <row r="3" spans="1:15" ht="20.1" customHeight="1">
      <c r="A3" s="13" t="s">
        <v>118</v>
      </c>
      <c r="B3" s="13"/>
      <c r="C3" s="13"/>
      <c r="D3" s="104" t="s">
        <v>162</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18"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23.25" customHeight="1">
      <c r="A6" s="111"/>
      <c r="B6" s="112"/>
      <c r="C6" s="112"/>
      <c r="D6" s="112"/>
      <c r="E6" s="113"/>
      <c r="F6" s="102" t="s">
        <v>7</v>
      </c>
      <c r="G6" s="119" t="s">
        <v>38</v>
      </c>
      <c r="H6" s="104"/>
      <c r="I6" s="104"/>
      <c r="J6" s="104"/>
      <c r="K6" s="104"/>
      <c r="L6" s="104"/>
      <c r="M6" s="104"/>
      <c r="N6" s="104"/>
      <c r="O6" s="120"/>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117</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v>3326.11</v>
      </c>
      <c r="G17" s="23">
        <v>3026.12</v>
      </c>
      <c r="H17" s="23">
        <v>0</v>
      </c>
      <c r="I17" s="23">
        <v>0</v>
      </c>
      <c r="J17" s="23">
        <v>299.99</v>
      </c>
      <c r="K17" s="23">
        <v>0</v>
      </c>
      <c r="L17" s="23">
        <v>0</v>
      </c>
      <c r="M17" s="23">
        <v>0</v>
      </c>
      <c r="N17" s="23">
        <v>0</v>
      </c>
      <c r="O17" s="23">
        <v>0</v>
      </c>
    </row>
    <row r="18" spans="1:15" ht="15" customHeight="1">
      <c r="A18" s="22"/>
      <c r="B18" s="24"/>
      <c r="C18" s="24"/>
      <c r="D18" s="24" t="s">
        <v>12</v>
      </c>
      <c r="E18" s="25"/>
      <c r="F18" s="23">
        <v>8072.94</v>
      </c>
      <c r="G18" s="23">
        <v>7186.29</v>
      </c>
      <c r="H18" s="23">
        <v>0</v>
      </c>
      <c r="I18" s="23">
        <v>0</v>
      </c>
      <c r="J18" s="23">
        <v>886.65</v>
      </c>
      <c r="K18" s="23">
        <v>0</v>
      </c>
      <c r="L18" s="23">
        <v>0</v>
      </c>
      <c r="M18" s="23">
        <v>0</v>
      </c>
      <c r="N18" s="23">
        <v>0</v>
      </c>
      <c r="O18" s="23">
        <v>0</v>
      </c>
    </row>
    <row r="19" spans="1:15" ht="15" customHeight="1">
      <c r="A19" s="22"/>
      <c r="B19" s="24"/>
      <c r="C19" s="24"/>
      <c r="D19" s="24" t="s">
        <v>39</v>
      </c>
      <c r="E19" s="25"/>
      <c r="F19" s="23">
        <v>346872.49</v>
      </c>
      <c r="G19" s="23">
        <v>279766.24</v>
      </c>
      <c r="H19" s="23">
        <v>0</v>
      </c>
      <c r="I19" s="23">
        <v>0</v>
      </c>
      <c r="J19" s="23">
        <v>67106.25</v>
      </c>
      <c r="K19" s="23">
        <v>0</v>
      </c>
      <c r="L19" s="23">
        <v>0</v>
      </c>
      <c r="M19" s="23">
        <v>0</v>
      </c>
      <c r="N19" s="23">
        <v>0</v>
      </c>
      <c r="O19" s="23">
        <v>0</v>
      </c>
    </row>
    <row r="20" spans="1:15" ht="15" customHeight="1">
      <c r="A20" s="22"/>
      <c r="B20" s="24"/>
      <c r="C20" s="24"/>
      <c r="D20" s="24" t="s">
        <v>5</v>
      </c>
      <c r="E20" s="25"/>
      <c r="F20" s="23">
        <v>219620.46</v>
      </c>
      <c r="G20" s="23">
        <v>179265.35</v>
      </c>
      <c r="H20" s="23">
        <v>0</v>
      </c>
      <c r="I20" s="23">
        <v>0</v>
      </c>
      <c r="J20" s="23">
        <v>40355.11</v>
      </c>
      <c r="K20" s="23">
        <v>0</v>
      </c>
      <c r="L20" s="23">
        <v>0</v>
      </c>
      <c r="M20" s="23">
        <v>0</v>
      </c>
      <c r="N20" s="23">
        <v>0</v>
      </c>
      <c r="O20" s="23">
        <v>0</v>
      </c>
    </row>
    <row r="21" spans="1:15" ht="15" customHeight="1">
      <c r="A21" s="22"/>
      <c r="B21" s="24"/>
      <c r="C21" s="24" t="s">
        <v>9</v>
      </c>
      <c r="D21" s="24"/>
      <c r="E21" s="25"/>
      <c r="F21" s="23">
        <f aca="true" t="shared" si="1" ref="F21:O21">SUM(F17:F20)</f>
        <v>577892</v>
      </c>
      <c r="G21" s="23">
        <f t="shared" si="1"/>
        <v>469244</v>
      </c>
      <c r="H21" s="23">
        <f t="shared" si="1"/>
        <v>0</v>
      </c>
      <c r="I21" s="23">
        <f t="shared" si="1"/>
        <v>0</v>
      </c>
      <c r="J21" s="23">
        <f t="shared" si="1"/>
        <v>108648</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577892</v>
      </c>
      <c r="G22" s="29">
        <f t="shared" si="2"/>
        <v>469244</v>
      </c>
      <c r="H22" s="29">
        <f t="shared" si="2"/>
        <v>0</v>
      </c>
      <c r="I22" s="29">
        <f t="shared" si="2"/>
        <v>0</v>
      </c>
      <c r="J22" s="29">
        <f t="shared" si="2"/>
        <v>108648</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140</v>
      </c>
      <c r="B59" s="31"/>
      <c r="C59" s="31"/>
      <c r="D59" s="31"/>
      <c r="E59" s="32"/>
      <c r="F59" s="33">
        <f aca="true" t="shared" si="13" ref="F59:O59">F22+F44+F58</f>
        <v>577892</v>
      </c>
      <c r="G59" s="33">
        <f t="shared" si="13"/>
        <v>469244</v>
      </c>
      <c r="H59" s="33">
        <f t="shared" si="13"/>
        <v>0</v>
      </c>
      <c r="I59" s="33">
        <f t="shared" si="13"/>
        <v>0</v>
      </c>
      <c r="J59" s="33">
        <f t="shared" si="13"/>
        <v>108648</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59"/>
  <sheetViews>
    <sheetView zoomScale="80" zoomScaleNormal="80" workbookViewId="0" topLeftCell="A1">
      <selection activeCell="A1" sqref="A1:O1"/>
    </sheetView>
  </sheetViews>
  <sheetFormatPr defaultColWidth="0" defaultRowHeight="12.75" zeroHeight="1"/>
  <cols>
    <col min="1" max="2" width="3.7109375" style="12" customWidth="1"/>
    <col min="3" max="3" width="6.57421875" style="12" customWidth="1"/>
    <col min="4" max="4" width="3.7109375" style="12" customWidth="1"/>
    <col min="5" max="5" width="26.140625" style="12" customWidth="1"/>
    <col min="6" max="6" width="16.7109375" style="12" customWidth="1"/>
    <col min="7" max="7" width="13.8515625" style="12" customWidth="1"/>
    <col min="8" max="8" width="17.421875" style="12" customWidth="1"/>
    <col min="9" max="9" width="16.140625" style="12" customWidth="1"/>
    <col min="10" max="10" width="13.140625" style="12" customWidth="1"/>
    <col min="11" max="11" width="14.00390625" style="12" customWidth="1"/>
    <col min="12" max="12" width="19.140625" style="12" customWidth="1"/>
    <col min="13" max="13" width="17.28125" style="12" customWidth="1"/>
    <col min="14" max="14" width="17.140625" style="12" customWidth="1"/>
    <col min="15" max="15" width="16.00390625" style="12" customWidth="1"/>
    <col min="16" max="18" width="12.7109375" style="0" hidden="1" customWidth="1"/>
    <col min="19" max="16384" width="9.140625" style="0" hidden="1" customWidth="1"/>
  </cols>
  <sheetData>
    <row r="1" spans="1:15" ht="41.25" customHeight="1">
      <c r="A1" s="86" t="s">
        <v>147</v>
      </c>
      <c r="B1" s="86"/>
      <c r="C1" s="86"/>
      <c r="D1" s="86"/>
      <c r="E1" s="86"/>
      <c r="F1" s="86"/>
      <c r="G1" s="86"/>
      <c r="H1" s="86"/>
      <c r="I1" s="86"/>
      <c r="J1" s="86"/>
      <c r="K1" s="86"/>
      <c r="L1" s="86"/>
      <c r="M1" s="86"/>
      <c r="N1" s="86"/>
      <c r="O1" s="86"/>
    </row>
    <row r="2" spans="1:15" ht="20.1" customHeight="1">
      <c r="A2" s="13" t="s">
        <v>29</v>
      </c>
      <c r="B2" s="13"/>
      <c r="C2" s="13"/>
      <c r="D2" s="96" t="str">
        <f>'CSS Pgm 1'!D2:E2</f>
        <v>Santa Clara</v>
      </c>
      <c r="E2" s="96"/>
      <c r="F2" s="40"/>
      <c r="G2" s="40"/>
      <c r="H2" s="40"/>
      <c r="I2" s="40"/>
      <c r="J2" s="40"/>
      <c r="K2" s="40"/>
      <c r="L2" s="40"/>
      <c r="M2" s="40"/>
      <c r="N2" s="14" t="s">
        <v>30</v>
      </c>
      <c r="O2" s="41">
        <f>'CSS Pgm 1'!O2</f>
        <v>39614</v>
      </c>
    </row>
    <row r="3" spans="1:15" ht="20.1" customHeight="1">
      <c r="A3" s="13" t="s">
        <v>119</v>
      </c>
      <c r="B3" s="13"/>
      <c r="C3" s="13"/>
      <c r="D3" s="104" t="s">
        <v>163</v>
      </c>
      <c r="E3" s="104"/>
      <c r="F3" s="40"/>
      <c r="G3" s="40"/>
      <c r="H3" s="40"/>
      <c r="I3" s="40"/>
      <c r="J3" s="40"/>
      <c r="K3" s="40"/>
      <c r="L3" s="40"/>
      <c r="M3" s="40"/>
      <c r="N3" s="40"/>
      <c r="O3" s="40"/>
    </row>
    <row r="4" spans="1:15" ht="12.75">
      <c r="A4" s="40"/>
      <c r="B4" s="40"/>
      <c r="C4" s="40"/>
      <c r="D4" s="40"/>
      <c r="E4" s="40"/>
      <c r="F4" s="40"/>
      <c r="G4" s="40"/>
      <c r="H4" s="40"/>
      <c r="I4" s="40"/>
      <c r="J4" s="40"/>
      <c r="K4" s="40"/>
      <c r="L4" s="40"/>
      <c r="M4" s="40"/>
      <c r="N4" s="40"/>
      <c r="O4" s="40"/>
    </row>
    <row r="5" spans="1:15" s="3" customFormat="1" ht="23.25" customHeight="1">
      <c r="A5" s="108" t="s">
        <v>31</v>
      </c>
      <c r="B5" s="109"/>
      <c r="C5" s="109"/>
      <c r="D5" s="109"/>
      <c r="E5" s="110"/>
      <c r="F5" s="36" t="s">
        <v>20</v>
      </c>
      <c r="G5" s="37" t="s">
        <v>21</v>
      </c>
      <c r="H5" s="37" t="s">
        <v>28</v>
      </c>
      <c r="I5" s="37" t="s">
        <v>22</v>
      </c>
      <c r="J5" s="37" t="s">
        <v>23</v>
      </c>
      <c r="K5" s="37" t="s">
        <v>24</v>
      </c>
      <c r="L5" s="37" t="s">
        <v>25</v>
      </c>
      <c r="M5" s="37" t="s">
        <v>26</v>
      </c>
      <c r="N5" s="37" t="s">
        <v>27</v>
      </c>
      <c r="O5" s="37" t="s">
        <v>76</v>
      </c>
    </row>
    <row r="6" spans="1:15" s="3" customFormat="1" ht="22.5" customHeight="1">
      <c r="A6" s="111"/>
      <c r="B6" s="112"/>
      <c r="C6" s="112"/>
      <c r="D6" s="112"/>
      <c r="E6" s="113"/>
      <c r="F6" s="102" t="s">
        <v>7</v>
      </c>
      <c r="G6" s="105" t="s">
        <v>38</v>
      </c>
      <c r="H6" s="106"/>
      <c r="I6" s="106"/>
      <c r="J6" s="106"/>
      <c r="K6" s="106"/>
      <c r="L6" s="106"/>
      <c r="M6" s="106"/>
      <c r="N6" s="106"/>
      <c r="O6" s="107"/>
    </row>
    <row r="7" spans="1:18" s="1" customFormat="1" ht="42" customHeight="1">
      <c r="A7" s="114"/>
      <c r="B7" s="115"/>
      <c r="C7" s="115"/>
      <c r="D7" s="115"/>
      <c r="E7" s="116"/>
      <c r="F7" s="103"/>
      <c r="G7" s="39" t="s">
        <v>0</v>
      </c>
      <c r="H7" s="39" t="s">
        <v>37</v>
      </c>
      <c r="I7" s="39" t="s">
        <v>19</v>
      </c>
      <c r="J7" s="39" t="s">
        <v>1</v>
      </c>
      <c r="K7" s="39" t="s">
        <v>16</v>
      </c>
      <c r="L7" s="39" t="s">
        <v>17</v>
      </c>
      <c r="M7" s="39" t="s">
        <v>2</v>
      </c>
      <c r="N7" s="39" t="s">
        <v>18</v>
      </c>
      <c r="O7" s="35" t="s">
        <v>75</v>
      </c>
      <c r="P7" s="2"/>
      <c r="Q7" s="2"/>
      <c r="R7" s="2"/>
    </row>
    <row r="8" spans="1:15" ht="15" customHeight="1">
      <c r="A8" s="18" t="s">
        <v>120</v>
      </c>
      <c r="B8" s="19"/>
      <c r="C8" s="19"/>
      <c r="D8" s="19"/>
      <c r="E8" s="20"/>
      <c r="F8" s="21"/>
      <c r="G8" s="21"/>
      <c r="H8" s="21"/>
      <c r="I8" s="21"/>
      <c r="J8" s="21"/>
      <c r="K8" s="21"/>
      <c r="L8" s="21"/>
      <c r="M8" s="21"/>
      <c r="N8" s="21"/>
      <c r="O8" s="21"/>
    </row>
    <row r="9" spans="1:15" ht="15" customHeight="1">
      <c r="A9" s="22"/>
      <c r="B9" s="98" t="s">
        <v>106</v>
      </c>
      <c r="C9" s="98"/>
      <c r="D9" s="98"/>
      <c r="E9" s="99"/>
      <c r="F9" s="23"/>
      <c r="G9" s="23"/>
      <c r="H9" s="23"/>
      <c r="I9" s="23"/>
      <c r="J9" s="23"/>
      <c r="K9" s="23"/>
      <c r="L9" s="23"/>
      <c r="M9" s="23"/>
      <c r="N9" s="23"/>
      <c r="O9" s="23"/>
    </row>
    <row r="10" spans="1:15" ht="15" customHeight="1">
      <c r="A10" s="22"/>
      <c r="B10" s="24"/>
      <c r="C10" s="24" t="s">
        <v>4</v>
      </c>
      <c r="D10" s="24"/>
      <c r="E10" s="25"/>
      <c r="F10" s="23"/>
      <c r="G10" s="23"/>
      <c r="H10" s="23"/>
      <c r="I10" s="23"/>
      <c r="J10" s="23"/>
      <c r="K10" s="23"/>
      <c r="L10" s="23"/>
      <c r="M10" s="23"/>
      <c r="N10" s="23"/>
      <c r="O10" s="23"/>
    </row>
    <row r="11" spans="1:15" ht="15" customHeight="1">
      <c r="A11" s="22"/>
      <c r="B11" s="24"/>
      <c r="C11" s="24"/>
      <c r="D11" s="24" t="s">
        <v>11</v>
      </c>
      <c r="E11" s="25"/>
      <c r="F11" s="23"/>
      <c r="G11" s="23"/>
      <c r="H11" s="23"/>
      <c r="I11" s="23"/>
      <c r="J11" s="23"/>
      <c r="K11" s="23"/>
      <c r="L11" s="23"/>
      <c r="M11" s="23"/>
      <c r="N11" s="23"/>
      <c r="O11" s="23"/>
    </row>
    <row r="12" spans="1:15" ht="15" customHeight="1">
      <c r="A12" s="22"/>
      <c r="B12" s="24"/>
      <c r="C12" s="24"/>
      <c r="D12" s="24" t="s">
        <v>12</v>
      </c>
      <c r="E12" s="25"/>
      <c r="F12" s="23"/>
      <c r="G12" s="23"/>
      <c r="H12" s="23"/>
      <c r="I12" s="23"/>
      <c r="J12" s="23"/>
      <c r="K12" s="23"/>
      <c r="L12" s="23"/>
      <c r="M12" s="23"/>
      <c r="N12" s="23"/>
      <c r="O12" s="23"/>
    </row>
    <row r="13" spans="1:15" ht="15" customHeight="1">
      <c r="A13" s="22"/>
      <c r="B13" s="24"/>
      <c r="C13" s="24"/>
      <c r="D13" s="24" t="s">
        <v>39</v>
      </c>
      <c r="E13" s="25"/>
      <c r="F13" s="23"/>
      <c r="G13" s="23"/>
      <c r="H13" s="23"/>
      <c r="I13" s="23"/>
      <c r="J13" s="23"/>
      <c r="K13" s="23"/>
      <c r="L13" s="23"/>
      <c r="M13" s="23"/>
      <c r="N13" s="23"/>
      <c r="O13" s="23"/>
    </row>
    <row r="14" spans="1:15" ht="15" customHeight="1">
      <c r="A14" s="22"/>
      <c r="B14" s="24"/>
      <c r="C14" s="24"/>
      <c r="D14" s="24" t="s">
        <v>5</v>
      </c>
      <c r="E14" s="25"/>
      <c r="F14" s="23"/>
      <c r="G14" s="23"/>
      <c r="H14" s="23"/>
      <c r="I14" s="23"/>
      <c r="J14" s="23"/>
      <c r="K14" s="23"/>
      <c r="L14" s="23"/>
      <c r="M14" s="23"/>
      <c r="N14" s="23"/>
      <c r="O14" s="23"/>
    </row>
    <row r="15" spans="1:15" ht="15" customHeight="1">
      <c r="A15" s="22"/>
      <c r="B15" s="24"/>
      <c r="C15" s="24" t="s">
        <v>8</v>
      </c>
      <c r="D15" s="24"/>
      <c r="E15" s="25"/>
      <c r="F15" s="23">
        <f aca="true" t="shared" si="0" ref="F15:O15">SUM(F11:F14)</f>
        <v>0</v>
      </c>
      <c r="G15" s="23">
        <f t="shared" si="0"/>
        <v>0</v>
      </c>
      <c r="H15" s="23">
        <f t="shared" si="0"/>
        <v>0</v>
      </c>
      <c r="I15" s="23">
        <f t="shared" si="0"/>
        <v>0</v>
      </c>
      <c r="J15" s="23">
        <f t="shared" si="0"/>
        <v>0</v>
      </c>
      <c r="K15" s="23">
        <f t="shared" si="0"/>
        <v>0</v>
      </c>
      <c r="L15" s="23">
        <f t="shared" si="0"/>
        <v>0</v>
      </c>
      <c r="M15" s="23">
        <f t="shared" si="0"/>
        <v>0</v>
      </c>
      <c r="N15" s="23">
        <f t="shared" si="0"/>
        <v>0</v>
      </c>
      <c r="O15" s="23">
        <f t="shared" si="0"/>
        <v>0</v>
      </c>
    </row>
    <row r="16" spans="1:15" ht="15" customHeight="1">
      <c r="A16" s="22"/>
      <c r="B16" s="24"/>
      <c r="C16" s="24" t="s">
        <v>6</v>
      </c>
      <c r="D16" s="24"/>
      <c r="E16" s="25"/>
      <c r="F16" s="23"/>
      <c r="G16" s="23"/>
      <c r="H16" s="23"/>
      <c r="I16" s="23"/>
      <c r="J16" s="23"/>
      <c r="K16" s="23"/>
      <c r="L16" s="23"/>
      <c r="M16" s="23"/>
      <c r="N16" s="23"/>
      <c r="O16" s="23"/>
    </row>
    <row r="17" spans="1:15" ht="15" customHeight="1">
      <c r="A17" s="22"/>
      <c r="B17" s="24"/>
      <c r="C17" s="24"/>
      <c r="D17" s="24" t="s">
        <v>11</v>
      </c>
      <c r="E17" s="25"/>
      <c r="F17" s="23"/>
      <c r="G17" s="23"/>
      <c r="H17" s="23"/>
      <c r="I17" s="23"/>
      <c r="J17" s="23"/>
      <c r="K17" s="23"/>
      <c r="L17" s="23"/>
      <c r="M17" s="23"/>
      <c r="N17" s="23"/>
      <c r="O17" s="23"/>
    </row>
    <row r="18" spans="1:15" ht="15" customHeight="1">
      <c r="A18" s="22"/>
      <c r="B18" s="24"/>
      <c r="C18" s="24"/>
      <c r="D18" s="24" t="s">
        <v>12</v>
      </c>
      <c r="E18" s="25"/>
      <c r="F18" s="23"/>
      <c r="G18" s="23"/>
      <c r="H18" s="23"/>
      <c r="I18" s="23"/>
      <c r="J18" s="23"/>
      <c r="K18" s="23"/>
      <c r="L18" s="23"/>
      <c r="M18" s="23"/>
      <c r="N18" s="23"/>
      <c r="O18" s="23"/>
    </row>
    <row r="19" spans="1:15" ht="15" customHeight="1">
      <c r="A19" s="22"/>
      <c r="B19" s="24"/>
      <c r="C19" s="24"/>
      <c r="D19" s="24" t="s">
        <v>39</v>
      </c>
      <c r="E19" s="25"/>
      <c r="F19" s="23"/>
      <c r="G19" s="23"/>
      <c r="H19" s="23"/>
      <c r="I19" s="23"/>
      <c r="J19" s="23"/>
      <c r="K19" s="23"/>
      <c r="L19" s="23"/>
      <c r="M19" s="23"/>
      <c r="N19" s="23"/>
      <c r="O19" s="23"/>
    </row>
    <row r="20" spans="1:15" ht="15" customHeight="1">
      <c r="A20" s="22"/>
      <c r="B20" s="24"/>
      <c r="C20" s="24"/>
      <c r="D20" s="24" t="s">
        <v>5</v>
      </c>
      <c r="E20" s="25"/>
      <c r="F20" s="23"/>
      <c r="G20" s="23"/>
      <c r="H20" s="23"/>
      <c r="I20" s="23"/>
      <c r="J20" s="23"/>
      <c r="K20" s="23"/>
      <c r="L20" s="23"/>
      <c r="M20" s="23"/>
      <c r="N20" s="23"/>
      <c r="O20" s="23"/>
    </row>
    <row r="21" spans="1:15" ht="15" customHeight="1">
      <c r="A21" s="22"/>
      <c r="B21" s="24"/>
      <c r="C21" s="24" t="s">
        <v>9</v>
      </c>
      <c r="D21" s="24"/>
      <c r="E21" s="25"/>
      <c r="F21" s="23">
        <f aca="true" t="shared" si="1" ref="F21:O21">SUM(F17:F20)</f>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row>
    <row r="22" spans="1:15" ht="15" customHeight="1">
      <c r="A22" s="26"/>
      <c r="B22" s="27" t="s">
        <v>10</v>
      </c>
      <c r="C22" s="27"/>
      <c r="D22" s="27"/>
      <c r="E22" s="28"/>
      <c r="F22" s="29">
        <f aca="true" t="shared" si="2" ref="F22:O22">F15+F21</f>
        <v>0</v>
      </c>
      <c r="G22" s="29">
        <f t="shared" si="2"/>
        <v>0</v>
      </c>
      <c r="H22" s="29">
        <f t="shared" si="2"/>
        <v>0</v>
      </c>
      <c r="I22" s="29">
        <f t="shared" si="2"/>
        <v>0</v>
      </c>
      <c r="J22" s="29">
        <f t="shared" si="2"/>
        <v>0</v>
      </c>
      <c r="K22" s="29">
        <f t="shared" si="2"/>
        <v>0</v>
      </c>
      <c r="L22" s="29">
        <f t="shared" si="2"/>
        <v>0</v>
      </c>
      <c r="M22" s="29">
        <f t="shared" si="2"/>
        <v>0</v>
      </c>
      <c r="N22" s="29">
        <f t="shared" si="2"/>
        <v>0</v>
      </c>
      <c r="O22" s="29">
        <f t="shared" si="2"/>
        <v>0</v>
      </c>
    </row>
    <row r="23" spans="1:15" ht="15" customHeight="1">
      <c r="A23" s="22"/>
      <c r="B23" s="100" t="s">
        <v>96</v>
      </c>
      <c r="C23" s="100"/>
      <c r="D23" s="100"/>
      <c r="E23" s="101"/>
      <c r="F23" s="23"/>
      <c r="G23" s="23"/>
      <c r="H23" s="23"/>
      <c r="I23" s="23"/>
      <c r="J23" s="23"/>
      <c r="K23" s="23"/>
      <c r="L23" s="23"/>
      <c r="M23" s="23"/>
      <c r="N23" s="23"/>
      <c r="O23" s="23"/>
    </row>
    <row r="24" spans="1:15" ht="15" customHeight="1">
      <c r="A24" s="22"/>
      <c r="B24" s="24"/>
      <c r="C24" s="24" t="s">
        <v>32</v>
      </c>
      <c r="D24" s="24"/>
      <c r="E24" s="25"/>
      <c r="F24" s="23"/>
      <c r="G24" s="23"/>
      <c r="H24" s="23"/>
      <c r="I24" s="23"/>
      <c r="J24" s="23"/>
      <c r="K24" s="23"/>
      <c r="L24" s="23"/>
      <c r="M24" s="23"/>
      <c r="N24" s="23"/>
      <c r="O24" s="23"/>
    </row>
    <row r="25" spans="1:15" ht="15" customHeight="1">
      <c r="A25" s="22"/>
      <c r="B25" s="24"/>
      <c r="C25" s="24"/>
      <c r="D25" s="24" t="s">
        <v>4</v>
      </c>
      <c r="E25" s="25"/>
      <c r="F25" s="23"/>
      <c r="G25" s="23"/>
      <c r="H25" s="23"/>
      <c r="I25" s="23"/>
      <c r="J25" s="23"/>
      <c r="K25" s="23"/>
      <c r="L25" s="23"/>
      <c r="M25" s="23"/>
      <c r="N25" s="23"/>
      <c r="O25" s="23"/>
    </row>
    <row r="26" spans="1:15" ht="15" customHeight="1">
      <c r="A26" s="22"/>
      <c r="B26" s="24"/>
      <c r="C26" s="24"/>
      <c r="D26" s="24"/>
      <c r="E26" s="25" t="s">
        <v>39</v>
      </c>
      <c r="F26" s="23"/>
      <c r="G26" s="23"/>
      <c r="H26" s="23"/>
      <c r="I26" s="23"/>
      <c r="J26" s="23"/>
      <c r="K26" s="23"/>
      <c r="L26" s="23"/>
      <c r="M26" s="23"/>
      <c r="N26" s="23"/>
      <c r="O26" s="23"/>
    </row>
    <row r="27" spans="1:15" ht="15" customHeight="1">
      <c r="A27" s="22"/>
      <c r="B27" s="24"/>
      <c r="C27" s="24"/>
      <c r="D27" s="24"/>
      <c r="E27" s="25" t="s">
        <v>5</v>
      </c>
      <c r="F27" s="23"/>
      <c r="G27" s="23"/>
      <c r="H27" s="23"/>
      <c r="I27" s="23"/>
      <c r="J27" s="23"/>
      <c r="K27" s="23"/>
      <c r="L27" s="23"/>
      <c r="M27" s="23"/>
      <c r="N27" s="23"/>
      <c r="O27" s="23"/>
    </row>
    <row r="28" spans="1:15" ht="15" customHeight="1">
      <c r="A28" s="22"/>
      <c r="B28" s="24"/>
      <c r="C28" s="24"/>
      <c r="D28" s="24" t="s">
        <v>8</v>
      </c>
      <c r="E28" s="25"/>
      <c r="F28" s="23">
        <f aca="true" t="shared" si="3" ref="F28:O28">SUM(F26:F27)</f>
        <v>0</v>
      </c>
      <c r="G28" s="23">
        <f t="shared" si="3"/>
        <v>0</v>
      </c>
      <c r="H28" s="23">
        <f t="shared" si="3"/>
        <v>0</v>
      </c>
      <c r="I28" s="23">
        <f t="shared" si="3"/>
        <v>0</v>
      </c>
      <c r="J28" s="23">
        <f t="shared" si="3"/>
        <v>0</v>
      </c>
      <c r="K28" s="23">
        <f t="shared" si="3"/>
        <v>0</v>
      </c>
      <c r="L28" s="23">
        <f t="shared" si="3"/>
        <v>0</v>
      </c>
      <c r="M28" s="23">
        <f t="shared" si="3"/>
        <v>0</v>
      </c>
      <c r="N28" s="23">
        <f t="shared" si="3"/>
        <v>0</v>
      </c>
      <c r="O28" s="23">
        <f t="shared" si="3"/>
        <v>0</v>
      </c>
    </row>
    <row r="29" spans="1:15" ht="15" customHeight="1">
      <c r="A29" s="22"/>
      <c r="B29" s="24"/>
      <c r="C29" s="24"/>
      <c r="D29" s="24" t="s">
        <v>6</v>
      </c>
      <c r="E29" s="25"/>
      <c r="F29" s="23"/>
      <c r="G29" s="23"/>
      <c r="H29" s="23"/>
      <c r="I29" s="23"/>
      <c r="J29" s="23"/>
      <c r="K29" s="23"/>
      <c r="L29" s="23"/>
      <c r="M29" s="23"/>
      <c r="N29" s="23"/>
      <c r="O29" s="23"/>
    </row>
    <row r="30" spans="1:15" ht="15" customHeight="1">
      <c r="A30" s="22"/>
      <c r="B30" s="24"/>
      <c r="C30" s="24"/>
      <c r="D30" s="24"/>
      <c r="E30" s="25" t="s">
        <v>39</v>
      </c>
      <c r="F30" s="23"/>
      <c r="G30" s="23"/>
      <c r="H30" s="23"/>
      <c r="I30" s="23"/>
      <c r="J30" s="23"/>
      <c r="K30" s="23"/>
      <c r="L30" s="23"/>
      <c r="M30" s="23"/>
      <c r="N30" s="23"/>
      <c r="O30" s="23"/>
    </row>
    <row r="31" spans="1:15" ht="15" customHeight="1">
      <c r="A31" s="22"/>
      <c r="B31" s="24"/>
      <c r="C31" s="24"/>
      <c r="D31" s="24"/>
      <c r="E31" s="25" t="s">
        <v>5</v>
      </c>
      <c r="F31" s="23"/>
      <c r="G31" s="23"/>
      <c r="H31" s="23"/>
      <c r="I31" s="23"/>
      <c r="J31" s="23"/>
      <c r="K31" s="23"/>
      <c r="L31" s="23"/>
      <c r="M31" s="23"/>
      <c r="N31" s="23"/>
      <c r="O31" s="23"/>
    </row>
    <row r="32" spans="1:15" ht="15" customHeight="1">
      <c r="A32" s="22"/>
      <c r="B32" s="24"/>
      <c r="C32" s="24"/>
      <c r="D32" s="24" t="s">
        <v>9</v>
      </c>
      <c r="E32" s="25"/>
      <c r="F32" s="23">
        <f aca="true" t="shared" si="4" ref="F32:O32">SUM(F30:F31)</f>
        <v>0</v>
      </c>
      <c r="G32" s="23">
        <f t="shared" si="4"/>
        <v>0</v>
      </c>
      <c r="H32" s="23">
        <f t="shared" si="4"/>
        <v>0</v>
      </c>
      <c r="I32" s="23">
        <f t="shared" si="4"/>
        <v>0</v>
      </c>
      <c r="J32" s="23">
        <f t="shared" si="4"/>
        <v>0</v>
      </c>
      <c r="K32" s="23">
        <f t="shared" si="4"/>
        <v>0</v>
      </c>
      <c r="L32" s="23">
        <f t="shared" si="4"/>
        <v>0</v>
      </c>
      <c r="M32" s="23">
        <f t="shared" si="4"/>
        <v>0</v>
      </c>
      <c r="N32" s="23">
        <f t="shared" si="4"/>
        <v>0</v>
      </c>
      <c r="O32" s="23">
        <f t="shared" si="4"/>
        <v>0</v>
      </c>
    </row>
    <row r="33" spans="1:15" ht="15" customHeight="1">
      <c r="A33" s="22"/>
      <c r="B33" s="24"/>
      <c r="C33" s="24" t="s">
        <v>33</v>
      </c>
      <c r="D33" s="24"/>
      <c r="E33" s="25"/>
      <c r="F33" s="23">
        <f aca="true" t="shared" si="5" ref="F33:O33">F28+F32</f>
        <v>0</v>
      </c>
      <c r="G33" s="23">
        <f t="shared" si="5"/>
        <v>0</v>
      </c>
      <c r="H33" s="23">
        <f t="shared" si="5"/>
        <v>0</v>
      </c>
      <c r="I33" s="23">
        <f t="shared" si="5"/>
        <v>0</v>
      </c>
      <c r="J33" s="23">
        <f t="shared" si="5"/>
        <v>0</v>
      </c>
      <c r="K33" s="23">
        <f t="shared" si="5"/>
        <v>0</v>
      </c>
      <c r="L33" s="23">
        <f t="shared" si="5"/>
        <v>0</v>
      </c>
      <c r="M33" s="23">
        <f t="shared" si="5"/>
        <v>0</v>
      </c>
      <c r="N33" s="23">
        <f t="shared" si="5"/>
        <v>0</v>
      </c>
      <c r="O33" s="23">
        <f t="shared" si="5"/>
        <v>0</v>
      </c>
    </row>
    <row r="34" spans="1:15" ht="15" customHeight="1">
      <c r="A34" s="22"/>
      <c r="B34" s="24"/>
      <c r="C34" s="24" t="s">
        <v>34</v>
      </c>
      <c r="D34" s="24"/>
      <c r="E34" s="25"/>
      <c r="F34" s="23"/>
      <c r="G34" s="23"/>
      <c r="H34" s="23"/>
      <c r="I34" s="23"/>
      <c r="J34" s="23"/>
      <c r="K34" s="23"/>
      <c r="L34" s="23"/>
      <c r="M34" s="23"/>
      <c r="N34" s="23"/>
      <c r="O34" s="23"/>
    </row>
    <row r="35" spans="1:15" ht="15" customHeight="1">
      <c r="A35" s="22"/>
      <c r="B35" s="24"/>
      <c r="C35" s="24"/>
      <c r="D35" s="24" t="s">
        <v>4</v>
      </c>
      <c r="E35" s="25"/>
      <c r="F35" s="23"/>
      <c r="G35" s="23"/>
      <c r="H35" s="23"/>
      <c r="I35" s="23"/>
      <c r="J35" s="23"/>
      <c r="K35" s="23"/>
      <c r="L35" s="23"/>
      <c r="M35" s="23"/>
      <c r="N35" s="23"/>
      <c r="O35" s="23"/>
    </row>
    <row r="36" spans="1:15" ht="15" customHeight="1">
      <c r="A36" s="22"/>
      <c r="B36" s="24"/>
      <c r="C36" s="24"/>
      <c r="D36" s="24"/>
      <c r="E36" s="25" t="s">
        <v>39</v>
      </c>
      <c r="F36" s="23"/>
      <c r="G36" s="23"/>
      <c r="H36" s="23"/>
      <c r="I36" s="23"/>
      <c r="J36" s="23"/>
      <c r="K36" s="23"/>
      <c r="L36" s="23"/>
      <c r="M36" s="23"/>
      <c r="N36" s="23"/>
      <c r="O36" s="23"/>
    </row>
    <row r="37" spans="1:15" ht="15" customHeight="1">
      <c r="A37" s="22"/>
      <c r="B37" s="24"/>
      <c r="C37" s="24"/>
      <c r="D37" s="24"/>
      <c r="E37" s="25" t="s">
        <v>5</v>
      </c>
      <c r="F37" s="23"/>
      <c r="G37" s="23"/>
      <c r="H37" s="23"/>
      <c r="I37" s="23"/>
      <c r="J37" s="23"/>
      <c r="K37" s="23"/>
      <c r="L37" s="23"/>
      <c r="M37" s="23"/>
      <c r="N37" s="23"/>
      <c r="O37" s="23"/>
    </row>
    <row r="38" spans="1:15" ht="15" customHeight="1">
      <c r="A38" s="22"/>
      <c r="B38" s="24"/>
      <c r="C38" s="24"/>
      <c r="D38" s="24" t="s">
        <v>8</v>
      </c>
      <c r="E38" s="25"/>
      <c r="F38" s="23">
        <f aca="true" t="shared" si="6" ref="F38:O38">SUM(F36:F37)</f>
        <v>0</v>
      </c>
      <c r="G38" s="23">
        <f t="shared" si="6"/>
        <v>0</v>
      </c>
      <c r="H38" s="23">
        <f t="shared" si="6"/>
        <v>0</v>
      </c>
      <c r="I38" s="23">
        <f t="shared" si="6"/>
        <v>0</v>
      </c>
      <c r="J38" s="23">
        <f t="shared" si="6"/>
        <v>0</v>
      </c>
      <c r="K38" s="23">
        <f t="shared" si="6"/>
        <v>0</v>
      </c>
      <c r="L38" s="23">
        <f t="shared" si="6"/>
        <v>0</v>
      </c>
      <c r="M38" s="23">
        <f t="shared" si="6"/>
        <v>0</v>
      </c>
      <c r="N38" s="23">
        <f t="shared" si="6"/>
        <v>0</v>
      </c>
      <c r="O38" s="23">
        <f t="shared" si="6"/>
        <v>0</v>
      </c>
    </row>
    <row r="39" spans="1:15" ht="15" customHeight="1">
      <c r="A39" s="22"/>
      <c r="B39" s="24"/>
      <c r="C39" s="24"/>
      <c r="D39" s="24" t="s">
        <v>6</v>
      </c>
      <c r="E39" s="25"/>
      <c r="F39" s="23"/>
      <c r="G39" s="23"/>
      <c r="H39" s="23"/>
      <c r="I39" s="23"/>
      <c r="J39" s="23"/>
      <c r="K39" s="23"/>
      <c r="L39" s="23"/>
      <c r="M39" s="23"/>
      <c r="N39" s="23"/>
      <c r="O39" s="23"/>
    </row>
    <row r="40" spans="1:15" ht="15" customHeight="1">
      <c r="A40" s="22"/>
      <c r="B40" s="24"/>
      <c r="C40" s="24"/>
      <c r="D40" s="24"/>
      <c r="E40" s="25" t="s">
        <v>39</v>
      </c>
      <c r="F40" s="23"/>
      <c r="G40" s="23"/>
      <c r="H40" s="23"/>
      <c r="I40" s="23"/>
      <c r="J40" s="23"/>
      <c r="K40" s="23"/>
      <c r="L40" s="23"/>
      <c r="M40" s="23"/>
      <c r="N40" s="23"/>
      <c r="O40" s="23"/>
    </row>
    <row r="41" spans="1:15" ht="15" customHeight="1">
      <c r="A41" s="22"/>
      <c r="B41" s="24"/>
      <c r="C41" s="24"/>
      <c r="D41" s="24"/>
      <c r="E41" s="25" t="s">
        <v>5</v>
      </c>
      <c r="F41" s="23"/>
      <c r="G41" s="23"/>
      <c r="H41" s="23"/>
      <c r="I41" s="23"/>
      <c r="J41" s="23"/>
      <c r="K41" s="23"/>
      <c r="L41" s="23"/>
      <c r="M41" s="23"/>
      <c r="N41" s="23"/>
      <c r="O41" s="23"/>
    </row>
    <row r="42" spans="1:15" ht="15" customHeight="1">
      <c r="A42" s="22"/>
      <c r="B42" s="24"/>
      <c r="C42" s="24"/>
      <c r="D42" s="24" t="s">
        <v>9</v>
      </c>
      <c r="E42" s="25"/>
      <c r="F42" s="23">
        <f aca="true" t="shared" si="7" ref="F42:O42">SUM(F40:F41)</f>
        <v>0</v>
      </c>
      <c r="G42" s="23">
        <f t="shared" si="7"/>
        <v>0</v>
      </c>
      <c r="H42" s="23">
        <f t="shared" si="7"/>
        <v>0</v>
      </c>
      <c r="I42" s="23">
        <f t="shared" si="7"/>
        <v>0</v>
      </c>
      <c r="J42" s="23">
        <f t="shared" si="7"/>
        <v>0</v>
      </c>
      <c r="K42" s="23">
        <f t="shared" si="7"/>
        <v>0</v>
      </c>
      <c r="L42" s="23">
        <f t="shared" si="7"/>
        <v>0</v>
      </c>
      <c r="M42" s="23">
        <f t="shared" si="7"/>
        <v>0</v>
      </c>
      <c r="N42" s="23">
        <f t="shared" si="7"/>
        <v>0</v>
      </c>
      <c r="O42" s="23">
        <f t="shared" si="7"/>
        <v>0</v>
      </c>
    </row>
    <row r="43" spans="1:15" ht="15" customHeight="1">
      <c r="A43" s="22"/>
      <c r="B43" s="24"/>
      <c r="C43" s="24" t="s">
        <v>35</v>
      </c>
      <c r="D43" s="24"/>
      <c r="E43" s="25"/>
      <c r="F43" s="23">
        <f aca="true" t="shared" si="8" ref="F43:O43">F38+F42</f>
        <v>0</v>
      </c>
      <c r="G43" s="23">
        <f t="shared" si="8"/>
        <v>0</v>
      </c>
      <c r="H43" s="23">
        <f t="shared" si="8"/>
        <v>0</v>
      </c>
      <c r="I43" s="23">
        <f t="shared" si="8"/>
        <v>0</v>
      </c>
      <c r="J43" s="23">
        <f t="shared" si="8"/>
        <v>0</v>
      </c>
      <c r="K43" s="23">
        <f t="shared" si="8"/>
        <v>0</v>
      </c>
      <c r="L43" s="23">
        <f t="shared" si="8"/>
        <v>0</v>
      </c>
      <c r="M43" s="23">
        <f t="shared" si="8"/>
        <v>0</v>
      </c>
      <c r="N43" s="23">
        <f t="shared" si="8"/>
        <v>0</v>
      </c>
      <c r="O43" s="23">
        <f t="shared" si="8"/>
        <v>0</v>
      </c>
    </row>
    <row r="44" spans="1:15" ht="15" customHeight="1">
      <c r="A44" s="26"/>
      <c r="B44" s="27" t="s">
        <v>97</v>
      </c>
      <c r="C44" s="27"/>
      <c r="D44" s="27"/>
      <c r="E44" s="28"/>
      <c r="F44" s="29">
        <f aca="true" t="shared" si="9" ref="F44:O44">F33+F43</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row>
    <row r="45" spans="1:15" ht="15" customHeight="1">
      <c r="A45" s="22"/>
      <c r="B45" s="87" t="s">
        <v>13</v>
      </c>
      <c r="C45" s="87"/>
      <c r="D45" s="87"/>
      <c r="E45" s="88"/>
      <c r="F45" s="23"/>
      <c r="G45" s="23"/>
      <c r="H45" s="23"/>
      <c r="I45" s="23"/>
      <c r="J45" s="23"/>
      <c r="K45" s="23"/>
      <c r="L45" s="23"/>
      <c r="M45" s="23"/>
      <c r="N45" s="23"/>
      <c r="O45" s="23"/>
    </row>
    <row r="46" spans="1:15" ht="15" customHeight="1">
      <c r="A46" s="22"/>
      <c r="B46" s="24"/>
      <c r="C46" s="24" t="s">
        <v>4</v>
      </c>
      <c r="D46" s="24"/>
      <c r="E46" s="25"/>
      <c r="F46" s="23"/>
      <c r="G46" s="23"/>
      <c r="H46" s="23"/>
      <c r="I46" s="23"/>
      <c r="J46" s="23"/>
      <c r="K46" s="23"/>
      <c r="L46" s="23"/>
      <c r="M46" s="23"/>
      <c r="N46" s="23"/>
      <c r="O46" s="23"/>
    </row>
    <row r="47" spans="1:15" ht="15" customHeight="1">
      <c r="A47" s="22"/>
      <c r="B47" s="24"/>
      <c r="C47" s="24"/>
      <c r="D47" s="24" t="s">
        <v>11</v>
      </c>
      <c r="E47" s="25"/>
      <c r="F47" s="23"/>
      <c r="G47" s="23"/>
      <c r="H47" s="23"/>
      <c r="I47" s="23"/>
      <c r="J47" s="23"/>
      <c r="K47" s="23"/>
      <c r="L47" s="23"/>
      <c r="M47" s="23"/>
      <c r="N47" s="23"/>
      <c r="O47" s="23"/>
    </row>
    <row r="48" spans="1:15" ht="15" customHeight="1">
      <c r="A48" s="22"/>
      <c r="B48" s="24"/>
      <c r="C48" s="24"/>
      <c r="D48" s="24" t="s">
        <v>12</v>
      </c>
      <c r="E48" s="25"/>
      <c r="F48" s="23"/>
      <c r="G48" s="23"/>
      <c r="H48" s="23"/>
      <c r="I48" s="23"/>
      <c r="J48" s="23"/>
      <c r="K48" s="23"/>
      <c r="L48" s="23"/>
      <c r="M48" s="23"/>
      <c r="N48" s="23"/>
      <c r="O48" s="23"/>
    </row>
    <row r="49" spans="1:15" ht="15" customHeight="1">
      <c r="A49" s="22"/>
      <c r="B49" s="24"/>
      <c r="C49" s="24"/>
      <c r="D49" s="24" t="s">
        <v>39</v>
      </c>
      <c r="E49" s="25"/>
      <c r="F49" s="23"/>
      <c r="G49" s="23"/>
      <c r="H49" s="23"/>
      <c r="I49" s="23"/>
      <c r="J49" s="23"/>
      <c r="K49" s="23"/>
      <c r="L49" s="23"/>
      <c r="M49" s="23"/>
      <c r="N49" s="23"/>
      <c r="O49" s="23"/>
    </row>
    <row r="50" spans="1:15" ht="15" customHeight="1">
      <c r="A50" s="22"/>
      <c r="B50" s="24"/>
      <c r="C50" s="24"/>
      <c r="D50" s="24" t="s">
        <v>5</v>
      </c>
      <c r="E50" s="25"/>
      <c r="F50" s="23"/>
      <c r="G50" s="23"/>
      <c r="H50" s="23"/>
      <c r="I50" s="23"/>
      <c r="J50" s="23"/>
      <c r="K50" s="23"/>
      <c r="L50" s="23"/>
      <c r="M50" s="23"/>
      <c r="N50" s="23"/>
      <c r="O50" s="23"/>
    </row>
    <row r="51" spans="1:15" ht="15" customHeight="1">
      <c r="A51" s="22"/>
      <c r="B51" s="24"/>
      <c r="C51" s="24" t="s">
        <v>8</v>
      </c>
      <c r="D51" s="24"/>
      <c r="E51" s="25"/>
      <c r="F51" s="23">
        <f aca="true" t="shared" si="10" ref="F51:O51">SUM(F47:F50)</f>
        <v>0</v>
      </c>
      <c r="G51" s="23">
        <f t="shared" si="10"/>
        <v>0</v>
      </c>
      <c r="H51" s="23">
        <f t="shared" si="10"/>
        <v>0</v>
      </c>
      <c r="I51" s="23">
        <f t="shared" si="10"/>
        <v>0</v>
      </c>
      <c r="J51" s="23">
        <f t="shared" si="10"/>
        <v>0</v>
      </c>
      <c r="K51" s="23">
        <f t="shared" si="10"/>
        <v>0</v>
      </c>
      <c r="L51" s="23">
        <f t="shared" si="10"/>
        <v>0</v>
      </c>
      <c r="M51" s="23">
        <f t="shared" si="10"/>
        <v>0</v>
      </c>
      <c r="N51" s="23">
        <f t="shared" si="10"/>
        <v>0</v>
      </c>
      <c r="O51" s="23">
        <f t="shared" si="10"/>
        <v>0</v>
      </c>
    </row>
    <row r="52" spans="1:15" ht="15" customHeight="1">
      <c r="A52" s="22"/>
      <c r="B52" s="24"/>
      <c r="C52" s="24" t="s">
        <v>6</v>
      </c>
      <c r="D52" s="24"/>
      <c r="E52" s="25"/>
      <c r="F52" s="23"/>
      <c r="G52" s="23"/>
      <c r="H52" s="23"/>
      <c r="I52" s="23"/>
      <c r="J52" s="23"/>
      <c r="K52" s="23"/>
      <c r="L52" s="23"/>
      <c r="M52" s="23"/>
      <c r="N52" s="23"/>
      <c r="O52" s="23"/>
    </row>
    <row r="53" spans="1:15" ht="15" customHeight="1">
      <c r="A53" s="22"/>
      <c r="B53" s="24"/>
      <c r="C53" s="24"/>
      <c r="D53" s="24" t="s">
        <v>11</v>
      </c>
      <c r="E53" s="25"/>
      <c r="F53" s="23"/>
      <c r="G53" s="23"/>
      <c r="H53" s="23"/>
      <c r="I53" s="23"/>
      <c r="J53" s="23"/>
      <c r="K53" s="23"/>
      <c r="L53" s="23"/>
      <c r="M53" s="23"/>
      <c r="N53" s="23"/>
      <c r="O53" s="23"/>
    </row>
    <row r="54" spans="1:15" ht="15" customHeight="1">
      <c r="A54" s="22"/>
      <c r="B54" s="24"/>
      <c r="C54" s="24"/>
      <c r="D54" s="24" t="s">
        <v>12</v>
      </c>
      <c r="E54" s="25"/>
      <c r="F54" s="23"/>
      <c r="G54" s="23"/>
      <c r="H54" s="23"/>
      <c r="I54" s="23"/>
      <c r="J54" s="23"/>
      <c r="K54" s="23"/>
      <c r="L54" s="23"/>
      <c r="M54" s="23"/>
      <c r="N54" s="23"/>
      <c r="O54" s="23"/>
    </row>
    <row r="55" spans="1:15" ht="15" customHeight="1">
      <c r="A55" s="22"/>
      <c r="B55" s="24"/>
      <c r="C55" s="24"/>
      <c r="D55" s="24" t="s">
        <v>39</v>
      </c>
      <c r="E55" s="25"/>
      <c r="F55" s="23"/>
      <c r="G55" s="23"/>
      <c r="H55" s="23"/>
      <c r="I55" s="23"/>
      <c r="J55" s="23"/>
      <c r="K55" s="23"/>
      <c r="L55" s="23"/>
      <c r="M55" s="23"/>
      <c r="N55" s="23"/>
      <c r="O55" s="23"/>
    </row>
    <row r="56" spans="1:15" ht="15" customHeight="1">
      <c r="A56" s="22"/>
      <c r="B56" s="24"/>
      <c r="C56" s="24"/>
      <c r="D56" s="24" t="s">
        <v>5</v>
      </c>
      <c r="E56" s="25"/>
      <c r="F56" s="23"/>
      <c r="G56" s="23"/>
      <c r="H56" s="23"/>
      <c r="I56" s="23"/>
      <c r="J56" s="23"/>
      <c r="K56" s="23"/>
      <c r="L56" s="23"/>
      <c r="M56" s="23"/>
      <c r="N56" s="23"/>
      <c r="O56" s="23"/>
    </row>
    <row r="57" spans="1:15" ht="15" customHeight="1">
      <c r="A57" s="22"/>
      <c r="B57" s="24"/>
      <c r="C57" s="24" t="s">
        <v>9</v>
      </c>
      <c r="D57" s="24"/>
      <c r="E57" s="25"/>
      <c r="F57" s="23">
        <f aca="true" t="shared" si="11" ref="F57:O57">SUM(F53:F56)</f>
        <v>0</v>
      </c>
      <c r="G57" s="23">
        <f t="shared" si="11"/>
        <v>0</v>
      </c>
      <c r="H57" s="23">
        <f t="shared" si="11"/>
        <v>0</v>
      </c>
      <c r="I57" s="23">
        <f t="shared" si="11"/>
        <v>0</v>
      </c>
      <c r="J57" s="23">
        <f t="shared" si="11"/>
        <v>0</v>
      </c>
      <c r="K57" s="23">
        <f t="shared" si="11"/>
        <v>0</v>
      </c>
      <c r="L57" s="23">
        <f t="shared" si="11"/>
        <v>0</v>
      </c>
      <c r="M57" s="23">
        <f t="shared" si="11"/>
        <v>0</v>
      </c>
      <c r="N57" s="23">
        <f t="shared" si="11"/>
        <v>0</v>
      </c>
      <c r="O57" s="23">
        <f t="shared" si="11"/>
        <v>0</v>
      </c>
    </row>
    <row r="58" spans="1:15" ht="15" customHeight="1">
      <c r="A58" s="26"/>
      <c r="B58" s="27" t="s">
        <v>14</v>
      </c>
      <c r="C58" s="27"/>
      <c r="D58" s="27"/>
      <c r="E58" s="28"/>
      <c r="F58" s="29">
        <f aca="true" t="shared" si="12" ref="F58:O58">F57+F51</f>
        <v>0</v>
      </c>
      <c r="G58" s="29">
        <f t="shared" si="12"/>
        <v>0</v>
      </c>
      <c r="H58" s="29">
        <f t="shared" si="12"/>
        <v>0</v>
      </c>
      <c r="I58" s="29">
        <f t="shared" si="12"/>
        <v>0</v>
      </c>
      <c r="J58" s="29">
        <f t="shared" si="12"/>
        <v>0</v>
      </c>
      <c r="K58" s="29">
        <f t="shared" si="12"/>
        <v>0</v>
      </c>
      <c r="L58" s="29">
        <f t="shared" si="12"/>
        <v>0</v>
      </c>
      <c r="M58" s="29">
        <f t="shared" si="12"/>
        <v>0</v>
      </c>
      <c r="N58" s="29">
        <f t="shared" si="12"/>
        <v>0</v>
      </c>
      <c r="O58" s="29">
        <f t="shared" si="12"/>
        <v>0</v>
      </c>
    </row>
    <row r="59" spans="1:15" ht="15" customHeight="1">
      <c r="A59" s="30" t="s">
        <v>139</v>
      </c>
      <c r="B59" s="31"/>
      <c r="C59" s="31"/>
      <c r="D59" s="31"/>
      <c r="E59" s="32"/>
      <c r="F59" s="33">
        <f aca="true" t="shared" si="13" ref="F59:O59">F22+F44+F58</f>
        <v>0</v>
      </c>
      <c r="G59" s="33">
        <f t="shared" si="13"/>
        <v>0</v>
      </c>
      <c r="H59" s="33">
        <f t="shared" si="13"/>
        <v>0</v>
      </c>
      <c r="I59" s="33">
        <f t="shared" si="13"/>
        <v>0</v>
      </c>
      <c r="J59" s="33">
        <f t="shared" si="13"/>
        <v>0</v>
      </c>
      <c r="K59" s="33">
        <f t="shared" si="13"/>
        <v>0</v>
      </c>
      <c r="L59" s="33">
        <f t="shared" si="13"/>
        <v>0</v>
      </c>
      <c r="M59" s="33">
        <f t="shared" si="13"/>
        <v>0</v>
      </c>
      <c r="N59" s="33">
        <f t="shared" si="13"/>
        <v>0</v>
      </c>
      <c r="O59" s="33">
        <f t="shared" si="13"/>
        <v>0</v>
      </c>
    </row>
  </sheetData>
  <sheetProtection sheet="1" objects="1" scenarios="1" selectLockedCells="1"/>
  <mergeCells count="9">
    <mergeCell ref="A1:O1"/>
    <mergeCell ref="B45:E45"/>
    <mergeCell ref="A5:E7"/>
    <mergeCell ref="B9:E9"/>
    <mergeCell ref="B23:E23"/>
    <mergeCell ref="F6:F7"/>
    <mergeCell ref="D3:E3"/>
    <mergeCell ref="D2:E2"/>
    <mergeCell ref="G6:O6"/>
  </mergeCells>
  <printOptions/>
  <pageMargins left="0.75" right="0.75" top="1" bottom="1" header="0.5" footer="0.5"/>
  <pageSetup fitToHeight="1" fitToWidth="1" horizontalDpi="600" verticalDpi="600" orientation="landscape" scale="51" r:id="rId1"/>
  <headerFooter alignWithMargins="0">
    <oddHeader>&amp;L&amp;"Arial,Bold"&amp;16This file was created using most current Excel version.</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0F2554C-D88C-4799-9E00-A69E3F48CA8B}">
  <ds:schemaRefs>
    <ds:schemaRef ds:uri="http://schemas.microsoft.com/sharepoint/v3/contenttype/forms"/>
  </ds:schemaRefs>
</ds:datastoreItem>
</file>

<file path=customXml/itemProps2.xml><?xml version="1.0" encoding="utf-8"?>
<ds:datastoreItem xmlns:ds="http://schemas.openxmlformats.org/officeDocument/2006/customXml" ds:itemID="{A54526E5-7E17-4720-8EB5-18E60827FE4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94E663CC-78BF-490B-B015-9BE853797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0707AEF-9E28-414A-A4D4-CD6D20B2B9EE}"/>
</file>

<file path=customXml/itemProps5.xml><?xml version="1.0" encoding="utf-8"?>
<ds:datastoreItem xmlns:ds="http://schemas.openxmlformats.org/officeDocument/2006/customXml" ds:itemID="{FBB0ED89-7C72-4107-9722-71627271BEF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Mark Heilman / Carol Hood</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Santa_Clara_FY0-607_RER_ADA</dc:title>
  <dc:subject>CSS Programs</dc:subject>
  <dc:creator>Mike Geiss</dc:creator>
  <cp:keywords>Santa Clara_FY0-607_RER_ADA</cp:keywords>
  <dc:description/>
  <cp:lastModifiedBy>westj</cp:lastModifiedBy>
  <cp:lastPrinted>2008-06-22T16:44:00Z</cp:lastPrinted>
  <dcterms:created xsi:type="dcterms:W3CDTF">2007-09-20T19:02:25Z</dcterms:created>
  <dcterms:modified xsi:type="dcterms:W3CDTF">2020-11-06T02:41:01Z</dcterms:modified>
  <cp:category>CSS Programs</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DHCSDOC-1363137784-1496</vt:lpwstr>
  </property>
  <property fmtid="{D5CDD505-2E9C-101B-9397-08002B2CF9AE}" pid="5" name="_dlc_DocIdItemGuid">
    <vt:lpwstr>07442d3e-8ad0-4b99-ae8f-11f16b4da594</vt:lpwstr>
  </property>
  <property fmtid="{D5CDD505-2E9C-101B-9397-08002B2CF9AE}" pid="6" name="_dlc_DocIdUrl">
    <vt:lpwstr>http://dhcs2016prod:88/services/MH/_layouts/15/DocIdRedir.aspx?ID=DHCSDOC-1363137784-1496, DHCSDOC-1363137784-1496</vt:lpwstr>
  </property>
  <property fmtid="{D5CDD505-2E9C-101B-9397-08002B2CF9AE}" pid="7" name="ContentTypeId">
    <vt:lpwstr>0x0101000DD778A44A894D44A57135C48A267F0A</vt:lpwstr>
  </property>
</Properties>
</file>